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A57" i="1"/>
  <c r="AZ57"/>
  <c r="AW57"/>
  <c r="AV57"/>
  <c r="AS57"/>
  <c r="AR57"/>
  <c r="AQ57"/>
  <c r="AM57"/>
  <c r="AI57"/>
  <c r="AE57"/>
  <c r="AA57"/>
  <c r="W57"/>
  <c r="S57"/>
  <c r="O57"/>
  <c r="K57"/>
  <c r="BA56"/>
  <c r="AZ56"/>
  <c r="BC56" s="1"/>
  <c r="AW56"/>
  <c r="AV56"/>
  <c r="AY56" s="1"/>
  <c r="AS56"/>
  <c r="AR56"/>
  <c r="AU56" s="1"/>
  <c r="AQ56"/>
  <c r="AM56"/>
  <c r="AI56"/>
  <c r="AE56"/>
  <c r="AA56"/>
  <c r="W56"/>
  <c r="S56"/>
  <c r="O56"/>
  <c r="K56"/>
  <c r="BA54"/>
  <c r="AW54"/>
  <c r="AS54"/>
  <c r="AN54"/>
  <c r="AZ54" s="1"/>
  <c r="BC54" s="1"/>
  <c r="AJ54"/>
  <c r="AV54" s="1"/>
  <c r="AY54" s="1"/>
  <c r="AF54"/>
  <c r="AR54" s="1"/>
  <c r="AU54" s="1"/>
  <c r="AE54"/>
  <c r="AA54"/>
  <c r="W54"/>
  <c r="S54"/>
  <c r="O54"/>
  <c r="K54"/>
  <c r="AD53"/>
  <c r="AC53"/>
  <c r="Z53"/>
  <c r="Y53"/>
  <c r="V53"/>
  <c r="U53"/>
  <c r="BA52"/>
  <c r="AZ52"/>
  <c r="BC52" s="1"/>
  <c r="AW52"/>
  <c r="AV52"/>
  <c r="AY52" s="1"/>
  <c r="AS52"/>
  <c r="AR52"/>
  <c r="AU52" s="1"/>
  <c r="AQ52"/>
  <c r="AM52"/>
  <c r="AI52"/>
  <c r="AE52"/>
  <c r="AA52"/>
  <c r="W52"/>
  <c r="S52"/>
  <c r="O52"/>
  <c r="K52"/>
  <c r="BA51"/>
  <c r="AZ51"/>
  <c r="BC51" s="1"/>
  <c r="AW51"/>
  <c r="AV51"/>
  <c r="AY51" s="1"/>
  <c r="AS51"/>
  <c r="AR51"/>
  <c r="AU51" s="1"/>
  <c r="AQ51"/>
  <c r="AM51"/>
  <c r="AI51"/>
  <c r="AE51"/>
  <c r="AA51"/>
  <c r="W51"/>
  <c r="S51"/>
  <c r="O51"/>
  <c r="K51"/>
  <c r="BA50"/>
  <c r="AZ50"/>
  <c r="BC50" s="1"/>
  <c r="AW50"/>
  <c r="AV50"/>
  <c r="AY50" s="1"/>
  <c r="AS50"/>
  <c r="AR50"/>
  <c r="AU50" s="1"/>
  <c r="AQ50"/>
  <c r="AM50"/>
  <c r="AI50"/>
  <c r="AE50"/>
  <c r="AA50"/>
  <c r="W50"/>
  <c r="S50"/>
  <c r="O50"/>
  <c r="K50"/>
  <c r="BA49"/>
  <c r="AZ49"/>
  <c r="BC49" s="1"/>
  <c r="AW49"/>
  <c r="AV49"/>
  <c r="AY49" s="1"/>
  <c r="AS49"/>
  <c r="AR49"/>
  <c r="AU49" s="1"/>
  <c r="AQ49"/>
  <c r="AQ54" s="1"/>
  <c r="AM49"/>
  <c r="AM54" s="1"/>
  <c r="AI49"/>
  <c r="AI54" s="1"/>
  <c r="AE49"/>
  <c r="AA49"/>
  <c r="W49"/>
  <c r="S49"/>
  <c r="O49"/>
  <c r="K49"/>
  <c r="BA48"/>
  <c r="AZ48"/>
  <c r="BC48" s="1"/>
  <c r="AW48"/>
  <c r="AV48"/>
  <c r="AY48" s="1"/>
  <c r="AS48"/>
  <c r="AR48"/>
  <c r="AU48" s="1"/>
  <c r="AQ48"/>
  <c r="AM48"/>
  <c r="AI48"/>
  <c r="AE48"/>
  <c r="AA48"/>
  <c r="W48"/>
  <c r="S48"/>
  <c r="O48"/>
  <c r="K48"/>
  <c r="BA47"/>
  <c r="AZ47"/>
  <c r="BC47" s="1"/>
  <c r="AW47"/>
  <c r="AV47"/>
  <c r="AY47" s="1"/>
  <c r="AS47"/>
  <c r="AR47"/>
  <c r="AU47" s="1"/>
  <c r="AQ47"/>
  <c r="AM47"/>
  <c r="AI47"/>
  <c r="AE47"/>
  <c r="AA47"/>
  <c r="W47"/>
  <c r="S47"/>
  <c r="O47"/>
  <c r="K47"/>
  <c r="BA46"/>
  <c r="AZ46"/>
  <c r="BC46" s="1"/>
  <c r="AW46"/>
  <c r="AV46"/>
  <c r="AY46" s="1"/>
  <c r="AS46"/>
  <c r="AR46"/>
  <c r="AU46" s="1"/>
  <c r="AQ46"/>
  <c r="AM46"/>
  <c r="AI46"/>
  <c r="AE46"/>
  <c r="AA46"/>
  <c r="W46"/>
  <c r="S46"/>
  <c r="O46"/>
  <c r="K46"/>
  <c r="BA45"/>
  <c r="AZ45"/>
  <c r="BC45" s="1"/>
  <c r="AW45"/>
  <c r="AV45"/>
  <c r="AY45" s="1"/>
  <c r="AS45"/>
  <c r="AR45"/>
  <c r="AU45" s="1"/>
  <c r="AQ45"/>
  <c r="AM45"/>
  <c r="AI45"/>
  <c r="AE45"/>
  <c r="AA45"/>
  <c r="W45"/>
  <c r="S45"/>
  <c r="O45"/>
  <c r="K45"/>
  <c r="BA44"/>
  <c r="AZ44"/>
  <c r="BC44" s="1"/>
  <c r="AW44"/>
  <c r="AV44"/>
  <c r="AY44" s="1"/>
  <c r="AS44"/>
  <c r="AR44"/>
  <c r="AU44" s="1"/>
  <c r="AQ44"/>
  <c r="AM44"/>
  <c r="AI44"/>
  <c r="AE44"/>
  <c r="AA44"/>
  <c r="W44"/>
  <c r="S44"/>
  <c r="O44"/>
  <c r="K44"/>
  <c r="BA43"/>
  <c r="AZ43"/>
  <c r="BC43" s="1"/>
  <c r="AW43"/>
  <c r="AV43"/>
  <c r="AY43" s="1"/>
  <c r="AS43"/>
  <c r="AR43"/>
  <c r="AU43" s="1"/>
  <c r="AQ43"/>
  <c r="AM43"/>
  <c r="AI43"/>
  <c r="AE43"/>
  <c r="AA43"/>
  <c r="W43"/>
  <c r="S43"/>
  <c r="O43"/>
  <c r="K43"/>
  <c r="BB42"/>
  <c r="AX42"/>
  <c r="AT42"/>
  <c r="AP42"/>
  <c r="AO42"/>
  <c r="BA42" s="1"/>
  <c r="AN42"/>
  <c r="AZ42" s="1"/>
  <c r="AL42"/>
  <c r="AK42"/>
  <c r="AW42" s="1"/>
  <c r="AJ42"/>
  <c r="AV42" s="1"/>
  <c r="AH42"/>
  <c r="AG42"/>
  <c r="AS42" s="1"/>
  <c r="AF42"/>
  <c r="AR42" s="1"/>
  <c r="AE42"/>
  <c r="AA42"/>
  <c r="W42"/>
  <c r="S42"/>
  <c r="O42"/>
  <c r="K42"/>
  <c r="BB41"/>
  <c r="AX41"/>
  <c r="AT41"/>
  <c r="AP41"/>
  <c r="AO41"/>
  <c r="BA41" s="1"/>
  <c r="AN41"/>
  <c r="AL41"/>
  <c r="AK41"/>
  <c r="AW41" s="1"/>
  <c r="AJ41"/>
  <c r="AH41"/>
  <c r="AG41"/>
  <c r="AS41" s="1"/>
  <c r="AF41"/>
  <c r="AE41"/>
  <c r="AA41"/>
  <c r="W41"/>
  <c r="S41"/>
  <c r="O41"/>
  <c r="K41"/>
  <c r="BA39"/>
  <c r="AZ39"/>
  <c r="BC39" s="1"/>
  <c r="AW39"/>
  <c r="AV39"/>
  <c r="AY39" s="1"/>
  <c r="AS39"/>
  <c r="AR39"/>
  <c r="AU39" s="1"/>
  <c r="AQ39"/>
  <c r="AM39"/>
  <c r="AI39"/>
  <c r="AE39"/>
  <c r="AA39"/>
  <c r="W39"/>
  <c r="S39"/>
  <c r="O39"/>
  <c r="K39"/>
  <c r="BA38"/>
  <c r="AZ38"/>
  <c r="BC38" s="1"/>
  <c r="AW38"/>
  <c r="AV38"/>
  <c r="AY38" s="1"/>
  <c r="AS38"/>
  <c r="AR38"/>
  <c r="AU38" s="1"/>
  <c r="AQ38"/>
  <c r="AM38"/>
  <c r="AI38"/>
  <c r="AE38"/>
  <c r="AA38"/>
  <c r="W38"/>
  <c r="S38"/>
  <c r="O38"/>
  <c r="K38"/>
  <c r="BA37"/>
  <c r="AZ37"/>
  <c r="BC37" s="1"/>
  <c r="AW37"/>
  <c r="AV37"/>
  <c r="AY37" s="1"/>
  <c r="AS37"/>
  <c r="AR37"/>
  <c r="AU37" s="1"/>
  <c r="AQ37"/>
  <c r="AM37"/>
  <c r="AI37"/>
  <c r="AE37"/>
  <c r="AA37"/>
  <c r="W37"/>
  <c r="S37"/>
  <c r="O37"/>
  <c r="K37"/>
  <c r="BA36"/>
  <c r="AZ36"/>
  <c r="BC36" s="1"/>
  <c r="AW36"/>
  <c r="AV36"/>
  <c r="AY36" s="1"/>
  <c r="AS36"/>
  <c r="AR36"/>
  <c r="AU36" s="1"/>
  <c r="AQ36"/>
  <c r="AM36"/>
  <c r="AI36"/>
  <c r="AE36"/>
  <c r="AA36"/>
  <c r="W36"/>
  <c r="S36"/>
  <c r="O36"/>
  <c r="K36"/>
  <c r="BA35"/>
  <c r="AZ35"/>
  <c r="BC35" s="1"/>
  <c r="AW35"/>
  <c r="AV35"/>
  <c r="AY35" s="1"/>
  <c r="AS35"/>
  <c r="AR35"/>
  <c r="AU35" s="1"/>
  <c r="AQ35"/>
  <c r="AM35"/>
  <c r="AI35"/>
  <c r="AE35"/>
  <c r="AA35"/>
  <c r="W35"/>
  <c r="S35"/>
  <c r="O35"/>
  <c r="K35"/>
  <c r="BA34"/>
  <c r="AZ34"/>
  <c r="BC34" s="1"/>
  <c r="AW34"/>
  <c r="AV34"/>
  <c r="AY34" s="1"/>
  <c r="AS34"/>
  <c r="AR34"/>
  <c r="AU34" s="1"/>
  <c r="AQ34"/>
  <c r="AM34"/>
  <c r="AI34"/>
  <c r="AE34"/>
  <c r="AA34"/>
  <c r="W34"/>
  <c r="S34"/>
  <c r="O34"/>
  <c r="K34"/>
  <c r="BA33"/>
  <c r="AZ33"/>
  <c r="BC33" s="1"/>
  <c r="AW33"/>
  <c r="AV33"/>
  <c r="AY33" s="1"/>
  <c r="AS33"/>
  <c r="AR33"/>
  <c r="AU33" s="1"/>
  <c r="AQ33"/>
  <c r="AM33"/>
  <c r="AI33"/>
  <c r="AE33"/>
  <c r="AA33"/>
  <c r="W33"/>
  <c r="S33"/>
  <c r="O33"/>
  <c r="K33"/>
  <c r="BA32"/>
  <c r="AZ32"/>
  <c r="BC32" s="1"/>
  <c r="AW32"/>
  <c r="AV32"/>
  <c r="AY32" s="1"/>
  <c r="AS32"/>
  <c r="AR32"/>
  <c r="AU32" s="1"/>
  <c r="AQ32"/>
  <c r="AM32"/>
  <c r="AI32"/>
  <c r="AE32"/>
  <c r="AA32"/>
  <c r="W32"/>
  <c r="S32"/>
  <c r="O32"/>
  <c r="K32"/>
  <c r="BA31"/>
  <c r="AZ31"/>
  <c r="BC31" s="1"/>
  <c r="AW31"/>
  <c r="AV31"/>
  <c r="AY31" s="1"/>
  <c r="AS31"/>
  <c r="AR31"/>
  <c r="AU31" s="1"/>
  <c r="AQ31"/>
  <c r="AM31"/>
  <c r="AI31"/>
  <c r="AE31"/>
  <c r="AA31"/>
  <c r="W31"/>
  <c r="S31"/>
  <c r="O31"/>
  <c r="K31"/>
  <c r="BA30"/>
  <c r="AZ30"/>
  <c r="BC30" s="1"/>
  <c r="AW30"/>
  <c r="AV30"/>
  <c r="AY30" s="1"/>
  <c r="AS30"/>
  <c r="AR30"/>
  <c r="AU30" s="1"/>
  <c r="AQ30"/>
  <c r="AM30"/>
  <c r="AI30"/>
  <c r="AE30"/>
  <c r="AA30"/>
  <c r="W30"/>
  <c r="S30"/>
  <c r="O30"/>
  <c r="K30"/>
  <c r="BA29"/>
  <c r="AZ29"/>
  <c r="BC29" s="1"/>
  <c r="AW29"/>
  <c r="AS29"/>
  <c r="AQ29"/>
  <c r="AJ29"/>
  <c r="AV29" s="1"/>
  <c r="AY29" s="1"/>
  <c r="AF29"/>
  <c r="AR29" s="1"/>
  <c r="AU29" s="1"/>
  <c r="AE29"/>
  <c r="AA29"/>
  <c r="W29"/>
  <c r="S29"/>
  <c r="O29"/>
  <c r="K29"/>
  <c r="BB28"/>
  <c r="BB40" s="1"/>
  <c r="BB53" s="1"/>
  <c r="AX28"/>
  <c r="AX40" s="1"/>
  <c r="AX53" s="1"/>
  <c r="AT28"/>
  <c r="AT40" s="1"/>
  <c r="AT53" s="1"/>
  <c r="AP28"/>
  <c r="AP40" s="1"/>
  <c r="AP53" s="1"/>
  <c r="AO28"/>
  <c r="BA28" s="1"/>
  <c r="AN28"/>
  <c r="AN40" s="1"/>
  <c r="AL28"/>
  <c r="AL40" s="1"/>
  <c r="AL53" s="1"/>
  <c r="AK28"/>
  <c r="AW28" s="1"/>
  <c r="AJ28"/>
  <c r="AM28" s="1"/>
  <c r="AH28"/>
  <c r="AH40" s="1"/>
  <c r="AH53" s="1"/>
  <c r="AG28"/>
  <c r="AS28" s="1"/>
  <c r="AF28"/>
  <c r="AI28" s="1"/>
  <c r="AB28"/>
  <c r="AE28" s="1"/>
  <c r="X28"/>
  <c r="AA28" s="1"/>
  <c r="T28"/>
  <c r="W28" s="1"/>
  <c r="P28"/>
  <c r="AZ28" s="1"/>
  <c r="BC28" s="1"/>
  <c r="L28"/>
  <c r="AV28" s="1"/>
  <c r="AY28" s="1"/>
  <c r="H28"/>
  <c r="AR28" s="1"/>
  <c r="AU28" s="1"/>
  <c r="BA27"/>
  <c r="AZ27"/>
  <c r="BC27" s="1"/>
  <c r="AW27"/>
  <c r="AV27"/>
  <c r="AY27" s="1"/>
  <c r="AS27"/>
  <c r="AR27"/>
  <c r="AU27" s="1"/>
  <c r="AQ27"/>
  <c r="AM27"/>
  <c r="AI27"/>
  <c r="AE27"/>
  <c r="AA27"/>
  <c r="W27"/>
  <c r="S27"/>
  <c r="O27"/>
  <c r="K27"/>
  <c r="BA26"/>
  <c r="AZ26"/>
  <c r="BC26" s="1"/>
  <c r="AW26"/>
  <c r="AV26"/>
  <c r="AY26" s="1"/>
  <c r="AS26"/>
  <c r="AR26"/>
  <c r="AU26" s="1"/>
  <c r="AQ26"/>
  <c r="AM26"/>
  <c r="AI26"/>
  <c r="AE26"/>
  <c r="AA26"/>
  <c r="W26"/>
  <c r="S26"/>
  <c r="O26"/>
  <c r="K26"/>
  <c r="BA25"/>
  <c r="AZ25"/>
  <c r="BC25" s="1"/>
  <c r="AW25"/>
  <c r="AV25"/>
  <c r="AY25" s="1"/>
  <c r="AS25"/>
  <c r="AR25"/>
  <c r="AU25" s="1"/>
  <c r="AQ25"/>
  <c r="AM25"/>
  <c r="AI25"/>
  <c r="AE25"/>
  <c r="AA25"/>
  <c r="W25"/>
  <c r="S25"/>
  <c r="O25"/>
  <c r="K25"/>
  <c r="BA24"/>
  <c r="AZ24"/>
  <c r="BC24" s="1"/>
  <c r="AW24"/>
  <c r="AV24"/>
  <c r="AY24" s="1"/>
  <c r="AS24"/>
  <c r="AR24"/>
  <c r="AU24" s="1"/>
  <c r="AQ24"/>
  <c r="AM24"/>
  <c r="AI24"/>
  <c r="AE24"/>
  <c r="AA24"/>
  <c r="W24"/>
  <c r="S24"/>
  <c r="O24"/>
  <c r="K24"/>
  <c r="BA23"/>
  <c r="AZ23"/>
  <c r="BC23" s="1"/>
  <c r="AW23"/>
  <c r="AV23"/>
  <c r="AY23" s="1"/>
  <c r="AS23"/>
  <c r="AR23"/>
  <c r="AU23" s="1"/>
  <c r="AQ23"/>
  <c r="AM23"/>
  <c r="AI23"/>
  <c r="AE23"/>
  <c r="AA23"/>
  <c r="W23"/>
  <c r="S23"/>
  <c r="O23"/>
  <c r="K23"/>
  <c r="BA22"/>
  <c r="AZ22"/>
  <c r="BC22" s="1"/>
  <c r="AW22"/>
  <c r="AV22"/>
  <c r="AY22" s="1"/>
  <c r="AS22"/>
  <c r="AR22"/>
  <c r="AU22" s="1"/>
  <c r="AQ22"/>
  <c r="AM22"/>
  <c r="AI22"/>
  <c r="AE22"/>
  <c r="AA22"/>
  <c r="W22"/>
  <c r="S22"/>
  <c r="O22"/>
  <c r="K22"/>
  <c r="BA21"/>
  <c r="AZ21"/>
  <c r="BC21" s="1"/>
  <c r="AW21"/>
  <c r="AV21"/>
  <c r="AY21" s="1"/>
  <c r="AS21"/>
  <c r="AR21"/>
  <c r="AU21" s="1"/>
  <c r="AQ21"/>
  <c r="AM21"/>
  <c r="AI21"/>
  <c r="AE21"/>
  <c r="AA21"/>
  <c r="W21"/>
  <c r="S21"/>
  <c r="O21"/>
  <c r="K21"/>
  <c r="BA20"/>
  <c r="AZ20"/>
  <c r="BC20" s="1"/>
  <c r="AW20"/>
  <c r="AS20"/>
  <c r="AQ20"/>
  <c r="AJ20"/>
  <c r="AV20" s="1"/>
  <c r="AY20" s="1"/>
  <c r="AF20"/>
  <c r="AR20" s="1"/>
  <c r="AU20" s="1"/>
  <c r="AE20"/>
  <c r="AA20"/>
  <c r="W20"/>
  <c r="S20"/>
  <c r="O20"/>
  <c r="K20"/>
  <c r="BA19"/>
  <c r="AZ19"/>
  <c r="BC19" s="1"/>
  <c r="AW19"/>
  <c r="AV19"/>
  <c r="AY19" s="1"/>
  <c r="AS19"/>
  <c r="AR19"/>
  <c r="AU19" s="1"/>
  <c r="AQ19"/>
  <c r="AM19"/>
  <c r="AI19"/>
  <c r="AE19"/>
  <c r="AA19"/>
  <c r="W19"/>
  <c r="S19"/>
  <c r="O19"/>
  <c r="K19"/>
  <c r="BA18"/>
  <c r="AZ18"/>
  <c r="BC18" s="1"/>
  <c r="AW18"/>
  <c r="AS18"/>
  <c r="AQ18"/>
  <c r="AJ18"/>
  <c r="AV18" s="1"/>
  <c r="AY18" s="1"/>
  <c r="AF18"/>
  <c r="AR18" s="1"/>
  <c r="AU18" s="1"/>
  <c r="AE18"/>
  <c r="AA18"/>
  <c r="W18"/>
  <c r="S18"/>
  <c r="O18"/>
  <c r="K18"/>
  <c r="BA17"/>
  <c r="AZ17"/>
  <c r="BC17" s="1"/>
  <c r="AW17"/>
  <c r="AV17"/>
  <c r="AY17" s="1"/>
  <c r="AS17"/>
  <c r="AR17"/>
  <c r="AU17" s="1"/>
  <c r="AQ17"/>
  <c r="AM17"/>
  <c r="AI17"/>
  <c r="AE17"/>
  <c r="AA17"/>
  <c r="W17"/>
  <c r="S17"/>
  <c r="O17"/>
  <c r="K17"/>
  <c r="BA16"/>
  <c r="AZ16"/>
  <c r="BC16" s="1"/>
  <c r="AW16"/>
  <c r="AV16"/>
  <c r="AY16" s="1"/>
  <c r="AS16"/>
  <c r="AR16"/>
  <c r="AU16" s="1"/>
  <c r="AQ16"/>
  <c r="AM16"/>
  <c r="AI16"/>
  <c r="AE16"/>
  <c r="AA16"/>
  <c r="W16"/>
  <c r="S16"/>
  <c r="O16"/>
  <c r="K16"/>
  <c r="BA15"/>
  <c r="AZ15"/>
  <c r="BC15" s="1"/>
  <c r="AW15"/>
  <c r="AV15"/>
  <c r="AY15" s="1"/>
  <c r="AS15"/>
  <c r="AR15"/>
  <c r="AU15" s="1"/>
  <c r="AQ15"/>
  <c r="AM15"/>
  <c r="AI15"/>
  <c r="AE15"/>
  <c r="AA15"/>
  <c r="W15"/>
  <c r="S15"/>
  <c r="O15"/>
  <c r="K15"/>
  <c r="BA14"/>
  <c r="AZ14"/>
  <c r="BC14" s="1"/>
  <c r="AW14"/>
  <c r="AV14"/>
  <c r="AY14" s="1"/>
  <c r="AS14"/>
  <c r="AR14"/>
  <c r="AU14" s="1"/>
  <c r="AQ14"/>
  <c r="AM14"/>
  <c r="AI14"/>
  <c r="AE14"/>
  <c r="AA14"/>
  <c r="W14"/>
  <c r="S14"/>
  <c r="O14"/>
  <c r="K14"/>
  <c r="BA13"/>
  <c r="AZ13"/>
  <c r="BC13" s="1"/>
  <c r="AW13"/>
  <c r="AV13"/>
  <c r="AY13" s="1"/>
  <c r="AS13"/>
  <c r="AR13"/>
  <c r="AU13" s="1"/>
  <c r="AQ13"/>
  <c r="AM13"/>
  <c r="AI13"/>
  <c r="AE13"/>
  <c r="AA13"/>
  <c r="W13"/>
  <c r="S13"/>
  <c r="O13"/>
  <c r="K13"/>
  <c r="BA12"/>
  <c r="AZ12"/>
  <c r="BC12" s="1"/>
  <c r="AW12"/>
  <c r="AS12"/>
  <c r="AQ12"/>
  <c r="AJ12"/>
  <c r="AV12" s="1"/>
  <c r="AY12" s="1"/>
  <c r="AF12"/>
  <c r="AR12" s="1"/>
  <c r="AU12" s="1"/>
  <c r="AE12"/>
  <c r="AA12"/>
  <c r="W12"/>
  <c r="S12"/>
  <c r="O12"/>
  <c r="K12"/>
  <c r="BA11"/>
  <c r="AZ11"/>
  <c r="BC11" s="1"/>
  <c r="AW11"/>
  <c r="AV11"/>
  <c r="AY11" s="1"/>
  <c r="AS11"/>
  <c r="AR11"/>
  <c r="AU11" s="1"/>
  <c r="AQ11"/>
  <c r="AM11"/>
  <c r="AI11"/>
  <c r="AE11"/>
  <c r="AA11"/>
  <c r="W11"/>
  <c r="S11"/>
  <c r="O11"/>
  <c r="K11"/>
  <c r="BA10"/>
  <c r="AZ10"/>
  <c r="BC10" s="1"/>
  <c r="AW10"/>
  <c r="AV10"/>
  <c r="AY10" s="1"/>
  <c r="AS10"/>
  <c r="AR10"/>
  <c r="AU10" s="1"/>
  <c r="AQ10"/>
  <c r="AM10"/>
  <c r="AI10"/>
  <c r="AE10"/>
  <c r="AA10"/>
  <c r="W10"/>
  <c r="S10"/>
  <c r="O10"/>
  <c r="K10"/>
  <c r="BA9"/>
  <c r="AZ9"/>
  <c r="BC9" s="1"/>
  <c r="AW9"/>
  <c r="AS9"/>
  <c r="AQ9"/>
  <c r="AJ9"/>
  <c r="AV9" s="1"/>
  <c r="AY9" s="1"/>
  <c r="AF9"/>
  <c r="AR9" s="1"/>
  <c r="AU9" s="1"/>
  <c r="AE9"/>
  <c r="AA9"/>
  <c r="W9"/>
  <c r="S9"/>
  <c r="O9"/>
  <c r="K9"/>
  <c r="BA8"/>
  <c r="AZ8"/>
  <c r="BC8" s="1"/>
  <c r="AW8"/>
  <c r="AS8"/>
  <c r="AQ8"/>
  <c r="AJ8"/>
  <c r="AV8" s="1"/>
  <c r="AY8" s="1"/>
  <c r="AF8"/>
  <c r="AR8" s="1"/>
  <c r="AE8"/>
  <c r="AA8"/>
  <c r="X8"/>
  <c r="W8"/>
  <c r="S8"/>
  <c r="O8"/>
  <c r="L8"/>
  <c r="K8"/>
  <c r="K6" s="1"/>
  <c r="BA7"/>
  <c r="AZ7"/>
  <c r="BC7" s="1"/>
  <c r="AW7"/>
  <c r="AS7"/>
  <c r="AR7"/>
  <c r="AU7" s="1"/>
  <c r="AQ7"/>
  <c r="AJ7"/>
  <c r="AM7" s="1"/>
  <c r="AI7"/>
  <c r="AE7"/>
  <c r="X7"/>
  <c r="AA7" s="1"/>
  <c r="W7"/>
  <c r="S7"/>
  <c r="S6" s="1"/>
  <c r="L7"/>
  <c r="AV7" s="1"/>
  <c r="K7"/>
  <c r="BB6"/>
  <c r="BA6"/>
  <c r="BC6" s="1"/>
  <c r="AZ6"/>
  <c r="AX6"/>
  <c r="AW6"/>
  <c r="AT6"/>
  <c r="AS6"/>
  <c r="AQ6"/>
  <c r="AP6"/>
  <c r="AO6"/>
  <c r="AO40" s="1"/>
  <c r="AN6"/>
  <c r="AL6"/>
  <c r="AK6"/>
  <c r="AK40" s="1"/>
  <c r="AH6"/>
  <c r="AG6"/>
  <c r="AG40" s="1"/>
  <c r="AB6"/>
  <c r="AB40" s="1"/>
  <c r="T6"/>
  <c r="T40" s="1"/>
  <c r="P6"/>
  <c r="P40" s="1"/>
  <c r="L6"/>
  <c r="L40" s="1"/>
  <c r="H6"/>
  <c r="H40" s="1"/>
  <c r="H53" l="1"/>
  <c r="K40"/>
  <c r="P53"/>
  <c r="AZ40"/>
  <c r="S40"/>
  <c r="AB53"/>
  <c r="AE40"/>
  <c r="AO53"/>
  <c r="AO55" s="1"/>
  <c r="BA55" s="1"/>
  <c r="BA40"/>
  <c r="AU8"/>
  <c r="AR6"/>
  <c r="AU6" s="1"/>
  <c r="AN53"/>
  <c r="AN55" s="1"/>
  <c r="AQ40"/>
  <c r="AV41"/>
  <c r="AY41" s="1"/>
  <c r="AY42"/>
  <c r="L53"/>
  <c r="O40"/>
  <c r="T53"/>
  <c r="W40"/>
  <c r="AG53"/>
  <c r="AG55" s="1"/>
  <c r="AS55" s="1"/>
  <c r="AS40"/>
  <c r="AK53"/>
  <c r="AK55" s="1"/>
  <c r="AW55" s="1"/>
  <c r="AW40"/>
  <c r="AY7"/>
  <c r="AV6"/>
  <c r="AY6" s="1"/>
  <c r="AR41"/>
  <c r="AU41" s="1"/>
  <c r="AU42"/>
  <c r="AZ41"/>
  <c r="BC41" s="1"/>
  <c r="BC42"/>
  <c r="AS53"/>
  <c r="AW53"/>
  <c r="BA53"/>
  <c r="X6"/>
  <c r="X40" s="1"/>
  <c r="AF6"/>
  <c r="AF40" s="1"/>
  <c r="AJ6"/>
  <c r="AJ40" s="1"/>
  <c r="O7"/>
  <c r="O6" s="1"/>
  <c r="AI8"/>
  <c r="AM8"/>
  <c r="AM6" s="1"/>
  <c r="AI9"/>
  <c r="AM9"/>
  <c r="AI12"/>
  <c r="AM12"/>
  <c r="AI18"/>
  <c r="AM18"/>
  <c r="AI20"/>
  <c r="AM20"/>
  <c r="K28"/>
  <c r="O28"/>
  <c r="S28"/>
  <c r="AQ28"/>
  <c r="AI29"/>
  <c r="AM29"/>
  <c r="AI42"/>
  <c r="AI41" s="1"/>
  <c r="AM42"/>
  <c r="AM41" s="1"/>
  <c r="AQ42"/>
  <c r="AQ41" s="1"/>
  <c r="AF53" l="1"/>
  <c r="AF55" s="1"/>
  <c r="AI40"/>
  <c r="AI53" s="1"/>
  <c r="AI55" s="1"/>
  <c r="L55"/>
  <c r="O53"/>
  <c r="AB55"/>
  <c r="AE55" s="1"/>
  <c r="AE53"/>
  <c r="AZ53"/>
  <c r="BC53" s="1"/>
  <c r="BC40"/>
  <c r="H55"/>
  <c r="K53"/>
  <c r="AJ53"/>
  <c r="AJ55" s="1"/>
  <c r="AM40"/>
  <c r="AM53" s="1"/>
  <c r="AM55" s="1"/>
  <c r="X53"/>
  <c r="AA40"/>
  <c r="T55"/>
  <c r="W55" s="1"/>
  <c r="W53"/>
  <c r="P55"/>
  <c r="S53"/>
  <c r="AI6"/>
  <c r="AV40"/>
  <c r="AQ53"/>
  <c r="AQ55" s="1"/>
  <c r="AR40"/>
  <c r="AR55" l="1"/>
  <c r="AU55" s="1"/>
  <c r="K55"/>
  <c r="O55"/>
  <c r="AZ55"/>
  <c r="BC55" s="1"/>
  <c r="S55"/>
  <c r="X55"/>
  <c r="AA55" s="1"/>
  <c r="AA53"/>
  <c r="AR53"/>
  <c r="AU53" s="1"/>
  <c r="AU40"/>
  <c r="AV53"/>
  <c r="AY53" s="1"/>
  <c r="AY40"/>
  <c r="AV55" l="1"/>
  <c r="AY55" s="1"/>
</calcChain>
</file>

<file path=xl/sharedStrings.xml><?xml version="1.0" encoding="utf-8"?>
<sst xmlns="http://schemas.openxmlformats.org/spreadsheetml/2006/main" count="175" uniqueCount="106">
  <si>
    <t>adatok Ft-ban</t>
  </si>
  <si>
    <t>Címszám</t>
  </si>
  <si>
    <t>Alcímszám</t>
  </si>
  <si>
    <t>Jogcímcsoportszám</t>
  </si>
  <si>
    <t>Jogcímszám</t>
  </si>
  <si>
    <t>Előirányzat megnevezése</t>
  </si>
  <si>
    <t>Rovat-
szám</t>
  </si>
  <si>
    <t>Eredeti előirányzat</t>
  </si>
  <si>
    <t>Módosított előirányzat</t>
  </si>
  <si>
    <t>Módosított előirányzat II.</t>
  </si>
  <si>
    <t>Harkányi Közös Önkormányzati Hivatal</t>
  </si>
  <si>
    <t>Harkányi Kultúrális- és Sportközpont</t>
  </si>
  <si>
    <t>Önkormányzat</t>
  </si>
  <si>
    <t>Összesen</t>
  </si>
  <si>
    <t>Kötelező feladatok</t>
  </si>
  <si>
    <t>Önként vállalt feladatok</t>
  </si>
  <si>
    <t>Államigazgatási feladatok</t>
  </si>
  <si>
    <t>Működési kiadások összesen:</t>
  </si>
  <si>
    <t>Személyi juttatások</t>
  </si>
  <si>
    <t>K1</t>
  </si>
  <si>
    <t>Munkaadókat terhelő járulékok és szociális hozzájárulási adó</t>
  </si>
  <si>
    <t>K2</t>
  </si>
  <si>
    <t>Dologi kiadások</t>
  </si>
  <si>
    <t>K3</t>
  </si>
  <si>
    <t>ebből:  kamatkiadások</t>
  </si>
  <si>
    <t>K353</t>
  </si>
  <si>
    <t>Ellátottak pénzbeli juttatásai</t>
  </si>
  <si>
    <t>K4</t>
  </si>
  <si>
    <t>Egyéb működési célú kiadások</t>
  </si>
  <si>
    <t>K5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</si>
  <si>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</si>
  <si>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</si>
  <si>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</si>
  <si>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</si>
  <si>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</si>
  <si>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</si>
  <si>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</si>
  <si>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</si>
  <si>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támogatások, kölcsönök törlesztése áht-n belülre</t>
  </si>
  <si>
    <t>K505</t>
  </si>
  <si>
    <t>Egyéb működési célú támogatások államháztartáson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</si>
  <si>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</si>
  <si>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</si>
  <si>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</si>
  <si>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</si>
  <si>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</si>
  <si>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Egyéb működési célú támogatások államháztartáson kívülre</t>
  </si>
  <si>
    <t>K511</t>
  </si>
  <si>
    <t>Tartalékok</t>
  </si>
  <si>
    <t>K512</t>
  </si>
  <si>
    <t>ebből:</t>
  </si>
  <si>
    <t xml:space="preserve">     Polgármesteri keret</t>
  </si>
  <si>
    <t xml:space="preserve">     Általános tartalék</t>
  </si>
  <si>
    <t xml:space="preserve">     Egyéb céltartalékok</t>
  </si>
  <si>
    <t xml:space="preserve">     Intézményi tartalékok</t>
  </si>
  <si>
    <t>Felhalmozási kiadások összesen:</t>
  </si>
  <si>
    <t>Beruházások</t>
  </si>
  <si>
    <t>K6</t>
  </si>
  <si>
    <t>Felújítások</t>
  </si>
  <si>
    <t>K7</t>
  </si>
  <si>
    <t>Egyéb felhalmozási célú kiadások</t>
  </si>
  <si>
    <t>K8</t>
  </si>
  <si>
    <t>Felhalmozási célú garancia- és kezességvállalásból származó kifizetés áht-n belülre</t>
  </si>
  <si>
    <t>K81</t>
  </si>
  <si>
    <t>Felhalmozási célú visszatérítendő támogatások, kölcsönök nyújtása áht-n belülre</t>
  </si>
  <si>
    <t>K82</t>
  </si>
  <si>
    <t>Felhalmozási célú visszatérítendő támogtások, kölcsönök törlesztése áht-n belülre</t>
  </si>
  <si>
    <t>K83</t>
  </si>
  <si>
    <t>Egyéb felhalmozási célú támogatások államháztartáson belülre</t>
  </si>
  <si>
    <t>K84</t>
  </si>
  <si>
    <t>Felhalmozási célú garancia- és kezességvállalásból származó kifizetés áht-n kívülre</t>
  </si>
  <si>
    <t>K85</t>
  </si>
  <si>
    <t>Felhalmozási célú visszatérítendő támogatások, kölcsönök nyújtása áht-n kívülre</t>
  </si>
  <si>
    <t>K86</t>
  </si>
  <si>
    <t>Lakástámogatás</t>
  </si>
  <si>
    <t>K87</t>
  </si>
  <si>
    <t>Egyéb felhalmozási célú támogatások államháztartáson kívülre</t>
  </si>
  <si>
    <t>K88</t>
  </si>
  <si>
    <t>Költségvetési kiadások:</t>
  </si>
  <si>
    <t>Finanszírozási kiadások</t>
  </si>
  <si>
    <t>Belföldi finanszírozás kiadásai</t>
  </si>
  <si>
    <t>K91</t>
  </si>
  <si>
    <t>Hitel-, kölcsöntörlesztés államháztartásson kívülre</t>
  </si>
  <si>
    <t>K911</t>
  </si>
  <si>
    <t>Hosszú lejáratú hitelek, kölcsönök törlesztése</t>
  </si>
  <si>
    <t>K9111</t>
  </si>
  <si>
    <t>Likviditási célú hitelek, kölcsönök törlesztése pénzügyi vállalkozásnak</t>
  </si>
  <si>
    <t>K9112</t>
  </si>
  <si>
    <t>K9113. Rövid lejáratú hitelek, kölcsönök törlesztése</t>
  </si>
  <si>
    <t>Rövid lejáratú hitelek, kölcsönök törlesztése</t>
  </si>
  <si>
    <t>K9113</t>
  </si>
  <si>
    <t>Belföldi értékpapírok kiadásai</t>
  </si>
  <si>
    <t>K912</t>
  </si>
  <si>
    <t>Központi, irányító szervi támogatás folyósítása</t>
  </si>
  <si>
    <t>K915</t>
  </si>
  <si>
    <t>Állami támogatás megelőlegezés visszafizetése</t>
  </si>
  <si>
    <t>K916</t>
  </si>
  <si>
    <t>Külföldi finanszírozás kiadásai</t>
  </si>
  <si>
    <t>K92</t>
  </si>
  <si>
    <t>Adóssághoz nem kapcsolódó származékos ügyletek kiadásai</t>
  </si>
  <si>
    <t>K93</t>
  </si>
  <si>
    <t>Kiadások összesen:</t>
  </si>
  <si>
    <t>Halmozódás (K915) miatti levonás:</t>
  </si>
  <si>
    <t>Halmozódás mentes kiadások összesen:</t>
  </si>
  <si>
    <t>Létszámkeret</t>
  </si>
  <si>
    <t>Közfoglalkoztaottak létszámelőirányzata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</si>
</sst>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</numFmts>
  <fonts count="1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indexed="2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7" fillId="0" borderId="0"/>
    <xf numFmtId="3" fontId="10" fillId="0" borderId="0" applyFont="0" applyFill="0" applyBorder="0" applyAlignment="0">
      <protection locked="0"/>
    </xf>
  </cellStyleXfs>
  <cellXfs count="117">
    <xf numFmtId="0" fontId="0" fillId="0" borderId="0" xfId="0"/>
    <xf numFmtId="0" fontId="0" fillId="0" borderId="0" xfId="0" applyFont="1"/>
    <xf numFmtId="0" fontId="0" fillId="0" borderId="1" xfId="0" applyFont="1" applyBorder="1"/>
    <xf numFmtId="164" fontId="2" fillId="0" borderId="2" xfId="1" applyNumberFormat="1" applyFont="1" applyBorder="1" applyAlignment="1" applyProtection="1">
      <alignment horizontal="right" vertical="center"/>
      <protection hidden="1"/>
    </xf>
    <xf numFmtId="0" fontId="4" fillId="0" borderId="3" xfId="2" applyFont="1" applyBorder="1" applyAlignment="1" applyProtection="1">
      <alignment horizontal="center" vertical="center"/>
    </xf>
    <xf numFmtId="0" fontId="4" fillId="0" borderId="4" xfId="2" applyFont="1" applyBorder="1" applyAlignment="1" applyProtection="1">
      <alignment horizontal="center" vertical="center"/>
    </xf>
    <xf numFmtId="0" fontId="4" fillId="0" borderId="5" xfId="2" applyFont="1" applyBorder="1" applyAlignment="1" applyProtection="1">
      <alignment horizontal="center" vertical="center"/>
    </xf>
    <xf numFmtId="0" fontId="4" fillId="0" borderId="6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</xf>
    <xf numFmtId="0" fontId="5" fillId="0" borderId="4" xfId="2" applyFont="1" applyBorder="1" applyAlignment="1" applyProtection="1">
      <alignment horizontal="center" vertical="center"/>
    </xf>
    <xf numFmtId="0" fontId="5" fillId="0" borderId="5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5" fillId="0" borderId="8" xfId="2" applyFont="1" applyBorder="1" applyAlignment="1" applyProtection="1">
      <alignment horizontal="center" vertical="center"/>
    </xf>
    <xf numFmtId="0" fontId="5" fillId="0" borderId="9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center"/>
    </xf>
    <xf numFmtId="0" fontId="4" fillId="0" borderId="11" xfId="2" applyFont="1" applyBorder="1" applyAlignment="1" applyProtection="1">
      <alignment horizontal="center" vertical="center"/>
    </xf>
    <xf numFmtId="0" fontId="4" fillId="0" borderId="12" xfId="2" applyFont="1" applyBorder="1" applyAlignment="1" applyProtection="1">
      <alignment horizontal="center" vertical="center"/>
    </xf>
    <xf numFmtId="0" fontId="5" fillId="2" borderId="13" xfId="2" applyFont="1" applyFill="1" applyBorder="1" applyAlignment="1" applyProtection="1">
      <alignment horizontal="center" vertical="center" textRotation="90"/>
    </xf>
    <xf numFmtId="0" fontId="5" fillId="2" borderId="14" xfId="2" applyFont="1" applyFill="1" applyBorder="1" applyAlignment="1" applyProtection="1">
      <alignment horizontal="center" vertical="center" textRotation="90"/>
    </xf>
    <xf numFmtId="0" fontId="5" fillId="2" borderId="15" xfId="2" applyFont="1" applyFill="1" applyBorder="1" applyAlignment="1" applyProtection="1">
      <alignment horizontal="center" vertical="center" wrapText="1"/>
    </xf>
    <xf numFmtId="0" fontId="5" fillId="2" borderId="16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164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0" xfId="2" applyFont="1" applyFill="1" applyBorder="1" applyAlignment="1" applyProtection="1">
      <alignment horizontal="center" vertical="center" textRotation="90"/>
    </xf>
    <xf numFmtId="0" fontId="5" fillId="2" borderId="21" xfId="2" applyFont="1" applyFill="1" applyBorder="1" applyAlignment="1" applyProtection="1">
      <alignment horizontal="center" vertical="center" textRotation="90"/>
    </xf>
    <xf numFmtId="0" fontId="5" fillId="2" borderId="22" xfId="2" applyFont="1" applyFill="1" applyBorder="1" applyAlignment="1" applyProtection="1">
      <alignment horizontal="center" vertical="center" wrapText="1"/>
    </xf>
    <xf numFmtId="0" fontId="5" fillId="2" borderId="23" xfId="2" applyFont="1" applyFill="1" applyBorder="1" applyAlignment="1" applyProtection="1">
      <alignment horizontal="center" vertical="center" wrapText="1"/>
    </xf>
    <xf numFmtId="0" fontId="5" fillId="2" borderId="21" xfId="2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 vertical="center"/>
    </xf>
    <xf numFmtId="164" fontId="5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5" xfId="2" applyFont="1" applyFill="1" applyBorder="1" applyAlignment="1" applyProtection="1">
      <alignment horizontal="center" vertical="center" textRotation="90"/>
    </xf>
    <xf numFmtId="0" fontId="5" fillId="2" borderId="26" xfId="2" applyFont="1" applyFill="1" applyBorder="1" applyAlignment="1" applyProtection="1">
      <alignment horizontal="center" vertical="center" textRotation="90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9" xfId="2" applyFont="1" applyFill="1" applyBorder="1" applyAlignment="1" applyProtection="1">
      <alignment horizontal="center" vertical="center" wrapText="1"/>
    </xf>
    <xf numFmtId="0" fontId="5" fillId="2" borderId="26" xfId="2" applyFont="1" applyFill="1" applyBorder="1" applyAlignment="1" applyProtection="1">
      <alignment horizontal="center" vertical="center" wrapText="1"/>
    </xf>
    <xf numFmtId="0" fontId="5" fillId="2" borderId="27" xfId="3" applyFont="1" applyFill="1" applyBorder="1" applyAlignment="1" applyProtection="1">
      <alignment horizontal="center" vertical="center" wrapText="1"/>
      <protection hidden="1"/>
    </xf>
    <xf numFmtId="0" fontId="8" fillId="0" borderId="28" xfId="4" applyFont="1" applyBorder="1" applyAlignment="1">
      <alignment horizontal="center" vertical="center" wrapText="1"/>
    </xf>
    <xf numFmtId="0" fontId="4" fillId="0" borderId="29" xfId="2" applyFont="1" applyFill="1" applyBorder="1" applyAlignment="1" applyProtection="1">
      <alignment vertical="center" textRotation="90"/>
      <protection hidden="1"/>
    </xf>
    <xf numFmtId="0" fontId="4" fillId="3" borderId="27" xfId="2" applyFont="1" applyFill="1" applyBorder="1" applyAlignment="1" applyProtection="1">
      <alignment horizontal="center" vertical="center"/>
    </xf>
    <xf numFmtId="0" fontId="9" fillId="3" borderId="17" xfId="2" applyFont="1" applyFill="1" applyBorder="1" applyAlignment="1" applyProtection="1">
      <alignment horizontal="left" vertical="center"/>
    </xf>
    <xf numFmtId="0" fontId="9" fillId="3" borderId="18" xfId="2" applyFont="1" applyFill="1" applyBorder="1" applyAlignment="1" applyProtection="1">
      <alignment horizontal="left" vertical="center"/>
    </xf>
    <xf numFmtId="0" fontId="9" fillId="3" borderId="30" xfId="2" applyFont="1" applyFill="1" applyBorder="1" applyAlignment="1" applyProtection="1">
      <alignment horizontal="left" vertical="center"/>
    </xf>
    <xf numFmtId="3" fontId="9" fillId="3" borderId="27" xfId="1" applyNumberFormat="1" applyFont="1" applyFill="1" applyBorder="1" applyAlignment="1" applyProtection="1">
      <alignment horizontal="right" vertical="center" wrapText="1"/>
    </xf>
    <xf numFmtId="0" fontId="9" fillId="0" borderId="29" xfId="2" applyFont="1" applyFill="1" applyBorder="1" applyAlignment="1" applyProtection="1">
      <alignment vertical="center"/>
    </xf>
    <xf numFmtId="0" fontId="5" fillId="0" borderId="27" xfId="3" applyFont="1" applyFill="1" applyBorder="1" applyAlignment="1" applyProtection="1">
      <alignment horizontal="left" vertical="center"/>
      <protection hidden="1"/>
    </xf>
    <xf numFmtId="0" fontId="5" fillId="4" borderId="27" xfId="2" applyFont="1" applyFill="1" applyBorder="1" applyAlignment="1" applyProtection="1">
      <alignment horizontal="center" vertical="center"/>
    </xf>
    <xf numFmtId="0" fontId="5" fillId="4" borderId="27" xfId="3" applyFont="1" applyFill="1" applyBorder="1" applyAlignment="1" applyProtection="1">
      <alignment vertical="center"/>
      <protection hidden="1"/>
    </xf>
    <xf numFmtId="0" fontId="5" fillId="4" borderId="27" xfId="3" applyFont="1" applyFill="1" applyBorder="1" applyAlignment="1" applyProtection="1">
      <alignment horizontal="center" vertical="center"/>
      <protection hidden="1"/>
    </xf>
    <xf numFmtId="0" fontId="5" fillId="4" borderId="27" xfId="3" applyFont="1" applyFill="1" applyBorder="1" applyAlignment="1" applyProtection="1">
      <alignment horizontal="left" vertical="center"/>
      <protection hidden="1"/>
    </xf>
    <xf numFmtId="3" fontId="5" fillId="4" borderId="27" xfId="3" applyNumberFormat="1" applyFont="1" applyFill="1" applyBorder="1" applyAlignment="1" applyProtection="1">
      <alignment horizontal="right" vertical="center"/>
      <protection hidden="1"/>
    </xf>
    <xf numFmtId="3" fontId="9" fillId="4" borderId="27" xfId="1" applyNumberFormat="1" applyFont="1" applyFill="1" applyBorder="1" applyAlignment="1" applyProtection="1">
      <alignment horizontal="right" vertical="center" wrapText="1"/>
    </xf>
    <xf numFmtId="3" fontId="5" fillId="4" borderId="27" xfId="1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4" fillId="0" borderId="29" xfId="2" applyFont="1" applyFill="1" applyBorder="1" applyAlignment="1" applyProtection="1">
      <alignment vertical="center"/>
      <protection hidden="1"/>
    </xf>
    <xf numFmtId="0" fontId="5" fillId="4" borderId="17" xfId="3" applyFont="1" applyFill="1" applyBorder="1" applyAlignment="1" applyProtection="1">
      <alignment horizontal="left" vertical="center"/>
      <protection hidden="1"/>
    </xf>
    <xf numFmtId="0" fontId="5" fillId="4" borderId="18" xfId="3" applyFont="1" applyFill="1" applyBorder="1" applyAlignment="1" applyProtection="1">
      <alignment horizontal="left" vertical="center"/>
      <protection hidden="1"/>
    </xf>
    <xf numFmtId="0" fontId="5" fillId="4" borderId="30" xfId="3" applyFont="1" applyFill="1" applyBorder="1" applyAlignment="1" applyProtection="1">
      <alignment horizontal="left" vertical="center"/>
      <protection hidden="1"/>
    </xf>
    <xf numFmtId="0" fontId="5" fillId="0" borderId="27" xfId="3" applyFont="1" applyFill="1" applyBorder="1" applyAlignment="1" applyProtection="1">
      <alignment vertical="center"/>
      <protection hidden="1"/>
    </xf>
    <xf numFmtId="0" fontId="5" fillId="0" borderId="27" xfId="3" applyFont="1" applyFill="1" applyBorder="1" applyAlignment="1" applyProtection="1">
      <alignment horizontal="center" vertical="center"/>
      <protection hidden="1"/>
    </xf>
    <xf numFmtId="0" fontId="5" fillId="0" borderId="27" xfId="2" applyFont="1" applyFill="1" applyBorder="1" applyAlignment="1" applyProtection="1">
      <alignment vertical="center"/>
    </xf>
    <xf numFmtId="0" fontId="2" fillId="0" borderId="17" xfId="2" applyFont="1" applyFill="1" applyBorder="1" applyAlignment="1" applyProtection="1">
      <alignment horizontal="left" vertical="center"/>
      <protection hidden="1"/>
    </xf>
    <xf numFmtId="0" fontId="2" fillId="0" borderId="30" xfId="2" applyFont="1" applyFill="1" applyBorder="1" applyAlignment="1" applyProtection="1">
      <alignment horizontal="left" vertical="center"/>
      <protection hidden="1"/>
    </xf>
    <xf numFmtId="3" fontId="5" fillId="0" borderId="27" xfId="3" applyNumberFormat="1" applyFont="1" applyFill="1" applyBorder="1" applyAlignment="1" applyProtection="1">
      <alignment horizontal="right" vertical="center"/>
      <protection hidden="1"/>
    </xf>
    <xf numFmtId="3" fontId="9" fillId="0" borderId="27" xfId="1" applyNumberFormat="1" applyFont="1" applyFill="1" applyBorder="1" applyAlignment="1" applyProtection="1">
      <alignment horizontal="right" vertical="center" wrapText="1"/>
    </xf>
    <xf numFmtId="3" fontId="5" fillId="0" borderId="27" xfId="1" applyNumberFormat="1" applyFont="1" applyFill="1" applyBorder="1" applyAlignment="1" applyProtection="1">
      <alignment horizontal="right" vertical="center" wrapText="1"/>
    </xf>
    <xf numFmtId="3" fontId="2" fillId="4" borderId="27" xfId="5" applyNumberFormat="1" applyFont="1" applyFill="1" applyBorder="1" applyAlignment="1" applyProtection="1">
      <alignment horizontal="right" vertical="center"/>
    </xf>
    <xf numFmtId="0" fontId="5" fillId="0" borderId="27" xfId="2" applyFont="1" applyFill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vertical="center"/>
      <protection hidden="1"/>
    </xf>
    <xf numFmtId="0" fontId="5" fillId="0" borderId="27" xfId="2" applyFont="1" applyFill="1" applyBorder="1" applyAlignment="1" applyProtection="1">
      <alignment vertical="center"/>
      <protection hidden="1"/>
    </xf>
    <xf numFmtId="0" fontId="5" fillId="0" borderId="27" xfId="2" applyFont="1" applyFill="1" applyBorder="1" applyAlignment="1">
      <alignment horizontal="center" vertical="center"/>
    </xf>
    <xf numFmtId="3" fontId="5" fillId="0" borderId="27" xfId="2" applyNumberFormat="1" applyFont="1" applyFill="1" applyBorder="1" applyAlignment="1" applyProtection="1">
      <alignment horizontal="right" vertical="center"/>
      <protection hidden="1"/>
    </xf>
    <xf numFmtId="0" fontId="5" fillId="0" borderId="27" xfId="2" applyFont="1" applyFill="1" applyBorder="1" applyAlignment="1" applyProtection="1">
      <alignment horizontal="center" vertical="center"/>
      <protection hidden="1"/>
    </xf>
    <xf numFmtId="0" fontId="2" fillId="0" borderId="27" xfId="3" applyFont="1" applyFill="1" applyBorder="1" applyAlignment="1" applyProtection="1">
      <alignment vertical="center"/>
      <protection hidden="1"/>
    </xf>
    <xf numFmtId="0" fontId="9" fillId="3" borderId="17" xfId="2" applyFont="1" applyFill="1" applyBorder="1" applyAlignment="1" applyProtection="1">
      <alignment horizontal="left" vertical="center"/>
      <protection hidden="1"/>
    </xf>
    <xf numFmtId="0" fontId="9" fillId="3" borderId="18" xfId="2" applyFont="1" applyFill="1" applyBorder="1" applyAlignment="1" applyProtection="1">
      <alignment horizontal="left" vertical="center"/>
      <protection hidden="1"/>
    </xf>
    <xf numFmtId="0" fontId="9" fillId="3" borderId="30" xfId="2" applyFont="1" applyFill="1" applyBorder="1" applyAlignment="1" applyProtection="1">
      <alignment horizontal="left" vertical="center"/>
      <protection hidden="1"/>
    </xf>
    <xf numFmtId="3" fontId="9" fillId="3" borderId="27" xfId="3" applyNumberFormat="1" applyFont="1" applyFill="1" applyBorder="1" applyAlignment="1" applyProtection="1">
      <alignment horizontal="right" vertical="center"/>
      <protection hidden="1"/>
    </xf>
    <xf numFmtId="3" fontId="5" fillId="3" borderId="27" xfId="1" applyNumberFormat="1" applyFont="1" applyFill="1" applyBorder="1" applyAlignment="1" applyProtection="1">
      <alignment horizontal="right" vertical="center" wrapText="1"/>
    </xf>
    <xf numFmtId="3" fontId="5" fillId="4" borderId="27" xfId="5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4" fillId="5" borderId="24" xfId="3" applyFont="1" applyFill="1" applyBorder="1" applyAlignment="1" applyProtection="1">
      <alignment horizontal="left" vertical="center"/>
      <protection hidden="1"/>
    </xf>
    <xf numFmtId="0" fontId="4" fillId="5" borderId="18" xfId="3" applyFont="1" applyFill="1" applyBorder="1" applyAlignment="1" applyProtection="1">
      <alignment horizontal="left" vertical="center"/>
      <protection hidden="1"/>
    </xf>
    <xf numFmtId="0" fontId="4" fillId="5" borderId="30" xfId="3" applyFont="1" applyFill="1" applyBorder="1" applyAlignment="1" applyProtection="1">
      <alignment horizontal="left" vertical="center"/>
      <protection hidden="1"/>
    </xf>
    <xf numFmtId="3" fontId="4" fillId="5" borderId="27" xfId="3" applyNumberFormat="1" applyFont="1" applyFill="1" applyBorder="1" applyAlignment="1" applyProtection="1">
      <alignment horizontal="right" vertical="center"/>
      <protection hidden="1"/>
    </xf>
    <xf numFmtId="3" fontId="9" fillId="6" borderId="27" xfId="1" applyNumberFormat="1" applyFont="1" applyFill="1" applyBorder="1" applyAlignment="1" applyProtection="1">
      <alignment horizontal="right" vertical="center" wrapText="1"/>
    </xf>
    <xf numFmtId="3" fontId="4" fillId="6" borderId="27" xfId="3" applyNumberFormat="1" applyFont="1" applyFill="1" applyBorder="1" applyAlignment="1" applyProtection="1">
      <alignment horizontal="right" vertical="center"/>
      <protection hidden="1"/>
    </xf>
    <xf numFmtId="3" fontId="5" fillId="6" borderId="27" xfId="1" applyNumberFormat="1" applyFont="1" applyFill="1" applyBorder="1" applyAlignment="1" applyProtection="1">
      <alignment horizontal="right" vertical="center" wrapText="1"/>
    </xf>
    <xf numFmtId="0" fontId="4" fillId="3" borderId="27" xfId="3" applyFont="1" applyFill="1" applyBorder="1" applyAlignment="1" applyProtection="1">
      <alignment horizontal="center" vertical="center"/>
      <protection hidden="1"/>
    </xf>
    <xf numFmtId="3" fontId="4" fillId="3" borderId="27" xfId="1" applyNumberFormat="1" applyFont="1" applyFill="1" applyBorder="1" applyAlignment="1" applyProtection="1">
      <alignment horizontal="right" vertical="center"/>
      <protection hidden="1"/>
    </xf>
    <xf numFmtId="0" fontId="5" fillId="4" borderId="27" xfId="2" applyFont="1" applyFill="1" applyBorder="1" applyAlignment="1">
      <alignment vertical="center"/>
    </xf>
    <xf numFmtId="3" fontId="5" fillId="4" borderId="27" xfId="2" applyNumberFormat="1" applyFont="1" applyFill="1" applyBorder="1" applyAlignment="1">
      <alignment horizontal="right" vertical="center"/>
    </xf>
    <xf numFmtId="3" fontId="5" fillId="0" borderId="27" xfId="2" applyNumberFormat="1" applyFont="1" applyFill="1" applyBorder="1" applyAlignment="1">
      <alignment horizontal="right" vertical="center"/>
    </xf>
    <xf numFmtId="0" fontId="4" fillId="0" borderId="27" xfId="2" applyFont="1" applyFill="1" applyBorder="1" applyAlignment="1" applyProtection="1">
      <alignment horizontal="center" vertical="center"/>
      <protection hidden="1"/>
    </xf>
    <xf numFmtId="0" fontId="5" fillId="0" borderId="27" xfId="2" applyFont="1" applyFill="1" applyBorder="1" applyAlignment="1">
      <alignment vertical="center"/>
    </xf>
    <xf numFmtId="0" fontId="5" fillId="4" borderId="27" xfId="2" applyFont="1" applyFill="1" applyBorder="1" applyAlignment="1" applyProtection="1">
      <alignment horizontal="center" vertical="center"/>
      <protection hidden="1"/>
    </xf>
    <xf numFmtId="0" fontId="4" fillId="6" borderId="24" xfId="2" applyFont="1" applyFill="1" applyBorder="1" applyAlignment="1" applyProtection="1">
      <alignment horizontal="left" vertical="center"/>
    </xf>
    <xf numFmtId="0" fontId="4" fillId="6" borderId="18" xfId="2" applyFont="1" applyFill="1" applyBorder="1" applyAlignment="1" applyProtection="1">
      <alignment horizontal="left" vertical="center"/>
    </xf>
    <xf numFmtId="0" fontId="4" fillId="6" borderId="30" xfId="2" applyFont="1" applyFill="1" applyBorder="1" applyAlignment="1" applyProtection="1">
      <alignment horizontal="left" vertical="center"/>
    </xf>
    <xf numFmtId="3" fontId="4" fillId="5" borderId="27" xfId="5" applyNumberFormat="1" applyFont="1" applyFill="1" applyBorder="1" applyAlignment="1" applyProtection="1">
      <alignment horizontal="right" vertical="center"/>
    </xf>
    <xf numFmtId="3" fontId="4" fillId="6" borderId="27" xfId="5" applyNumberFormat="1" applyFont="1" applyFill="1" applyBorder="1" applyAlignment="1" applyProtection="1">
      <alignment horizontal="right" vertical="center"/>
    </xf>
    <xf numFmtId="0" fontId="4" fillId="5" borderId="24" xfId="2" applyFont="1" applyFill="1" applyBorder="1" applyAlignment="1" applyProtection="1">
      <alignment horizontal="left" vertical="center"/>
    </xf>
    <xf numFmtId="0" fontId="4" fillId="5" borderId="18" xfId="2" applyFont="1" applyFill="1" applyBorder="1" applyAlignment="1" applyProtection="1">
      <alignment horizontal="left" vertical="center"/>
    </xf>
    <xf numFmtId="0" fontId="4" fillId="5" borderId="30" xfId="2" applyFont="1" applyFill="1" applyBorder="1" applyAlignment="1" applyProtection="1">
      <alignment horizontal="left" vertical="center"/>
    </xf>
    <xf numFmtId="0" fontId="4" fillId="5" borderId="31" xfId="2" applyFont="1" applyFill="1" applyBorder="1" applyAlignment="1" applyProtection="1">
      <alignment horizontal="left" vertical="center"/>
    </xf>
    <xf numFmtId="0" fontId="4" fillId="5" borderId="32" xfId="2" applyFont="1" applyFill="1" applyBorder="1" applyAlignment="1" applyProtection="1">
      <alignment horizontal="left" vertical="center"/>
    </xf>
    <xf numFmtId="0" fontId="4" fillId="5" borderId="33" xfId="2" applyFont="1" applyFill="1" applyBorder="1" applyAlignment="1" applyProtection="1">
      <alignment horizontal="left" vertical="center"/>
    </xf>
    <xf numFmtId="3" fontId="4" fillId="5" borderId="34" xfId="5" applyNumberFormat="1" applyFont="1" applyFill="1" applyBorder="1" applyAlignment="1" applyProtection="1">
      <alignment horizontal="right" vertical="center"/>
    </xf>
    <xf numFmtId="3" fontId="4" fillId="6" borderId="34" xfId="5" applyNumberFormat="1" applyFont="1" applyFill="1" applyBorder="1" applyAlignment="1" applyProtection="1">
      <alignment horizontal="right" vertical="center"/>
    </xf>
    <xf numFmtId="0" fontId="4" fillId="0" borderId="3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0" fontId="4" fillId="0" borderId="5" xfId="2" applyFont="1" applyFill="1" applyBorder="1" applyAlignment="1" applyProtection="1">
      <alignment horizontal="left" vertical="center"/>
    </xf>
    <xf numFmtId="165" fontId="5" fillId="0" borderId="27" xfId="3" applyNumberFormat="1" applyFont="1" applyFill="1" applyBorder="1" applyAlignment="1" applyProtection="1">
      <alignment horizontal="right" vertical="center"/>
      <protection hidden="1"/>
    </xf>
    <xf numFmtId="0" fontId="4" fillId="0" borderId="17" xfId="2" applyFont="1" applyFill="1" applyBorder="1" applyAlignment="1" applyProtection="1">
      <alignment horizontal="left" vertical="center"/>
      <protection hidden="1"/>
    </xf>
    <xf numFmtId="0" fontId="4" fillId="0" borderId="18" xfId="2" applyFont="1" applyFill="1" applyBorder="1" applyAlignment="1" applyProtection="1">
      <alignment horizontal="left" vertical="center"/>
      <protection hidden="1"/>
    </xf>
    <xf numFmtId="0" fontId="4" fillId="0" borderId="30" xfId="2" applyFont="1" applyFill="1" applyBorder="1" applyAlignment="1" applyProtection="1">
      <alignment horizontal="left" vertical="center"/>
      <protection hidden="1"/>
    </xf>
  </cellXfs>
  <cellStyles count="6">
    <cellStyle name="Comma0" xfId="5"/>
    <cellStyle name="Ezres 2" xfId="1"/>
    <cellStyle name="Normál" xfId="0" builtinId="0"/>
    <cellStyle name="Normál 2_2014szerkesztett ktgvetés 2" xfId="2"/>
    <cellStyle name="Normál_2014szerkesztett ktgvetés" xfId="4"/>
    <cellStyle name="Normál_KVFORMÁTUM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tabSelected="1" workbookViewId="0">
      <selection sqref="A1:BD58"/>
    </sheetView>
  </sheetViews>
  <sheetFormatPr defaultRowHeight="15"/>
  <cols>
    <col min="8" max="8" width="11.28515625" customWidth="1"/>
    <col min="11" max="12" width="11" customWidth="1"/>
    <col min="15" max="15" width="11.7109375" customWidth="1"/>
    <col min="16" max="16" width="12" customWidth="1"/>
  </cols>
  <sheetData>
    <row r="1" spans="1:56" ht="15.75" thickBo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Z1" s="1"/>
      <c r="BA1" s="1"/>
      <c r="BB1" s="1"/>
      <c r="BC1" t="s">
        <v>0</v>
      </c>
    </row>
    <row r="2" spans="1:56">
      <c r="A2" s="3"/>
      <c r="B2" s="4"/>
      <c r="C2" s="5"/>
      <c r="D2" s="5"/>
      <c r="E2" s="5"/>
      <c r="F2" s="6"/>
      <c r="G2" s="7"/>
      <c r="H2" s="8"/>
      <c r="I2" s="9"/>
      <c r="J2" s="9"/>
      <c r="K2" s="10"/>
      <c r="L2" s="11"/>
      <c r="M2" s="12"/>
      <c r="N2" s="12"/>
      <c r="O2" s="13"/>
      <c r="P2" s="11"/>
      <c r="Q2" s="12"/>
      <c r="R2" s="12"/>
      <c r="S2" s="14"/>
      <c r="T2" s="15"/>
      <c r="U2" s="5"/>
      <c r="V2" s="5"/>
      <c r="W2" s="16"/>
      <c r="X2" s="15"/>
      <c r="Y2" s="5"/>
      <c r="Z2" s="5"/>
      <c r="AA2" s="16"/>
      <c r="AB2" s="15"/>
      <c r="AC2" s="5"/>
      <c r="AD2" s="5"/>
      <c r="AE2" s="16"/>
      <c r="AF2" s="15"/>
      <c r="AG2" s="5"/>
      <c r="AH2" s="5"/>
      <c r="AI2" s="16"/>
      <c r="AJ2" s="15"/>
      <c r="AK2" s="5"/>
      <c r="AL2" s="5"/>
      <c r="AM2" s="16"/>
      <c r="AN2" s="15"/>
      <c r="AO2" s="5"/>
      <c r="AP2" s="5"/>
      <c r="AQ2" s="16"/>
      <c r="AR2" s="15"/>
      <c r="AS2" s="5"/>
      <c r="AT2" s="5"/>
      <c r="AU2" s="16"/>
      <c r="AV2" s="15"/>
      <c r="AW2" s="5"/>
      <c r="AX2" s="5"/>
      <c r="AY2" s="16"/>
      <c r="AZ2" s="15"/>
      <c r="BA2" s="5"/>
      <c r="BB2" s="5"/>
      <c r="BC2" s="16"/>
    </row>
    <row r="3" spans="1:56" ht="15.75" thickBot="1">
      <c r="A3" s="17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20"/>
      <c r="G3" s="21" t="s">
        <v>6</v>
      </c>
      <c r="H3" s="22" t="s">
        <v>7</v>
      </c>
      <c r="I3" s="23"/>
      <c r="J3" s="23"/>
      <c r="K3" s="24"/>
      <c r="L3" s="22" t="s">
        <v>8</v>
      </c>
      <c r="M3" s="23"/>
      <c r="N3" s="23"/>
      <c r="O3" s="24"/>
      <c r="P3" s="22" t="s">
        <v>9</v>
      </c>
      <c r="Q3" s="23"/>
      <c r="R3" s="23"/>
      <c r="S3" s="24"/>
      <c r="T3" s="22" t="s">
        <v>7</v>
      </c>
      <c r="U3" s="23"/>
      <c r="V3" s="23"/>
      <c r="W3" s="24"/>
      <c r="X3" s="22" t="s">
        <v>8</v>
      </c>
      <c r="Y3" s="23"/>
      <c r="Z3" s="23"/>
      <c r="AA3" s="24"/>
      <c r="AB3" s="22" t="s">
        <v>9</v>
      </c>
      <c r="AC3" s="23"/>
      <c r="AD3" s="23"/>
      <c r="AE3" s="24"/>
      <c r="AF3" s="22" t="s">
        <v>7</v>
      </c>
      <c r="AG3" s="23"/>
      <c r="AH3" s="23"/>
      <c r="AI3" s="24"/>
      <c r="AJ3" s="22" t="s">
        <v>8</v>
      </c>
      <c r="AK3" s="23"/>
      <c r="AL3" s="23"/>
      <c r="AM3" s="24"/>
      <c r="AN3" s="22" t="s">
        <v>9</v>
      </c>
      <c r="AO3" s="23"/>
      <c r="AP3" s="23"/>
      <c r="AQ3" s="24"/>
      <c r="AR3" s="22" t="s">
        <v>7</v>
      </c>
      <c r="AS3" s="23"/>
      <c r="AT3" s="23"/>
      <c r="AU3" s="24"/>
      <c r="AV3" s="22" t="s">
        <v>8</v>
      </c>
      <c r="AW3" s="23"/>
      <c r="AX3" s="23"/>
      <c r="AY3" s="24"/>
      <c r="AZ3" s="22" t="s">
        <v>9</v>
      </c>
      <c r="BA3" s="23"/>
      <c r="BB3" s="23"/>
      <c r="BC3" s="24"/>
    </row>
    <row r="4" spans="1:56">
      <c r="A4" s="25"/>
      <c r="B4" s="26"/>
      <c r="C4" s="26"/>
      <c r="D4" s="26"/>
      <c r="E4" s="27"/>
      <c r="F4" s="28"/>
      <c r="G4" s="29"/>
      <c r="H4" s="8" t="s">
        <v>10</v>
      </c>
      <c r="I4" s="9"/>
      <c r="J4" s="9"/>
      <c r="K4" s="30"/>
      <c r="L4" s="8" t="s">
        <v>10</v>
      </c>
      <c r="M4" s="9"/>
      <c r="N4" s="9"/>
      <c r="O4" s="30"/>
      <c r="P4" s="8" t="s">
        <v>10</v>
      </c>
      <c r="Q4" s="9"/>
      <c r="R4" s="9"/>
      <c r="S4" s="30"/>
      <c r="T4" s="31" t="s">
        <v>11</v>
      </c>
      <c r="U4" s="23"/>
      <c r="V4" s="23"/>
      <c r="W4" s="24"/>
      <c r="X4" s="31" t="s">
        <v>11</v>
      </c>
      <c r="Y4" s="23"/>
      <c r="Z4" s="23"/>
      <c r="AA4" s="24"/>
      <c r="AB4" s="31" t="s">
        <v>11</v>
      </c>
      <c r="AC4" s="23"/>
      <c r="AD4" s="23"/>
      <c r="AE4" s="24"/>
      <c r="AF4" s="31" t="s">
        <v>12</v>
      </c>
      <c r="AG4" s="23"/>
      <c r="AH4" s="23"/>
      <c r="AI4" s="24"/>
      <c r="AJ4" s="31" t="s">
        <v>12</v>
      </c>
      <c r="AK4" s="23"/>
      <c r="AL4" s="23"/>
      <c r="AM4" s="24"/>
      <c r="AN4" s="31" t="s">
        <v>12</v>
      </c>
      <c r="AO4" s="23"/>
      <c r="AP4" s="23"/>
      <c r="AQ4" s="24"/>
      <c r="AR4" s="31" t="s">
        <v>13</v>
      </c>
      <c r="AS4" s="23"/>
      <c r="AT4" s="23"/>
      <c r="AU4" s="24"/>
      <c r="AV4" s="31" t="s">
        <v>13</v>
      </c>
      <c r="AW4" s="23"/>
      <c r="AX4" s="23"/>
      <c r="AY4" s="24"/>
      <c r="AZ4" s="31" t="s">
        <v>13</v>
      </c>
      <c r="BA4" s="23"/>
      <c r="BB4" s="23"/>
      <c r="BC4" s="24"/>
    </row>
    <row r="5" spans="1:56" ht="38.25">
      <c r="A5" s="32"/>
      <c r="B5" s="33"/>
      <c r="C5" s="33"/>
      <c r="D5" s="33"/>
      <c r="E5" s="34"/>
      <c r="F5" s="35"/>
      <c r="G5" s="36"/>
      <c r="H5" s="37" t="s">
        <v>14</v>
      </c>
      <c r="I5" s="37" t="s">
        <v>15</v>
      </c>
      <c r="J5" s="37" t="s">
        <v>16</v>
      </c>
      <c r="K5" s="38" t="s">
        <v>13</v>
      </c>
      <c r="L5" s="37" t="s">
        <v>14</v>
      </c>
      <c r="M5" s="37" t="s">
        <v>15</v>
      </c>
      <c r="N5" s="37" t="s">
        <v>16</v>
      </c>
      <c r="O5" s="38" t="s">
        <v>13</v>
      </c>
      <c r="P5" s="37" t="s">
        <v>14</v>
      </c>
      <c r="Q5" s="37" t="s">
        <v>15</v>
      </c>
      <c r="R5" s="37" t="s">
        <v>16</v>
      </c>
      <c r="S5" s="38" t="s">
        <v>13</v>
      </c>
      <c r="T5" s="37" t="s">
        <v>14</v>
      </c>
      <c r="U5" s="37" t="s">
        <v>15</v>
      </c>
      <c r="V5" s="37" t="s">
        <v>16</v>
      </c>
      <c r="W5" s="38" t="s">
        <v>13</v>
      </c>
      <c r="X5" s="37" t="s">
        <v>14</v>
      </c>
      <c r="Y5" s="37" t="s">
        <v>15</v>
      </c>
      <c r="Z5" s="37" t="s">
        <v>16</v>
      </c>
      <c r="AA5" s="38" t="s">
        <v>13</v>
      </c>
      <c r="AB5" s="37" t="s">
        <v>14</v>
      </c>
      <c r="AC5" s="37" t="s">
        <v>15</v>
      </c>
      <c r="AD5" s="37" t="s">
        <v>16</v>
      </c>
      <c r="AE5" s="38" t="s">
        <v>13</v>
      </c>
      <c r="AF5" s="37" t="s">
        <v>14</v>
      </c>
      <c r="AG5" s="37" t="s">
        <v>15</v>
      </c>
      <c r="AH5" s="37" t="s">
        <v>16</v>
      </c>
      <c r="AI5" s="38" t="s">
        <v>13</v>
      </c>
      <c r="AJ5" s="37" t="s">
        <v>14</v>
      </c>
      <c r="AK5" s="37" t="s">
        <v>15</v>
      </c>
      <c r="AL5" s="37" t="s">
        <v>16</v>
      </c>
      <c r="AM5" s="38" t="s">
        <v>13</v>
      </c>
      <c r="AN5" s="37" t="s">
        <v>14</v>
      </c>
      <c r="AO5" s="37" t="s">
        <v>15</v>
      </c>
      <c r="AP5" s="37" t="s">
        <v>16</v>
      </c>
      <c r="AQ5" s="38" t="s">
        <v>13</v>
      </c>
      <c r="AR5" s="37" t="s">
        <v>14</v>
      </c>
      <c r="AS5" s="37" t="s">
        <v>15</v>
      </c>
      <c r="AT5" s="37" t="s">
        <v>16</v>
      </c>
      <c r="AU5" s="38" t="s">
        <v>13</v>
      </c>
      <c r="AV5" s="37" t="s">
        <v>14</v>
      </c>
      <c r="AW5" s="37" t="s">
        <v>15</v>
      </c>
      <c r="AX5" s="37" t="s">
        <v>16</v>
      </c>
      <c r="AY5" s="38" t="s">
        <v>13</v>
      </c>
      <c r="AZ5" s="37" t="s">
        <v>14</v>
      </c>
      <c r="BA5" s="37" t="s">
        <v>15</v>
      </c>
      <c r="BB5" s="37" t="s">
        <v>16</v>
      </c>
      <c r="BC5" s="38" t="s">
        <v>13</v>
      </c>
    </row>
    <row r="6" spans="1:56" ht="21">
      <c r="A6" s="39">
        <v>101</v>
      </c>
      <c r="B6" s="40">
        <v>1</v>
      </c>
      <c r="C6" s="41" t="s">
        <v>17</v>
      </c>
      <c r="D6" s="42"/>
      <c r="E6" s="42"/>
      <c r="F6" s="42"/>
      <c r="G6" s="43"/>
      <c r="H6" s="44">
        <f>SUM(H7:H12)</f>
        <v>156769216</v>
      </c>
      <c r="I6" s="44">
        <v>0</v>
      </c>
      <c r="J6" s="44">
        <v>0</v>
      </c>
      <c r="K6" s="44">
        <f>SUM(K7:K12)</f>
        <v>156769216</v>
      </c>
      <c r="L6" s="44">
        <f>SUM(L7:L12)</f>
        <v>156875134</v>
      </c>
      <c r="M6" s="44">
        <v>0</v>
      </c>
      <c r="N6" s="44">
        <v>0</v>
      </c>
      <c r="O6" s="44">
        <f>SUM(O7:O12)</f>
        <v>156875134</v>
      </c>
      <c r="P6" s="44">
        <f>SUM(P7:P12)</f>
        <v>160400966</v>
      </c>
      <c r="Q6" s="44">
        <v>0</v>
      </c>
      <c r="R6" s="44">
        <v>0</v>
      </c>
      <c r="S6" s="44">
        <f>SUM(S7:S12)</f>
        <v>160400966</v>
      </c>
      <c r="T6" s="44">
        <f>SUM(T7:T12)</f>
        <v>67809782</v>
      </c>
      <c r="U6" s="44">
        <v>0</v>
      </c>
      <c r="V6" s="44">
        <v>0</v>
      </c>
      <c r="W6" s="44">
        <v>58504</v>
      </c>
      <c r="X6" s="44">
        <f>SUM(X7:X12)</f>
        <v>67846993</v>
      </c>
      <c r="Y6" s="44">
        <v>0</v>
      </c>
      <c r="Z6" s="44">
        <v>0</v>
      </c>
      <c r="AA6" s="44">
        <v>58504</v>
      </c>
      <c r="AB6" s="44">
        <f>SUM(AB7:AB12)</f>
        <v>71497536</v>
      </c>
      <c r="AC6" s="44">
        <v>0</v>
      </c>
      <c r="AD6" s="44">
        <v>0</v>
      </c>
      <c r="AE6" s="44">
        <v>58504</v>
      </c>
      <c r="AF6" s="44">
        <f>SUM(AF7:AF12)</f>
        <v>659488083</v>
      </c>
      <c r="AG6" s="44">
        <f>SUM(AG7:AG12)</f>
        <v>10160000</v>
      </c>
      <c r="AH6" s="44">
        <f>SUM(AH7:AH12)</f>
        <v>0</v>
      </c>
      <c r="AI6" s="44">
        <f>SUM(AI7:AI12)</f>
        <v>669648083</v>
      </c>
      <c r="AJ6" s="44">
        <f t="shared" ref="AJ6:AX6" si="0">SUM(AJ7:AJ12)</f>
        <v>659709430</v>
      </c>
      <c r="AK6" s="44">
        <f t="shared" si="0"/>
        <v>10160000</v>
      </c>
      <c r="AL6" s="44">
        <f t="shared" si="0"/>
        <v>0</v>
      </c>
      <c r="AM6" s="44">
        <f t="shared" si="0"/>
        <v>669869430</v>
      </c>
      <c r="AN6" s="44">
        <f>SUM(AN7:AN12)</f>
        <v>762983884</v>
      </c>
      <c r="AO6" s="44">
        <f>SUM(AO7:AO12)</f>
        <v>10280000</v>
      </c>
      <c r="AP6" s="44">
        <f>SUM(AP7:AP12)</f>
        <v>0</v>
      </c>
      <c r="AQ6" s="44">
        <f>SUM(AQ7:AQ12)</f>
        <v>773263884</v>
      </c>
      <c r="AR6" s="44">
        <f t="shared" si="0"/>
        <v>884067081</v>
      </c>
      <c r="AS6" s="44">
        <f t="shared" si="0"/>
        <v>10160000</v>
      </c>
      <c r="AT6" s="44">
        <f t="shared" si="0"/>
        <v>0</v>
      </c>
      <c r="AU6" s="44">
        <f>SUM(AR6:AT6)</f>
        <v>894227081</v>
      </c>
      <c r="AV6" s="44">
        <f t="shared" si="0"/>
        <v>884431557</v>
      </c>
      <c r="AW6" s="44">
        <f t="shared" si="0"/>
        <v>10160000</v>
      </c>
      <c r="AX6" s="44">
        <f t="shared" si="0"/>
        <v>0</v>
      </c>
      <c r="AY6" s="44">
        <f>SUM(AV6:AX6)</f>
        <v>894591557</v>
      </c>
      <c r="AZ6" s="44">
        <f>SUM(AZ7:AZ12)</f>
        <v>994882386</v>
      </c>
      <c r="BA6" s="44">
        <f>SUM(BA7:BA12)</f>
        <v>10280000</v>
      </c>
      <c r="BB6" s="44">
        <f>SUM(BB7:BB12)</f>
        <v>0</v>
      </c>
      <c r="BC6" s="44">
        <f>SUM(AZ6:BB6)</f>
        <v>1005162386</v>
      </c>
    </row>
    <row r="7" spans="1:56">
      <c r="A7" s="45"/>
      <c r="B7" s="46"/>
      <c r="C7" s="47">
        <v>1</v>
      </c>
      <c r="D7" s="48" t="s">
        <v>18</v>
      </c>
      <c r="E7" s="49"/>
      <c r="F7" s="49"/>
      <c r="G7" s="50" t="s">
        <v>19</v>
      </c>
      <c r="H7" s="51">
        <v>105854259</v>
      </c>
      <c r="I7" s="51">
        <v>0</v>
      </c>
      <c r="J7" s="51">
        <v>0</v>
      </c>
      <c r="K7" s="52">
        <f>SUM(H7:J7)</f>
        <v>105854259</v>
      </c>
      <c r="L7" s="51">
        <f>105854259+83400</f>
        <v>105937659</v>
      </c>
      <c r="M7" s="51">
        <v>0</v>
      </c>
      <c r="N7" s="51">
        <v>0</v>
      </c>
      <c r="O7" s="52">
        <f>SUM(L7:N7)</f>
        <v>105937659</v>
      </c>
      <c r="P7" s="51">
        <v>108837874</v>
      </c>
      <c r="Q7" s="51">
        <v>0</v>
      </c>
      <c r="R7" s="51">
        <v>0</v>
      </c>
      <c r="S7" s="52">
        <f>SUM(P7:R7)</f>
        <v>108837874</v>
      </c>
      <c r="T7" s="51">
        <v>26732400</v>
      </c>
      <c r="U7" s="51">
        <v>0</v>
      </c>
      <c r="V7" s="51">
        <v>0</v>
      </c>
      <c r="W7" s="52">
        <f>SUM(T7:V7)</f>
        <v>26732400</v>
      </c>
      <c r="X7" s="51">
        <f>26732400+29300</f>
        <v>26761700</v>
      </c>
      <c r="Y7" s="51">
        <v>0</v>
      </c>
      <c r="Z7" s="51">
        <v>0</v>
      </c>
      <c r="AA7" s="52">
        <f>SUM(X7:Z7)</f>
        <v>26761700</v>
      </c>
      <c r="AB7" s="51">
        <v>31401493</v>
      </c>
      <c r="AC7" s="51">
        <v>0</v>
      </c>
      <c r="AD7" s="51">
        <v>0</v>
      </c>
      <c r="AE7" s="52">
        <f>SUM(AB7:AD7)</f>
        <v>31401493</v>
      </c>
      <c r="AF7" s="51">
        <v>93210756</v>
      </c>
      <c r="AG7" s="51">
        <v>0</v>
      </c>
      <c r="AH7" s="51">
        <v>0</v>
      </c>
      <c r="AI7" s="53">
        <f>SUM(AF7:AH7)</f>
        <v>93210756</v>
      </c>
      <c r="AJ7" s="51">
        <f>94410756-1200000+160100</f>
        <v>93370856</v>
      </c>
      <c r="AK7" s="51">
        <v>0</v>
      </c>
      <c r="AL7" s="51">
        <v>0</v>
      </c>
      <c r="AM7" s="53">
        <f>SUM(AJ7:AL7)</f>
        <v>93370856</v>
      </c>
      <c r="AN7" s="51">
        <v>101890435</v>
      </c>
      <c r="AO7" s="51">
        <v>0</v>
      </c>
      <c r="AP7" s="51">
        <v>0</v>
      </c>
      <c r="AQ7" s="53">
        <f t="shared" ref="AQ7:AQ40" si="1">SUM(AN7:AP7)</f>
        <v>101890435</v>
      </c>
      <c r="AR7" s="52">
        <f t="shared" ref="AR7:AS9" si="2">H7+T7+AF7</f>
        <v>225797415</v>
      </c>
      <c r="AS7" s="52">
        <f t="shared" si="2"/>
        <v>0</v>
      </c>
      <c r="AT7" s="52">
        <v>0</v>
      </c>
      <c r="AU7" s="52">
        <f t="shared" ref="AU7:AU56" si="3">SUM(AR7:AT7)</f>
        <v>225797415</v>
      </c>
      <c r="AV7" s="52">
        <f>L7+X7+AJ7</f>
        <v>226070215</v>
      </c>
      <c r="AW7" s="52">
        <f>M7+Y7+AK7</f>
        <v>0</v>
      </c>
      <c r="AX7" s="52">
        <v>0</v>
      </c>
      <c r="AY7" s="52">
        <f t="shared" ref="AY7:AY56" si="4">SUM(AV7:AX7)</f>
        <v>226070215</v>
      </c>
      <c r="AZ7" s="52">
        <f>P7+AB7+AN7</f>
        <v>242129802</v>
      </c>
      <c r="BA7" s="52">
        <f>Q7+AC7+AO7</f>
        <v>0</v>
      </c>
      <c r="BB7" s="52">
        <v>0</v>
      </c>
      <c r="BC7" s="52">
        <f t="shared" ref="BC7:BC56" si="5">SUM(AZ7:BB7)</f>
        <v>242129802</v>
      </c>
      <c r="BD7" s="54"/>
    </row>
    <row r="8" spans="1:56">
      <c r="A8" s="55"/>
      <c r="B8" s="46"/>
      <c r="C8" s="49">
        <v>2</v>
      </c>
      <c r="D8" s="56" t="s">
        <v>20</v>
      </c>
      <c r="E8" s="57"/>
      <c r="F8" s="58"/>
      <c r="G8" s="50" t="s">
        <v>21</v>
      </c>
      <c r="H8" s="51">
        <v>25914957</v>
      </c>
      <c r="I8" s="51">
        <v>0</v>
      </c>
      <c r="J8" s="51">
        <v>0</v>
      </c>
      <c r="K8" s="52">
        <f t="shared" ref="K8:K57" si="6">SUM(H8:J8)</f>
        <v>25914957</v>
      </c>
      <c r="L8" s="51">
        <f>25914957+22518</f>
        <v>25937475</v>
      </c>
      <c r="M8" s="51">
        <v>0</v>
      </c>
      <c r="N8" s="51">
        <v>0</v>
      </c>
      <c r="O8" s="52">
        <f t="shared" ref="O8:O57" si="7">SUM(L8:N8)</f>
        <v>25937475</v>
      </c>
      <c r="P8" s="51">
        <v>26563092</v>
      </c>
      <c r="Q8" s="51">
        <v>0</v>
      </c>
      <c r="R8" s="51">
        <v>0</v>
      </c>
      <c r="S8" s="52">
        <f t="shared" ref="S8:S54" si="8">SUM(P8:R8)</f>
        <v>26563092</v>
      </c>
      <c r="T8" s="51">
        <v>5989004</v>
      </c>
      <c r="U8" s="51">
        <v>0</v>
      </c>
      <c r="V8" s="51">
        <v>0</v>
      </c>
      <c r="W8" s="52">
        <f t="shared" ref="W8:W57" si="9">SUM(T8:V8)</f>
        <v>5989004</v>
      </c>
      <c r="X8" s="51">
        <f>5989004+7911</f>
        <v>5996915</v>
      </c>
      <c r="Y8" s="51">
        <v>0</v>
      </c>
      <c r="Z8" s="51">
        <v>0</v>
      </c>
      <c r="AA8" s="52">
        <f t="shared" ref="AA8:AA57" si="10">SUM(X8:Z8)</f>
        <v>5996915</v>
      </c>
      <c r="AB8" s="51">
        <v>7457669</v>
      </c>
      <c r="AC8" s="51">
        <v>0</v>
      </c>
      <c r="AD8" s="51">
        <v>0</v>
      </c>
      <c r="AE8" s="52">
        <f t="shared" ref="AE8:AE57" si="11">SUM(AB8:AD8)</f>
        <v>7457669</v>
      </c>
      <c r="AF8" s="51">
        <f>21628831-237600</f>
        <v>21391231</v>
      </c>
      <c r="AG8" s="51">
        <v>0</v>
      </c>
      <c r="AH8" s="51">
        <v>0</v>
      </c>
      <c r="AI8" s="53">
        <f t="shared" ref="AI8:AI57" si="12">SUM(AF8:AH8)</f>
        <v>21391231</v>
      </c>
      <c r="AJ8" s="51">
        <f>21628831-237600+33561</f>
        <v>21424792</v>
      </c>
      <c r="AK8" s="51">
        <v>0</v>
      </c>
      <c r="AL8" s="51">
        <v>0</v>
      </c>
      <c r="AM8" s="53">
        <f t="shared" ref="AM8:AM57" si="13">SUM(AJ8:AL8)</f>
        <v>21424792</v>
      </c>
      <c r="AN8" s="51">
        <v>22404117</v>
      </c>
      <c r="AO8" s="51">
        <v>0</v>
      </c>
      <c r="AP8" s="51">
        <v>0</v>
      </c>
      <c r="AQ8" s="53">
        <f t="shared" si="1"/>
        <v>22404117</v>
      </c>
      <c r="AR8" s="52">
        <f t="shared" si="2"/>
        <v>53295192</v>
      </c>
      <c r="AS8" s="52">
        <f t="shared" si="2"/>
        <v>0</v>
      </c>
      <c r="AT8" s="52">
        <v>0</v>
      </c>
      <c r="AU8" s="52">
        <f t="shared" si="3"/>
        <v>53295192</v>
      </c>
      <c r="AV8" s="52">
        <f t="shared" ref="AV8:AW40" si="14">L8+X8+AJ8</f>
        <v>53359182</v>
      </c>
      <c r="AW8" s="52">
        <f t="shared" si="14"/>
        <v>0</v>
      </c>
      <c r="AX8" s="52">
        <v>0</v>
      </c>
      <c r="AY8" s="52">
        <f t="shared" si="4"/>
        <v>53359182</v>
      </c>
      <c r="AZ8" s="52">
        <f t="shared" ref="AZ8:BA40" si="15">P8+AB8+AN8</f>
        <v>56424878</v>
      </c>
      <c r="BA8" s="52">
        <f t="shared" si="15"/>
        <v>0</v>
      </c>
      <c r="BB8" s="52">
        <v>0</v>
      </c>
      <c r="BC8" s="52">
        <f t="shared" si="5"/>
        <v>56424878</v>
      </c>
      <c r="BD8" s="54"/>
    </row>
    <row r="9" spans="1:56">
      <c r="A9" s="55"/>
      <c r="B9" s="46"/>
      <c r="C9" s="47">
        <v>3</v>
      </c>
      <c r="D9" s="48" t="s">
        <v>22</v>
      </c>
      <c r="E9" s="49"/>
      <c r="F9" s="49"/>
      <c r="G9" s="50" t="s">
        <v>23</v>
      </c>
      <c r="H9" s="51">
        <v>25000000</v>
      </c>
      <c r="I9" s="51">
        <v>0</v>
      </c>
      <c r="J9" s="51">
        <v>0</v>
      </c>
      <c r="K9" s="52">
        <f t="shared" si="6"/>
        <v>25000000</v>
      </c>
      <c r="L9" s="51">
        <v>25000000</v>
      </c>
      <c r="M9" s="51">
        <v>0</v>
      </c>
      <c r="N9" s="51">
        <v>0</v>
      </c>
      <c r="O9" s="52">
        <f t="shared" si="7"/>
        <v>25000000</v>
      </c>
      <c r="P9" s="51">
        <v>25000000</v>
      </c>
      <c r="Q9" s="51">
        <v>0</v>
      </c>
      <c r="R9" s="51">
        <v>0</v>
      </c>
      <c r="S9" s="52">
        <f t="shared" si="8"/>
        <v>25000000</v>
      </c>
      <c r="T9" s="51">
        <v>35088378</v>
      </c>
      <c r="U9" s="51">
        <v>0</v>
      </c>
      <c r="V9" s="51">
        <v>0</v>
      </c>
      <c r="W9" s="52">
        <f t="shared" si="9"/>
        <v>35088378</v>
      </c>
      <c r="X9" s="51">
        <v>35088378</v>
      </c>
      <c r="Y9" s="51">
        <v>0</v>
      </c>
      <c r="Z9" s="51">
        <v>0</v>
      </c>
      <c r="AA9" s="52">
        <f t="shared" si="10"/>
        <v>35088378</v>
      </c>
      <c r="AB9" s="51">
        <v>32638374</v>
      </c>
      <c r="AC9" s="51">
        <v>0</v>
      </c>
      <c r="AD9" s="51">
        <v>0</v>
      </c>
      <c r="AE9" s="52">
        <f t="shared" si="11"/>
        <v>32638374</v>
      </c>
      <c r="AF9" s="51">
        <f>190063000-146399</f>
        <v>189916601</v>
      </c>
      <c r="AG9" s="51">
        <v>960000</v>
      </c>
      <c r="AH9" s="51">
        <v>0</v>
      </c>
      <c r="AI9" s="53">
        <f t="shared" si="12"/>
        <v>190876601</v>
      </c>
      <c r="AJ9" s="51">
        <f>190063000-146399</f>
        <v>189916601</v>
      </c>
      <c r="AK9" s="51">
        <v>960000</v>
      </c>
      <c r="AL9" s="51">
        <v>0</v>
      </c>
      <c r="AM9" s="53">
        <f t="shared" si="13"/>
        <v>190876601</v>
      </c>
      <c r="AN9" s="51">
        <v>272868525</v>
      </c>
      <c r="AO9" s="51">
        <v>1080000</v>
      </c>
      <c r="AP9" s="51">
        <v>0</v>
      </c>
      <c r="AQ9" s="53">
        <f t="shared" si="1"/>
        <v>273948525</v>
      </c>
      <c r="AR9" s="52">
        <f t="shared" si="2"/>
        <v>250004979</v>
      </c>
      <c r="AS9" s="52">
        <f t="shared" si="2"/>
        <v>960000</v>
      </c>
      <c r="AT9" s="52">
        <v>0</v>
      </c>
      <c r="AU9" s="52">
        <f t="shared" si="3"/>
        <v>250964979</v>
      </c>
      <c r="AV9" s="52">
        <f t="shared" si="14"/>
        <v>250004979</v>
      </c>
      <c r="AW9" s="52">
        <f t="shared" si="14"/>
        <v>960000</v>
      </c>
      <c r="AX9" s="52">
        <v>0</v>
      </c>
      <c r="AY9" s="52">
        <f t="shared" si="4"/>
        <v>250964979</v>
      </c>
      <c r="AZ9" s="52">
        <f t="shared" si="15"/>
        <v>330506899</v>
      </c>
      <c r="BA9" s="52">
        <f t="shared" si="15"/>
        <v>1080000</v>
      </c>
      <c r="BB9" s="52">
        <v>0</v>
      </c>
      <c r="BC9" s="52">
        <f t="shared" si="5"/>
        <v>331586899</v>
      </c>
      <c r="BD9" s="54"/>
    </row>
    <row r="10" spans="1:56">
      <c r="A10" s="55"/>
      <c r="B10" s="59"/>
      <c r="C10" s="60"/>
      <c r="D10" s="61"/>
      <c r="E10" s="62" t="s">
        <v>24</v>
      </c>
      <c r="F10" s="63"/>
      <c r="G10" s="46" t="s">
        <v>25</v>
      </c>
      <c r="H10" s="64">
        <v>0</v>
      </c>
      <c r="I10" s="64">
        <v>0</v>
      </c>
      <c r="J10" s="64">
        <v>0</v>
      </c>
      <c r="K10" s="65">
        <f t="shared" si="6"/>
        <v>0</v>
      </c>
      <c r="L10" s="64">
        <v>0</v>
      </c>
      <c r="M10" s="64">
        <v>0</v>
      </c>
      <c r="N10" s="64">
        <v>0</v>
      </c>
      <c r="O10" s="65">
        <f t="shared" si="7"/>
        <v>0</v>
      </c>
      <c r="P10" s="64">
        <v>0</v>
      </c>
      <c r="Q10" s="64">
        <v>0</v>
      </c>
      <c r="R10" s="64">
        <v>0</v>
      </c>
      <c r="S10" s="65">
        <f t="shared" si="8"/>
        <v>0</v>
      </c>
      <c r="T10" s="64">
        <v>0</v>
      </c>
      <c r="U10" s="64">
        <v>0</v>
      </c>
      <c r="V10" s="64">
        <v>0</v>
      </c>
      <c r="W10" s="65">
        <f t="shared" si="9"/>
        <v>0</v>
      </c>
      <c r="X10" s="64">
        <v>0</v>
      </c>
      <c r="Y10" s="64">
        <v>0</v>
      </c>
      <c r="Z10" s="64">
        <v>0</v>
      </c>
      <c r="AA10" s="65">
        <f t="shared" si="10"/>
        <v>0</v>
      </c>
      <c r="AB10" s="64">
        <v>0</v>
      </c>
      <c r="AC10" s="64">
        <v>0</v>
      </c>
      <c r="AD10" s="64">
        <v>0</v>
      </c>
      <c r="AE10" s="65">
        <f t="shared" si="11"/>
        <v>0</v>
      </c>
      <c r="AF10" s="64">
        <v>0</v>
      </c>
      <c r="AG10" s="64">
        <v>0</v>
      </c>
      <c r="AH10" s="64">
        <v>0</v>
      </c>
      <c r="AI10" s="66">
        <f t="shared" si="12"/>
        <v>0</v>
      </c>
      <c r="AJ10" s="64">
        <v>0</v>
      </c>
      <c r="AK10" s="64">
        <v>0</v>
      </c>
      <c r="AL10" s="64">
        <v>0</v>
      </c>
      <c r="AM10" s="66">
        <f t="shared" si="13"/>
        <v>0</v>
      </c>
      <c r="AN10" s="64">
        <v>0</v>
      </c>
      <c r="AO10" s="64">
        <v>0</v>
      </c>
      <c r="AP10" s="64">
        <v>0</v>
      </c>
      <c r="AQ10" s="66">
        <f t="shared" si="1"/>
        <v>0</v>
      </c>
      <c r="AR10" s="65">
        <f>X10+AF10+AJ10</f>
        <v>0</v>
      </c>
      <c r="AS10" s="65">
        <f>Y10+AG10+AK10</f>
        <v>0</v>
      </c>
      <c r="AT10" s="65">
        <v>0</v>
      </c>
      <c r="AU10" s="65">
        <f t="shared" si="3"/>
        <v>0</v>
      </c>
      <c r="AV10" s="65">
        <f t="shared" si="14"/>
        <v>0</v>
      </c>
      <c r="AW10" s="65">
        <f t="shared" si="14"/>
        <v>0</v>
      </c>
      <c r="AX10" s="65">
        <v>0</v>
      </c>
      <c r="AY10" s="65">
        <f t="shared" si="4"/>
        <v>0</v>
      </c>
      <c r="AZ10" s="65">
        <f t="shared" si="15"/>
        <v>0</v>
      </c>
      <c r="BA10" s="65">
        <f t="shared" si="15"/>
        <v>0</v>
      </c>
      <c r="BB10" s="65">
        <v>0</v>
      </c>
      <c r="BC10" s="65">
        <f t="shared" si="5"/>
        <v>0</v>
      </c>
      <c r="BD10" s="54"/>
    </row>
    <row r="11" spans="1:56">
      <c r="A11" s="55"/>
      <c r="B11" s="46"/>
      <c r="C11" s="47">
        <v>4</v>
      </c>
      <c r="D11" s="48" t="s">
        <v>26</v>
      </c>
      <c r="E11" s="49"/>
      <c r="F11" s="49"/>
      <c r="G11" s="50" t="s">
        <v>27</v>
      </c>
      <c r="H11" s="51">
        <v>0</v>
      </c>
      <c r="I11" s="51">
        <v>0</v>
      </c>
      <c r="J11" s="51">
        <v>0</v>
      </c>
      <c r="K11" s="52">
        <f t="shared" si="6"/>
        <v>0</v>
      </c>
      <c r="L11" s="51">
        <v>0</v>
      </c>
      <c r="M11" s="51">
        <v>0</v>
      </c>
      <c r="N11" s="51">
        <v>0</v>
      </c>
      <c r="O11" s="52">
        <f t="shared" si="7"/>
        <v>0</v>
      </c>
      <c r="P11" s="51">
        <v>0</v>
      </c>
      <c r="Q11" s="51">
        <v>0</v>
      </c>
      <c r="R11" s="51">
        <v>0</v>
      </c>
      <c r="S11" s="52">
        <f t="shared" si="8"/>
        <v>0</v>
      </c>
      <c r="T11" s="51">
        <v>0</v>
      </c>
      <c r="U11" s="51">
        <v>0</v>
      </c>
      <c r="V11" s="51">
        <v>0</v>
      </c>
      <c r="W11" s="52">
        <f t="shared" si="9"/>
        <v>0</v>
      </c>
      <c r="X11" s="51">
        <v>0</v>
      </c>
      <c r="Y11" s="51">
        <v>0</v>
      </c>
      <c r="Z11" s="51">
        <v>0</v>
      </c>
      <c r="AA11" s="52">
        <f t="shared" si="10"/>
        <v>0</v>
      </c>
      <c r="AB11" s="51">
        <v>0</v>
      </c>
      <c r="AC11" s="51">
        <v>0</v>
      </c>
      <c r="AD11" s="51">
        <v>0</v>
      </c>
      <c r="AE11" s="52">
        <f t="shared" si="11"/>
        <v>0</v>
      </c>
      <c r="AF11" s="51">
        <v>8100000</v>
      </c>
      <c r="AG11" s="51">
        <v>0</v>
      </c>
      <c r="AH11" s="51">
        <v>0</v>
      </c>
      <c r="AI11" s="53">
        <f t="shared" si="12"/>
        <v>8100000</v>
      </c>
      <c r="AJ11" s="51">
        <v>8100000</v>
      </c>
      <c r="AK11" s="51">
        <v>0</v>
      </c>
      <c r="AL11" s="51">
        <v>0</v>
      </c>
      <c r="AM11" s="53">
        <f t="shared" si="13"/>
        <v>8100000</v>
      </c>
      <c r="AN11" s="51">
        <v>10340280</v>
      </c>
      <c r="AO11" s="51">
        <v>0</v>
      </c>
      <c r="AP11" s="51">
        <v>0</v>
      </c>
      <c r="AQ11" s="53">
        <f t="shared" si="1"/>
        <v>10340280</v>
      </c>
      <c r="AR11" s="52">
        <f t="shared" ref="AR11:AS20" si="16">H11+T11+AF11</f>
        <v>8100000</v>
      </c>
      <c r="AS11" s="52">
        <f t="shared" si="16"/>
        <v>0</v>
      </c>
      <c r="AT11" s="52">
        <v>0</v>
      </c>
      <c r="AU11" s="52">
        <f t="shared" si="3"/>
        <v>8100000</v>
      </c>
      <c r="AV11" s="52">
        <f t="shared" si="14"/>
        <v>8100000</v>
      </c>
      <c r="AW11" s="52">
        <f t="shared" si="14"/>
        <v>0</v>
      </c>
      <c r="AX11" s="52">
        <v>0</v>
      </c>
      <c r="AY11" s="52">
        <f t="shared" si="4"/>
        <v>8100000</v>
      </c>
      <c r="AZ11" s="52">
        <f t="shared" si="15"/>
        <v>10340280</v>
      </c>
      <c r="BA11" s="52">
        <f t="shared" si="15"/>
        <v>0</v>
      </c>
      <c r="BB11" s="52">
        <v>0</v>
      </c>
      <c r="BC11" s="52">
        <f t="shared" si="5"/>
        <v>10340280</v>
      </c>
      <c r="BD11" s="54"/>
    </row>
    <row r="12" spans="1:56">
      <c r="A12" s="55"/>
      <c r="B12" s="46"/>
      <c r="C12" s="47">
        <v>5</v>
      </c>
      <c r="D12" s="48" t="s">
        <v>28</v>
      </c>
      <c r="E12" s="49"/>
      <c r="F12" s="49"/>
      <c r="G12" s="50" t="s">
        <v>29</v>
      </c>
      <c r="H12" s="67">
        <v>0</v>
      </c>
      <c r="I12" s="67">
        <v>0</v>
      </c>
      <c r="J12" s="67">
        <v>0</v>
      </c>
      <c r="K12" s="52">
        <f t="shared" si="6"/>
        <v>0</v>
      </c>
      <c r="L12" s="67">
        <v>0</v>
      </c>
      <c r="M12" s="67">
        <v>0</v>
      </c>
      <c r="N12" s="67">
        <v>0</v>
      </c>
      <c r="O12" s="52">
        <f t="shared" si="7"/>
        <v>0</v>
      </c>
      <c r="P12" s="67">
        <v>0</v>
      </c>
      <c r="Q12" s="67">
        <v>0</v>
      </c>
      <c r="R12" s="67">
        <v>0</v>
      </c>
      <c r="S12" s="52">
        <f t="shared" si="8"/>
        <v>0</v>
      </c>
      <c r="T12" s="67">
        <v>0</v>
      </c>
      <c r="U12" s="67">
        <v>0</v>
      </c>
      <c r="V12" s="67">
        <v>0</v>
      </c>
      <c r="W12" s="52">
        <f t="shared" si="9"/>
        <v>0</v>
      </c>
      <c r="X12" s="67">
        <v>0</v>
      </c>
      <c r="Y12" s="67">
        <v>0</v>
      </c>
      <c r="Z12" s="67">
        <v>0</v>
      </c>
      <c r="AA12" s="52">
        <f t="shared" si="10"/>
        <v>0</v>
      </c>
      <c r="AB12" s="67">
        <v>0</v>
      </c>
      <c r="AC12" s="67">
        <v>0</v>
      </c>
      <c r="AD12" s="67">
        <v>0</v>
      </c>
      <c r="AE12" s="52">
        <f t="shared" si="11"/>
        <v>0</v>
      </c>
      <c r="AF12" s="67">
        <f>SUM(AF16:AF22)</f>
        <v>346869495</v>
      </c>
      <c r="AG12" s="67">
        <v>9200000</v>
      </c>
      <c r="AH12" s="67">
        <v>0</v>
      </c>
      <c r="AI12" s="53">
        <f t="shared" si="12"/>
        <v>356069495</v>
      </c>
      <c r="AJ12" s="67">
        <f>SUM(AJ16:AJ22)</f>
        <v>346897181</v>
      </c>
      <c r="AK12" s="67">
        <v>9200000</v>
      </c>
      <c r="AL12" s="67">
        <v>0</v>
      </c>
      <c r="AM12" s="53">
        <f t="shared" si="13"/>
        <v>356097181</v>
      </c>
      <c r="AN12" s="67">
        <v>355480527</v>
      </c>
      <c r="AO12" s="67">
        <v>9200000</v>
      </c>
      <c r="AP12" s="67">
        <v>0</v>
      </c>
      <c r="AQ12" s="53">
        <f t="shared" si="1"/>
        <v>364680527</v>
      </c>
      <c r="AR12" s="52">
        <f t="shared" si="16"/>
        <v>346869495</v>
      </c>
      <c r="AS12" s="52">
        <f t="shared" si="16"/>
        <v>9200000</v>
      </c>
      <c r="AT12" s="52">
        <v>0</v>
      </c>
      <c r="AU12" s="52">
        <f t="shared" si="3"/>
        <v>356069495</v>
      </c>
      <c r="AV12" s="52">
        <f t="shared" si="14"/>
        <v>346897181</v>
      </c>
      <c r="AW12" s="52">
        <f t="shared" si="14"/>
        <v>9200000</v>
      </c>
      <c r="AX12" s="52">
        <v>0</v>
      </c>
      <c r="AY12" s="52">
        <f t="shared" si="4"/>
        <v>356097181</v>
      </c>
      <c r="AZ12" s="52">
        <f t="shared" si="15"/>
        <v>355480527</v>
      </c>
      <c r="BA12" s="52">
        <f t="shared" si="15"/>
        <v>9200000</v>
      </c>
      <c r="BB12" s="52">
        <v>0</v>
      </c>
      <c r="BC12" s="52">
        <f t="shared" si="5"/>
        <v>364680527</v>
      </c>
      <c r="BD12" s="54"/>
    </row>
    <row r="13" spans="1:56">
      <c r="A13" s="55"/>
      <c r="B13" s="46"/>
      <c r="C13" s="68"/>
      <c r="D13" s="60">
        <v>1</v>
      </c>
      <c r="E13" s="46" t="s">
        <v>30</v>
      </c>
      <c r="F13" s="46"/>
      <c r="G13" s="46" t="s">
        <v>31</v>
      </c>
      <c r="H13" s="64">
        <v>0</v>
      </c>
      <c r="I13" s="64">
        <v>0</v>
      </c>
      <c r="J13" s="64">
        <v>0</v>
      </c>
      <c r="K13" s="65">
        <f t="shared" si="6"/>
        <v>0</v>
      </c>
      <c r="L13" s="64">
        <v>0</v>
      </c>
      <c r="M13" s="64">
        <v>0</v>
      </c>
      <c r="N13" s="64">
        <v>0</v>
      </c>
      <c r="O13" s="65">
        <f t="shared" si="7"/>
        <v>0</v>
      </c>
      <c r="P13" s="64">
        <v>0</v>
      </c>
      <c r="Q13" s="64">
        <v>0</v>
      </c>
      <c r="R13" s="64">
        <v>0</v>
      </c>
      <c r="S13" s="65">
        <f t="shared" si="8"/>
        <v>0</v>
      </c>
      <c r="T13" s="64">
        <v>0</v>
      </c>
      <c r="U13" s="64">
        <v>0</v>
      </c>
      <c r="V13" s="64">
        <v>0</v>
      </c>
      <c r="W13" s="65">
        <f t="shared" si="9"/>
        <v>0</v>
      </c>
      <c r="X13" s="64">
        <v>0</v>
      </c>
      <c r="Y13" s="64">
        <v>0</v>
      </c>
      <c r="Z13" s="64">
        <v>0</v>
      </c>
      <c r="AA13" s="65">
        <f t="shared" si="10"/>
        <v>0</v>
      </c>
      <c r="AB13" s="64">
        <v>0</v>
      </c>
      <c r="AC13" s="64">
        <v>0</v>
      </c>
      <c r="AD13" s="64">
        <v>0</v>
      </c>
      <c r="AE13" s="65">
        <f t="shared" si="11"/>
        <v>0</v>
      </c>
      <c r="AF13" s="64">
        <v>0</v>
      </c>
      <c r="AG13" s="64">
        <v>0</v>
      </c>
      <c r="AH13" s="64">
        <v>0</v>
      </c>
      <c r="AI13" s="66">
        <f t="shared" si="12"/>
        <v>0</v>
      </c>
      <c r="AJ13" s="64">
        <v>0</v>
      </c>
      <c r="AK13" s="64">
        <v>0</v>
      </c>
      <c r="AL13" s="64">
        <v>0</v>
      </c>
      <c r="AM13" s="66">
        <f t="shared" si="13"/>
        <v>0</v>
      </c>
      <c r="AN13" s="64">
        <v>0</v>
      </c>
      <c r="AO13" s="64">
        <v>0</v>
      </c>
      <c r="AP13" s="64">
        <v>0</v>
      </c>
      <c r="AQ13" s="66">
        <f t="shared" si="1"/>
        <v>0</v>
      </c>
      <c r="AR13" s="65">
        <f t="shared" si="16"/>
        <v>0</v>
      </c>
      <c r="AS13" s="65">
        <f t="shared" si="16"/>
        <v>0</v>
      </c>
      <c r="AT13" s="65">
        <v>0</v>
      </c>
      <c r="AU13" s="65">
        <f t="shared" si="3"/>
        <v>0</v>
      </c>
      <c r="AV13" s="65">
        <f t="shared" si="14"/>
        <v>0</v>
      </c>
      <c r="AW13" s="65">
        <f t="shared" si="14"/>
        <v>0</v>
      </c>
      <c r="AX13" s="65">
        <v>0</v>
      </c>
      <c r="AY13" s="65">
        <f t="shared" si="4"/>
        <v>0</v>
      </c>
      <c r="AZ13" s="65">
        <f t="shared" si="15"/>
        <v>0</v>
      </c>
      <c r="BA13" s="65">
        <f t="shared" si="15"/>
        <v>0</v>
      </c>
      <c r="BB13" s="65">
        <v>0</v>
      </c>
      <c r="BC13" s="65">
        <f t="shared" si="5"/>
        <v>0</v>
      </c>
      <c r="BD13" s="54"/>
    </row>
    <row r="14" spans="1:56">
      <c r="A14" s="55"/>
      <c r="B14" s="46"/>
      <c r="C14" s="68"/>
      <c r="D14" s="60">
        <v>2</v>
      </c>
      <c r="E14" s="46" t="s">
        <v>32</v>
      </c>
      <c r="F14" s="46"/>
      <c r="G14" s="46" t="s">
        <v>33</v>
      </c>
      <c r="H14" s="64">
        <v>0</v>
      </c>
      <c r="I14" s="64">
        <v>0</v>
      </c>
      <c r="J14" s="64">
        <v>0</v>
      </c>
      <c r="K14" s="65">
        <f t="shared" si="6"/>
        <v>0</v>
      </c>
      <c r="L14" s="64">
        <v>0</v>
      </c>
      <c r="M14" s="64">
        <v>0</v>
      </c>
      <c r="N14" s="64">
        <v>0</v>
      </c>
      <c r="O14" s="65">
        <f t="shared" si="7"/>
        <v>0</v>
      </c>
      <c r="P14" s="64">
        <v>0</v>
      </c>
      <c r="Q14" s="64">
        <v>0</v>
      </c>
      <c r="R14" s="64">
        <v>0</v>
      </c>
      <c r="S14" s="65">
        <f t="shared" si="8"/>
        <v>0</v>
      </c>
      <c r="T14" s="64">
        <v>0</v>
      </c>
      <c r="U14" s="64">
        <v>0</v>
      </c>
      <c r="V14" s="64">
        <v>0</v>
      </c>
      <c r="W14" s="65">
        <f t="shared" si="9"/>
        <v>0</v>
      </c>
      <c r="X14" s="64">
        <v>0</v>
      </c>
      <c r="Y14" s="64">
        <v>0</v>
      </c>
      <c r="Z14" s="64">
        <v>0</v>
      </c>
      <c r="AA14" s="65">
        <f t="shared" si="10"/>
        <v>0</v>
      </c>
      <c r="AB14" s="64">
        <v>0</v>
      </c>
      <c r="AC14" s="64">
        <v>0</v>
      </c>
      <c r="AD14" s="64">
        <v>0</v>
      </c>
      <c r="AE14" s="65">
        <f t="shared" si="11"/>
        <v>0</v>
      </c>
      <c r="AF14" s="64">
        <v>0</v>
      </c>
      <c r="AG14" s="64">
        <v>0</v>
      </c>
      <c r="AH14" s="64">
        <v>0</v>
      </c>
      <c r="AI14" s="66">
        <f t="shared" si="12"/>
        <v>0</v>
      </c>
      <c r="AJ14" s="64">
        <v>0</v>
      </c>
      <c r="AK14" s="64">
        <v>0</v>
      </c>
      <c r="AL14" s="64">
        <v>0</v>
      </c>
      <c r="AM14" s="66">
        <f t="shared" si="13"/>
        <v>0</v>
      </c>
      <c r="AN14" s="64">
        <v>191000</v>
      </c>
      <c r="AO14" s="64">
        <v>0</v>
      </c>
      <c r="AP14" s="64">
        <v>0</v>
      </c>
      <c r="AQ14" s="66">
        <f t="shared" si="1"/>
        <v>191000</v>
      </c>
      <c r="AR14" s="65">
        <f t="shared" si="16"/>
        <v>0</v>
      </c>
      <c r="AS14" s="65">
        <f t="shared" si="16"/>
        <v>0</v>
      </c>
      <c r="AT14" s="65">
        <v>0</v>
      </c>
      <c r="AU14" s="65">
        <f t="shared" si="3"/>
        <v>0</v>
      </c>
      <c r="AV14" s="65">
        <f t="shared" si="14"/>
        <v>0</v>
      </c>
      <c r="AW14" s="65">
        <f t="shared" si="14"/>
        <v>0</v>
      </c>
      <c r="AX14" s="65">
        <v>0</v>
      </c>
      <c r="AY14" s="65">
        <f t="shared" si="4"/>
        <v>0</v>
      </c>
      <c r="AZ14" s="65">
        <f t="shared" si="15"/>
        <v>191000</v>
      </c>
      <c r="BA14" s="65">
        <f t="shared" si="15"/>
        <v>0</v>
      </c>
      <c r="BB14" s="65">
        <v>0</v>
      </c>
      <c r="BC14" s="65">
        <f t="shared" si="5"/>
        <v>191000</v>
      </c>
      <c r="BD14" s="54"/>
    </row>
    <row r="15" spans="1:56">
      <c r="A15" s="55"/>
      <c r="B15" s="69"/>
      <c r="C15" s="70"/>
      <c r="D15" s="60">
        <v>3</v>
      </c>
      <c r="E15" s="59" t="s">
        <v>34</v>
      </c>
      <c r="F15" s="71"/>
      <c r="G15" s="46" t="s">
        <v>35</v>
      </c>
      <c r="H15" s="64">
        <v>0</v>
      </c>
      <c r="I15" s="64">
        <v>0</v>
      </c>
      <c r="J15" s="64">
        <v>0</v>
      </c>
      <c r="K15" s="65">
        <f t="shared" si="6"/>
        <v>0</v>
      </c>
      <c r="L15" s="64">
        <v>0</v>
      </c>
      <c r="M15" s="64">
        <v>0</v>
      </c>
      <c r="N15" s="64">
        <v>0</v>
      </c>
      <c r="O15" s="65">
        <f t="shared" si="7"/>
        <v>0</v>
      </c>
      <c r="P15" s="64">
        <v>0</v>
      </c>
      <c r="Q15" s="64">
        <v>0</v>
      </c>
      <c r="R15" s="64">
        <v>0</v>
      </c>
      <c r="S15" s="65">
        <f t="shared" si="8"/>
        <v>0</v>
      </c>
      <c r="T15" s="64">
        <v>0</v>
      </c>
      <c r="U15" s="64">
        <v>0</v>
      </c>
      <c r="V15" s="64">
        <v>0</v>
      </c>
      <c r="W15" s="65">
        <f t="shared" si="9"/>
        <v>0</v>
      </c>
      <c r="X15" s="64">
        <v>0</v>
      </c>
      <c r="Y15" s="64">
        <v>0</v>
      </c>
      <c r="Z15" s="64">
        <v>0</v>
      </c>
      <c r="AA15" s="65">
        <f t="shared" si="10"/>
        <v>0</v>
      </c>
      <c r="AB15" s="64">
        <v>0</v>
      </c>
      <c r="AC15" s="64">
        <v>0</v>
      </c>
      <c r="AD15" s="64">
        <v>0</v>
      </c>
      <c r="AE15" s="65">
        <f t="shared" si="11"/>
        <v>0</v>
      </c>
      <c r="AF15" s="64">
        <v>0</v>
      </c>
      <c r="AG15" s="64">
        <v>0</v>
      </c>
      <c r="AH15" s="64">
        <v>0</v>
      </c>
      <c r="AI15" s="66">
        <f t="shared" si="12"/>
        <v>0</v>
      </c>
      <c r="AJ15" s="64">
        <v>0</v>
      </c>
      <c r="AK15" s="64">
        <v>0</v>
      </c>
      <c r="AL15" s="64">
        <v>0</v>
      </c>
      <c r="AM15" s="66">
        <f t="shared" si="13"/>
        <v>0</v>
      </c>
      <c r="AN15" s="64">
        <v>0</v>
      </c>
      <c r="AO15" s="64">
        <v>0</v>
      </c>
      <c r="AP15" s="64">
        <v>0</v>
      </c>
      <c r="AQ15" s="66">
        <f t="shared" si="1"/>
        <v>0</v>
      </c>
      <c r="AR15" s="65">
        <f t="shared" si="16"/>
        <v>0</v>
      </c>
      <c r="AS15" s="65">
        <f t="shared" si="16"/>
        <v>0</v>
      </c>
      <c r="AT15" s="65">
        <v>0</v>
      </c>
      <c r="AU15" s="65">
        <f t="shared" si="3"/>
        <v>0</v>
      </c>
      <c r="AV15" s="65">
        <f t="shared" si="14"/>
        <v>0</v>
      </c>
      <c r="AW15" s="65">
        <f t="shared" si="14"/>
        <v>0</v>
      </c>
      <c r="AX15" s="65">
        <v>0</v>
      </c>
      <c r="AY15" s="65">
        <f t="shared" si="4"/>
        <v>0</v>
      </c>
      <c r="AZ15" s="65">
        <f t="shared" si="15"/>
        <v>0</v>
      </c>
      <c r="BA15" s="65">
        <f t="shared" si="15"/>
        <v>0</v>
      </c>
      <c r="BB15" s="65">
        <v>0</v>
      </c>
      <c r="BC15" s="65">
        <f t="shared" si="5"/>
        <v>0</v>
      </c>
      <c r="BD15" s="54"/>
    </row>
    <row r="16" spans="1:56">
      <c r="A16" s="55"/>
      <c r="B16" s="69"/>
      <c r="C16" s="70"/>
      <c r="D16" s="60">
        <v>4</v>
      </c>
      <c r="E16" s="59" t="s">
        <v>36</v>
      </c>
      <c r="F16" s="71"/>
      <c r="G16" s="46" t="s">
        <v>37</v>
      </c>
      <c r="H16" s="64">
        <v>0</v>
      </c>
      <c r="I16" s="64">
        <v>0</v>
      </c>
      <c r="J16" s="64">
        <v>0</v>
      </c>
      <c r="K16" s="65">
        <f t="shared" si="6"/>
        <v>0</v>
      </c>
      <c r="L16" s="64">
        <v>0</v>
      </c>
      <c r="M16" s="64">
        <v>0</v>
      </c>
      <c r="N16" s="64">
        <v>0</v>
      </c>
      <c r="O16" s="65">
        <f t="shared" si="7"/>
        <v>0</v>
      </c>
      <c r="P16" s="64">
        <v>0</v>
      </c>
      <c r="Q16" s="64">
        <v>0</v>
      </c>
      <c r="R16" s="64">
        <v>0</v>
      </c>
      <c r="S16" s="65">
        <f t="shared" si="8"/>
        <v>0</v>
      </c>
      <c r="T16" s="64">
        <v>0</v>
      </c>
      <c r="U16" s="64">
        <v>0</v>
      </c>
      <c r="V16" s="64">
        <v>0</v>
      </c>
      <c r="W16" s="65">
        <f t="shared" si="9"/>
        <v>0</v>
      </c>
      <c r="X16" s="64">
        <v>0</v>
      </c>
      <c r="Y16" s="64">
        <v>0</v>
      </c>
      <c r="Z16" s="64">
        <v>0</v>
      </c>
      <c r="AA16" s="65">
        <f t="shared" si="10"/>
        <v>0</v>
      </c>
      <c r="AB16" s="64">
        <v>0</v>
      </c>
      <c r="AC16" s="64">
        <v>0</v>
      </c>
      <c r="AD16" s="64">
        <v>0</v>
      </c>
      <c r="AE16" s="65">
        <f t="shared" si="11"/>
        <v>0</v>
      </c>
      <c r="AF16" s="64">
        <v>0</v>
      </c>
      <c r="AG16" s="64">
        <v>0</v>
      </c>
      <c r="AH16" s="64">
        <v>0</v>
      </c>
      <c r="AI16" s="66">
        <f t="shared" si="12"/>
        <v>0</v>
      </c>
      <c r="AJ16" s="64">
        <v>0</v>
      </c>
      <c r="AK16" s="64">
        <v>0</v>
      </c>
      <c r="AL16" s="64">
        <v>0</v>
      </c>
      <c r="AM16" s="66">
        <f t="shared" si="13"/>
        <v>0</v>
      </c>
      <c r="AN16" s="64">
        <v>0</v>
      </c>
      <c r="AO16" s="64">
        <v>0</v>
      </c>
      <c r="AP16" s="64">
        <v>0</v>
      </c>
      <c r="AQ16" s="66">
        <f t="shared" si="1"/>
        <v>0</v>
      </c>
      <c r="AR16" s="65">
        <f t="shared" si="16"/>
        <v>0</v>
      </c>
      <c r="AS16" s="65">
        <f t="shared" si="16"/>
        <v>0</v>
      </c>
      <c r="AT16" s="65">
        <v>0</v>
      </c>
      <c r="AU16" s="65">
        <f t="shared" si="3"/>
        <v>0</v>
      </c>
      <c r="AV16" s="65">
        <f t="shared" si="14"/>
        <v>0</v>
      </c>
      <c r="AW16" s="65">
        <f t="shared" si="14"/>
        <v>0</v>
      </c>
      <c r="AX16" s="65">
        <v>0</v>
      </c>
      <c r="AY16" s="65">
        <f t="shared" si="4"/>
        <v>0</v>
      </c>
      <c r="AZ16" s="65">
        <f t="shared" si="15"/>
        <v>0</v>
      </c>
      <c r="BA16" s="65">
        <f t="shared" si="15"/>
        <v>0</v>
      </c>
      <c r="BB16" s="65">
        <v>0</v>
      </c>
      <c r="BC16" s="65">
        <f t="shared" si="5"/>
        <v>0</v>
      </c>
      <c r="BD16" s="54"/>
    </row>
    <row r="17" spans="1:56">
      <c r="A17" s="55"/>
      <c r="B17" s="69"/>
      <c r="C17" s="70"/>
      <c r="D17" s="60">
        <v>5</v>
      </c>
      <c r="E17" s="59" t="s">
        <v>38</v>
      </c>
      <c r="F17" s="71"/>
      <c r="G17" s="46" t="s">
        <v>39</v>
      </c>
      <c r="H17" s="64">
        <v>0</v>
      </c>
      <c r="I17" s="64">
        <v>0</v>
      </c>
      <c r="J17" s="64">
        <v>0</v>
      </c>
      <c r="K17" s="65">
        <f t="shared" si="6"/>
        <v>0</v>
      </c>
      <c r="L17" s="64">
        <v>0</v>
      </c>
      <c r="M17" s="64">
        <v>0</v>
      </c>
      <c r="N17" s="64">
        <v>0</v>
      </c>
      <c r="O17" s="65">
        <f t="shared" si="7"/>
        <v>0</v>
      </c>
      <c r="P17" s="64">
        <v>0</v>
      </c>
      <c r="Q17" s="64">
        <v>0</v>
      </c>
      <c r="R17" s="64">
        <v>0</v>
      </c>
      <c r="S17" s="65">
        <f t="shared" si="8"/>
        <v>0</v>
      </c>
      <c r="T17" s="64">
        <v>0</v>
      </c>
      <c r="U17" s="64">
        <v>0</v>
      </c>
      <c r="V17" s="64">
        <v>0</v>
      </c>
      <c r="W17" s="65">
        <f t="shared" si="9"/>
        <v>0</v>
      </c>
      <c r="X17" s="64">
        <v>0</v>
      </c>
      <c r="Y17" s="64">
        <v>0</v>
      </c>
      <c r="Z17" s="64">
        <v>0</v>
      </c>
      <c r="AA17" s="65">
        <f t="shared" si="10"/>
        <v>0</v>
      </c>
      <c r="AB17" s="64">
        <v>0</v>
      </c>
      <c r="AC17" s="64">
        <v>0</v>
      </c>
      <c r="AD17" s="64">
        <v>0</v>
      </c>
      <c r="AE17" s="65">
        <f t="shared" si="11"/>
        <v>0</v>
      </c>
      <c r="AF17" s="64">
        <v>0</v>
      </c>
      <c r="AG17" s="64">
        <v>0</v>
      </c>
      <c r="AH17" s="64">
        <v>0</v>
      </c>
      <c r="AI17" s="66">
        <f t="shared" si="12"/>
        <v>0</v>
      </c>
      <c r="AJ17" s="64">
        <v>0</v>
      </c>
      <c r="AK17" s="64">
        <v>0</v>
      </c>
      <c r="AL17" s="64">
        <v>0</v>
      </c>
      <c r="AM17" s="66">
        <f t="shared" si="13"/>
        <v>0</v>
      </c>
      <c r="AN17" s="64">
        <v>5000000</v>
      </c>
      <c r="AO17" s="64">
        <v>0</v>
      </c>
      <c r="AP17" s="64">
        <v>0</v>
      </c>
      <c r="AQ17" s="66">
        <f t="shared" si="1"/>
        <v>5000000</v>
      </c>
      <c r="AR17" s="65">
        <f t="shared" si="16"/>
        <v>0</v>
      </c>
      <c r="AS17" s="65">
        <f t="shared" si="16"/>
        <v>0</v>
      </c>
      <c r="AT17" s="65">
        <v>0</v>
      </c>
      <c r="AU17" s="65">
        <f t="shared" si="3"/>
        <v>0</v>
      </c>
      <c r="AV17" s="65">
        <f t="shared" si="14"/>
        <v>0</v>
      </c>
      <c r="AW17" s="65">
        <f t="shared" si="14"/>
        <v>0</v>
      </c>
      <c r="AX17" s="65">
        <v>0</v>
      </c>
      <c r="AY17" s="65">
        <f t="shared" si="4"/>
        <v>0</v>
      </c>
      <c r="AZ17" s="65">
        <f t="shared" si="15"/>
        <v>5000000</v>
      </c>
      <c r="BA17" s="65">
        <f t="shared" si="15"/>
        <v>0</v>
      </c>
      <c r="BB17" s="65">
        <v>0</v>
      </c>
      <c r="BC17" s="65">
        <f t="shared" si="5"/>
        <v>5000000</v>
      </c>
      <c r="BD17" s="54"/>
    </row>
    <row r="18" spans="1:56">
      <c r="A18" s="55"/>
      <c r="B18" s="69"/>
      <c r="C18" s="70"/>
      <c r="D18" s="60">
        <v>6</v>
      </c>
      <c r="E18" s="59" t="s">
        <v>40</v>
      </c>
      <c r="F18" s="71"/>
      <c r="G18" s="46" t="s">
        <v>41</v>
      </c>
      <c r="H18" s="64">
        <v>0</v>
      </c>
      <c r="I18" s="64">
        <v>0</v>
      </c>
      <c r="J18" s="64">
        <v>0</v>
      </c>
      <c r="K18" s="65">
        <f t="shared" si="6"/>
        <v>0</v>
      </c>
      <c r="L18" s="64">
        <v>0</v>
      </c>
      <c r="M18" s="64">
        <v>0</v>
      </c>
      <c r="N18" s="64">
        <v>0</v>
      </c>
      <c r="O18" s="65">
        <f t="shared" si="7"/>
        <v>0</v>
      </c>
      <c r="P18" s="64">
        <v>0</v>
      </c>
      <c r="Q18" s="64">
        <v>0</v>
      </c>
      <c r="R18" s="64">
        <v>0</v>
      </c>
      <c r="S18" s="65">
        <f t="shared" si="8"/>
        <v>0</v>
      </c>
      <c r="T18" s="64">
        <v>0</v>
      </c>
      <c r="U18" s="64">
        <v>0</v>
      </c>
      <c r="V18" s="64">
        <v>0</v>
      </c>
      <c r="W18" s="65">
        <f t="shared" si="9"/>
        <v>0</v>
      </c>
      <c r="X18" s="64">
        <v>0</v>
      </c>
      <c r="Y18" s="64">
        <v>0</v>
      </c>
      <c r="Z18" s="64">
        <v>0</v>
      </c>
      <c r="AA18" s="65">
        <f t="shared" si="10"/>
        <v>0</v>
      </c>
      <c r="AB18" s="64">
        <v>0</v>
      </c>
      <c r="AC18" s="64">
        <v>0</v>
      </c>
      <c r="AD18" s="64">
        <v>0</v>
      </c>
      <c r="AE18" s="65">
        <f t="shared" si="11"/>
        <v>0</v>
      </c>
      <c r="AF18" s="64">
        <f>165955495-3940000+680000</f>
        <v>162695495</v>
      </c>
      <c r="AG18" s="64">
        <v>0</v>
      </c>
      <c r="AH18" s="64">
        <v>0</v>
      </c>
      <c r="AI18" s="66">
        <f t="shared" si="12"/>
        <v>162695495</v>
      </c>
      <c r="AJ18" s="64">
        <f>165955495-3940000+680000+27686</f>
        <v>162723181</v>
      </c>
      <c r="AK18" s="64">
        <v>0</v>
      </c>
      <c r="AL18" s="64">
        <v>0</v>
      </c>
      <c r="AM18" s="66">
        <f t="shared" si="13"/>
        <v>162723181</v>
      </c>
      <c r="AN18" s="64">
        <v>166115527</v>
      </c>
      <c r="AO18" s="64">
        <v>0</v>
      </c>
      <c r="AP18" s="64">
        <v>0</v>
      </c>
      <c r="AQ18" s="66">
        <f t="shared" si="1"/>
        <v>166115527</v>
      </c>
      <c r="AR18" s="65">
        <f>H18+T18+AF18</f>
        <v>162695495</v>
      </c>
      <c r="AS18" s="65">
        <f t="shared" si="16"/>
        <v>0</v>
      </c>
      <c r="AT18" s="65">
        <v>0</v>
      </c>
      <c r="AU18" s="65">
        <f t="shared" si="3"/>
        <v>162695495</v>
      </c>
      <c r="AV18" s="65">
        <f t="shared" si="14"/>
        <v>162723181</v>
      </c>
      <c r="AW18" s="65">
        <f t="shared" si="14"/>
        <v>0</v>
      </c>
      <c r="AX18" s="65">
        <v>0</v>
      </c>
      <c r="AY18" s="65">
        <f t="shared" si="4"/>
        <v>162723181</v>
      </c>
      <c r="AZ18" s="65">
        <f t="shared" si="15"/>
        <v>166115527</v>
      </c>
      <c r="BA18" s="65">
        <f t="shared" si="15"/>
        <v>0</v>
      </c>
      <c r="BB18" s="65">
        <v>0</v>
      </c>
      <c r="BC18" s="65">
        <f t="shared" si="5"/>
        <v>166115527</v>
      </c>
      <c r="BD18" s="54"/>
    </row>
    <row r="19" spans="1:56">
      <c r="A19" s="55"/>
      <c r="B19" s="69"/>
      <c r="C19" s="70"/>
      <c r="D19" s="60">
        <v>7</v>
      </c>
      <c r="E19" s="59" t="s">
        <v>42</v>
      </c>
      <c r="F19" s="71"/>
      <c r="G19" s="46" t="s">
        <v>43</v>
      </c>
      <c r="H19" s="64">
        <v>0</v>
      </c>
      <c r="I19" s="64">
        <v>0</v>
      </c>
      <c r="J19" s="64">
        <v>0</v>
      </c>
      <c r="K19" s="65">
        <f t="shared" si="6"/>
        <v>0</v>
      </c>
      <c r="L19" s="64">
        <v>0</v>
      </c>
      <c r="M19" s="64">
        <v>0</v>
      </c>
      <c r="N19" s="64">
        <v>0</v>
      </c>
      <c r="O19" s="65">
        <f t="shared" si="7"/>
        <v>0</v>
      </c>
      <c r="P19" s="64">
        <v>0</v>
      </c>
      <c r="Q19" s="64">
        <v>0</v>
      </c>
      <c r="R19" s="64">
        <v>0</v>
      </c>
      <c r="S19" s="65">
        <f t="shared" si="8"/>
        <v>0</v>
      </c>
      <c r="T19" s="64">
        <v>0</v>
      </c>
      <c r="U19" s="64">
        <v>0</v>
      </c>
      <c r="V19" s="64">
        <v>0</v>
      </c>
      <c r="W19" s="65">
        <f t="shared" si="9"/>
        <v>0</v>
      </c>
      <c r="X19" s="64">
        <v>0</v>
      </c>
      <c r="Y19" s="64">
        <v>0</v>
      </c>
      <c r="Z19" s="64">
        <v>0</v>
      </c>
      <c r="AA19" s="65">
        <f t="shared" si="10"/>
        <v>0</v>
      </c>
      <c r="AB19" s="64">
        <v>0</v>
      </c>
      <c r="AC19" s="64">
        <v>0</v>
      </c>
      <c r="AD19" s="64">
        <v>0</v>
      </c>
      <c r="AE19" s="65">
        <f t="shared" si="11"/>
        <v>0</v>
      </c>
      <c r="AF19" s="64">
        <v>0</v>
      </c>
      <c r="AG19" s="64">
        <v>0</v>
      </c>
      <c r="AH19" s="64">
        <v>0</v>
      </c>
      <c r="AI19" s="66">
        <f t="shared" si="12"/>
        <v>0</v>
      </c>
      <c r="AJ19" s="64">
        <v>0</v>
      </c>
      <c r="AK19" s="64">
        <v>0</v>
      </c>
      <c r="AL19" s="64">
        <v>0</v>
      </c>
      <c r="AM19" s="66">
        <f t="shared" si="13"/>
        <v>0</v>
      </c>
      <c r="AN19" s="64">
        <v>0</v>
      </c>
      <c r="AO19" s="64">
        <v>0</v>
      </c>
      <c r="AP19" s="64">
        <v>0</v>
      </c>
      <c r="AQ19" s="66">
        <f t="shared" si="1"/>
        <v>0</v>
      </c>
      <c r="AR19" s="65">
        <f t="shared" ref="AR19:AS27" si="17">H19+T19+AF19</f>
        <v>0</v>
      </c>
      <c r="AS19" s="65">
        <f t="shared" si="16"/>
        <v>0</v>
      </c>
      <c r="AT19" s="65">
        <v>0</v>
      </c>
      <c r="AU19" s="65">
        <f t="shared" si="3"/>
        <v>0</v>
      </c>
      <c r="AV19" s="65">
        <f t="shared" si="14"/>
        <v>0</v>
      </c>
      <c r="AW19" s="65">
        <f t="shared" si="14"/>
        <v>0</v>
      </c>
      <c r="AX19" s="65">
        <v>0</v>
      </c>
      <c r="AY19" s="65">
        <f t="shared" si="4"/>
        <v>0</v>
      </c>
      <c r="AZ19" s="65">
        <f t="shared" si="15"/>
        <v>0</v>
      </c>
      <c r="BA19" s="65">
        <f t="shared" si="15"/>
        <v>0</v>
      </c>
      <c r="BB19" s="65">
        <v>0</v>
      </c>
      <c r="BC19" s="65">
        <f t="shared" si="5"/>
        <v>0</v>
      </c>
      <c r="BD19" s="54"/>
    </row>
    <row r="20" spans="1:56">
      <c r="A20" s="55"/>
      <c r="B20" s="69"/>
      <c r="C20" s="70"/>
      <c r="D20" s="60">
        <v>8</v>
      </c>
      <c r="E20" s="59" t="s">
        <v>44</v>
      </c>
      <c r="F20" s="71"/>
      <c r="G20" s="46" t="s">
        <v>45</v>
      </c>
      <c r="H20" s="64">
        <v>0</v>
      </c>
      <c r="I20" s="64">
        <v>0</v>
      </c>
      <c r="J20" s="64">
        <v>0</v>
      </c>
      <c r="K20" s="65">
        <f t="shared" si="6"/>
        <v>0</v>
      </c>
      <c r="L20" s="64">
        <v>0</v>
      </c>
      <c r="M20" s="64">
        <v>0</v>
      </c>
      <c r="N20" s="64">
        <v>0</v>
      </c>
      <c r="O20" s="65">
        <f t="shared" si="7"/>
        <v>0</v>
      </c>
      <c r="P20" s="64">
        <v>0</v>
      </c>
      <c r="Q20" s="64">
        <v>0</v>
      </c>
      <c r="R20" s="64">
        <v>0</v>
      </c>
      <c r="S20" s="65">
        <f t="shared" si="8"/>
        <v>0</v>
      </c>
      <c r="T20" s="64">
        <v>0</v>
      </c>
      <c r="U20" s="64">
        <v>0</v>
      </c>
      <c r="V20" s="64">
        <v>0</v>
      </c>
      <c r="W20" s="65">
        <f t="shared" si="9"/>
        <v>0</v>
      </c>
      <c r="X20" s="64">
        <v>0</v>
      </c>
      <c r="Y20" s="64">
        <v>0</v>
      </c>
      <c r="Z20" s="64">
        <v>0</v>
      </c>
      <c r="AA20" s="65">
        <f t="shared" si="10"/>
        <v>0</v>
      </c>
      <c r="AB20" s="64">
        <v>0</v>
      </c>
      <c r="AC20" s="64">
        <v>0</v>
      </c>
      <c r="AD20" s="64">
        <v>0</v>
      </c>
      <c r="AE20" s="65">
        <f t="shared" si="11"/>
        <v>0</v>
      </c>
      <c r="AF20" s="64">
        <f>41274000+2500000</f>
        <v>43774000</v>
      </c>
      <c r="AG20" s="64">
        <v>0</v>
      </c>
      <c r="AH20" s="64">
        <v>0</v>
      </c>
      <c r="AI20" s="66">
        <f t="shared" si="12"/>
        <v>43774000</v>
      </c>
      <c r="AJ20" s="64">
        <f>41274000+2500000</f>
        <v>43774000</v>
      </c>
      <c r="AK20" s="64">
        <v>0</v>
      </c>
      <c r="AL20" s="64">
        <v>0</v>
      </c>
      <c r="AM20" s="66">
        <f t="shared" si="13"/>
        <v>43774000</v>
      </c>
      <c r="AN20" s="64">
        <v>0</v>
      </c>
      <c r="AO20" s="64">
        <v>0</v>
      </c>
      <c r="AP20" s="64">
        <v>0</v>
      </c>
      <c r="AQ20" s="66">
        <f t="shared" si="1"/>
        <v>0</v>
      </c>
      <c r="AR20" s="65">
        <f t="shared" si="17"/>
        <v>43774000</v>
      </c>
      <c r="AS20" s="65">
        <f t="shared" si="16"/>
        <v>0</v>
      </c>
      <c r="AT20" s="65">
        <v>0</v>
      </c>
      <c r="AU20" s="65">
        <f t="shared" si="3"/>
        <v>43774000</v>
      </c>
      <c r="AV20" s="65">
        <f t="shared" si="14"/>
        <v>43774000</v>
      </c>
      <c r="AW20" s="65">
        <f t="shared" si="14"/>
        <v>0</v>
      </c>
      <c r="AX20" s="65">
        <v>0</v>
      </c>
      <c r="AY20" s="65">
        <f t="shared" si="4"/>
        <v>43774000</v>
      </c>
      <c r="AZ20" s="65">
        <f t="shared" si="15"/>
        <v>0</v>
      </c>
      <c r="BA20" s="65">
        <f t="shared" si="15"/>
        <v>0</v>
      </c>
      <c r="BB20" s="65">
        <v>0</v>
      </c>
      <c r="BC20" s="65">
        <f t="shared" si="5"/>
        <v>0</v>
      </c>
      <c r="BD20" s="54"/>
    </row>
    <row r="21" spans="1:56">
      <c r="A21" s="55"/>
      <c r="B21" s="69"/>
      <c r="C21" s="70"/>
      <c r="D21" s="60">
        <v>9</v>
      </c>
      <c r="E21" s="59" t="s">
        <v>46</v>
      </c>
      <c r="F21" s="71"/>
      <c r="G21" s="46" t="s">
        <v>47</v>
      </c>
      <c r="H21" s="64">
        <v>0</v>
      </c>
      <c r="I21" s="64">
        <v>0</v>
      </c>
      <c r="J21" s="64">
        <v>0</v>
      </c>
      <c r="K21" s="65">
        <f t="shared" si="6"/>
        <v>0</v>
      </c>
      <c r="L21" s="64">
        <v>0</v>
      </c>
      <c r="M21" s="64">
        <v>0</v>
      </c>
      <c r="N21" s="64">
        <v>0</v>
      </c>
      <c r="O21" s="65">
        <f t="shared" si="7"/>
        <v>0</v>
      </c>
      <c r="P21" s="64">
        <v>0</v>
      </c>
      <c r="Q21" s="64">
        <v>0</v>
      </c>
      <c r="R21" s="64">
        <v>0</v>
      </c>
      <c r="S21" s="65">
        <f t="shared" si="8"/>
        <v>0</v>
      </c>
      <c r="T21" s="64">
        <v>0</v>
      </c>
      <c r="U21" s="64">
        <v>0</v>
      </c>
      <c r="V21" s="64">
        <v>0</v>
      </c>
      <c r="W21" s="65">
        <f t="shared" si="9"/>
        <v>0</v>
      </c>
      <c r="X21" s="64">
        <v>0</v>
      </c>
      <c r="Y21" s="64">
        <v>0</v>
      </c>
      <c r="Z21" s="64">
        <v>0</v>
      </c>
      <c r="AA21" s="65">
        <f t="shared" si="10"/>
        <v>0</v>
      </c>
      <c r="AB21" s="64">
        <v>0</v>
      </c>
      <c r="AC21" s="64">
        <v>0</v>
      </c>
      <c r="AD21" s="64">
        <v>0</v>
      </c>
      <c r="AE21" s="65">
        <f t="shared" si="11"/>
        <v>0</v>
      </c>
      <c r="AF21" s="64">
        <v>138400000</v>
      </c>
      <c r="AG21" s="64">
        <v>9200000</v>
      </c>
      <c r="AH21" s="64">
        <v>0</v>
      </c>
      <c r="AI21" s="66">
        <f>SUM(AF21:AH21)</f>
        <v>147600000</v>
      </c>
      <c r="AJ21" s="64">
        <v>138400000</v>
      </c>
      <c r="AK21" s="64">
        <v>9200000</v>
      </c>
      <c r="AL21" s="64">
        <v>0</v>
      </c>
      <c r="AM21" s="66">
        <f>SUM(AJ21:AL21)</f>
        <v>147600000</v>
      </c>
      <c r="AN21" s="64">
        <v>182174000</v>
      </c>
      <c r="AO21" s="64">
        <v>9200000</v>
      </c>
      <c r="AP21" s="64">
        <v>0</v>
      </c>
      <c r="AQ21" s="66">
        <f t="shared" si="1"/>
        <v>191374000</v>
      </c>
      <c r="AR21" s="65">
        <f t="shared" si="17"/>
        <v>138400000</v>
      </c>
      <c r="AS21" s="65">
        <f>I21+U21+AG21</f>
        <v>9200000</v>
      </c>
      <c r="AT21" s="65">
        <v>0</v>
      </c>
      <c r="AU21" s="65">
        <f t="shared" si="3"/>
        <v>147600000</v>
      </c>
      <c r="AV21" s="65">
        <f t="shared" si="14"/>
        <v>138400000</v>
      </c>
      <c r="AW21" s="65">
        <f t="shared" si="14"/>
        <v>9200000</v>
      </c>
      <c r="AX21" s="65">
        <v>0</v>
      </c>
      <c r="AY21" s="65">
        <f t="shared" si="4"/>
        <v>147600000</v>
      </c>
      <c r="AZ21" s="65">
        <f t="shared" si="15"/>
        <v>182174000</v>
      </c>
      <c r="BA21" s="65">
        <f t="shared" si="15"/>
        <v>9200000</v>
      </c>
      <c r="BB21" s="65">
        <v>0</v>
      </c>
      <c r="BC21" s="65">
        <f t="shared" si="5"/>
        <v>191374000</v>
      </c>
      <c r="BD21" s="54"/>
    </row>
    <row r="22" spans="1:56">
      <c r="A22" s="55"/>
      <c r="B22" s="69"/>
      <c r="C22" s="70"/>
      <c r="D22" s="60">
        <v>10</v>
      </c>
      <c r="E22" s="59" t="s">
        <v>48</v>
      </c>
      <c r="F22" s="60"/>
      <c r="G22" s="46" t="s">
        <v>49</v>
      </c>
      <c r="H22" s="72">
        <v>0</v>
      </c>
      <c r="I22" s="72">
        <v>0</v>
      </c>
      <c r="J22" s="72">
        <v>0</v>
      </c>
      <c r="K22" s="65">
        <f t="shared" si="6"/>
        <v>0</v>
      </c>
      <c r="L22" s="72">
        <v>0</v>
      </c>
      <c r="M22" s="72">
        <v>0</v>
      </c>
      <c r="N22" s="72">
        <v>0</v>
      </c>
      <c r="O22" s="65">
        <f t="shared" si="7"/>
        <v>0</v>
      </c>
      <c r="P22" s="72">
        <v>0</v>
      </c>
      <c r="Q22" s="72">
        <v>0</v>
      </c>
      <c r="R22" s="72">
        <v>0</v>
      </c>
      <c r="S22" s="65">
        <f t="shared" si="8"/>
        <v>0</v>
      </c>
      <c r="T22" s="72">
        <v>0</v>
      </c>
      <c r="U22" s="72">
        <v>0</v>
      </c>
      <c r="V22" s="72">
        <v>0</v>
      </c>
      <c r="W22" s="65">
        <f t="shared" si="9"/>
        <v>0</v>
      </c>
      <c r="X22" s="72">
        <v>0</v>
      </c>
      <c r="Y22" s="72">
        <v>0</v>
      </c>
      <c r="Z22" s="72">
        <v>0</v>
      </c>
      <c r="AA22" s="65">
        <f t="shared" si="10"/>
        <v>0</v>
      </c>
      <c r="AB22" s="72">
        <v>0</v>
      </c>
      <c r="AC22" s="72">
        <v>0</v>
      </c>
      <c r="AD22" s="72">
        <v>0</v>
      </c>
      <c r="AE22" s="65">
        <f t="shared" si="11"/>
        <v>0</v>
      </c>
      <c r="AF22" s="72">
        <v>2000000</v>
      </c>
      <c r="AG22" s="72">
        <v>0</v>
      </c>
      <c r="AH22" s="72">
        <v>0</v>
      </c>
      <c r="AI22" s="66">
        <f t="shared" si="12"/>
        <v>2000000</v>
      </c>
      <c r="AJ22" s="72">
        <v>2000000</v>
      </c>
      <c r="AK22" s="72">
        <v>0</v>
      </c>
      <c r="AL22" s="72">
        <v>0</v>
      </c>
      <c r="AM22" s="66">
        <f t="shared" si="13"/>
        <v>2000000</v>
      </c>
      <c r="AN22" s="72">
        <v>2000000</v>
      </c>
      <c r="AO22" s="72">
        <v>0</v>
      </c>
      <c r="AP22" s="72">
        <v>0</v>
      </c>
      <c r="AQ22" s="66">
        <f t="shared" si="1"/>
        <v>2000000</v>
      </c>
      <c r="AR22" s="65">
        <f t="shared" si="17"/>
        <v>2000000</v>
      </c>
      <c r="AS22" s="65">
        <f t="shared" si="17"/>
        <v>0</v>
      </c>
      <c r="AT22" s="65">
        <v>0</v>
      </c>
      <c r="AU22" s="65">
        <f t="shared" si="3"/>
        <v>2000000</v>
      </c>
      <c r="AV22" s="65">
        <f t="shared" si="14"/>
        <v>2000000</v>
      </c>
      <c r="AW22" s="65">
        <f t="shared" si="14"/>
        <v>0</v>
      </c>
      <c r="AX22" s="65">
        <v>0</v>
      </c>
      <c r="AY22" s="65">
        <f t="shared" si="4"/>
        <v>2000000</v>
      </c>
      <c r="AZ22" s="65">
        <f t="shared" si="15"/>
        <v>2000000</v>
      </c>
      <c r="BA22" s="65">
        <f t="shared" si="15"/>
        <v>0</v>
      </c>
      <c r="BB22" s="65">
        <v>0</v>
      </c>
      <c r="BC22" s="65">
        <f t="shared" si="5"/>
        <v>2000000</v>
      </c>
      <c r="BD22" s="54"/>
    </row>
    <row r="23" spans="1:56">
      <c r="A23" s="55"/>
      <c r="B23" s="69"/>
      <c r="C23" s="70"/>
      <c r="D23" s="73"/>
      <c r="E23" s="74" t="s">
        <v>50</v>
      </c>
      <c r="F23" s="46" t="s">
        <v>51</v>
      </c>
      <c r="G23" s="46" t="s">
        <v>49</v>
      </c>
      <c r="H23" s="64">
        <v>0</v>
      </c>
      <c r="I23" s="64">
        <v>0</v>
      </c>
      <c r="J23" s="64">
        <v>0</v>
      </c>
      <c r="K23" s="65">
        <f t="shared" si="6"/>
        <v>0</v>
      </c>
      <c r="L23" s="64">
        <v>0</v>
      </c>
      <c r="M23" s="64">
        <v>0</v>
      </c>
      <c r="N23" s="64">
        <v>0</v>
      </c>
      <c r="O23" s="65">
        <f t="shared" si="7"/>
        <v>0</v>
      </c>
      <c r="P23" s="64">
        <v>0</v>
      </c>
      <c r="Q23" s="64">
        <v>0</v>
      </c>
      <c r="R23" s="64">
        <v>0</v>
      </c>
      <c r="S23" s="65">
        <f t="shared" si="8"/>
        <v>0</v>
      </c>
      <c r="T23" s="64">
        <v>0</v>
      </c>
      <c r="U23" s="64">
        <v>0</v>
      </c>
      <c r="V23" s="64">
        <v>0</v>
      </c>
      <c r="W23" s="65">
        <f t="shared" si="9"/>
        <v>0</v>
      </c>
      <c r="X23" s="64">
        <v>0</v>
      </c>
      <c r="Y23" s="64">
        <v>0</v>
      </c>
      <c r="Z23" s="64">
        <v>0</v>
      </c>
      <c r="AA23" s="65">
        <f t="shared" si="10"/>
        <v>0</v>
      </c>
      <c r="AB23" s="64">
        <v>0</v>
      </c>
      <c r="AC23" s="64">
        <v>0</v>
      </c>
      <c r="AD23" s="64">
        <v>0</v>
      </c>
      <c r="AE23" s="65">
        <f t="shared" si="11"/>
        <v>0</v>
      </c>
      <c r="AF23" s="64">
        <v>0</v>
      </c>
      <c r="AG23" s="64">
        <v>0</v>
      </c>
      <c r="AH23" s="64">
        <v>0</v>
      </c>
      <c r="AI23" s="66">
        <f t="shared" si="12"/>
        <v>0</v>
      </c>
      <c r="AJ23" s="64">
        <v>0</v>
      </c>
      <c r="AK23" s="64">
        <v>0</v>
      </c>
      <c r="AL23" s="64">
        <v>0</v>
      </c>
      <c r="AM23" s="66">
        <f t="shared" si="13"/>
        <v>0</v>
      </c>
      <c r="AN23" s="64">
        <v>0</v>
      </c>
      <c r="AO23" s="64">
        <v>0</v>
      </c>
      <c r="AP23" s="64">
        <v>0</v>
      </c>
      <c r="AQ23" s="66">
        <f t="shared" si="1"/>
        <v>0</v>
      </c>
      <c r="AR23" s="65">
        <f t="shared" si="17"/>
        <v>0</v>
      </c>
      <c r="AS23" s="65">
        <f t="shared" si="17"/>
        <v>0</v>
      </c>
      <c r="AT23" s="65">
        <v>0</v>
      </c>
      <c r="AU23" s="65">
        <f t="shared" si="3"/>
        <v>0</v>
      </c>
      <c r="AV23" s="65">
        <f t="shared" si="14"/>
        <v>0</v>
      </c>
      <c r="AW23" s="65">
        <f t="shared" si="14"/>
        <v>0</v>
      </c>
      <c r="AX23" s="65">
        <v>0</v>
      </c>
      <c r="AY23" s="65">
        <f t="shared" si="4"/>
        <v>0</v>
      </c>
      <c r="AZ23" s="65">
        <f t="shared" si="15"/>
        <v>0</v>
      </c>
      <c r="BA23" s="65">
        <f t="shared" si="15"/>
        <v>0</v>
      </c>
      <c r="BB23" s="65">
        <v>0</v>
      </c>
      <c r="BC23" s="65">
        <f t="shared" si="5"/>
        <v>0</v>
      </c>
      <c r="BD23" s="54"/>
    </row>
    <row r="24" spans="1:56">
      <c r="A24" s="55"/>
      <c r="B24" s="69"/>
      <c r="C24" s="70"/>
      <c r="D24" s="73"/>
      <c r="E24" s="74" t="s">
        <v>50</v>
      </c>
      <c r="F24" s="59" t="s">
        <v>52</v>
      </c>
      <c r="G24" s="46" t="s">
        <v>49</v>
      </c>
      <c r="H24" s="64">
        <v>0</v>
      </c>
      <c r="I24" s="64">
        <v>0</v>
      </c>
      <c r="J24" s="64">
        <v>0</v>
      </c>
      <c r="K24" s="65">
        <f t="shared" si="6"/>
        <v>0</v>
      </c>
      <c r="L24" s="64">
        <v>0</v>
      </c>
      <c r="M24" s="64">
        <v>0</v>
      </c>
      <c r="N24" s="64">
        <v>0</v>
      </c>
      <c r="O24" s="65">
        <f t="shared" si="7"/>
        <v>0</v>
      </c>
      <c r="P24" s="64">
        <v>0</v>
      </c>
      <c r="Q24" s="64">
        <v>0</v>
      </c>
      <c r="R24" s="64">
        <v>0</v>
      </c>
      <c r="S24" s="65">
        <f t="shared" si="8"/>
        <v>0</v>
      </c>
      <c r="T24" s="64">
        <v>0</v>
      </c>
      <c r="U24" s="64">
        <v>0</v>
      </c>
      <c r="V24" s="64">
        <v>0</v>
      </c>
      <c r="W24" s="65">
        <f t="shared" si="9"/>
        <v>0</v>
      </c>
      <c r="X24" s="64">
        <v>0</v>
      </c>
      <c r="Y24" s="64">
        <v>0</v>
      </c>
      <c r="Z24" s="64">
        <v>0</v>
      </c>
      <c r="AA24" s="65">
        <f t="shared" si="10"/>
        <v>0</v>
      </c>
      <c r="AB24" s="64">
        <v>0</v>
      </c>
      <c r="AC24" s="64">
        <v>0</v>
      </c>
      <c r="AD24" s="64">
        <v>0</v>
      </c>
      <c r="AE24" s="65">
        <f t="shared" si="11"/>
        <v>0</v>
      </c>
      <c r="AF24" s="64">
        <v>2000000</v>
      </c>
      <c r="AG24" s="64">
        <v>0</v>
      </c>
      <c r="AH24" s="64">
        <v>0</v>
      </c>
      <c r="AI24" s="66">
        <f t="shared" si="12"/>
        <v>2000000</v>
      </c>
      <c r="AJ24" s="64">
        <v>2000000</v>
      </c>
      <c r="AK24" s="64">
        <v>0</v>
      </c>
      <c r="AL24" s="64">
        <v>0</v>
      </c>
      <c r="AM24" s="66">
        <f t="shared" si="13"/>
        <v>2000000</v>
      </c>
      <c r="AN24" s="64">
        <v>2000000</v>
      </c>
      <c r="AO24" s="64">
        <v>0</v>
      </c>
      <c r="AP24" s="64">
        <v>0</v>
      </c>
      <c r="AQ24" s="66">
        <f t="shared" si="1"/>
        <v>2000000</v>
      </c>
      <c r="AR24" s="65">
        <f t="shared" si="17"/>
        <v>2000000</v>
      </c>
      <c r="AS24" s="65">
        <f t="shared" si="17"/>
        <v>0</v>
      </c>
      <c r="AT24" s="65">
        <v>0</v>
      </c>
      <c r="AU24" s="65">
        <f t="shared" si="3"/>
        <v>2000000</v>
      </c>
      <c r="AV24" s="65">
        <f t="shared" si="14"/>
        <v>2000000</v>
      </c>
      <c r="AW24" s="65">
        <f t="shared" si="14"/>
        <v>0</v>
      </c>
      <c r="AX24" s="65">
        <v>0</v>
      </c>
      <c r="AY24" s="65">
        <f t="shared" si="4"/>
        <v>2000000</v>
      </c>
      <c r="AZ24" s="65">
        <f t="shared" si="15"/>
        <v>2000000</v>
      </c>
      <c r="BA24" s="65">
        <f t="shared" si="15"/>
        <v>0</v>
      </c>
      <c r="BB24" s="65">
        <v>0</v>
      </c>
      <c r="BC24" s="65">
        <f t="shared" si="5"/>
        <v>2000000</v>
      </c>
      <c r="BD24" s="54"/>
    </row>
    <row r="25" spans="1:56">
      <c r="A25" s="55"/>
      <c r="B25" s="69"/>
      <c r="C25" s="70"/>
      <c r="D25" s="73"/>
      <c r="E25" s="74" t="s">
        <v>50</v>
      </c>
      <c r="F25" s="59" t="s">
        <v>53</v>
      </c>
      <c r="G25" s="46" t="s">
        <v>49</v>
      </c>
      <c r="H25" s="64">
        <v>0</v>
      </c>
      <c r="I25" s="64">
        <v>0</v>
      </c>
      <c r="J25" s="64">
        <v>0</v>
      </c>
      <c r="K25" s="65">
        <f t="shared" si="6"/>
        <v>0</v>
      </c>
      <c r="L25" s="64">
        <v>0</v>
      </c>
      <c r="M25" s="64">
        <v>0</v>
      </c>
      <c r="N25" s="64">
        <v>0</v>
      </c>
      <c r="O25" s="65">
        <f t="shared" si="7"/>
        <v>0</v>
      </c>
      <c r="P25" s="64">
        <v>0</v>
      </c>
      <c r="Q25" s="64">
        <v>0</v>
      </c>
      <c r="R25" s="64">
        <v>0</v>
      </c>
      <c r="S25" s="65">
        <f t="shared" si="8"/>
        <v>0</v>
      </c>
      <c r="T25" s="64">
        <v>0</v>
      </c>
      <c r="U25" s="64">
        <v>0</v>
      </c>
      <c r="V25" s="64">
        <v>0</v>
      </c>
      <c r="W25" s="65">
        <f t="shared" si="9"/>
        <v>0</v>
      </c>
      <c r="X25" s="64">
        <v>0</v>
      </c>
      <c r="Y25" s="64">
        <v>0</v>
      </c>
      <c r="Z25" s="64">
        <v>0</v>
      </c>
      <c r="AA25" s="65">
        <f t="shared" si="10"/>
        <v>0</v>
      </c>
      <c r="AB25" s="64">
        <v>0</v>
      </c>
      <c r="AC25" s="64">
        <v>0</v>
      </c>
      <c r="AD25" s="64">
        <v>0</v>
      </c>
      <c r="AE25" s="65">
        <f t="shared" si="11"/>
        <v>0</v>
      </c>
      <c r="AF25" s="64">
        <v>0</v>
      </c>
      <c r="AG25" s="64">
        <v>0</v>
      </c>
      <c r="AH25" s="64">
        <v>0</v>
      </c>
      <c r="AI25" s="66">
        <f t="shared" si="12"/>
        <v>0</v>
      </c>
      <c r="AJ25" s="64">
        <v>0</v>
      </c>
      <c r="AK25" s="64">
        <v>0</v>
      </c>
      <c r="AL25" s="64">
        <v>0</v>
      </c>
      <c r="AM25" s="66">
        <f t="shared" si="13"/>
        <v>0</v>
      </c>
      <c r="AN25" s="64">
        <v>0</v>
      </c>
      <c r="AO25" s="64">
        <v>0</v>
      </c>
      <c r="AP25" s="64">
        <v>0</v>
      </c>
      <c r="AQ25" s="66">
        <f t="shared" si="1"/>
        <v>0</v>
      </c>
      <c r="AR25" s="65">
        <f t="shared" si="17"/>
        <v>0</v>
      </c>
      <c r="AS25" s="65">
        <f t="shared" si="17"/>
        <v>0</v>
      </c>
      <c r="AT25" s="65">
        <v>0</v>
      </c>
      <c r="AU25" s="65">
        <f t="shared" si="3"/>
        <v>0</v>
      </c>
      <c r="AV25" s="65">
        <f t="shared" si="14"/>
        <v>0</v>
      </c>
      <c r="AW25" s="65">
        <f t="shared" si="14"/>
        <v>0</v>
      </c>
      <c r="AX25" s="65">
        <v>0</v>
      </c>
      <c r="AY25" s="65">
        <f t="shared" si="4"/>
        <v>0</v>
      </c>
      <c r="AZ25" s="65">
        <f t="shared" si="15"/>
        <v>0</v>
      </c>
      <c r="BA25" s="65">
        <f t="shared" si="15"/>
        <v>0</v>
      </c>
      <c r="BB25" s="65">
        <v>0</v>
      </c>
      <c r="BC25" s="65">
        <f t="shared" si="5"/>
        <v>0</v>
      </c>
      <c r="BD25" s="54"/>
    </row>
    <row r="26" spans="1:56">
      <c r="A26" s="55"/>
      <c r="B26" s="69"/>
      <c r="C26" s="70"/>
      <c r="D26" s="73"/>
      <c r="E26" s="74" t="s">
        <v>50</v>
      </c>
      <c r="F26" s="59" t="s">
        <v>54</v>
      </c>
      <c r="G26" s="46" t="s">
        <v>49</v>
      </c>
      <c r="H26" s="64">
        <v>0</v>
      </c>
      <c r="I26" s="64">
        <v>0</v>
      </c>
      <c r="J26" s="64">
        <v>0</v>
      </c>
      <c r="K26" s="65">
        <f t="shared" si="6"/>
        <v>0</v>
      </c>
      <c r="L26" s="64">
        <v>0</v>
      </c>
      <c r="M26" s="64">
        <v>0</v>
      </c>
      <c r="N26" s="64">
        <v>0</v>
      </c>
      <c r="O26" s="65">
        <f t="shared" si="7"/>
        <v>0</v>
      </c>
      <c r="P26" s="64">
        <v>0</v>
      </c>
      <c r="Q26" s="64">
        <v>0</v>
      </c>
      <c r="R26" s="64">
        <v>0</v>
      </c>
      <c r="S26" s="65">
        <f t="shared" si="8"/>
        <v>0</v>
      </c>
      <c r="T26" s="64">
        <v>0</v>
      </c>
      <c r="U26" s="64">
        <v>0</v>
      </c>
      <c r="V26" s="64">
        <v>0</v>
      </c>
      <c r="W26" s="65">
        <f t="shared" si="9"/>
        <v>0</v>
      </c>
      <c r="X26" s="64">
        <v>0</v>
      </c>
      <c r="Y26" s="64">
        <v>0</v>
      </c>
      <c r="Z26" s="64">
        <v>0</v>
      </c>
      <c r="AA26" s="65">
        <f t="shared" si="10"/>
        <v>0</v>
      </c>
      <c r="AB26" s="64">
        <v>0</v>
      </c>
      <c r="AC26" s="64">
        <v>0</v>
      </c>
      <c r="AD26" s="64">
        <v>0</v>
      </c>
      <c r="AE26" s="65">
        <f t="shared" si="11"/>
        <v>0</v>
      </c>
      <c r="AF26" s="64">
        <v>0</v>
      </c>
      <c r="AG26" s="64">
        <v>0</v>
      </c>
      <c r="AH26" s="64">
        <v>0</v>
      </c>
      <c r="AI26" s="66">
        <f t="shared" si="12"/>
        <v>0</v>
      </c>
      <c r="AJ26" s="64">
        <v>0</v>
      </c>
      <c r="AK26" s="64">
        <v>0</v>
      </c>
      <c r="AL26" s="64">
        <v>0</v>
      </c>
      <c r="AM26" s="66">
        <f t="shared" si="13"/>
        <v>0</v>
      </c>
      <c r="AN26" s="64">
        <v>0</v>
      </c>
      <c r="AO26" s="64">
        <v>0</v>
      </c>
      <c r="AP26" s="64">
        <v>0</v>
      </c>
      <c r="AQ26" s="66">
        <f t="shared" si="1"/>
        <v>0</v>
      </c>
      <c r="AR26" s="65">
        <f t="shared" si="17"/>
        <v>0</v>
      </c>
      <c r="AS26" s="65">
        <f t="shared" si="17"/>
        <v>0</v>
      </c>
      <c r="AT26" s="65">
        <v>0</v>
      </c>
      <c r="AU26" s="65">
        <f t="shared" si="3"/>
        <v>0</v>
      </c>
      <c r="AV26" s="65">
        <f t="shared" si="14"/>
        <v>0</v>
      </c>
      <c r="AW26" s="65">
        <f t="shared" si="14"/>
        <v>0</v>
      </c>
      <c r="AX26" s="65">
        <v>0</v>
      </c>
      <c r="AY26" s="65">
        <f t="shared" si="4"/>
        <v>0</v>
      </c>
      <c r="AZ26" s="65">
        <f t="shared" si="15"/>
        <v>0</v>
      </c>
      <c r="BA26" s="65">
        <f t="shared" si="15"/>
        <v>0</v>
      </c>
      <c r="BB26" s="65">
        <v>0</v>
      </c>
      <c r="BC26" s="65">
        <f t="shared" si="5"/>
        <v>0</v>
      </c>
      <c r="BD26" s="54"/>
    </row>
    <row r="27" spans="1:56">
      <c r="A27" s="55"/>
      <c r="B27" s="69"/>
      <c r="C27" s="70"/>
      <c r="D27" s="73"/>
      <c r="E27" s="59"/>
      <c r="F27" s="59"/>
      <c r="G27" s="59"/>
      <c r="H27" s="64"/>
      <c r="I27" s="64"/>
      <c r="J27" s="64"/>
      <c r="K27" s="65">
        <f t="shared" si="6"/>
        <v>0</v>
      </c>
      <c r="L27" s="64"/>
      <c r="M27" s="64"/>
      <c r="N27" s="64"/>
      <c r="O27" s="65">
        <f t="shared" si="7"/>
        <v>0</v>
      </c>
      <c r="P27" s="64"/>
      <c r="Q27" s="64"/>
      <c r="R27" s="64"/>
      <c r="S27" s="65">
        <f t="shared" si="8"/>
        <v>0</v>
      </c>
      <c r="T27" s="64"/>
      <c r="U27" s="64"/>
      <c r="V27" s="64"/>
      <c r="W27" s="65">
        <f t="shared" si="9"/>
        <v>0</v>
      </c>
      <c r="X27" s="64"/>
      <c r="Y27" s="64"/>
      <c r="Z27" s="64"/>
      <c r="AA27" s="65">
        <f t="shared" si="10"/>
        <v>0</v>
      </c>
      <c r="AB27" s="64"/>
      <c r="AC27" s="64"/>
      <c r="AD27" s="64"/>
      <c r="AE27" s="65">
        <f t="shared" si="11"/>
        <v>0</v>
      </c>
      <c r="AF27" s="64"/>
      <c r="AG27" s="64"/>
      <c r="AH27" s="64"/>
      <c r="AI27" s="66">
        <f t="shared" si="12"/>
        <v>0</v>
      </c>
      <c r="AJ27" s="64"/>
      <c r="AK27" s="64"/>
      <c r="AL27" s="64"/>
      <c r="AM27" s="66">
        <f t="shared" si="13"/>
        <v>0</v>
      </c>
      <c r="AN27" s="64"/>
      <c r="AO27" s="64"/>
      <c r="AP27" s="64"/>
      <c r="AQ27" s="66">
        <f t="shared" si="1"/>
        <v>0</v>
      </c>
      <c r="AR27" s="65">
        <f t="shared" si="17"/>
        <v>0</v>
      </c>
      <c r="AS27" s="65">
        <f t="shared" si="17"/>
        <v>0</v>
      </c>
      <c r="AT27" s="65">
        <v>0</v>
      </c>
      <c r="AU27" s="65">
        <f t="shared" si="3"/>
        <v>0</v>
      </c>
      <c r="AV27" s="65">
        <f t="shared" si="14"/>
        <v>0</v>
      </c>
      <c r="AW27" s="65">
        <f t="shared" si="14"/>
        <v>0</v>
      </c>
      <c r="AX27" s="65">
        <v>0</v>
      </c>
      <c r="AY27" s="65">
        <f t="shared" si="4"/>
        <v>0</v>
      </c>
      <c r="AZ27" s="65">
        <f t="shared" si="15"/>
        <v>0</v>
      </c>
      <c r="BA27" s="65">
        <f t="shared" si="15"/>
        <v>0</v>
      </c>
      <c r="BB27" s="65">
        <v>0</v>
      </c>
      <c r="BC27" s="65">
        <f t="shared" si="5"/>
        <v>0</v>
      </c>
      <c r="BD27" s="54"/>
    </row>
    <row r="28" spans="1:56">
      <c r="A28" s="55"/>
      <c r="B28" s="40">
        <v>2</v>
      </c>
      <c r="C28" s="75" t="s">
        <v>55</v>
      </c>
      <c r="D28" s="76"/>
      <c r="E28" s="76"/>
      <c r="F28" s="76"/>
      <c r="G28" s="77"/>
      <c r="H28" s="78">
        <f>SUM(H29:H31)</f>
        <v>9400000</v>
      </c>
      <c r="I28" s="78">
        <v>0</v>
      </c>
      <c r="J28" s="78">
        <v>0</v>
      </c>
      <c r="K28" s="52">
        <f t="shared" si="6"/>
        <v>9400000</v>
      </c>
      <c r="L28" s="78">
        <f>SUM(L29:L31)</f>
        <v>9400000</v>
      </c>
      <c r="M28" s="78">
        <v>0</v>
      </c>
      <c r="N28" s="78">
        <v>0</v>
      </c>
      <c r="O28" s="52">
        <f t="shared" si="7"/>
        <v>9400000</v>
      </c>
      <c r="P28" s="78">
        <f>SUM(P29:P31)</f>
        <v>9400000</v>
      </c>
      <c r="Q28" s="78">
        <v>0</v>
      </c>
      <c r="R28" s="78">
        <v>0</v>
      </c>
      <c r="S28" s="52">
        <f t="shared" si="8"/>
        <v>9400000</v>
      </c>
      <c r="T28" s="78">
        <f>SUM(T29:T31)</f>
        <v>5200000</v>
      </c>
      <c r="U28" s="78">
        <v>0</v>
      </c>
      <c r="V28" s="78">
        <v>0</v>
      </c>
      <c r="W28" s="44">
        <f t="shared" si="9"/>
        <v>5200000</v>
      </c>
      <c r="X28" s="78">
        <f>SUM(X29:X31)</f>
        <v>5200000</v>
      </c>
      <c r="Y28" s="78">
        <v>0</v>
      </c>
      <c r="Z28" s="78">
        <v>0</v>
      </c>
      <c r="AA28" s="44">
        <f t="shared" si="10"/>
        <v>5200000</v>
      </c>
      <c r="AB28" s="78">
        <f>SUM(AB29:AB31)</f>
        <v>11009000</v>
      </c>
      <c r="AC28" s="78">
        <v>0</v>
      </c>
      <c r="AD28" s="78">
        <v>0</v>
      </c>
      <c r="AE28" s="44">
        <f t="shared" si="11"/>
        <v>11009000</v>
      </c>
      <c r="AF28" s="78">
        <f>SUM(AF29:AF31)</f>
        <v>549067633</v>
      </c>
      <c r="AG28" s="78">
        <f>SUM(AG29:AG39)</f>
        <v>3000000</v>
      </c>
      <c r="AH28" s="78">
        <f>SUM(AH29:AH31)</f>
        <v>0</v>
      </c>
      <c r="AI28" s="79">
        <f t="shared" si="12"/>
        <v>552067633</v>
      </c>
      <c r="AJ28" s="78">
        <f>SUM(AJ29:AJ31)</f>
        <v>549067633</v>
      </c>
      <c r="AK28" s="78">
        <f>SUM(AK29:AK39)</f>
        <v>3000000</v>
      </c>
      <c r="AL28" s="78">
        <f>SUM(AL29:AL31)</f>
        <v>0</v>
      </c>
      <c r="AM28" s="79">
        <f t="shared" si="13"/>
        <v>552067633</v>
      </c>
      <c r="AN28" s="78">
        <f>SUM(AN29:AN31)</f>
        <v>1426931271</v>
      </c>
      <c r="AO28" s="78">
        <f>SUM(AO29:AO39)</f>
        <v>3000000</v>
      </c>
      <c r="AP28" s="78">
        <f>SUM(AP29:AP31)</f>
        <v>0</v>
      </c>
      <c r="AQ28" s="79">
        <f t="shared" si="1"/>
        <v>1429931271</v>
      </c>
      <c r="AR28" s="44">
        <f>H28+T28+AF28</f>
        <v>563667633</v>
      </c>
      <c r="AS28" s="44">
        <f>I28+U28+AG28</f>
        <v>3000000</v>
      </c>
      <c r="AT28" s="78">
        <f>SUM(AT29:AT31)</f>
        <v>0</v>
      </c>
      <c r="AU28" s="44">
        <f t="shared" si="3"/>
        <v>566667633</v>
      </c>
      <c r="AV28" s="44">
        <f t="shared" si="14"/>
        <v>563667633</v>
      </c>
      <c r="AW28" s="44">
        <f t="shared" si="14"/>
        <v>3000000</v>
      </c>
      <c r="AX28" s="78">
        <f>SUM(AX29:AX31)</f>
        <v>0</v>
      </c>
      <c r="AY28" s="44">
        <f t="shared" si="4"/>
        <v>566667633</v>
      </c>
      <c r="AZ28" s="44">
        <f t="shared" si="15"/>
        <v>1447340271</v>
      </c>
      <c r="BA28" s="44">
        <f t="shared" si="15"/>
        <v>3000000</v>
      </c>
      <c r="BB28" s="78">
        <f>SUM(BB29:BB31)</f>
        <v>0</v>
      </c>
      <c r="BC28" s="44">
        <f t="shared" si="5"/>
        <v>1450340271</v>
      </c>
      <c r="BD28" s="54"/>
    </row>
    <row r="29" spans="1:56">
      <c r="A29" s="55"/>
      <c r="B29" s="46"/>
      <c r="C29" s="47">
        <v>1</v>
      </c>
      <c r="D29" s="48" t="s">
        <v>56</v>
      </c>
      <c r="E29" s="49"/>
      <c r="F29" s="49"/>
      <c r="G29" s="50" t="s">
        <v>57</v>
      </c>
      <c r="H29" s="51">
        <v>9400000</v>
      </c>
      <c r="I29" s="51">
        <v>0</v>
      </c>
      <c r="J29" s="51">
        <v>0</v>
      </c>
      <c r="K29" s="52">
        <f t="shared" si="6"/>
        <v>9400000</v>
      </c>
      <c r="L29" s="51">
        <v>9400000</v>
      </c>
      <c r="M29" s="51">
        <v>0</v>
      </c>
      <c r="N29" s="51">
        <v>0</v>
      </c>
      <c r="O29" s="52">
        <f t="shared" si="7"/>
        <v>9400000</v>
      </c>
      <c r="P29" s="51">
        <v>9400000</v>
      </c>
      <c r="Q29" s="51">
        <v>0</v>
      </c>
      <c r="R29" s="51">
        <v>0</v>
      </c>
      <c r="S29" s="52">
        <f t="shared" si="8"/>
        <v>9400000</v>
      </c>
      <c r="T29" s="51">
        <v>3098220</v>
      </c>
      <c r="U29" s="52"/>
      <c r="V29" s="52"/>
      <c r="W29" s="52">
        <f t="shared" si="9"/>
        <v>3098220</v>
      </c>
      <c r="X29" s="51">
        <v>3098220</v>
      </c>
      <c r="Y29" s="52"/>
      <c r="Z29" s="52"/>
      <c r="AA29" s="52">
        <f t="shared" si="10"/>
        <v>3098220</v>
      </c>
      <c r="AB29" s="51">
        <v>5483220</v>
      </c>
      <c r="AC29" s="52"/>
      <c r="AD29" s="52"/>
      <c r="AE29" s="52">
        <f t="shared" si="11"/>
        <v>5483220</v>
      </c>
      <c r="AF29" s="51">
        <f>534469327-680000</f>
        <v>533789327</v>
      </c>
      <c r="AG29" s="51">
        <v>0</v>
      </c>
      <c r="AH29" s="51">
        <v>0</v>
      </c>
      <c r="AI29" s="53">
        <f t="shared" si="12"/>
        <v>533789327</v>
      </c>
      <c r="AJ29" s="51">
        <f>534469327-680000</f>
        <v>533789327</v>
      </c>
      <c r="AK29" s="51">
        <v>0</v>
      </c>
      <c r="AL29" s="51">
        <v>0</v>
      </c>
      <c r="AM29" s="53">
        <f t="shared" si="13"/>
        <v>533789327</v>
      </c>
      <c r="AN29" s="51">
        <v>1368191918</v>
      </c>
      <c r="AO29" s="51">
        <v>0</v>
      </c>
      <c r="AP29" s="51">
        <v>0</v>
      </c>
      <c r="AQ29" s="53">
        <f t="shared" si="1"/>
        <v>1368191918</v>
      </c>
      <c r="AR29" s="52">
        <f t="shared" ref="AR29:AS39" si="18">H29+T29+AF29</f>
        <v>546287547</v>
      </c>
      <c r="AS29" s="52">
        <f t="shared" si="18"/>
        <v>0</v>
      </c>
      <c r="AT29" s="52">
        <v>0</v>
      </c>
      <c r="AU29" s="52">
        <f t="shared" si="3"/>
        <v>546287547</v>
      </c>
      <c r="AV29" s="52">
        <f t="shared" si="14"/>
        <v>546287547</v>
      </c>
      <c r="AW29" s="52">
        <f t="shared" si="14"/>
        <v>0</v>
      </c>
      <c r="AX29" s="52">
        <v>0</v>
      </c>
      <c r="AY29" s="52">
        <f t="shared" si="4"/>
        <v>546287547</v>
      </c>
      <c r="AZ29" s="52">
        <f t="shared" si="15"/>
        <v>1383075138</v>
      </c>
      <c r="BA29" s="52">
        <f t="shared" si="15"/>
        <v>0</v>
      </c>
      <c r="BB29" s="52">
        <v>0</v>
      </c>
      <c r="BC29" s="52">
        <f t="shared" si="5"/>
        <v>1383075138</v>
      </c>
    </row>
    <row r="30" spans="1:56">
      <c r="A30" s="55"/>
      <c r="B30" s="46"/>
      <c r="C30" s="47">
        <v>2</v>
      </c>
      <c r="D30" s="48" t="s">
        <v>58</v>
      </c>
      <c r="E30" s="49"/>
      <c r="F30" s="49"/>
      <c r="G30" s="50" t="s">
        <v>59</v>
      </c>
      <c r="H30" s="51">
        <v>0</v>
      </c>
      <c r="I30" s="51">
        <v>0</v>
      </c>
      <c r="J30" s="51">
        <v>0</v>
      </c>
      <c r="K30" s="52">
        <f t="shared" si="6"/>
        <v>0</v>
      </c>
      <c r="L30" s="51">
        <v>0</v>
      </c>
      <c r="M30" s="51">
        <v>0</v>
      </c>
      <c r="N30" s="51">
        <v>0</v>
      </c>
      <c r="O30" s="52">
        <f t="shared" si="7"/>
        <v>0</v>
      </c>
      <c r="P30" s="51">
        <v>0</v>
      </c>
      <c r="Q30" s="51">
        <v>0</v>
      </c>
      <c r="R30" s="51">
        <v>0</v>
      </c>
      <c r="S30" s="52">
        <f t="shared" si="8"/>
        <v>0</v>
      </c>
      <c r="T30" s="51">
        <v>0</v>
      </c>
      <c r="U30" s="51">
        <v>0</v>
      </c>
      <c r="V30" s="51">
        <v>0</v>
      </c>
      <c r="W30" s="52">
        <f t="shared" si="9"/>
        <v>0</v>
      </c>
      <c r="X30" s="51">
        <v>0</v>
      </c>
      <c r="Y30" s="51">
        <v>0</v>
      </c>
      <c r="Z30" s="51">
        <v>0</v>
      </c>
      <c r="AA30" s="52">
        <f t="shared" si="10"/>
        <v>0</v>
      </c>
      <c r="AB30" s="51">
        <v>0</v>
      </c>
      <c r="AC30" s="51">
        <v>0</v>
      </c>
      <c r="AD30" s="51">
        <v>0</v>
      </c>
      <c r="AE30" s="52">
        <f t="shared" si="11"/>
        <v>0</v>
      </c>
      <c r="AF30" s="51">
        <v>0</v>
      </c>
      <c r="AG30" s="51">
        <v>0</v>
      </c>
      <c r="AH30" s="51">
        <v>0</v>
      </c>
      <c r="AI30" s="53">
        <f t="shared" si="12"/>
        <v>0</v>
      </c>
      <c r="AJ30" s="51">
        <v>0</v>
      </c>
      <c r="AK30" s="51">
        <v>0</v>
      </c>
      <c r="AL30" s="51">
        <v>0</v>
      </c>
      <c r="AM30" s="53">
        <f t="shared" si="13"/>
        <v>0</v>
      </c>
      <c r="AN30" s="51">
        <v>57089353</v>
      </c>
      <c r="AO30" s="51">
        <v>0</v>
      </c>
      <c r="AP30" s="51">
        <v>0</v>
      </c>
      <c r="AQ30" s="53">
        <f t="shared" si="1"/>
        <v>57089353</v>
      </c>
      <c r="AR30" s="52">
        <f t="shared" si="18"/>
        <v>0</v>
      </c>
      <c r="AS30" s="52">
        <f t="shared" si="18"/>
        <v>0</v>
      </c>
      <c r="AT30" s="52">
        <v>0</v>
      </c>
      <c r="AU30" s="52">
        <f t="shared" si="3"/>
        <v>0</v>
      </c>
      <c r="AV30" s="52">
        <f t="shared" si="14"/>
        <v>0</v>
      </c>
      <c r="AW30" s="52">
        <f t="shared" si="14"/>
        <v>0</v>
      </c>
      <c r="AX30" s="52">
        <v>0</v>
      </c>
      <c r="AY30" s="52">
        <f t="shared" si="4"/>
        <v>0</v>
      </c>
      <c r="AZ30" s="52">
        <f t="shared" si="15"/>
        <v>57089353</v>
      </c>
      <c r="BA30" s="52">
        <f t="shared" si="15"/>
        <v>0</v>
      </c>
      <c r="BB30" s="52">
        <v>0</v>
      </c>
      <c r="BC30" s="52">
        <f t="shared" si="5"/>
        <v>57089353</v>
      </c>
    </row>
    <row r="31" spans="1:56">
      <c r="A31" s="55"/>
      <c r="B31" s="46"/>
      <c r="C31" s="47">
        <v>3</v>
      </c>
      <c r="D31" s="48" t="s">
        <v>60</v>
      </c>
      <c r="E31" s="49"/>
      <c r="F31" s="49"/>
      <c r="G31" s="50" t="s">
        <v>61</v>
      </c>
      <c r="H31" s="80">
        <v>0</v>
      </c>
      <c r="I31" s="80">
        <v>0</v>
      </c>
      <c r="J31" s="80">
        <v>0</v>
      </c>
      <c r="K31" s="52">
        <f t="shared" si="6"/>
        <v>0</v>
      </c>
      <c r="L31" s="80">
        <v>0</v>
      </c>
      <c r="M31" s="80">
        <v>0</v>
      </c>
      <c r="N31" s="80">
        <v>0</v>
      </c>
      <c r="O31" s="52">
        <f t="shared" si="7"/>
        <v>0</v>
      </c>
      <c r="P31" s="80">
        <v>0</v>
      </c>
      <c r="Q31" s="80">
        <v>0</v>
      </c>
      <c r="R31" s="80">
        <v>0</v>
      </c>
      <c r="S31" s="52">
        <f t="shared" si="8"/>
        <v>0</v>
      </c>
      <c r="T31" s="80">
        <v>2101780</v>
      </c>
      <c r="U31" s="80">
        <v>0</v>
      </c>
      <c r="V31" s="80">
        <v>0</v>
      </c>
      <c r="W31" s="52">
        <f t="shared" si="9"/>
        <v>2101780</v>
      </c>
      <c r="X31" s="80">
        <v>2101780</v>
      </c>
      <c r="Y31" s="80">
        <v>0</v>
      </c>
      <c r="Z31" s="80">
        <v>0</v>
      </c>
      <c r="AA31" s="52">
        <f t="shared" si="10"/>
        <v>2101780</v>
      </c>
      <c r="AB31" s="80">
        <v>5525780</v>
      </c>
      <c r="AC31" s="80">
        <v>0</v>
      </c>
      <c r="AD31" s="80">
        <v>0</v>
      </c>
      <c r="AE31" s="52">
        <f t="shared" si="11"/>
        <v>5525780</v>
      </c>
      <c r="AF31" s="80">
        <v>15278306</v>
      </c>
      <c r="AG31" s="80">
        <v>0</v>
      </c>
      <c r="AH31" s="80">
        <v>0</v>
      </c>
      <c r="AI31" s="53">
        <f t="shared" si="12"/>
        <v>15278306</v>
      </c>
      <c r="AJ31" s="80">
        <v>15278306</v>
      </c>
      <c r="AK31" s="80">
        <v>0</v>
      </c>
      <c r="AL31" s="80">
        <v>0</v>
      </c>
      <c r="AM31" s="53">
        <f>SUM(AJ31:AL31)</f>
        <v>15278306</v>
      </c>
      <c r="AN31" s="80">
        <v>1650000</v>
      </c>
      <c r="AO31" s="80">
        <v>0</v>
      </c>
      <c r="AP31" s="80">
        <v>0</v>
      </c>
      <c r="AQ31" s="53">
        <f t="shared" si="1"/>
        <v>1650000</v>
      </c>
      <c r="AR31" s="52">
        <f t="shared" si="18"/>
        <v>17380086</v>
      </c>
      <c r="AS31" s="52">
        <f t="shared" si="18"/>
        <v>0</v>
      </c>
      <c r="AT31" s="52">
        <v>0</v>
      </c>
      <c r="AU31" s="52">
        <f t="shared" si="3"/>
        <v>17380086</v>
      </c>
      <c r="AV31" s="52">
        <f t="shared" si="14"/>
        <v>17380086</v>
      </c>
      <c r="AW31" s="52">
        <f t="shared" si="14"/>
        <v>0</v>
      </c>
      <c r="AX31" s="52">
        <v>0</v>
      </c>
      <c r="AY31" s="52">
        <f t="shared" si="4"/>
        <v>17380086</v>
      </c>
      <c r="AZ31" s="52">
        <f t="shared" si="15"/>
        <v>7175780</v>
      </c>
      <c r="BA31" s="52">
        <f t="shared" si="15"/>
        <v>0</v>
      </c>
      <c r="BB31" s="52">
        <v>0</v>
      </c>
      <c r="BC31" s="52">
        <f t="shared" si="5"/>
        <v>7175780</v>
      </c>
    </row>
    <row r="32" spans="1:56">
      <c r="A32" s="55"/>
      <c r="B32" s="69"/>
      <c r="C32" s="70"/>
      <c r="D32" s="68">
        <v>1</v>
      </c>
      <c r="E32" s="59" t="s">
        <v>62</v>
      </c>
      <c r="F32" s="60"/>
      <c r="G32" s="46" t="s">
        <v>63</v>
      </c>
      <c r="H32" s="64">
        <v>0</v>
      </c>
      <c r="I32" s="64">
        <v>0</v>
      </c>
      <c r="J32" s="64">
        <v>0</v>
      </c>
      <c r="K32" s="65">
        <f t="shared" si="6"/>
        <v>0</v>
      </c>
      <c r="L32" s="64">
        <v>0</v>
      </c>
      <c r="M32" s="64">
        <v>0</v>
      </c>
      <c r="N32" s="64">
        <v>0</v>
      </c>
      <c r="O32" s="65">
        <f t="shared" si="7"/>
        <v>0</v>
      </c>
      <c r="P32" s="64">
        <v>0</v>
      </c>
      <c r="Q32" s="64">
        <v>0</v>
      </c>
      <c r="R32" s="64">
        <v>0</v>
      </c>
      <c r="S32" s="65">
        <f t="shared" si="8"/>
        <v>0</v>
      </c>
      <c r="T32" s="64">
        <v>0</v>
      </c>
      <c r="U32" s="64">
        <v>0</v>
      </c>
      <c r="V32" s="64">
        <v>0</v>
      </c>
      <c r="W32" s="65">
        <f t="shared" si="9"/>
        <v>0</v>
      </c>
      <c r="X32" s="64">
        <v>0</v>
      </c>
      <c r="Y32" s="64">
        <v>0</v>
      </c>
      <c r="Z32" s="64">
        <v>0</v>
      </c>
      <c r="AA32" s="65">
        <f t="shared" si="10"/>
        <v>0</v>
      </c>
      <c r="AB32" s="64">
        <v>0</v>
      </c>
      <c r="AC32" s="64">
        <v>0</v>
      </c>
      <c r="AD32" s="64">
        <v>0</v>
      </c>
      <c r="AE32" s="65">
        <f t="shared" si="11"/>
        <v>0</v>
      </c>
      <c r="AF32" s="64">
        <v>0</v>
      </c>
      <c r="AG32" s="64">
        <v>0</v>
      </c>
      <c r="AH32" s="64">
        <v>0</v>
      </c>
      <c r="AI32" s="66">
        <f t="shared" si="12"/>
        <v>0</v>
      </c>
      <c r="AJ32" s="64">
        <v>0</v>
      </c>
      <c r="AK32" s="64">
        <v>0</v>
      </c>
      <c r="AL32" s="64">
        <v>0</v>
      </c>
      <c r="AM32" s="66">
        <f t="shared" si="13"/>
        <v>0</v>
      </c>
      <c r="AN32" s="64">
        <v>0</v>
      </c>
      <c r="AO32" s="64">
        <v>0</v>
      </c>
      <c r="AP32" s="64">
        <v>0</v>
      </c>
      <c r="AQ32" s="66">
        <f t="shared" si="1"/>
        <v>0</v>
      </c>
      <c r="AR32" s="65">
        <f t="shared" si="18"/>
        <v>0</v>
      </c>
      <c r="AS32" s="65">
        <f t="shared" si="18"/>
        <v>0</v>
      </c>
      <c r="AT32" s="65">
        <v>0</v>
      </c>
      <c r="AU32" s="65">
        <f t="shared" si="3"/>
        <v>0</v>
      </c>
      <c r="AV32" s="65">
        <f t="shared" si="14"/>
        <v>0</v>
      </c>
      <c r="AW32" s="65">
        <f t="shared" si="14"/>
        <v>0</v>
      </c>
      <c r="AX32" s="65">
        <v>0</v>
      </c>
      <c r="AY32" s="65">
        <f t="shared" si="4"/>
        <v>0</v>
      </c>
      <c r="AZ32" s="65">
        <f t="shared" si="15"/>
        <v>0</v>
      </c>
      <c r="BA32" s="65">
        <f t="shared" si="15"/>
        <v>0</v>
      </c>
      <c r="BB32" s="65">
        <v>0</v>
      </c>
      <c r="BC32" s="65">
        <f t="shared" si="5"/>
        <v>0</v>
      </c>
      <c r="BD32" s="81"/>
    </row>
    <row r="33" spans="1:56">
      <c r="A33" s="55"/>
      <c r="B33" s="69"/>
      <c r="C33" s="70"/>
      <c r="D33" s="68">
        <v>2</v>
      </c>
      <c r="E33" s="59" t="s">
        <v>64</v>
      </c>
      <c r="F33" s="60"/>
      <c r="G33" s="46" t="s">
        <v>65</v>
      </c>
      <c r="H33" s="64">
        <v>0</v>
      </c>
      <c r="I33" s="64">
        <v>0</v>
      </c>
      <c r="J33" s="64">
        <v>0</v>
      </c>
      <c r="K33" s="65">
        <f t="shared" si="6"/>
        <v>0</v>
      </c>
      <c r="L33" s="64">
        <v>0</v>
      </c>
      <c r="M33" s="64">
        <v>0</v>
      </c>
      <c r="N33" s="64">
        <v>0</v>
      </c>
      <c r="O33" s="65">
        <f t="shared" si="7"/>
        <v>0</v>
      </c>
      <c r="P33" s="64">
        <v>0</v>
      </c>
      <c r="Q33" s="64">
        <v>0</v>
      </c>
      <c r="R33" s="64">
        <v>0</v>
      </c>
      <c r="S33" s="65">
        <f t="shared" si="8"/>
        <v>0</v>
      </c>
      <c r="T33" s="64">
        <v>0</v>
      </c>
      <c r="U33" s="64">
        <v>0</v>
      </c>
      <c r="V33" s="64">
        <v>0</v>
      </c>
      <c r="W33" s="65">
        <f t="shared" si="9"/>
        <v>0</v>
      </c>
      <c r="X33" s="64">
        <v>0</v>
      </c>
      <c r="Y33" s="64">
        <v>0</v>
      </c>
      <c r="Z33" s="64">
        <v>0</v>
      </c>
      <c r="AA33" s="65">
        <f t="shared" si="10"/>
        <v>0</v>
      </c>
      <c r="AB33" s="64">
        <v>0</v>
      </c>
      <c r="AC33" s="64">
        <v>0</v>
      </c>
      <c r="AD33" s="64">
        <v>0</v>
      </c>
      <c r="AE33" s="65">
        <f t="shared" si="11"/>
        <v>0</v>
      </c>
      <c r="AF33" s="64">
        <v>0</v>
      </c>
      <c r="AG33" s="64">
        <v>0</v>
      </c>
      <c r="AH33" s="64">
        <v>0</v>
      </c>
      <c r="AI33" s="66">
        <f t="shared" si="12"/>
        <v>0</v>
      </c>
      <c r="AJ33" s="64">
        <v>0</v>
      </c>
      <c r="AK33" s="64">
        <v>0</v>
      </c>
      <c r="AL33" s="64">
        <v>0</v>
      </c>
      <c r="AM33" s="66">
        <f t="shared" si="13"/>
        <v>0</v>
      </c>
      <c r="AN33" s="64">
        <v>0</v>
      </c>
      <c r="AO33" s="64">
        <v>0</v>
      </c>
      <c r="AP33" s="64">
        <v>0</v>
      </c>
      <c r="AQ33" s="66">
        <f t="shared" si="1"/>
        <v>0</v>
      </c>
      <c r="AR33" s="65">
        <f t="shared" si="18"/>
        <v>0</v>
      </c>
      <c r="AS33" s="65">
        <f t="shared" si="18"/>
        <v>0</v>
      </c>
      <c r="AT33" s="65">
        <v>0</v>
      </c>
      <c r="AU33" s="65">
        <f t="shared" si="3"/>
        <v>0</v>
      </c>
      <c r="AV33" s="65">
        <f t="shared" si="14"/>
        <v>0</v>
      </c>
      <c r="AW33" s="65">
        <f t="shared" si="14"/>
        <v>0</v>
      </c>
      <c r="AX33" s="65">
        <v>0</v>
      </c>
      <c r="AY33" s="65">
        <f t="shared" si="4"/>
        <v>0</v>
      </c>
      <c r="AZ33" s="65">
        <f t="shared" si="15"/>
        <v>0</v>
      </c>
      <c r="BA33" s="65">
        <f t="shared" si="15"/>
        <v>0</v>
      </c>
      <c r="BB33" s="65">
        <v>0</v>
      </c>
      <c r="BC33" s="65">
        <f t="shared" si="5"/>
        <v>0</v>
      </c>
      <c r="BD33" s="81"/>
    </row>
    <row r="34" spans="1:56">
      <c r="A34" s="55"/>
      <c r="B34" s="69"/>
      <c r="C34" s="70"/>
      <c r="D34" s="68">
        <v>3</v>
      </c>
      <c r="E34" s="59" t="s">
        <v>66</v>
      </c>
      <c r="F34" s="60"/>
      <c r="G34" s="46" t="s">
        <v>67</v>
      </c>
      <c r="H34" s="64">
        <v>0</v>
      </c>
      <c r="I34" s="64">
        <v>0</v>
      </c>
      <c r="J34" s="64">
        <v>0</v>
      </c>
      <c r="K34" s="65">
        <f t="shared" si="6"/>
        <v>0</v>
      </c>
      <c r="L34" s="64">
        <v>0</v>
      </c>
      <c r="M34" s="64">
        <v>0</v>
      </c>
      <c r="N34" s="64">
        <v>0</v>
      </c>
      <c r="O34" s="65">
        <f t="shared" si="7"/>
        <v>0</v>
      </c>
      <c r="P34" s="64">
        <v>0</v>
      </c>
      <c r="Q34" s="64">
        <v>0</v>
      </c>
      <c r="R34" s="64">
        <v>0</v>
      </c>
      <c r="S34" s="65">
        <f t="shared" si="8"/>
        <v>0</v>
      </c>
      <c r="T34" s="64">
        <v>0</v>
      </c>
      <c r="U34" s="64">
        <v>0</v>
      </c>
      <c r="V34" s="64">
        <v>0</v>
      </c>
      <c r="W34" s="65">
        <f t="shared" si="9"/>
        <v>0</v>
      </c>
      <c r="X34" s="64">
        <v>0</v>
      </c>
      <c r="Y34" s="64">
        <v>0</v>
      </c>
      <c r="Z34" s="64">
        <v>0</v>
      </c>
      <c r="AA34" s="65">
        <f t="shared" si="10"/>
        <v>0</v>
      </c>
      <c r="AB34" s="64">
        <v>0</v>
      </c>
      <c r="AC34" s="64">
        <v>0</v>
      </c>
      <c r="AD34" s="64">
        <v>0</v>
      </c>
      <c r="AE34" s="65">
        <f t="shared" si="11"/>
        <v>0</v>
      </c>
      <c r="AF34" s="64">
        <v>0</v>
      </c>
      <c r="AG34" s="64">
        <v>0</v>
      </c>
      <c r="AH34" s="64">
        <v>0</v>
      </c>
      <c r="AI34" s="66">
        <f t="shared" si="12"/>
        <v>0</v>
      </c>
      <c r="AJ34" s="64">
        <v>0</v>
      </c>
      <c r="AK34" s="64">
        <v>0</v>
      </c>
      <c r="AL34" s="64">
        <v>0</v>
      </c>
      <c r="AM34" s="66">
        <f t="shared" si="13"/>
        <v>0</v>
      </c>
      <c r="AN34" s="64">
        <v>0</v>
      </c>
      <c r="AO34" s="64">
        <v>0</v>
      </c>
      <c r="AP34" s="64">
        <v>0</v>
      </c>
      <c r="AQ34" s="66">
        <f t="shared" si="1"/>
        <v>0</v>
      </c>
      <c r="AR34" s="65">
        <f t="shared" si="18"/>
        <v>0</v>
      </c>
      <c r="AS34" s="65">
        <f t="shared" si="18"/>
        <v>0</v>
      </c>
      <c r="AT34" s="65">
        <v>0</v>
      </c>
      <c r="AU34" s="65">
        <f t="shared" si="3"/>
        <v>0</v>
      </c>
      <c r="AV34" s="65">
        <f t="shared" si="14"/>
        <v>0</v>
      </c>
      <c r="AW34" s="65">
        <f t="shared" si="14"/>
        <v>0</v>
      </c>
      <c r="AX34" s="65">
        <v>0</v>
      </c>
      <c r="AY34" s="65">
        <f t="shared" si="4"/>
        <v>0</v>
      </c>
      <c r="AZ34" s="65">
        <f t="shared" si="15"/>
        <v>0</v>
      </c>
      <c r="BA34" s="65">
        <f t="shared" si="15"/>
        <v>0</v>
      </c>
      <c r="BB34" s="65">
        <v>0</v>
      </c>
      <c r="BC34" s="65">
        <f t="shared" si="5"/>
        <v>0</v>
      </c>
      <c r="BD34" s="81"/>
    </row>
    <row r="35" spans="1:56">
      <c r="A35" s="55"/>
      <c r="B35" s="69"/>
      <c r="C35" s="70"/>
      <c r="D35" s="68">
        <v>4</v>
      </c>
      <c r="E35" s="59" t="s">
        <v>68</v>
      </c>
      <c r="F35" s="60"/>
      <c r="G35" s="46" t="s">
        <v>69</v>
      </c>
      <c r="H35" s="64">
        <v>0</v>
      </c>
      <c r="I35" s="64">
        <v>0</v>
      </c>
      <c r="J35" s="64">
        <v>0</v>
      </c>
      <c r="K35" s="65">
        <f t="shared" si="6"/>
        <v>0</v>
      </c>
      <c r="L35" s="64">
        <v>0</v>
      </c>
      <c r="M35" s="64">
        <v>0</v>
      </c>
      <c r="N35" s="64">
        <v>0</v>
      </c>
      <c r="O35" s="65">
        <f t="shared" si="7"/>
        <v>0</v>
      </c>
      <c r="P35" s="64">
        <v>0</v>
      </c>
      <c r="Q35" s="64">
        <v>0</v>
      </c>
      <c r="R35" s="64">
        <v>0</v>
      </c>
      <c r="S35" s="65">
        <f t="shared" si="8"/>
        <v>0</v>
      </c>
      <c r="T35" s="64">
        <v>0</v>
      </c>
      <c r="U35" s="64">
        <v>0</v>
      </c>
      <c r="V35" s="64">
        <v>0</v>
      </c>
      <c r="W35" s="65">
        <f t="shared" si="9"/>
        <v>0</v>
      </c>
      <c r="X35" s="64">
        <v>0</v>
      </c>
      <c r="Y35" s="64">
        <v>0</v>
      </c>
      <c r="Z35" s="64">
        <v>0</v>
      </c>
      <c r="AA35" s="65">
        <f t="shared" si="10"/>
        <v>0</v>
      </c>
      <c r="AB35" s="64">
        <v>0</v>
      </c>
      <c r="AC35" s="64">
        <v>0</v>
      </c>
      <c r="AD35" s="64">
        <v>0</v>
      </c>
      <c r="AE35" s="65">
        <f t="shared" si="11"/>
        <v>0</v>
      </c>
      <c r="AF35" s="64">
        <v>0</v>
      </c>
      <c r="AG35" s="64">
        <v>0</v>
      </c>
      <c r="AH35" s="64">
        <v>0</v>
      </c>
      <c r="AI35" s="66">
        <f t="shared" si="12"/>
        <v>0</v>
      </c>
      <c r="AJ35" s="64">
        <v>0</v>
      </c>
      <c r="AK35" s="64">
        <v>0</v>
      </c>
      <c r="AL35" s="64">
        <v>0</v>
      </c>
      <c r="AM35" s="66">
        <f t="shared" si="13"/>
        <v>0</v>
      </c>
      <c r="AN35" s="64">
        <v>0</v>
      </c>
      <c r="AO35" s="64">
        <v>0</v>
      </c>
      <c r="AP35" s="64">
        <v>0</v>
      </c>
      <c r="AQ35" s="66">
        <f t="shared" si="1"/>
        <v>0</v>
      </c>
      <c r="AR35" s="65">
        <f t="shared" si="18"/>
        <v>0</v>
      </c>
      <c r="AS35" s="65">
        <f t="shared" si="18"/>
        <v>0</v>
      </c>
      <c r="AT35" s="65">
        <v>0</v>
      </c>
      <c r="AU35" s="65">
        <f t="shared" si="3"/>
        <v>0</v>
      </c>
      <c r="AV35" s="65">
        <f t="shared" si="14"/>
        <v>0</v>
      </c>
      <c r="AW35" s="65">
        <f t="shared" si="14"/>
        <v>0</v>
      </c>
      <c r="AX35" s="65">
        <v>0</v>
      </c>
      <c r="AY35" s="65">
        <f t="shared" si="4"/>
        <v>0</v>
      </c>
      <c r="AZ35" s="65">
        <f t="shared" si="15"/>
        <v>0</v>
      </c>
      <c r="BA35" s="65">
        <f t="shared" si="15"/>
        <v>0</v>
      </c>
      <c r="BB35" s="65">
        <v>0</v>
      </c>
      <c r="BC35" s="65">
        <f t="shared" si="5"/>
        <v>0</v>
      </c>
      <c r="BD35" s="81"/>
    </row>
    <row r="36" spans="1:56">
      <c r="A36" s="55"/>
      <c r="B36" s="69"/>
      <c r="C36" s="70"/>
      <c r="D36" s="68">
        <v>5</v>
      </c>
      <c r="E36" s="59" t="s">
        <v>70</v>
      </c>
      <c r="F36" s="60"/>
      <c r="G36" s="46" t="s">
        <v>71</v>
      </c>
      <c r="H36" s="64">
        <v>0</v>
      </c>
      <c r="I36" s="64">
        <v>0</v>
      </c>
      <c r="J36" s="64">
        <v>0</v>
      </c>
      <c r="K36" s="65">
        <f t="shared" si="6"/>
        <v>0</v>
      </c>
      <c r="L36" s="64">
        <v>0</v>
      </c>
      <c r="M36" s="64">
        <v>0</v>
      </c>
      <c r="N36" s="64">
        <v>0</v>
      </c>
      <c r="O36" s="65">
        <f t="shared" si="7"/>
        <v>0</v>
      </c>
      <c r="P36" s="64">
        <v>0</v>
      </c>
      <c r="Q36" s="64">
        <v>0</v>
      </c>
      <c r="R36" s="64">
        <v>0</v>
      </c>
      <c r="S36" s="65">
        <f t="shared" si="8"/>
        <v>0</v>
      </c>
      <c r="T36" s="64">
        <v>0</v>
      </c>
      <c r="U36" s="64">
        <v>0</v>
      </c>
      <c r="V36" s="64">
        <v>0</v>
      </c>
      <c r="W36" s="65">
        <f t="shared" si="9"/>
        <v>0</v>
      </c>
      <c r="X36" s="64">
        <v>0</v>
      </c>
      <c r="Y36" s="64">
        <v>0</v>
      </c>
      <c r="Z36" s="64">
        <v>0</v>
      </c>
      <c r="AA36" s="65">
        <f t="shared" si="10"/>
        <v>0</v>
      </c>
      <c r="AB36" s="64">
        <v>0</v>
      </c>
      <c r="AC36" s="64">
        <v>0</v>
      </c>
      <c r="AD36" s="64">
        <v>0</v>
      </c>
      <c r="AE36" s="65">
        <f t="shared" si="11"/>
        <v>0</v>
      </c>
      <c r="AF36" s="64">
        <v>0</v>
      </c>
      <c r="AG36" s="64">
        <v>0</v>
      </c>
      <c r="AH36" s="64">
        <v>0</v>
      </c>
      <c r="AI36" s="66">
        <f t="shared" si="12"/>
        <v>0</v>
      </c>
      <c r="AJ36" s="64">
        <v>0</v>
      </c>
      <c r="AK36" s="64">
        <v>0</v>
      </c>
      <c r="AL36" s="64">
        <v>0</v>
      </c>
      <c r="AM36" s="66">
        <f t="shared" si="13"/>
        <v>0</v>
      </c>
      <c r="AN36" s="64">
        <v>0</v>
      </c>
      <c r="AO36" s="64">
        <v>0</v>
      </c>
      <c r="AP36" s="64">
        <v>0</v>
      </c>
      <c r="AQ36" s="66">
        <f t="shared" si="1"/>
        <v>0</v>
      </c>
      <c r="AR36" s="65">
        <f t="shared" si="18"/>
        <v>0</v>
      </c>
      <c r="AS36" s="65">
        <f t="shared" si="18"/>
        <v>0</v>
      </c>
      <c r="AT36" s="65">
        <v>0</v>
      </c>
      <c r="AU36" s="65">
        <f t="shared" si="3"/>
        <v>0</v>
      </c>
      <c r="AV36" s="65">
        <f t="shared" si="14"/>
        <v>0</v>
      </c>
      <c r="AW36" s="65">
        <f t="shared" si="14"/>
        <v>0</v>
      </c>
      <c r="AX36" s="65">
        <v>0</v>
      </c>
      <c r="AY36" s="65">
        <f t="shared" si="4"/>
        <v>0</v>
      </c>
      <c r="AZ36" s="65">
        <f t="shared" si="15"/>
        <v>0</v>
      </c>
      <c r="BA36" s="65">
        <f t="shared" si="15"/>
        <v>0</v>
      </c>
      <c r="BB36" s="65">
        <v>0</v>
      </c>
      <c r="BC36" s="65">
        <f t="shared" si="5"/>
        <v>0</v>
      </c>
      <c r="BD36" s="81"/>
    </row>
    <row r="37" spans="1:56">
      <c r="A37" s="55"/>
      <c r="B37" s="69"/>
      <c r="C37" s="70"/>
      <c r="D37" s="68">
        <v>6</v>
      </c>
      <c r="E37" s="59" t="s">
        <v>72</v>
      </c>
      <c r="F37" s="60"/>
      <c r="G37" s="46" t="s">
        <v>73</v>
      </c>
      <c r="H37" s="64">
        <v>0</v>
      </c>
      <c r="I37" s="64">
        <v>0</v>
      </c>
      <c r="J37" s="64">
        <v>0</v>
      </c>
      <c r="K37" s="65">
        <f t="shared" si="6"/>
        <v>0</v>
      </c>
      <c r="L37" s="64">
        <v>0</v>
      </c>
      <c r="M37" s="64">
        <v>0</v>
      </c>
      <c r="N37" s="64">
        <v>0</v>
      </c>
      <c r="O37" s="65">
        <f t="shared" si="7"/>
        <v>0</v>
      </c>
      <c r="P37" s="64">
        <v>0</v>
      </c>
      <c r="Q37" s="64">
        <v>0</v>
      </c>
      <c r="R37" s="64">
        <v>0</v>
      </c>
      <c r="S37" s="65">
        <f t="shared" si="8"/>
        <v>0</v>
      </c>
      <c r="T37" s="64">
        <v>0</v>
      </c>
      <c r="U37" s="64">
        <v>0</v>
      </c>
      <c r="V37" s="64">
        <v>0</v>
      </c>
      <c r="W37" s="65">
        <f t="shared" si="9"/>
        <v>0</v>
      </c>
      <c r="X37" s="64">
        <v>0</v>
      </c>
      <c r="Y37" s="64">
        <v>0</v>
      </c>
      <c r="Z37" s="64">
        <v>0</v>
      </c>
      <c r="AA37" s="65">
        <f t="shared" si="10"/>
        <v>0</v>
      </c>
      <c r="AB37" s="64">
        <v>0</v>
      </c>
      <c r="AC37" s="64">
        <v>0</v>
      </c>
      <c r="AD37" s="64">
        <v>0</v>
      </c>
      <c r="AE37" s="65">
        <f t="shared" si="11"/>
        <v>0</v>
      </c>
      <c r="AF37" s="64">
        <v>0</v>
      </c>
      <c r="AG37" s="64">
        <v>0</v>
      </c>
      <c r="AH37" s="64">
        <v>0</v>
      </c>
      <c r="AI37" s="66">
        <f t="shared" si="12"/>
        <v>0</v>
      </c>
      <c r="AJ37" s="64">
        <v>0</v>
      </c>
      <c r="AK37" s="64">
        <v>0</v>
      </c>
      <c r="AL37" s="64">
        <v>0</v>
      </c>
      <c r="AM37" s="66">
        <f t="shared" si="13"/>
        <v>0</v>
      </c>
      <c r="AN37" s="64">
        <v>0</v>
      </c>
      <c r="AO37" s="64">
        <v>0</v>
      </c>
      <c r="AP37" s="64">
        <v>0</v>
      </c>
      <c r="AQ37" s="66">
        <f t="shared" si="1"/>
        <v>0</v>
      </c>
      <c r="AR37" s="65">
        <f t="shared" si="18"/>
        <v>0</v>
      </c>
      <c r="AS37" s="65">
        <f t="shared" si="18"/>
        <v>0</v>
      </c>
      <c r="AT37" s="65">
        <v>0</v>
      </c>
      <c r="AU37" s="65">
        <f t="shared" si="3"/>
        <v>0</v>
      </c>
      <c r="AV37" s="65">
        <f t="shared" si="14"/>
        <v>0</v>
      </c>
      <c r="AW37" s="65">
        <f t="shared" si="14"/>
        <v>0</v>
      </c>
      <c r="AX37" s="65">
        <v>0</v>
      </c>
      <c r="AY37" s="65">
        <f t="shared" si="4"/>
        <v>0</v>
      </c>
      <c r="AZ37" s="65">
        <f t="shared" si="15"/>
        <v>0</v>
      </c>
      <c r="BA37" s="65">
        <f t="shared" si="15"/>
        <v>0</v>
      </c>
      <c r="BB37" s="65">
        <v>0</v>
      </c>
      <c r="BC37" s="65">
        <f t="shared" si="5"/>
        <v>0</v>
      </c>
      <c r="BD37" s="81"/>
    </row>
    <row r="38" spans="1:56">
      <c r="A38" s="55"/>
      <c r="B38" s="69"/>
      <c r="C38" s="70"/>
      <c r="D38" s="68">
        <v>7</v>
      </c>
      <c r="E38" s="59" t="s">
        <v>74</v>
      </c>
      <c r="F38" s="60"/>
      <c r="G38" s="46" t="s">
        <v>75</v>
      </c>
      <c r="H38" s="64">
        <v>0</v>
      </c>
      <c r="I38" s="64">
        <v>0</v>
      </c>
      <c r="J38" s="64">
        <v>0</v>
      </c>
      <c r="K38" s="65">
        <f t="shared" si="6"/>
        <v>0</v>
      </c>
      <c r="L38" s="64">
        <v>0</v>
      </c>
      <c r="M38" s="64">
        <v>0</v>
      </c>
      <c r="N38" s="64">
        <v>0</v>
      </c>
      <c r="O38" s="65">
        <f t="shared" si="7"/>
        <v>0</v>
      </c>
      <c r="P38" s="64">
        <v>0</v>
      </c>
      <c r="Q38" s="64">
        <v>0</v>
      </c>
      <c r="R38" s="64">
        <v>0</v>
      </c>
      <c r="S38" s="65">
        <f t="shared" si="8"/>
        <v>0</v>
      </c>
      <c r="T38" s="64">
        <v>0</v>
      </c>
      <c r="U38" s="64">
        <v>0</v>
      </c>
      <c r="V38" s="64">
        <v>0</v>
      </c>
      <c r="W38" s="65">
        <f t="shared" si="9"/>
        <v>0</v>
      </c>
      <c r="X38" s="64">
        <v>0</v>
      </c>
      <c r="Y38" s="64">
        <v>0</v>
      </c>
      <c r="Z38" s="64">
        <v>0</v>
      </c>
      <c r="AA38" s="65">
        <f t="shared" si="10"/>
        <v>0</v>
      </c>
      <c r="AB38" s="64">
        <v>0</v>
      </c>
      <c r="AC38" s="64">
        <v>0</v>
      </c>
      <c r="AD38" s="64">
        <v>0</v>
      </c>
      <c r="AE38" s="65">
        <f t="shared" si="11"/>
        <v>0</v>
      </c>
      <c r="AF38" s="64">
        <v>0</v>
      </c>
      <c r="AG38" s="64">
        <v>0</v>
      </c>
      <c r="AH38" s="64">
        <v>0</v>
      </c>
      <c r="AI38" s="66">
        <f t="shared" si="12"/>
        <v>0</v>
      </c>
      <c r="AJ38" s="64">
        <v>0</v>
      </c>
      <c r="AK38" s="64">
        <v>0</v>
      </c>
      <c r="AL38" s="64">
        <v>0</v>
      </c>
      <c r="AM38" s="66">
        <f t="shared" si="13"/>
        <v>0</v>
      </c>
      <c r="AN38" s="64">
        <v>0</v>
      </c>
      <c r="AO38" s="64">
        <v>0</v>
      </c>
      <c r="AP38" s="64">
        <v>0</v>
      </c>
      <c r="AQ38" s="66">
        <f t="shared" si="1"/>
        <v>0</v>
      </c>
      <c r="AR38" s="65">
        <f t="shared" si="18"/>
        <v>0</v>
      </c>
      <c r="AS38" s="65">
        <f t="shared" si="18"/>
        <v>0</v>
      </c>
      <c r="AT38" s="65">
        <v>0</v>
      </c>
      <c r="AU38" s="65">
        <f t="shared" si="3"/>
        <v>0</v>
      </c>
      <c r="AV38" s="65">
        <f t="shared" si="14"/>
        <v>0</v>
      </c>
      <c r="AW38" s="65">
        <f t="shared" si="14"/>
        <v>0</v>
      </c>
      <c r="AX38" s="65">
        <v>0</v>
      </c>
      <c r="AY38" s="65">
        <f t="shared" si="4"/>
        <v>0</v>
      </c>
      <c r="AZ38" s="65">
        <f t="shared" si="15"/>
        <v>0</v>
      </c>
      <c r="BA38" s="65">
        <f t="shared" si="15"/>
        <v>0</v>
      </c>
      <c r="BB38" s="65">
        <v>0</v>
      </c>
      <c r="BC38" s="65">
        <f t="shared" si="5"/>
        <v>0</v>
      </c>
      <c r="BD38" s="81"/>
    </row>
    <row r="39" spans="1:56">
      <c r="A39" s="55"/>
      <c r="B39" s="69"/>
      <c r="C39" s="70"/>
      <c r="D39" s="68">
        <v>8</v>
      </c>
      <c r="E39" s="59" t="s">
        <v>76</v>
      </c>
      <c r="F39" s="60"/>
      <c r="G39" s="46" t="s">
        <v>77</v>
      </c>
      <c r="H39" s="64">
        <v>0</v>
      </c>
      <c r="I39" s="64">
        <v>0</v>
      </c>
      <c r="J39" s="64">
        <v>0</v>
      </c>
      <c r="K39" s="65">
        <f t="shared" si="6"/>
        <v>0</v>
      </c>
      <c r="L39" s="64">
        <v>0</v>
      </c>
      <c r="M39" s="64">
        <v>0</v>
      </c>
      <c r="N39" s="64">
        <v>0</v>
      </c>
      <c r="O39" s="65">
        <f t="shared" si="7"/>
        <v>0</v>
      </c>
      <c r="P39" s="64">
        <v>0</v>
      </c>
      <c r="Q39" s="64">
        <v>0</v>
      </c>
      <c r="R39" s="64">
        <v>0</v>
      </c>
      <c r="S39" s="65">
        <f t="shared" si="8"/>
        <v>0</v>
      </c>
      <c r="T39" s="64">
        <v>0</v>
      </c>
      <c r="U39" s="64">
        <v>0</v>
      </c>
      <c r="V39" s="64">
        <v>0</v>
      </c>
      <c r="W39" s="65">
        <f t="shared" si="9"/>
        <v>0</v>
      </c>
      <c r="X39" s="64">
        <v>0</v>
      </c>
      <c r="Y39" s="64">
        <v>0</v>
      </c>
      <c r="Z39" s="64">
        <v>0</v>
      </c>
      <c r="AA39" s="65">
        <f t="shared" si="10"/>
        <v>0</v>
      </c>
      <c r="AB39" s="64">
        <v>0</v>
      </c>
      <c r="AC39" s="64">
        <v>0</v>
      </c>
      <c r="AD39" s="64">
        <v>0</v>
      </c>
      <c r="AE39" s="65">
        <f t="shared" si="11"/>
        <v>0</v>
      </c>
      <c r="AF39" s="64">
        <v>0</v>
      </c>
      <c r="AG39" s="64">
        <v>3000000</v>
      </c>
      <c r="AH39" s="64">
        <v>0</v>
      </c>
      <c r="AI39" s="66">
        <f t="shared" si="12"/>
        <v>3000000</v>
      </c>
      <c r="AJ39" s="64">
        <v>0</v>
      </c>
      <c r="AK39" s="64">
        <v>3000000</v>
      </c>
      <c r="AL39" s="64">
        <v>0</v>
      </c>
      <c r="AM39" s="66">
        <f t="shared" si="13"/>
        <v>3000000</v>
      </c>
      <c r="AN39" s="64">
        <v>1650000</v>
      </c>
      <c r="AO39" s="64">
        <v>3000000</v>
      </c>
      <c r="AP39" s="64">
        <v>0</v>
      </c>
      <c r="AQ39" s="66">
        <f t="shared" si="1"/>
        <v>4650000</v>
      </c>
      <c r="AR39" s="65">
        <f t="shared" si="18"/>
        <v>0</v>
      </c>
      <c r="AS39" s="65">
        <f t="shared" si="18"/>
        <v>3000000</v>
      </c>
      <c r="AT39" s="65">
        <v>0</v>
      </c>
      <c r="AU39" s="65">
        <f t="shared" si="3"/>
        <v>3000000</v>
      </c>
      <c r="AV39" s="65">
        <f t="shared" si="14"/>
        <v>0</v>
      </c>
      <c r="AW39" s="65">
        <f t="shared" si="14"/>
        <v>3000000</v>
      </c>
      <c r="AX39" s="65">
        <v>0</v>
      </c>
      <c r="AY39" s="65">
        <f t="shared" si="4"/>
        <v>3000000</v>
      </c>
      <c r="AZ39" s="65">
        <f t="shared" si="15"/>
        <v>1650000</v>
      </c>
      <c r="BA39" s="65">
        <f t="shared" si="15"/>
        <v>3000000</v>
      </c>
      <c r="BB39" s="65">
        <v>0</v>
      </c>
      <c r="BC39" s="65">
        <f t="shared" si="5"/>
        <v>4650000</v>
      </c>
      <c r="BD39" s="81"/>
    </row>
    <row r="40" spans="1:56">
      <c r="A40" s="82" t="s">
        <v>78</v>
      </c>
      <c r="B40" s="83"/>
      <c r="C40" s="83"/>
      <c r="D40" s="83"/>
      <c r="E40" s="83"/>
      <c r="F40" s="83"/>
      <c r="G40" s="84"/>
      <c r="H40" s="85">
        <f>H6+H28</f>
        <v>166169216</v>
      </c>
      <c r="I40" s="85">
        <v>0</v>
      </c>
      <c r="J40" s="85">
        <v>0</v>
      </c>
      <c r="K40" s="52">
        <f t="shared" si="6"/>
        <v>166169216</v>
      </c>
      <c r="L40" s="85">
        <f>L6+L28</f>
        <v>166275134</v>
      </c>
      <c r="M40" s="85">
        <v>0</v>
      </c>
      <c r="N40" s="85">
        <v>0</v>
      </c>
      <c r="O40" s="52">
        <f t="shared" si="7"/>
        <v>166275134</v>
      </c>
      <c r="P40" s="85">
        <f>P6+P28</f>
        <v>169800966</v>
      </c>
      <c r="Q40" s="85">
        <v>0</v>
      </c>
      <c r="R40" s="85">
        <v>0</v>
      </c>
      <c r="S40" s="52">
        <f t="shared" si="8"/>
        <v>169800966</v>
      </c>
      <c r="T40" s="85">
        <f>T6+T28</f>
        <v>73009782</v>
      </c>
      <c r="U40" s="85">
        <v>0</v>
      </c>
      <c r="V40" s="85">
        <v>0</v>
      </c>
      <c r="W40" s="86">
        <f t="shared" si="9"/>
        <v>73009782</v>
      </c>
      <c r="X40" s="85">
        <f>X6+X28</f>
        <v>73046993</v>
      </c>
      <c r="Y40" s="85">
        <v>0</v>
      </c>
      <c r="Z40" s="85">
        <v>0</v>
      </c>
      <c r="AA40" s="86">
        <f t="shared" si="10"/>
        <v>73046993</v>
      </c>
      <c r="AB40" s="85">
        <f>AB6+AB28</f>
        <v>82506536</v>
      </c>
      <c r="AC40" s="85">
        <v>0</v>
      </c>
      <c r="AD40" s="85">
        <v>0</v>
      </c>
      <c r="AE40" s="86">
        <f t="shared" si="11"/>
        <v>82506536</v>
      </c>
      <c r="AF40" s="87">
        <f>AF6+AF28</f>
        <v>1208555716</v>
      </c>
      <c r="AG40" s="87">
        <f>AG6+AG28</f>
        <v>13160000</v>
      </c>
      <c r="AH40" s="87">
        <f>AH6+AH28</f>
        <v>0</v>
      </c>
      <c r="AI40" s="88">
        <f t="shared" si="12"/>
        <v>1221715716</v>
      </c>
      <c r="AJ40" s="87">
        <f>AJ6+AJ28</f>
        <v>1208777063</v>
      </c>
      <c r="AK40" s="87">
        <f>AK6+AK28</f>
        <v>13160000</v>
      </c>
      <c r="AL40" s="87">
        <f>AL6+AL28</f>
        <v>0</v>
      </c>
      <c r="AM40" s="88">
        <f t="shared" si="13"/>
        <v>1221937063</v>
      </c>
      <c r="AN40" s="87">
        <f>AN6+AN28</f>
        <v>2189915155</v>
      </c>
      <c r="AO40" s="87">
        <f>AO6+AO28</f>
        <v>13280000</v>
      </c>
      <c r="AP40" s="87">
        <f>AP6+AP28</f>
        <v>0</v>
      </c>
      <c r="AQ40" s="88">
        <f t="shared" si="1"/>
        <v>2203195155</v>
      </c>
      <c r="AR40" s="86">
        <f>H40+T40+AF40</f>
        <v>1447734714</v>
      </c>
      <c r="AS40" s="86">
        <f>I40+U40+AG40</f>
        <v>13160000</v>
      </c>
      <c r="AT40" s="87">
        <f>AT6+AT28</f>
        <v>0</v>
      </c>
      <c r="AU40" s="86">
        <f t="shared" si="3"/>
        <v>1460894714</v>
      </c>
      <c r="AV40" s="86">
        <f t="shared" si="14"/>
        <v>1448099190</v>
      </c>
      <c r="AW40" s="86">
        <f t="shared" si="14"/>
        <v>13160000</v>
      </c>
      <c r="AX40" s="87">
        <f>AX6+AX28</f>
        <v>0</v>
      </c>
      <c r="AY40" s="86">
        <f t="shared" si="4"/>
        <v>1461259190</v>
      </c>
      <c r="AZ40" s="86">
        <f t="shared" si="15"/>
        <v>2442222657</v>
      </c>
      <c r="BA40" s="86">
        <f t="shared" si="15"/>
        <v>13280000</v>
      </c>
      <c r="BB40" s="87">
        <f>BB6+BB28</f>
        <v>0</v>
      </c>
      <c r="BC40" s="86">
        <f t="shared" si="5"/>
        <v>2455502657</v>
      </c>
    </row>
    <row r="41" spans="1:56">
      <c r="A41" s="55"/>
      <c r="B41" s="89">
        <v>3</v>
      </c>
      <c r="C41" s="75" t="s">
        <v>79</v>
      </c>
      <c r="D41" s="76"/>
      <c r="E41" s="76"/>
      <c r="F41" s="76"/>
      <c r="G41" s="77"/>
      <c r="H41" s="90">
        <v>0</v>
      </c>
      <c r="I41" s="90">
        <v>0</v>
      </c>
      <c r="J41" s="90">
        <v>0</v>
      </c>
      <c r="K41" s="52">
        <f t="shared" si="6"/>
        <v>0</v>
      </c>
      <c r="L41" s="90">
        <v>0</v>
      </c>
      <c r="M41" s="90">
        <v>0</v>
      </c>
      <c r="N41" s="90">
        <v>0</v>
      </c>
      <c r="O41" s="52">
        <f t="shared" si="7"/>
        <v>0</v>
      </c>
      <c r="P41" s="90">
        <v>0</v>
      </c>
      <c r="Q41" s="90">
        <v>0</v>
      </c>
      <c r="R41" s="90">
        <v>0</v>
      </c>
      <c r="S41" s="52">
        <f t="shared" si="8"/>
        <v>0</v>
      </c>
      <c r="T41" s="90">
        <v>0</v>
      </c>
      <c r="U41" s="90">
        <v>0</v>
      </c>
      <c r="V41" s="90">
        <v>0</v>
      </c>
      <c r="W41" s="44">
        <f t="shared" si="9"/>
        <v>0</v>
      </c>
      <c r="X41" s="90">
        <v>0</v>
      </c>
      <c r="Y41" s="90">
        <v>0</v>
      </c>
      <c r="Z41" s="90">
        <v>0</v>
      </c>
      <c r="AA41" s="44">
        <f t="shared" si="10"/>
        <v>0</v>
      </c>
      <c r="AB41" s="90">
        <v>0</v>
      </c>
      <c r="AC41" s="90">
        <v>0</v>
      </c>
      <c r="AD41" s="90">
        <v>0</v>
      </c>
      <c r="AE41" s="44">
        <f t="shared" si="11"/>
        <v>0</v>
      </c>
      <c r="AF41" s="90">
        <f>AF42+AF51+AF52</f>
        <v>141781740</v>
      </c>
      <c r="AG41" s="90">
        <f>AG42+AG51+AG52</f>
        <v>0</v>
      </c>
      <c r="AH41" s="90">
        <f>AH42+AH51+AH52</f>
        <v>0</v>
      </c>
      <c r="AI41" s="90">
        <f>AI42+AI51+AI52</f>
        <v>141781740</v>
      </c>
      <c r="AJ41" s="90">
        <f>AJ42+AJ51+AJ52</f>
        <v>141781740</v>
      </c>
      <c r="AK41" s="90">
        <f t="shared" ref="AK41:AX41" si="19">AK42+AK51+AK52</f>
        <v>0</v>
      </c>
      <c r="AL41" s="90">
        <f t="shared" si="19"/>
        <v>0</v>
      </c>
      <c r="AM41" s="90">
        <f t="shared" si="19"/>
        <v>141781740</v>
      </c>
      <c r="AN41" s="90">
        <f>AN42+AN51+AN52</f>
        <v>146733869</v>
      </c>
      <c r="AO41" s="90">
        <f>AO42+AO51+AO52</f>
        <v>0</v>
      </c>
      <c r="AP41" s="90">
        <f>AP42+AP51+AP52</f>
        <v>0</v>
      </c>
      <c r="AQ41" s="90">
        <f>AQ42+AQ51+AQ52</f>
        <v>146733869</v>
      </c>
      <c r="AR41" s="90">
        <f t="shared" si="19"/>
        <v>141781740</v>
      </c>
      <c r="AS41" s="44">
        <f>I41+U41+AG41</f>
        <v>0</v>
      </c>
      <c r="AT41" s="90">
        <f t="shared" si="19"/>
        <v>0</v>
      </c>
      <c r="AU41" s="44">
        <f t="shared" si="3"/>
        <v>141781740</v>
      </c>
      <c r="AV41" s="90">
        <f t="shared" si="19"/>
        <v>141781740</v>
      </c>
      <c r="AW41" s="44">
        <f t="shared" ref="AW41:AW58" si="20">M41+Y41+AK41</f>
        <v>0</v>
      </c>
      <c r="AX41" s="90">
        <f t="shared" si="19"/>
        <v>0</v>
      </c>
      <c r="AY41" s="44">
        <f t="shared" si="4"/>
        <v>141781740</v>
      </c>
      <c r="AZ41" s="90">
        <f>AZ42+AZ51+AZ52</f>
        <v>146733869</v>
      </c>
      <c r="BA41" s="44">
        <f t="shared" ref="BA41:BA58" si="21">Q41+AC41+AO41</f>
        <v>0</v>
      </c>
      <c r="BB41" s="90">
        <f>BB42+BB51+BB52</f>
        <v>0</v>
      </c>
      <c r="BC41" s="44">
        <f t="shared" si="5"/>
        <v>146733869</v>
      </c>
    </row>
    <row r="42" spans="1:56">
      <c r="A42" s="55"/>
      <c r="B42" s="69"/>
      <c r="C42" s="49">
        <v>1</v>
      </c>
      <c r="D42" s="48" t="s">
        <v>80</v>
      </c>
      <c r="E42" s="91"/>
      <c r="F42" s="91"/>
      <c r="G42" s="50" t="s">
        <v>81</v>
      </c>
      <c r="H42" s="92">
        <v>0</v>
      </c>
      <c r="I42" s="92">
        <v>0</v>
      </c>
      <c r="J42" s="92">
        <v>0</v>
      </c>
      <c r="K42" s="52">
        <f t="shared" si="6"/>
        <v>0</v>
      </c>
      <c r="L42" s="92">
        <v>0</v>
      </c>
      <c r="M42" s="92">
        <v>0</v>
      </c>
      <c r="N42" s="92">
        <v>0</v>
      </c>
      <c r="O42" s="52">
        <f t="shared" si="7"/>
        <v>0</v>
      </c>
      <c r="P42" s="92">
        <v>0</v>
      </c>
      <c r="Q42" s="92">
        <v>0</v>
      </c>
      <c r="R42" s="92">
        <v>0</v>
      </c>
      <c r="S42" s="52">
        <f t="shared" si="8"/>
        <v>0</v>
      </c>
      <c r="T42" s="92">
        <v>0</v>
      </c>
      <c r="U42" s="92">
        <v>0</v>
      </c>
      <c r="V42" s="92">
        <v>0</v>
      </c>
      <c r="W42" s="52">
        <f t="shared" si="9"/>
        <v>0</v>
      </c>
      <c r="X42" s="92">
        <v>0</v>
      </c>
      <c r="Y42" s="92">
        <v>0</v>
      </c>
      <c r="Z42" s="92">
        <v>0</v>
      </c>
      <c r="AA42" s="52">
        <f t="shared" si="10"/>
        <v>0</v>
      </c>
      <c r="AB42" s="92">
        <v>0</v>
      </c>
      <c r="AC42" s="92">
        <v>0</v>
      </c>
      <c r="AD42" s="92">
        <v>0</v>
      </c>
      <c r="AE42" s="52">
        <f t="shared" si="11"/>
        <v>0</v>
      </c>
      <c r="AF42" s="92">
        <f>SUM(AF43:AF50)</f>
        <v>141781740</v>
      </c>
      <c r="AG42" s="92">
        <f>SUM(AG43:AG50)</f>
        <v>0</v>
      </c>
      <c r="AH42" s="92">
        <f>SUM(AH43:AH50)</f>
        <v>0</v>
      </c>
      <c r="AI42" s="53">
        <f t="shared" si="12"/>
        <v>141781740</v>
      </c>
      <c r="AJ42" s="92">
        <f>SUM(AJ43:AJ50)</f>
        <v>141781740</v>
      </c>
      <c r="AK42" s="92">
        <f>SUM(AK43:AK50)</f>
        <v>0</v>
      </c>
      <c r="AL42" s="92">
        <f>SUM(AL43:AL50)</f>
        <v>0</v>
      </c>
      <c r="AM42" s="53">
        <f t="shared" si="13"/>
        <v>141781740</v>
      </c>
      <c r="AN42" s="92">
        <f>SUM(AN43:AN50)</f>
        <v>146733869</v>
      </c>
      <c r="AO42" s="92">
        <f>SUM(AO43:AO50)</f>
        <v>0</v>
      </c>
      <c r="AP42" s="92">
        <f>SUM(AP43:AP50)</f>
        <v>0</v>
      </c>
      <c r="AQ42" s="53">
        <f t="shared" ref="AQ42:AQ52" si="22">SUM(AN42:AP42)</f>
        <v>146733869</v>
      </c>
      <c r="AR42" s="52">
        <f>H42+T42+AF42</f>
        <v>141781740</v>
      </c>
      <c r="AS42" s="52">
        <f>I42+U42+AG42</f>
        <v>0</v>
      </c>
      <c r="AT42" s="92">
        <f>SUM(AT43:AT50)</f>
        <v>0</v>
      </c>
      <c r="AU42" s="52">
        <f t="shared" si="3"/>
        <v>141781740</v>
      </c>
      <c r="AV42" s="52">
        <f t="shared" ref="AV42:AV52" si="23">L42+X42+AJ42</f>
        <v>141781740</v>
      </c>
      <c r="AW42" s="52">
        <f t="shared" si="20"/>
        <v>0</v>
      </c>
      <c r="AX42" s="92">
        <f>SUM(AX43:AX50)</f>
        <v>0</v>
      </c>
      <c r="AY42" s="52">
        <f t="shared" si="4"/>
        <v>141781740</v>
      </c>
      <c r="AZ42" s="52">
        <f t="shared" ref="AZ42:AZ52" si="24">P42+AB42+AN42</f>
        <v>146733869</v>
      </c>
      <c r="BA42" s="52">
        <f t="shared" si="21"/>
        <v>0</v>
      </c>
      <c r="BB42" s="92">
        <f>SUM(BB43:BB50)</f>
        <v>0</v>
      </c>
      <c r="BC42" s="52">
        <f t="shared" si="5"/>
        <v>146733869</v>
      </c>
    </row>
    <row r="43" spans="1:56">
      <c r="A43" s="55"/>
      <c r="B43" s="69"/>
      <c r="C43" s="70"/>
      <c r="D43" s="60">
        <v>1</v>
      </c>
      <c r="E43" s="59" t="s">
        <v>82</v>
      </c>
      <c r="F43" s="59"/>
      <c r="G43" s="59" t="s">
        <v>83</v>
      </c>
      <c r="H43" s="93">
        <v>0</v>
      </c>
      <c r="I43" s="93">
        <v>0</v>
      </c>
      <c r="J43" s="93">
        <v>0</v>
      </c>
      <c r="K43" s="65">
        <f t="shared" si="6"/>
        <v>0</v>
      </c>
      <c r="L43" s="93">
        <v>0</v>
      </c>
      <c r="M43" s="93">
        <v>0</v>
      </c>
      <c r="N43" s="93">
        <v>0</v>
      </c>
      <c r="O43" s="65">
        <f t="shared" si="7"/>
        <v>0</v>
      </c>
      <c r="P43" s="93">
        <v>0</v>
      </c>
      <c r="Q43" s="93">
        <v>0</v>
      </c>
      <c r="R43" s="93">
        <v>0</v>
      </c>
      <c r="S43" s="65">
        <f t="shared" si="8"/>
        <v>0</v>
      </c>
      <c r="T43" s="93">
        <v>0</v>
      </c>
      <c r="U43" s="93">
        <v>0</v>
      </c>
      <c r="V43" s="93">
        <v>0</v>
      </c>
      <c r="W43" s="65">
        <f t="shared" si="9"/>
        <v>0</v>
      </c>
      <c r="X43" s="93">
        <v>0</v>
      </c>
      <c r="Y43" s="93">
        <v>0</v>
      </c>
      <c r="Z43" s="93">
        <v>0</v>
      </c>
      <c r="AA43" s="65">
        <f t="shared" si="10"/>
        <v>0</v>
      </c>
      <c r="AB43" s="93">
        <v>0</v>
      </c>
      <c r="AC43" s="93">
        <v>0</v>
      </c>
      <c r="AD43" s="93">
        <v>0</v>
      </c>
      <c r="AE43" s="65">
        <f t="shared" si="11"/>
        <v>0</v>
      </c>
      <c r="AF43" s="93">
        <v>0</v>
      </c>
      <c r="AG43" s="93">
        <v>0</v>
      </c>
      <c r="AH43" s="93">
        <v>0</v>
      </c>
      <c r="AI43" s="66">
        <f t="shared" si="12"/>
        <v>0</v>
      </c>
      <c r="AJ43" s="93">
        <v>0</v>
      </c>
      <c r="AK43" s="93">
        <v>0</v>
      </c>
      <c r="AL43" s="93">
        <v>0</v>
      </c>
      <c r="AM43" s="66">
        <f t="shared" si="13"/>
        <v>0</v>
      </c>
      <c r="AN43" s="93">
        <v>0</v>
      </c>
      <c r="AO43" s="93">
        <v>0</v>
      </c>
      <c r="AP43" s="93">
        <v>0</v>
      </c>
      <c r="AQ43" s="66">
        <f t="shared" si="22"/>
        <v>0</v>
      </c>
      <c r="AR43" s="65">
        <f t="shared" ref="AR43:AS50" si="25">H43+T43+AF43</f>
        <v>0</v>
      </c>
      <c r="AS43" s="65">
        <f t="shared" si="25"/>
        <v>0</v>
      </c>
      <c r="AT43" s="65">
        <v>0</v>
      </c>
      <c r="AU43" s="65">
        <f t="shared" si="3"/>
        <v>0</v>
      </c>
      <c r="AV43" s="65">
        <f t="shared" si="23"/>
        <v>0</v>
      </c>
      <c r="AW43" s="65">
        <f t="shared" si="20"/>
        <v>0</v>
      </c>
      <c r="AX43" s="65">
        <v>0</v>
      </c>
      <c r="AY43" s="65">
        <f t="shared" si="4"/>
        <v>0</v>
      </c>
      <c r="AZ43" s="65">
        <f t="shared" si="24"/>
        <v>0</v>
      </c>
      <c r="BA43" s="65">
        <f t="shared" si="21"/>
        <v>0</v>
      </c>
      <c r="BB43" s="65">
        <v>0</v>
      </c>
      <c r="BC43" s="65">
        <f t="shared" si="5"/>
        <v>0</v>
      </c>
      <c r="BD43" s="81"/>
    </row>
    <row r="44" spans="1:56">
      <c r="A44" s="55"/>
      <c r="B44" s="69"/>
      <c r="C44" s="70"/>
      <c r="D44" s="73"/>
      <c r="E44" s="60">
        <v>1</v>
      </c>
      <c r="F44" s="59" t="s">
        <v>84</v>
      </c>
      <c r="G44" s="59" t="s">
        <v>85</v>
      </c>
      <c r="H44" s="64">
        <v>0</v>
      </c>
      <c r="I44" s="64">
        <v>0</v>
      </c>
      <c r="J44" s="64">
        <v>0</v>
      </c>
      <c r="K44" s="65">
        <f t="shared" si="6"/>
        <v>0</v>
      </c>
      <c r="L44" s="64">
        <v>0</v>
      </c>
      <c r="M44" s="64">
        <v>0</v>
      </c>
      <c r="N44" s="64">
        <v>0</v>
      </c>
      <c r="O44" s="65">
        <f t="shared" si="7"/>
        <v>0</v>
      </c>
      <c r="P44" s="64">
        <v>0</v>
      </c>
      <c r="Q44" s="64">
        <v>0</v>
      </c>
      <c r="R44" s="64">
        <v>0</v>
      </c>
      <c r="S44" s="65">
        <f t="shared" si="8"/>
        <v>0</v>
      </c>
      <c r="T44" s="64">
        <v>0</v>
      </c>
      <c r="U44" s="64">
        <v>0</v>
      </c>
      <c r="V44" s="64">
        <v>0</v>
      </c>
      <c r="W44" s="65">
        <f t="shared" si="9"/>
        <v>0</v>
      </c>
      <c r="X44" s="64">
        <v>0</v>
      </c>
      <c r="Y44" s="64">
        <v>0</v>
      </c>
      <c r="Z44" s="64">
        <v>0</v>
      </c>
      <c r="AA44" s="65">
        <f t="shared" si="10"/>
        <v>0</v>
      </c>
      <c r="AB44" s="64">
        <v>0</v>
      </c>
      <c r="AC44" s="64">
        <v>0</v>
      </c>
      <c r="AD44" s="64">
        <v>0</v>
      </c>
      <c r="AE44" s="65">
        <f t="shared" si="11"/>
        <v>0</v>
      </c>
      <c r="AF44" s="64">
        <v>0</v>
      </c>
      <c r="AG44" s="64">
        <v>0</v>
      </c>
      <c r="AH44" s="64">
        <v>0</v>
      </c>
      <c r="AI44" s="66">
        <f t="shared" si="12"/>
        <v>0</v>
      </c>
      <c r="AJ44" s="64">
        <v>0</v>
      </c>
      <c r="AK44" s="64">
        <v>0</v>
      </c>
      <c r="AL44" s="64">
        <v>0</v>
      </c>
      <c r="AM44" s="66">
        <f t="shared" si="13"/>
        <v>0</v>
      </c>
      <c r="AN44" s="64">
        <v>0</v>
      </c>
      <c r="AO44" s="64">
        <v>0</v>
      </c>
      <c r="AP44" s="64">
        <v>0</v>
      </c>
      <c r="AQ44" s="66">
        <f t="shared" si="22"/>
        <v>0</v>
      </c>
      <c r="AR44" s="65">
        <f t="shared" si="25"/>
        <v>0</v>
      </c>
      <c r="AS44" s="65">
        <f t="shared" si="25"/>
        <v>0</v>
      </c>
      <c r="AT44" s="65">
        <v>0</v>
      </c>
      <c r="AU44" s="65">
        <f t="shared" si="3"/>
        <v>0</v>
      </c>
      <c r="AV44" s="65">
        <f t="shared" si="23"/>
        <v>0</v>
      </c>
      <c r="AW44" s="65">
        <f t="shared" si="20"/>
        <v>0</v>
      </c>
      <c r="AX44" s="65">
        <v>0</v>
      </c>
      <c r="AY44" s="65">
        <f t="shared" si="4"/>
        <v>0</v>
      </c>
      <c r="AZ44" s="65">
        <f t="shared" si="24"/>
        <v>0</v>
      </c>
      <c r="BA44" s="65">
        <f t="shared" si="21"/>
        <v>0</v>
      </c>
      <c r="BB44" s="65">
        <v>0</v>
      </c>
      <c r="BC44" s="65">
        <f t="shared" si="5"/>
        <v>0</v>
      </c>
      <c r="BD44" s="81"/>
    </row>
    <row r="45" spans="1:56">
      <c r="A45" s="55"/>
      <c r="B45" s="69"/>
      <c r="C45" s="70"/>
      <c r="D45" s="73"/>
      <c r="E45" s="60">
        <v>2</v>
      </c>
      <c r="F45" s="59" t="s">
        <v>86</v>
      </c>
      <c r="G45" s="59" t="s">
        <v>87</v>
      </c>
      <c r="H45" s="64">
        <v>0</v>
      </c>
      <c r="I45" s="64">
        <v>0</v>
      </c>
      <c r="J45" s="64">
        <v>0</v>
      </c>
      <c r="K45" s="65">
        <f t="shared" si="6"/>
        <v>0</v>
      </c>
      <c r="L45" s="64">
        <v>0</v>
      </c>
      <c r="M45" s="64">
        <v>0</v>
      </c>
      <c r="N45" s="64">
        <v>0</v>
      </c>
      <c r="O45" s="65">
        <f t="shared" si="7"/>
        <v>0</v>
      </c>
      <c r="P45" s="64">
        <v>0</v>
      </c>
      <c r="Q45" s="64">
        <v>0</v>
      </c>
      <c r="R45" s="64">
        <v>0</v>
      </c>
      <c r="S45" s="65">
        <f t="shared" si="8"/>
        <v>0</v>
      </c>
      <c r="T45" s="64">
        <v>0</v>
      </c>
      <c r="U45" s="64">
        <v>0</v>
      </c>
      <c r="V45" s="64">
        <v>0</v>
      </c>
      <c r="W45" s="65">
        <f t="shared" si="9"/>
        <v>0</v>
      </c>
      <c r="X45" s="64">
        <v>0</v>
      </c>
      <c r="Y45" s="64">
        <v>0</v>
      </c>
      <c r="Z45" s="64">
        <v>0</v>
      </c>
      <c r="AA45" s="65">
        <f t="shared" si="10"/>
        <v>0</v>
      </c>
      <c r="AB45" s="64">
        <v>0</v>
      </c>
      <c r="AC45" s="64">
        <v>0</v>
      </c>
      <c r="AD45" s="64">
        <v>0</v>
      </c>
      <c r="AE45" s="65">
        <f t="shared" si="11"/>
        <v>0</v>
      </c>
      <c r="AF45" s="64"/>
      <c r="AG45" s="64">
        <v>0</v>
      </c>
      <c r="AH45" s="64">
        <v>0</v>
      </c>
      <c r="AI45" s="66">
        <f t="shared" si="12"/>
        <v>0</v>
      </c>
      <c r="AJ45" s="64"/>
      <c r="AK45" s="64">
        <v>0</v>
      </c>
      <c r="AL45" s="64">
        <v>0</v>
      </c>
      <c r="AM45" s="66">
        <f t="shared" si="13"/>
        <v>0</v>
      </c>
      <c r="AN45" s="64"/>
      <c r="AO45" s="64">
        <v>0</v>
      </c>
      <c r="AP45" s="64">
        <v>0</v>
      </c>
      <c r="AQ45" s="66">
        <f t="shared" si="22"/>
        <v>0</v>
      </c>
      <c r="AR45" s="65">
        <f t="shared" si="25"/>
        <v>0</v>
      </c>
      <c r="AS45" s="65">
        <f t="shared" si="25"/>
        <v>0</v>
      </c>
      <c r="AT45" s="65">
        <v>0</v>
      </c>
      <c r="AU45" s="65">
        <f t="shared" si="3"/>
        <v>0</v>
      </c>
      <c r="AV45" s="65">
        <f t="shared" si="23"/>
        <v>0</v>
      </c>
      <c r="AW45" s="65">
        <f t="shared" si="20"/>
        <v>0</v>
      </c>
      <c r="AX45" s="65">
        <v>0</v>
      </c>
      <c r="AY45" s="65">
        <f t="shared" si="4"/>
        <v>0</v>
      </c>
      <c r="AZ45" s="65">
        <f t="shared" si="24"/>
        <v>0</v>
      </c>
      <c r="BA45" s="65">
        <f t="shared" si="21"/>
        <v>0</v>
      </c>
      <c r="BB45" s="65">
        <v>0</v>
      </c>
      <c r="BC45" s="65">
        <f t="shared" si="5"/>
        <v>0</v>
      </c>
      <c r="BD45" s="81"/>
    </row>
    <row r="46" spans="1:56">
      <c r="A46" s="55"/>
      <c r="B46" s="69"/>
      <c r="C46" s="70"/>
      <c r="D46" s="73"/>
      <c r="E46" s="94"/>
      <c r="F46" s="95" t="s">
        <v>88</v>
      </c>
      <c r="G46" s="95"/>
      <c r="H46" s="64">
        <v>0</v>
      </c>
      <c r="I46" s="64">
        <v>0</v>
      </c>
      <c r="J46" s="64">
        <v>0</v>
      </c>
      <c r="K46" s="65">
        <f t="shared" si="6"/>
        <v>0</v>
      </c>
      <c r="L46" s="64">
        <v>0</v>
      </c>
      <c r="M46" s="64">
        <v>0</v>
      </c>
      <c r="N46" s="64">
        <v>0</v>
      </c>
      <c r="O46" s="65">
        <f t="shared" si="7"/>
        <v>0</v>
      </c>
      <c r="P46" s="64">
        <v>0</v>
      </c>
      <c r="Q46" s="64">
        <v>0</v>
      </c>
      <c r="R46" s="64">
        <v>0</v>
      </c>
      <c r="S46" s="65">
        <f t="shared" si="8"/>
        <v>0</v>
      </c>
      <c r="T46" s="64">
        <v>0</v>
      </c>
      <c r="U46" s="64">
        <v>0</v>
      </c>
      <c r="V46" s="64">
        <v>0</v>
      </c>
      <c r="W46" s="65">
        <f t="shared" si="9"/>
        <v>0</v>
      </c>
      <c r="X46" s="64">
        <v>0</v>
      </c>
      <c r="Y46" s="64">
        <v>0</v>
      </c>
      <c r="Z46" s="64">
        <v>0</v>
      </c>
      <c r="AA46" s="65">
        <f t="shared" si="10"/>
        <v>0</v>
      </c>
      <c r="AB46" s="64">
        <v>0</v>
      </c>
      <c r="AC46" s="64">
        <v>0</v>
      </c>
      <c r="AD46" s="64">
        <v>0</v>
      </c>
      <c r="AE46" s="65">
        <f t="shared" si="11"/>
        <v>0</v>
      </c>
      <c r="AF46" s="64">
        <v>0</v>
      </c>
      <c r="AG46" s="64">
        <v>0</v>
      </c>
      <c r="AH46" s="64">
        <v>0</v>
      </c>
      <c r="AI46" s="66">
        <f t="shared" si="12"/>
        <v>0</v>
      </c>
      <c r="AJ46" s="64">
        <v>0</v>
      </c>
      <c r="AK46" s="64">
        <v>0</v>
      </c>
      <c r="AL46" s="64">
        <v>0</v>
      </c>
      <c r="AM46" s="66">
        <f t="shared" si="13"/>
        <v>0</v>
      </c>
      <c r="AN46" s="64">
        <v>0</v>
      </c>
      <c r="AO46" s="64">
        <v>0</v>
      </c>
      <c r="AP46" s="64">
        <v>0</v>
      </c>
      <c r="AQ46" s="66">
        <f t="shared" si="22"/>
        <v>0</v>
      </c>
      <c r="AR46" s="65">
        <f t="shared" si="25"/>
        <v>0</v>
      </c>
      <c r="AS46" s="65">
        <f t="shared" si="25"/>
        <v>0</v>
      </c>
      <c r="AT46" s="65">
        <v>0</v>
      </c>
      <c r="AU46" s="65">
        <f t="shared" si="3"/>
        <v>0</v>
      </c>
      <c r="AV46" s="65">
        <f t="shared" si="23"/>
        <v>0</v>
      </c>
      <c r="AW46" s="65">
        <f t="shared" si="20"/>
        <v>0</v>
      </c>
      <c r="AX46" s="65">
        <v>0</v>
      </c>
      <c r="AY46" s="65">
        <f t="shared" si="4"/>
        <v>0</v>
      </c>
      <c r="AZ46" s="65">
        <f t="shared" si="24"/>
        <v>0</v>
      </c>
      <c r="BA46" s="65">
        <f t="shared" si="21"/>
        <v>0</v>
      </c>
      <c r="BB46" s="65">
        <v>0</v>
      </c>
      <c r="BC46" s="65">
        <f t="shared" si="5"/>
        <v>0</v>
      </c>
      <c r="BD46" s="81"/>
    </row>
    <row r="47" spans="1:56">
      <c r="A47" s="55"/>
      <c r="B47" s="69"/>
      <c r="C47" s="70"/>
      <c r="D47" s="73"/>
      <c r="E47" s="60">
        <v>3</v>
      </c>
      <c r="F47" s="46" t="s">
        <v>89</v>
      </c>
      <c r="G47" s="59" t="s">
        <v>90</v>
      </c>
      <c r="H47" s="64">
        <v>0</v>
      </c>
      <c r="I47" s="64">
        <v>0</v>
      </c>
      <c r="J47" s="64">
        <v>0</v>
      </c>
      <c r="K47" s="65">
        <f t="shared" si="6"/>
        <v>0</v>
      </c>
      <c r="L47" s="64">
        <v>0</v>
      </c>
      <c r="M47" s="64">
        <v>0</v>
      </c>
      <c r="N47" s="64">
        <v>0</v>
      </c>
      <c r="O47" s="65">
        <f t="shared" si="7"/>
        <v>0</v>
      </c>
      <c r="P47" s="64">
        <v>0</v>
      </c>
      <c r="Q47" s="64">
        <v>0</v>
      </c>
      <c r="R47" s="64">
        <v>0</v>
      </c>
      <c r="S47" s="65">
        <f t="shared" si="8"/>
        <v>0</v>
      </c>
      <c r="T47" s="64">
        <v>0</v>
      </c>
      <c r="U47" s="64">
        <v>0</v>
      </c>
      <c r="V47" s="64">
        <v>0</v>
      </c>
      <c r="W47" s="65">
        <f t="shared" si="9"/>
        <v>0</v>
      </c>
      <c r="X47" s="64">
        <v>0</v>
      </c>
      <c r="Y47" s="64">
        <v>0</v>
      </c>
      <c r="Z47" s="64">
        <v>0</v>
      </c>
      <c r="AA47" s="65">
        <f t="shared" si="10"/>
        <v>0</v>
      </c>
      <c r="AB47" s="64">
        <v>0</v>
      </c>
      <c r="AC47" s="64">
        <v>0</v>
      </c>
      <c r="AD47" s="64">
        <v>0</v>
      </c>
      <c r="AE47" s="65">
        <f t="shared" si="11"/>
        <v>0</v>
      </c>
      <c r="AF47" s="64">
        <v>0</v>
      </c>
      <c r="AG47" s="64">
        <v>0</v>
      </c>
      <c r="AH47" s="64">
        <v>0</v>
      </c>
      <c r="AI47" s="66">
        <f t="shared" si="12"/>
        <v>0</v>
      </c>
      <c r="AJ47" s="64">
        <v>0</v>
      </c>
      <c r="AK47" s="64">
        <v>0</v>
      </c>
      <c r="AL47" s="64">
        <v>0</v>
      </c>
      <c r="AM47" s="66">
        <f t="shared" si="13"/>
        <v>0</v>
      </c>
      <c r="AN47" s="64">
        <v>0</v>
      </c>
      <c r="AO47" s="64">
        <v>0</v>
      </c>
      <c r="AP47" s="64">
        <v>0</v>
      </c>
      <c r="AQ47" s="66">
        <f t="shared" si="22"/>
        <v>0</v>
      </c>
      <c r="AR47" s="65">
        <f t="shared" si="25"/>
        <v>0</v>
      </c>
      <c r="AS47" s="65">
        <f t="shared" si="25"/>
        <v>0</v>
      </c>
      <c r="AT47" s="65">
        <v>0</v>
      </c>
      <c r="AU47" s="65">
        <f t="shared" si="3"/>
        <v>0</v>
      </c>
      <c r="AV47" s="65">
        <f t="shared" si="23"/>
        <v>0</v>
      </c>
      <c r="AW47" s="65">
        <f t="shared" si="20"/>
        <v>0</v>
      </c>
      <c r="AX47" s="65">
        <v>0</v>
      </c>
      <c r="AY47" s="65">
        <f t="shared" si="4"/>
        <v>0</v>
      </c>
      <c r="AZ47" s="65">
        <f t="shared" si="24"/>
        <v>0</v>
      </c>
      <c r="BA47" s="65">
        <f t="shared" si="21"/>
        <v>0</v>
      </c>
      <c r="BB47" s="65">
        <v>0</v>
      </c>
      <c r="BC47" s="65">
        <f t="shared" si="5"/>
        <v>0</v>
      </c>
      <c r="BD47" s="81"/>
    </row>
    <row r="48" spans="1:56">
      <c r="A48" s="55"/>
      <c r="B48" s="69"/>
      <c r="C48" s="70"/>
      <c r="D48" s="73">
        <v>2</v>
      </c>
      <c r="E48" s="59" t="s">
        <v>91</v>
      </c>
      <c r="F48" s="95"/>
      <c r="G48" s="95" t="s">
        <v>92</v>
      </c>
      <c r="H48" s="64">
        <v>0</v>
      </c>
      <c r="I48" s="64">
        <v>0</v>
      </c>
      <c r="J48" s="64">
        <v>0</v>
      </c>
      <c r="K48" s="65">
        <f t="shared" si="6"/>
        <v>0</v>
      </c>
      <c r="L48" s="64">
        <v>0</v>
      </c>
      <c r="M48" s="64">
        <v>0</v>
      </c>
      <c r="N48" s="64">
        <v>0</v>
      </c>
      <c r="O48" s="65">
        <f t="shared" si="7"/>
        <v>0</v>
      </c>
      <c r="P48" s="64">
        <v>0</v>
      </c>
      <c r="Q48" s="64">
        <v>0</v>
      </c>
      <c r="R48" s="64">
        <v>0</v>
      </c>
      <c r="S48" s="65">
        <f t="shared" si="8"/>
        <v>0</v>
      </c>
      <c r="T48" s="64">
        <v>0</v>
      </c>
      <c r="U48" s="64">
        <v>0</v>
      </c>
      <c r="V48" s="64">
        <v>0</v>
      </c>
      <c r="W48" s="65">
        <f t="shared" si="9"/>
        <v>0</v>
      </c>
      <c r="X48" s="64">
        <v>0</v>
      </c>
      <c r="Y48" s="64">
        <v>0</v>
      </c>
      <c r="Z48" s="64">
        <v>0</v>
      </c>
      <c r="AA48" s="65">
        <f t="shared" si="10"/>
        <v>0</v>
      </c>
      <c r="AB48" s="64">
        <v>0</v>
      </c>
      <c r="AC48" s="64">
        <v>0</v>
      </c>
      <c r="AD48" s="64">
        <v>0</v>
      </c>
      <c r="AE48" s="65">
        <f t="shared" si="11"/>
        <v>0</v>
      </c>
      <c r="AF48" s="64">
        <v>0</v>
      </c>
      <c r="AG48" s="64">
        <v>0</v>
      </c>
      <c r="AH48" s="64">
        <v>0</v>
      </c>
      <c r="AI48" s="66">
        <f t="shared" si="12"/>
        <v>0</v>
      </c>
      <c r="AJ48" s="64">
        <v>0</v>
      </c>
      <c r="AK48" s="64">
        <v>0</v>
      </c>
      <c r="AL48" s="64">
        <v>0</v>
      </c>
      <c r="AM48" s="66">
        <f t="shared" si="13"/>
        <v>0</v>
      </c>
      <c r="AN48" s="64">
        <v>0</v>
      </c>
      <c r="AO48" s="64">
        <v>0</v>
      </c>
      <c r="AP48" s="64">
        <v>0</v>
      </c>
      <c r="AQ48" s="66">
        <f t="shared" si="22"/>
        <v>0</v>
      </c>
      <c r="AR48" s="65">
        <f t="shared" si="25"/>
        <v>0</v>
      </c>
      <c r="AS48" s="65">
        <f t="shared" si="25"/>
        <v>0</v>
      </c>
      <c r="AT48" s="65">
        <v>0</v>
      </c>
      <c r="AU48" s="65">
        <f t="shared" si="3"/>
        <v>0</v>
      </c>
      <c r="AV48" s="65">
        <f t="shared" si="23"/>
        <v>0</v>
      </c>
      <c r="AW48" s="65">
        <f t="shared" si="20"/>
        <v>0</v>
      </c>
      <c r="AX48" s="65">
        <v>0</v>
      </c>
      <c r="AY48" s="65">
        <f t="shared" si="4"/>
        <v>0</v>
      </c>
      <c r="AZ48" s="65">
        <f t="shared" si="24"/>
        <v>0</v>
      </c>
      <c r="BA48" s="65">
        <f t="shared" si="21"/>
        <v>0</v>
      </c>
      <c r="BB48" s="65">
        <v>0</v>
      </c>
      <c r="BC48" s="65">
        <f t="shared" si="5"/>
        <v>0</v>
      </c>
      <c r="BD48" s="81"/>
    </row>
    <row r="49" spans="1:56">
      <c r="A49" s="55"/>
      <c r="B49" s="69"/>
      <c r="C49" s="70"/>
      <c r="D49" s="73">
        <v>3</v>
      </c>
      <c r="E49" s="59" t="s">
        <v>93</v>
      </c>
      <c r="F49" s="95"/>
      <c r="G49" s="95" t="s">
        <v>94</v>
      </c>
      <c r="H49" s="64">
        <v>0</v>
      </c>
      <c r="I49" s="64">
        <v>0</v>
      </c>
      <c r="J49" s="64">
        <v>0</v>
      </c>
      <c r="K49" s="65">
        <f t="shared" si="6"/>
        <v>0</v>
      </c>
      <c r="L49" s="64">
        <v>0</v>
      </c>
      <c r="M49" s="64">
        <v>0</v>
      </c>
      <c r="N49" s="64">
        <v>0</v>
      </c>
      <c r="O49" s="65">
        <f t="shared" si="7"/>
        <v>0</v>
      </c>
      <c r="P49" s="64">
        <v>0</v>
      </c>
      <c r="Q49" s="64">
        <v>0</v>
      </c>
      <c r="R49" s="64">
        <v>0</v>
      </c>
      <c r="S49" s="65">
        <f t="shared" si="8"/>
        <v>0</v>
      </c>
      <c r="T49" s="64">
        <v>0</v>
      </c>
      <c r="U49" s="64">
        <v>0</v>
      </c>
      <c r="V49" s="64">
        <v>0</v>
      </c>
      <c r="W49" s="65">
        <f t="shared" si="9"/>
        <v>0</v>
      </c>
      <c r="X49" s="64">
        <v>0</v>
      </c>
      <c r="Y49" s="64">
        <v>0</v>
      </c>
      <c r="Z49" s="64">
        <v>0</v>
      </c>
      <c r="AA49" s="65">
        <f t="shared" si="10"/>
        <v>0</v>
      </c>
      <c r="AB49" s="64">
        <v>0</v>
      </c>
      <c r="AC49" s="64">
        <v>0</v>
      </c>
      <c r="AD49" s="64">
        <v>0</v>
      </c>
      <c r="AE49" s="65">
        <f t="shared" si="11"/>
        <v>0</v>
      </c>
      <c r="AF49" s="64">
        <v>127370198</v>
      </c>
      <c r="AG49" s="64">
        <v>0</v>
      </c>
      <c r="AH49" s="64">
        <v>0</v>
      </c>
      <c r="AI49" s="66">
        <f t="shared" si="12"/>
        <v>127370198</v>
      </c>
      <c r="AJ49" s="64">
        <v>127370198</v>
      </c>
      <c r="AK49" s="64">
        <v>0</v>
      </c>
      <c r="AL49" s="64">
        <v>0</v>
      </c>
      <c r="AM49" s="66">
        <f t="shared" si="13"/>
        <v>127370198</v>
      </c>
      <c r="AN49" s="64">
        <v>132322327</v>
      </c>
      <c r="AO49" s="64">
        <v>0</v>
      </c>
      <c r="AP49" s="64">
        <v>0</v>
      </c>
      <c r="AQ49" s="66">
        <f t="shared" si="22"/>
        <v>132322327</v>
      </c>
      <c r="AR49" s="65">
        <f t="shared" si="25"/>
        <v>127370198</v>
      </c>
      <c r="AS49" s="65">
        <f t="shared" si="25"/>
        <v>0</v>
      </c>
      <c r="AT49" s="65">
        <v>0</v>
      </c>
      <c r="AU49" s="65">
        <f t="shared" si="3"/>
        <v>127370198</v>
      </c>
      <c r="AV49" s="65">
        <f t="shared" si="23"/>
        <v>127370198</v>
      </c>
      <c r="AW49" s="65">
        <f t="shared" si="20"/>
        <v>0</v>
      </c>
      <c r="AX49" s="65">
        <v>0</v>
      </c>
      <c r="AY49" s="65">
        <f t="shared" si="4"/>
        <v>127370198</v>
      </c>
      <c r="AZ49" s="65">
        <f t="shared" si="24"/>
        <v>132322327</v>
      </c>
      <c r="BA49" s="65">
        <f t="shared" si="21"/>
        <v>0</v>
      </c>
      <c r="BB49" s="65">
        <v>0</v>
      </c>
      <c r="BC49" s="65">
        <f t="shared" si="5"/>
        <v>132322327</v>
      </c>
      <c r="BD49" s="81"/>
    </row>
    <row r="50" spans="1:56">
      <c r="A50" s="55"/>
      <c r="B50" s="69"/>
      <c r="C50" s="70"/>
      <c r="D50" s="73">
        <v>4</v>
      </c>
      <c r="E50" s="59" t="s">
        <v>95</v>
      </c>
      <c r="F50" s="95"/>
      <c r="G50" s="95" t="s">
        <v>96</v>
      </c>
      <c r="H50" s="64">
        <v>0</v>
      </c>
      <c r="I50" s="64">
        <v>0</v>
      </c>
      <c r="J50" s="64">
        <v>0</v>
      </c>
      <c r="K50" s="65">
        <f t="shared" si="6"/>
        <v>0</v>
      </c>
      <c r="L50" s="64">
        <v>0</v>
      </c>
      <c r="M50" s="64">
        <v>0</v>
      </c>
      <c r="N50" s="64">
        <v>0</v>
      </c>
      <c r="O50" s="65">
        <f t="shared" si="7"/>
        <v>0</v>
      </c>
      <c r="P50" s="64">
        <v>0</v>
      </c>
      <c r="Q50" s="64">
        <v>0</v>
      </c>
      <c r="R50" s="64">
        <v>0</v>
      </c>
      <c r="S50" s="65">
        <f t="shared" si="8"/>
        <v>0</v>
      </c>
      <c r="T50" s="64">
        <v>0</v>
      </c>
      <c r="U50" s="64">
        <v>0</v>
      </c>
      <c r="V50" s="64">
        <v>0</v>
      </c>
      <c r="W50" s="65">
        <f t="shared" si="9"/>
        <v>0</v>
      </c>
      <c r="X50" s="64">
        <v>0</v>
      </c>
      <c r="Y50" s="64">
        <v>0</v>
      </c>
      <c r="Z50" s="64">
        <v>0</v>
      </c>
      <c r="AA50" s="65">
        <f t="shared" si="10"/>
        <v>0</v>
      </c>
      <c r="AB50" s="64">
        <v>0</v>
      </c>
      <c r="AC50" s="64">
        <v>0</v>
      </c>
      <c r="AD50" s="64">
        <v>0</v>
      </c>
      <c r="AE50" s="65">
        <f t="shared" si="11"/>
        <v>0</v>
      </c>
      <c r="AF50" s="64">
        <v>14411542</v>
      </c>
      <c r="AG50" s="64">
        <v>0</v>
      </c>
      <c r="AH50" s="64">
        <v>0</v>
      </c>
      <c r="AI50" s="66">
        <f t="shared" si="12"/>
        <v>14411542</v>
      </c>
      <c r="AJ50" s="64">
        <v>14411542</v>
      </c>
      <c r="AK50" s="64">
        <v>0</v>
      </c>
      <c r="AL50" s="64">
        <v>0</v>
      </c>
      <c r="AM50" s="66">
        <f t="shared" si="13"/>
        <v>14411542</v>
      </c>
      <c r="AN50" s="64">
        <v>14411542</v>
      </c>
      <c r="AO50" s="64">
        <v>0</v>
      </c>
      <c r="AP50" s="64">
        <v>0</v>
      </c>
      <c r="AQ50" s="66">
        <f t="shared" si="22"/>
        <v>14411542</v>
      </c>
      <c r="AR50" s="65">
        <f t="shared" si="25"/>
        <v>14411542</v>
      </c>
      <c r="AS50" s="65">
        <f t="shared" si="25"/>
        <v>0</v>
      </c>
      <c r="AT50" s="65">
        <v>0</v>
      </c>
      <c r="AU50" s="65">
        <f t="shared" si="3"/>
        <v>14411542</v>
      </c>
      <c r="AV50" s="65">
        <f t="shared" si="23"/>
        <v>14411542</v>
      </c>
      <c r="AW50" s="65">
        <f t="shared" si="20"/>
        <v>0</v>
      </c>
      <c r="AX50" s="65">
        <v>0</v>
      </c>
      <c r="AY50" s="65">
        <f t="shared" si="4"/>
        <v>14411542</v>
      </c>
      <c r="AZ50" s="65">
        <f t="shared" si="24"/>
        <v>14411542</v>
      </c>
      <c r="BA50" s="65">
        <f t="shared" si="21"/>
        <v>0</v>
      </c>
      <c r="BB50" s="65">
        <v>0</v>
      </c>
      <c r="BC50" s="65">
        <f t="shared" si="5"/>
        <v>14411542</v>
      </c>
      <c r="BD50" s="81"/>
    </row>
    <row r="51" spans="1:56">
      <c r="A51" s="55"/>
      <c r="B51" s="69"/>
      <c r="C51" s="96">
        <v>2</v>
      </c>
      <c r="D51" s="48" t="s">
        <v>97</v>
      </c>
      <c r="E51" s="91"/>
      <c r="F51" s="91"/>
      <c r="G51" s="91" t="s">
        <v>98</v>
      </c>
      <c r="H51" s="51">
        <v>0</v>
      </c>
      <c r="I51" s="51">
        <v>0</v>
      </c>
      <c r="J51" s="51">
        <v>0</v>
      </c>
      <c r="K51" s="52">
        <f t="shared" si="6"/>
        <v>0</v>
      </c>
      <c r="L51" s="51">
        <v>0</v>
      </c>
      <c r="M51" s="51">
        <v>0</v>
      </c>
      <c r="N51" s="51">
        <v>0</v>
      </c>
      <c r="O51" s="52">
        <f t="shared" si="7"/>
        <v>0</v>
      </c>
      <c r="P51" s="51">
        <v>0</v>
      </c>
      <c r="Q51" s="51">
        <v>0</v>
      </c>
      <c r="R51" s="51">
        <v>0</v>
      </c>
      <c r="S51" s="52">
        <f t="shared" si="8"/>
        <v>0</v>
      </c>
      <c r="T51" s="51">
        <v>0</v>
      </c>
      <c r="U51" s="51">
        <v>0</v>
      </c>
      <c r="V51" s="51">
        <v>0</v>
      </c>
      <c r="W51" s="52">
        <f t="shared" si="9"/>
        <v>0</v>
      </c>
      <c r="X51" s="51">
        <v>0</v>
      </c>
      <c r="Y51" s="51">
        <v>0</v>
      </c>
      <c r="Z51" s="51">
        <v>0</v>
      </c>
      <c r="AA51" s="52">
        <f t="shared" si="10"/>
        <v>0</v>
      </c>
      <c r="AB51" s="51">
        <v>0</v>
      </c>
      <c r="AC51" s="51">
        <v>0</v>
      </c>
      <c r="AD51" s="51">
        <v>0</v>
      </c>
      <c r="AE51" s="52">
        <f t="shared" si="11"/>
        <v>0</v>
      </c>
      <c r="AF51" s="51">
        <v>0</v>
      </c>
      <c r="AG51" s="51">
        <v>0</v>
      </c>
      <c r="AH51" s="51">
        <v>0</v>
      </c>
      <c r="AI51" s="53">
        <f t="shared" si="12"/>
        <v>0</v>
      </c>
      <c r="AJ51" s="51">
        <v>0</v>
      </c>
      <c r="AK51" s="51">
        <v>0</v>
      </c>
      <c r="AL51" s="51">
        <v>0</v>
      </c>
      <c r="AM51" s="53">
        <f t="shared" si="13"/>
        <v>0</v>
      </c>
      <c r="AN51" s="51">
        <v>0</v>
      </c>
      <c r="AO51" s="51">
        <v>0</v>
      </c>
      <c r="AP51" s="51">
        <v>0</v>
      </c>
      <c r="AQ51" s="53">
        <f t="shared" si="22"/>
        <v>0</v>
      </c>
      <c r="AR51" s="52">
        <f>H51+T51+AF51</f>
        <v>0</v>
      </c>
      <c r="AS51" s="52">
        <f>I51+U51+AG51</f>
        <v>0</v>
      </c>
      <c r="AT51" s="52">
        <v>0</v>
      </c>
      <c r="AU51" s="52">
        <f t="shared" si="3"/>
        <v>0</v>
      </c>
      <c r="AV51" s="52">
        <f t="shared" si="23"/>
        <v>0</v>
      </c>
      <c r="AW51" s="52">
        <f t="shared" si="20"/>
        <v>0</v>
      </c>
      <c r="AX51" s="52">
        <v>0</v>
      </c>
      <c r="AY51" s="52">
        <f t="shared" si="4"/>
        <v>0</v>
      </c>
      <c r="AZ51" s="52">
        <f t="shared" si="24"/>
        <v>0</v>
      </c>
      <c r="BA51" s="52">
        <f t="shared" si="21"/>
        <v>0</v>
      </c>
      <c r="BB51" s="52">
        <v>0</v>
      </c>
      <c r="BC51" s="52">
        <f t="shared" si="5"/>
        <v>0</v>
      </c>
    </row>
    <row r="52" spans="1:56">
      <c r="A52" s="55"/>
      <c r="B52" s="69"/>
      <c r="C52" s="96">
        <v>3</v>
      </c>
      <c r="D52" s="56" t="s">
        <v>99</v>
      </c>
      <c r="E52" s="57"/>
      <c r="F52" s="58"/>
      <c r="G52" s="91" t="s">
        <v>100</v>
      </c>
      <c r="H52" s="51">
        <v>0</v>
      </c>
      <c r="I52" s="51">
        <v>0</v>
      </c>
      <c r="J52" s="51">
        <v>0</v>
      </c>
      <c r="K52" s="52">
        <f t="shared" si="6"/>
        <v>0</v>
      </c>
      <c r="L52" s="51">
        <v>0</v>
      </c>
      <c r="M52" s="51">
        <v>0</v>
      </c>
      <c r="N52" s="51">
        <v>0</v>
      </c>
      <c r="O52" s="52">
        <f t="shared" si="7"/>
        <v>0</v>
      </c>
      <c r="P52" s="51">
        <v>0</v>
      </c>
      <c r="Q52" s="51">
        <v>0</v>
      </c>
      <c r="R52" s="51">
        <v>0</v>
      </c>
      <c r="S52" s="52">
        <f t="shared" si="8"/>
        <v>0</v>
      </c>
      <c r="T52" s="51">
        <v>0</v>
      </c>
      <c r="U52" s="51">
        <v>0</v>
      </c>
      <c r="V52" s="51">
        <v>0</v>
      </c>
      <c r="W52" s="52">
        <f t="shared" si="9"/>
        <v>0</v>
      </c>
      <c r="X52" s="51">
        <v>0</v>
      </c>
      <c r="Y52" s="51">
        <v>0</v>
      </c>
      <c r="Z52" s="51">
        <v>0</v>
      </c>
      <c r="AA52" s="52">
        <f t="shared" si="10"/>
        <v>0</v>
      </c>
      <c r="AB52" s="51">
        <v>0</v>
      </c>
      <c r="AC52" s="51">
        <v>0</v>
      </c>
      <c r="AD52" s="51">
        <v>0</v>
      </c>
      <c r="AE52" s="52">
        <f t="shared" si="11"/>
        <v>0</v>
      </c>
      <c r="AF52" s="51">
        <v>0</v>
      </c>
      <c r="AG52" s="51">
        <v>0</v>
      </c>
      <c r="AH52" s="51">
        <v>0</v>
      </c>
      <c r="AI52" s="53">
        <f t="shared" si="12"/>
        <v>0</v>
      </c>
      <c r="AJ52" s="51">
        <v>0</v>
      </c>
      <c r="AK52" s="51">
        <v>0</v>
      </c>
      <c r="AL52" s="51">
        <v>0</v>
      </c>
      <c r="AM52" s="53">
        <f t="shared" si="13"/>
        <v>0</v>
      </c>
      <c r="AN52" s="51">
        <v>0</v>
      </c>
      <c r="AO52" s="51">
        <v>0</v>
      </c>
      <c r="AP52" s="51">
        <v>0</v>
      </c>
      <c r="AQ52" s="53">
        <f t="shared" si="22"/>
        <v>0</v>
      </c>
      <c r="AR52" s="52">
        <f>H52+T52+AF52</f>
        <v>0</v>
      </c>
      <c r="AS52" s="52">
        <f>I52+U52+AG52</f>
        <v>0</v>
      </c>
      <c r="AT52" s="52">
        <v>0</v>
      </c>
      <c r="AU52" s="52">
        <f t="shared" si="3"/>
        <v>0</v>
      </c>
      <c r="AV52" s="52">
        <f t="shared" si="23"/>
        <v>0</v>
      </c>
      <c r="AW52" s="52">
        <f t="shared" si="20"/>
        <v>0</v>
      </c>
      <c r="AX52" s="52">
        <v>0</v>
      </c>
      <c r="AY52" s="52">
        <f t="shared" si="4"/>
        <v>0</v>
      </c>
      <c r="AZ52" s="52">
        <f t="shared" si="24"/>
        <v>0</v>
      </c>
      <c r="BA52" s="52">
        <f t="shared" si="21"/>
        <v>0</v>
      </c>
      <c r="BB52" s="52">
        <v>0</v>
      </c>
      <c r="BC52" s="52">
        <f t="shared" si="5"/>
        <v>0</v>
      </c>
    </row>
    <row r="53" spans="1:56">
      <c r="A53" s="97" t="s">
        <v>101</v>
      </c>
      <c r="B53" s="98"/>
      <c r="C53" s="98"/>
      <c r="D53" s="98"/>
      <c r="E53" s="98"/>
      <c r="F53" s="98"/>
      <c r="G53" s="99"/>
      <c r="H53" s="100">
        <f>H40+H42+H51+H52</f>
        <v>166169216</v>
      </c>
      <c r="I53" s="100">
        <v>0</v>
      </c>
      <c r="J53" s="101">
        <v>0</v>
      </c>
      <c r="K53" s="86">
        <f t="shared" si="6"/>
        <v>166169216</v>
      </c>
      <c r="L53" s="100">
        <f>L40+L42+L51+L52</f>
        <v>166275134</v>
      </c>
      <c r="M53" s="100">
        <v>0</v>
      </c>
      <c r="N53" s="101">
        <v>0</v>
      </c>
      <c r="O53" s="86">
        <f t="shared" si="7"/>
        <v>166275134</v>
      </c>
      <c r="P53" s="100">
        <f>P40+P42+P51+P52</f>
        <v>169800966</v>
      </c>
      <c r="Q53" s="100">
        <v>0</v>
      </c>
      <c r="R53" s="101">
        <v>0</v>
      </c>
      <c r="S53" s="86">
        <f t="shared" si="8"/>
        <v>169800966</v>
      </c>
      <c r="T53" s="100">
        <f>T40+T42+T51+T52</f>
        <v>73009782</v>
      </c>
      <c r="U53" s="100">
        <f>U40+U42+U51+U52</f>
        <v>0</v>
      </c>
      <c r="V53" s="100">
        <f>V40+V42+V51+V52</f>
        <v>0</v>
      </c>
      <c r="W53" s="86">
        <f t="shared" si="9"/>
        <v>73009782</v>
      </c>
      <c r="X53" s="100">
        <f>X40+X42+X51+X52</f>
        <v>73046993</v>
      </c>
      <c r="Y53" s="100">
        <f>Y40+Y42+Y51+Y52</f>
        <v>0</v>
      </c>
      <c r="Z53" s="100">
        <f>Z40+Z42+Z51+Z52</f>
        <v>0</v>
      </c>
      <c r="AA53" s="86">
        <f t="shared" si="10"/>
        <v>73046993</v>
      </c>
      <c r="AB53" s="100">
        <f>AB40+AB42+AB51+AB52</f>
        <v>82506536</v>
      </c>
      <c r="AC53" s="100">
        <f>AC40+AC42+AC51+AC52</f>
        <v>0</v>
      </c>
      <c r="AD53" s="100">
        <f>AD40+AD42+AD51+AD52</f>
        <v>0</v>
      </c>
      <c r="AE53" s="86">
        <f t="shared" si="11"/>
        <v>82506536</v>
      </c>
      <c r="AF53" s="101">
        <f t="shared" ref="AF53:AR53" si="26">AF40+AF42+AF51+AF52</f>
        <v>1350337456</v>
      </c>
      <c r="AG53" s="101">
        <f t="shared" si="26"/>
        <v>13160000</v>
      </c>
      <c r="AH53" s="101">
        <f t="shared" si="26"/>
        <v>0</v>
      </c>
      <c r="AI53" s="101">
        <f t="shared" si="26"/>
        <v>1363497456</v>
      </c>
      <c r="AJ53" s="101">
        <f t="shared" si="26"/>
        <v>1350558803</v>
      </c>
      <c r="AK53" s="101">
        <f t="shared" si="26"/>
        <v>13160000</v>
      </c>
      <c r="AL53" s="101">
        <f t="shared" si="26"/>
        <v>0</v>
      </c>
      <c r="AM53" s="101">
        <f t="shared" si="26"/>
        <v>1363718803</v>
      </c>
      <c r="AN53" s="101">
        <f>AN40+AN42+AN51+AN52</f>
        <v>2336649024</v>
      </c>
      <c r="AO53" s="101">
        <f>AO40+AO42+AO51+AO52</f>
        <v>13280000</v>
      </c>
      <c r="AP53" s="101">
        <f>AP40+AP42+AP51+AP52</f>
        <v>0</v>
      </c>
      <c r="AQ53" s="101">
        <f>AQ40+AQ42+AQ51+AQ52</f>
        <v>2349929024</v>
      </c>
      <c r="AR53" s="101">
        <f t="shared" si="26"/>
        <v>1589516454</v>
      </c>
      <c r="AS53" s="86">
        <f>I53+U53+AG53</f>
        <v>13160000</v>
      </c>
      <c r="AT53" s="101">
        <f>AT40+AT42+AT51+AT52</f>
        <v>0</v>
      </c>
      <c r="AU53" s="86">
        <f t="shared" si="3"/>
        <v>1602676454</v>
      </c>
      <c r="AV53" s="101">
        <f>AV40+AV42+AV51+AV52</f>
        <v>1589880930</v>
      </c>
      <c r="AW53" s="86">
        <f t="shared" si="20"/>
        <v>13160000</v>
      </c>
      <c r="AX53" s="101">
        <f>AX40+AX42+AX51+AX52</f>
        <v>0</v>
      </c>
      <c r="AY53" s="86">
        <f t="shared" si="4"/>
        <v>1603040930</v>
      </c>
      <c r="AZ53" s="101">
        <f>AZ40+AZ42+AZ51+AZ52</f>
        <v>2588956526</v>
      </c>
      <c r="BA53" s="86">
        <f t="shared" si="21"/>
        <v>13280000</v>
      </c>
      <c r="BB53" s="101">
        <f>BB40+BB42+BB51+BB52</f>
        <v>0</v>
      </c>
      <c r="BC53" s="86">
        <f t="shared" si="5"/>
        <v>2602236526</v>
      </c>
    </row>
    <row r="54" spans="1:56">
      <c r="A54" s="102" t="s">
        <v>102</v>
      </c>
      <c r="B54" s="103"/>
      <c r="C54" s="103"/>
      <c r="D54" s="103"/>
      <c r="E54" s="103"/>
      <c r="F54" s="103"/>
      <c r="G54" s="104"/>
      <c r="H54" s="100">
        <v>0</v>
      </c>
      <c r="I54" s="100">
        <v>0</v>
      </c>
      <c r="J54" s="100">
        <v>0</v>
      </c>
      <c r="K54" s="86">
        <f t="shared" si="6"/>
        <v>0</v>
      </c>
      <c r="L54" s="100">
        <v>0</v>
      </c>
      <c r="M54" s="100">
        <v>0</v>
      </c>
      <c r="N54" s="100">
        <v>0</v>
      </c>
      <c r="O54" s="86">
        <f t="shared" si="7"/>
        <v>0</v>
      </c>
      <c r="P54" s="100">
        <v>0</v>
      </c>
      <c r="Q54" s="100">
        <v>0</v>
      </c>
      <c r="R54" s="100">
        <v>0</v>
      </c>
      <c r="S54" s="86">
        <f t="shared" si="8"/>
        <v>0</v>
      </c>
      <c r="T54" s="100">
        <v>0</v>
      </c>
      <c r="U54" s="100">
        <v>0</v>
      </c>
      <c r="V54" s="100">
        <v>0</v>
      </c>
      <c r="W54" s="86">
        <f t="shared" si="9"/>
        <v>0</v>
      </c>
      <c r="X54" s="100">
        <v>0</v>
      </c>
      <c r="Y54" s="100">
        <v>0</v>
      </c>
      <c r="Z54" s="100">
        <v>0</v>
      </c>
      <c r="AA54" s="86">
        <f t="shared" si="10"/>
        <v>0</v>
      </c>
      <c r="AB54" s="100">
        <v>0</v>
      </c>
      <c r="AC54" s="100">
        <v>0</v>
      </c>
      <c r="AD54" s="100">
        <v>0</v>
      </c>
      <c r="AE54" s="86">
        <f t="shared" si="11"/>
        <v>0</v>
      </c>
      <c r="AF54" s="88">
        <f>AF49</f>
        <v>127370198</v>
      </c>
      <c r="AG54" s="101">
        <v>0</v>
      </c>
      <c r="AH54" s="101">
        <v>0</v>
      </c>
      <c r="AI54" s="88">
        <f>AI49</f>
        <v>127370198</v>
      </c>
      <c r="AJ54" s="88">
        <f>AJ49</f>
        <v>127370198</v>
      </c>
      <c r="AK54" s="101">
        <v>0</v>
      </c>
      <c r="AL54" s="101">
        <v>0</v>
      </c>
      <c r="AM54" s="88">
        <f>AM49</f>
        <v>127370198</v>
      </c>
      <c r="AN54" s="88">
        <f>AN49</f>
        <v>132322327</v>
      </c>
      <c r="AO54" s="101">
        <v>0</v>
      </c>
      <c r="AP54" s="101">
        <v>0</v>
      </c>
      <c r="AQ54" s="88">
        <f>AQ49</f>
        <v>132322327</v>
      </c>
      <c r="AR54" s="86">
        <f>H54+T54+AF54</f>
        <v>127370198</v>
      </c>
      <c r="AS54" s="86">
        <f>I54+U54+AG54</f>
        <v>0</v>
      </c>
      <c r="AT54" s="86">
        <v>0</v>
      </c>
      <c r="AU54" s="86">
        <f t="shared" si="3"/>
        <v>127370198</v>
      </c>
      <c r="AV54" s="86">
        <f>L54+X54+AJ54</f>
        <v>127370198</v>
      </c>
      <c r="AW54" s="86">
        <f t="shared" si="20"/>
        <v>0</v>
      </c>
      <c r="AX54" s="86">
        <v>0</v>
      </c>
      <c r="AY54" s="86">
        <f t="shared" si="4"/>
        <v>127370198</v>
      </c>
      <c r="AZ54" s="86">
        <f>P54+AB54+AN54</f>
        <v>132322327</v>
      </c>
      <c r="BA54" s="86">
        <f t="shared" si="21"/>
        <v>0</v>
      </c>
      <c r="BB54" s="86">
        <v>0</v>
      </c>
      <c r="BC54" s="86">
        <f t="shared" si="5"/>
        <v>132322327</v>
      </c>
    </row>
    <row r="55" spans="1:56" ht="15.75" thickBot="1">
      <c r="A55" s="105" t="s">
        <v>103</v>
      </c>
      <c r="B55" s="106"/>
      <c r="C55" s="106"/>
      <c r="D55" s="106"/>
      <c r="E55" s="106"/>
      <c r="F55" s="106"/>
      <c r="G55" s="107"/>
      <c r="H55" s="108">
        <f>H53-H54</f>
        <v>166169216</v>
      </c>
      <c r="I55" s="108">
        <v>0</v>
      </c>
      <c r="J55" s="108">
        <v>0</v>
      </c>
      <c r="K55" s="86">
        <f>SUM(H55:J55)</f>
        <v>166169216</v>
      </c>
      <c r="L55" s="108">
        <f>L53-L54</f>
        <v>166275134</v>
      </c>
      <c r="M55" s="108">
        <v>0</v>
      </c>
      <c r="N55" s="108">
        <v>0</v>
      </c>
      <c r="O55" s="86">
        <f>SUM(L55:N55)</f>
        <v>166275134</v>
      </c>
      <c r="P55" s="108">
        <f>P53-P54</f>
        <v>169800966</v>
      </c>
      <c r="Q55" s="108">
        <v>0</v>
      </c>
      <c r="R55" s="108">
        <v>0</v>
      </c>
      <c r="S55" s="86">
        <f>SUM(P55:R55)</f>
        <v>169800966</v>
      </c>
      <c r="T55" s="108">
        <f>T53-T54</f>
        <v>73009782</v>
      </c>
      <c r="U55" s="108">
        <v>0</v>
      </c>
      <c r="V55" s="108">
        <v>0</v>
      </c>
      <c r="W55" s="86">
        <f t="shared" si="9"/>
        <v>73009782</v>
      </c>
      <c r="X55" s="108">
        <f>X53-X54</f>
        <v>73046993</v>
      </c>
      <c r="Y55" s="108">
        <v>0</v>
      </c>
      <c r="Z55" s="108">
        <v>0</v>
      </c>
      <c r="AA55" s="86">
        <f t="shared" si="10"/>
        <v>73046993</v>
      </c>
      <c r="AB55" s="108">
        <f>AB53-AB54</f>
        <v>82506536</v>
      </c>
      <c r="AC55" s="108">
        <v>0</v>
      </c>
      <c r="AD55" s="108">
        <v>0</v>
      </c>
      <c r="AE55" s="86">
        <f t="shared" si="11"/>
        <v>82506536</v>
      </c>
      <c r="AF55" s="109">
        <f>AF53-AF54</f>
        <v>1222967258</v>
      </c>
      <c r="AG55" s="109">
        <f>AG53+AG54</f>
        <v>13160000</v>
      </c>
      <c r="AH55" s="109">
        <v>0</v>
      </c>
      <c r="AI55" s="88">
        <f>AI53-AI54</f>
        <v>1236127258</v>
      </c>
      <c r="AJ55" s="109">
        <f>AJ53-AJ54</f>
        <v>1223188605</v>
      </c>
      <c r="AK55" s="109">
        <f>AK53+AK54</f>
        <v>13160000</v>
      </c>
      <c r="AL55" s="109">
        <v>0</v>
      </c>
      <c r="AM55" s="88">
        <f>AM53-AM54</f>
        <v>1236348605</v>
      </c>
      <c r="AN55" s="109">
        <f>AN53-AN54</f>
        <v>2204326697</v>
      </c>
      <c r="AO55" s="109">
        <f>AO53+AO54</f>
        <v>13280000</v>
      </c>
      <c r="AP55" s="109">
        <v>0</v>
      </c>
      <c r="AQ55" s="88">
        <f>AQ53-AQ54</f>
        <v>2217606697</v>
      </c>
      <c r="AR55" s="86">
        <f>H55+T55+AF55</f>
        <v>1462146256</v>
      </c>
      <c r="AS55" s="86">
        <f>I55+U55+AG55</f>
        <v>13160000</v>
      </c>
      <c r="AT55" s="86">
        <v>0</v>
      </c>
      <c r="AU55" s="86">
        <f t="shared" si="3"/>
        <v>1475306256</v>
      </c>
      <c r="AV55" s="86">
        <f>L55+X55+AJ55</f>
        <v>1462510732</v>
      </c>
      <c r="AW55" s="86">
        <f>M55+Y55+AK55</f>
        <v>13160000</v>
      </c>
      <c r="AX55" s="86">
        <v>0</v>
      </c>
      <c r="AY55" s="86">
        <f t="shared" si="4"/>
        <v>1475670732</v>
      </c>
      <c r="AZ55" s="86">
        <f>P55+AB55+AN55</f>
        <v>2456634199</v>
      </c>
      <c r="BA55" s="86">
        <f>Q55+AC55+AO55</f>
        <v>13280000</v>
      </c>
      <c r="BB55" s="86">
        <v>0</v>
      </c>
      <c r="BC55" s="86">
        <f>SUM(AZ55:BB55)</f>
        <v>2469914199</v>
      </c>
    </row>
    <row r="56" spans="1:56">
      <c r="A56" s="110" t="s">
        <v>104</v>
      </c>
      <c r="B56" s="111"/>
      <c r="C56" s="111"/>
      <c r="D56" s="111"/>
      <c r="E56" s="111"/>
      <c r="F56" s="111"/>
      <c r="G56" s="112"/>
      <c r="H56" s="64">
        <v>34</v>
      </c>
      <c r="I56" s="64">
        <v>0</v>
      </c>
      <c r="J56" s="64">
        <v>0</v>
      </c>
      <c r="K56" s="65">
        <f t="shared" si="6"/>
        <v>34</v>
      </c>
      <c r="L56" s="64">
        <v>34</v>
      </c>
      <c r="M56" s="64">
        <v>0</v>
      </c>
      <c r="N56" s="64">
        <v>0</v>
      </c>
      <c r="O56" s="65">
        <f t="shared" si="7"/>
        <v>34</v>
      </c>
      <c r="P56" s="64">
        <v>34</v>
      </c>
      <c r="Q56" s="64">
        <v>0</v>
      </c>
      <c r="R56" s="64">
        <v>0</v>
      </c>
      <c r="S56" s="65">
        <f>SUM(P56:R56)</f>
        <v>34</v>
      </c>
      <c r="T56" s="64">
        <v>10</v>
      </c>
      <c r="U56" s="64">
        <v>0</v>
      </c>
      <c r="V56" s="64">
        <v>0</v>
      </c>
      <c r="W56" s="65">
        <f t="shared" si="9"/>
        <v>10</v>
      </c>
      <c r="X56" s="64">
        <v>10</v>
      </c>
      <c r="Y56" s="64">
        <v>0</v>
      </c>
      <c r="Z56" s="64">
        <v>0</v>
      </c>
      <c r="AA56" s="65">
        <f t="shared" si="10"/>
        <v>10</v>
      </c>
      <c r="AB56" s="64">
        <v>10</v>
      </c>
      <c r="AC56" s="64">
        <v>0</v>
      </c>
      <c r="AD56" s="64">
        <v>0</v>
      </c>
      <c r="AE56" s="65">
        <f t="shared" si="11"/>
        <v>10</v>
      </c>
      <c r="AF56" s="113">
        <v>25</v>
      </c>
      <c r="AG56" s="64">
        <v>0</v>
      </c>
      <c r="AH56" s="64">
        <v>0</v>
      </c>
      <c r="AI56" s="66">
        <f t="shared" si="12"/>
        <v>25</v>
      </c>
      <c r="AJ56" s="113">
        <v>25</v>
      </c>
      <c r="AK56" s="64">
        <v>0</v>
      </c>
      <c r="AL56" s="64">
        <v>0</v>
      </c>
      <c r="AM56" s="66">
        <f t="shared" si="13"/>
        <v>25</v>
      </c>
      <c r="AN56" s="113">
        <v>25</v>
      </c>
      <c r="AO56" s="64">
        <v>0</v>
      </c>
      <c r="AP56" s="64">
        <v>0</v>
      </c>
      <c r="AQ56" s="66">
        <f>SUM(AN56:AP56)</f>
        <v>25</v>
      </c>
      <c r="AR56" s="65">
        <f>H56+T56+AF56</f>
        <v>69</v>
      </c>
      <c r="AS56" s="65">
        <f>Y56+AG56+AK56</f>
        <v>0</v>
      </c>
      <c r="AT56" s="65">
        <v>0</v>
      </c>
      <c r="AU56" s="65">
        <f t="shared" si="3"/>
        <v>69</v>
      </c>
      <c r="AV56" s="65">
        <f>L56+X56+AJ56</f>
        <v>69</v>
      </c>
      <c r="AW56" s="65">
        <f t="shared" si="20"/>
        <v>0</v>
      </c>
      <c r="AX56" s="65">
        <v>0</v>
      </c>
      <c r="AY56" s="65">
        <f t="shared" si="4"/>
        <v>69</v>
      </c>
      <c r="AZ56" s="65">
        <f>P56+AB56+AN56</f>
        <v>69</v>
      </c>
      <c r="BA56" s="65">
        <f>Q56+AC56+AO56</f>
        <v>0</v>
      </c>
      <c r="BB56" s="65">
        <v>0</v>
      </c>
      <c r="BC56" s="65">
        <f t="shared" si="5"/>
        <v>69</v>
      </c>
      <c r="BD56" s="81"/>
    </row>
    <row r="57" spans="1:56">
      <c r="A57" s="114" t="s">
        <v>105</v>
      </c>
      <c r="B57" s="115"/>
      <c r="C57" s="115"/>
      <c r="D57" s="115"/>
      <c r="E57" s="115"/>
      <c r="F57" s="115"/>
      <c r="G57" s="116"/>
      <c r="H57" s="64">
        <v>0</v>
      </c>
      <c r="I57" s="64">
        <v>0</v>
      </c>
      <c r="J57" s="64">
        <v>0</v>
      </c>
      <c r="K57" s="65">
        <f t="shared" si="6"/>
        <v>0</v>
      </c>
      <c r="L57" s="64">
        <v>0</v>
      </c>
      <c r="M57" s="64">
        <v>0</v>
      </c>
      <c r="N57" s="64">
        <v>0</v>
      </c>
      <c r="O57" s="65">
        <f t="shared" si="7"/>
        <v>0</v>
      </c>
      <c r="P57" s="64">
        <v>0</v>
      </c>
      <c r="Q57" s="64">
        <v>0</v>
      </c>
      <c r="R57" s="64">
        <v>0</v>
      </c>
      <c r="S57" s="65">
        <f>SUM(P57:R57)</f>
        <v>0</v>
      </c>
      <c r="T57" s="64">
        <v>0</v>
      </c>
      <c r="U57" s="64">
        <v>0</v>
      </c>
      <c r="V57" s="64">
        <v>0</v>
      </c>
      <c r="W57" s="65">
        <f t="shared" si="9"/>
        <v>0</v>
      </c>
      <c r="X57" s="64">
        <v>0</v>
      </c>
      <c r="Y57" s="64">
        <v>0</v>
      </c>
      <c r="Z57" s="64">
        <v>0</v>
      </c>
      <c r="AA57" s="65">
        <f t="shared" si="10"/>
        <v>0</v>
      </c>
      <c r="AB57" s="64">
        <v>0</v>
      </c>
      <c r="AC57" s="64">
        <v>0</v>
      </c>
      <c r="AD57" s="64">
        <v>0</v>
      </c>
      <c r="AE57" s="65">
        <f t="shared" si="11"/>
        <v>0</v>
      </c>
      <c r="AF57" s="64">
        <v>44</v>
      </c>
      <c r="AG57" s="64">
        <v>0</v>
      </c>
      <c r="AH57" s="64">
        <v>0</v>
      </c>
      <c r="AI57" s="66">
        <f t="shared" si="12"/>
        <v>44</v>
      </c>
      <c r="AJ57" s="64">
        <v>44</v>
      </c>
      <c r="AK57" s="64">
        <v>0</v>
      </c>
      <c r="AL57" s="64">
        <v>0</v>
      </c>
      <c r="AM57" s="66">
        <f t="shared" si="13"/>
        <v>44</v>
      </c>
      <c r="AN57" s="64">
        <v>44</v>
      </c>
      <c r="AO57" s="64">
        <v>0</v>
      </c>
      <c r="AP57" s="64">
        <v>0</v>
      </c>
      <c r="AQ57" s="66">
        <f>SUM(AN57:AP57)</f>
        <v>44</v>
      </c>
      <c r="AR57" s="65">
        <f>H57+T57+AF57</f>
        <v>44</v>
      </c>
      <c r="AS57" s="65">
        <f>Y57+AG57+AK57</f>
        <v>0</v>
      </c>
      <c r="AT57" s="65">
        <v>0</v>
      </c>
      <c r="AU57" s="65">
        <v>44</v>
      </c>
      <c r="AV57" s="65">
        <f>L57+X57+AJ57</f>
        <v>44</v>
      </c>
      <c r="AW57" s="65">
        <f t="shared" si="20"/>
        <v>0</v>
      </c>
      <c r="AX57" s="65">
        <v>0</v>
      </c>
      <c r="AY57" s="65">
        <v>44</v>
      </c>
      <c r="AZ57" s="65">
        <f>P57+AB57+AN57</f>
        <v>44</v>
      </c>
      <c r="BA57" s="65">
        <f>Q57+AC57+AO57</f>
        <v>0</v>
      </c>
      <c r="BB57" s="65">
        <v>0</v>
      </c>
      <c r="BC57" s="65">
        <v>44</v>
      </c>
      <c r="BD57" s="81"/>
    </row>
    <row r="58" spans="1:56">
      <c r="AU58" s="54"/>
      <c r="AY58" s="54"/>
      <c r="BC58" s="54"/>
    </row>
  </sheetData>
  <mergeCells count="55">
    <mergeCell ref="A53:G53"/>
    <mergeCell ref="A54:G54"/>
    <mergeCell ref="A55:G55"/>
    <mergeCell ref="A56:G56"/>
    <mergeCell ref="A57:G57"/>
    <mergeCell ref="D8:F8"/>
    <mergeCell ref="E10:F10"/>
    <mergeCell ref="C28:G28"/>
    <mergeCell ref="A40:G40"/>
    <mergeCell ref="C41:G41"/>
    <mergeCell ref="D52:F52"/>
    <mergeCell ref="AJ4:AM4"/>
    <mergeCell ref="AN4:AQ4"/>
    <mergeCell ref="AR4:AU4"/>
    <mergeCell ref="AV4:AY4"/>
    <mergeCell ref="AZ4:BC4"/>
    <mergeCell ref="C6:G6"/>
    <mergeCell ref="AR3:AU3"/>
    <mergeCell ref="AV3:AY3"/>
    <mergeCell ref="AZ3:BC3"/>
    <mergeCell ref="H4:K4"/>
    <mergeCell ref="L4:O4"/>
    <mergeCell ref="P4:S4"/>
    <mergeCell ref="T4:W4"/>
    <mergeCell ref="X4:AA4"/>
    <mergeCell ref="AB4:AE4"/>
    <mergeCell ref="AF4:AI4"/>
    <mergeCell ref="T3:W3"/>
    <mergeCell ref="X3:AA3"/>
    <mergeCell ref="AB3:AE3"/>
    <mergeCell ref="AF3:AI3"/>
    <mergeCell ref="AJ3:AM3"/>
    <mergeCell ref="AN3:AQ3"/>
    <mergeCell ref="AZ2:BC2"/>
    <mergeCell ref="A3:A5"/>
    <mergeCell ref="B3:B5"/>
    <mergeCell ref="C3:C5"/>
    <mergeCell ref="D3:D5"/>
    <mergeCell ref="E3:F5"/>
    <mergeCell ref="G3:G5"/>
    <mergeCell ref="H3:K3"/>
    <mergeCell ref="L3:O3"/>
    <mergeCell ref="P3:S3"/>
    <mergeCell ref="AB2:AE2"/>
    <mergeCell ref="AF2:AI2"/>
    <mergeCell ref="AJ2:AM2"/>
    <mergeCell ref="AN2:AQ2"/>
    <mergeCell ref="AR2:AU2"/>
    <mergeCell ref="AV2:AY2"/>
    <mergeCell ref="B2:F2"/>
    <mergeCell ref="H2:K2"/>
    <mergeCell ref="L2:O2"/>
    <mergeCell ref="P2:S2"/>
    <mergeCell ref="T2:W2"/>
    <mergeCell ref="X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2017-12-05T13:50:13Z</dcterms:created>
  <dcterms:modified xsi:type="dcterms:W3CDTF">2017-12-05T13:50:30Z</dcterms:modified>
</cp:coreProperties>
</file>