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<sst xmlns="http://schemas.openxmlformats.org/spreadsheetml/2006/main" count="112" uniqueCount="86">
  <si>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1.számú melléklet</t>
  </si>
  <si>
    <t>működési, felhalmozási kiadásainak, bevételeinek mérlegszerű bemutatása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</si>
  <si>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</si>
  <si>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</si>
  <si>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</si>
  <si>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</si>
  <si>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</si>
  <si>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</si>
  <si>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</si>
  <si>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</si>
  <si>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</si>
  <si>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</si>
  <si>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</si>
  <si>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</si>
  <si>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</si>
  <si>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</si>
  <si>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</si>
  <si>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</si>
  <si>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</si>
  <si>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</si>
  <si>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</si>
  <si>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</si>
  <si>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</si>
  <si>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</si>
  <si>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</si>
  <si>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</si>
  <si>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</si>
  <si>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</si>
  <si>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</si>
  <si>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</si>
  <si>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</si>
  <si>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</si>
  <si>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</si>
  <si>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</si>
  <si>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</si>
  <si>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</si>
  <si>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</si>
  <si>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</si>
  <si>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</si>
  <si>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</si>
  <si>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</si>
  <si>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</si>
  <si>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</si>
  <si>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</si>
  <si>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</si>
  <si>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</si>
  <si>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</si>
  <si>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</si>
  <si>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</si>
  <si>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</si>
  <si>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</si>
  <si>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</si>
  <si>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</si>
  <si>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</si>
  <si>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</si>
  <si>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</si>
  <si>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</si>
  <si>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</si>
  <si>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</si>
  <si>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</si>
  <si>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</si>
  <si>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</si>
  <si>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</si>
  <si>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</si>
  <si>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</si>
  <si>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</si>
  <si>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</si>
  <si>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</si>
  <si>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</si>
  <si>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</si>
  <si>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</si>
  <si>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</si>
  <si>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</si>
  <si>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</si>
  <si>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</si>
  <si>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</si>
  <si>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</si>
  <si>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</si>
  <si>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</si>
  <si>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</si>
  <si>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Belföldi értékpapír beváltása</t>
  </si>
  <si>
    <t xml:space="preserve">Belváros-Lipótváros Önkormányzata 2020. évi                     </t>
  </si>
  <si>
    <t>2018.évi tény</t>
  </si>
  <si>
    <t>2019.évi várható teljesítés</t>
  </si>
  <si>
    <t>2020.évi előirányzat</t>
  </si>
  <si>
    <t>összesen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</si>
</sst>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_-* #,##0\ _F_t_-;\-* #,##0\ _F_t_-;_-* &quot;-&quot;??\ _F_t_-;_-@_-"/>
    <numFmt numFmtId="168" formatCode="0.0"/>
    <numFmt numFmtId="169" formatCode="[$-40E]yyyy\.\ mmmm\ d\."/>
  </numFmts>
  <fonts count="43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G1" sqref="G1:P16384"/>
    </sheetView>
  </sheetViews>
  <sheetFormatPr defaultColWidth="9.140625" defaultRowHeight="12.75"/>
  <cols>
    <col min="1" max="1" width="5.140625" style="35" customWidth="1"/>
    <col min="2" max="2" width="69.421875" style="36" customWidth="1"/>
    <col min="3" max="3" width="14.00390625" style="36" customWidth="1"/>
    <col min="4" max="4" width="13.140625" style="81" customWidth="1"/>
    <col min="5" max="5" width="14.57421875" style="30" customWidth="1"/>
    <col min="6" max="6" width="12.421875" style="36" customWidth="1"/>
    <col min="7" max="7" width="9.140625" style="82" customWidth="1"/>
    <col min="8" max="10" width="9.140625" style="83" customWidth="1"/>
    <col min="11" max="16384" width="9.140625" style="36" customWidth="1"/>
  </cols>
  <sheetData>
    <row r="1" spans="4:5" ht="14.25" customHeight="1">
      <c r="D1" s="102" t="s">
        <v>0</v>
      </c>
      <c r="E1" s="102"/>
    </row>
    <row r="2" spans="1:5" ht="15.75" customHeight="1">
      <c r="A2" s="103" t="s">
        <v>81</v>
      </c>
      <c r="B2" s="103"/>
      <c r="C2" s="103"/>
      <c r="D2" s="103"/>
      <c r="E2" s="103"/>
    </row>
    <row r="3" spans="1:5" ht="13.5" customHeight="1">
      <c r="A3" s="103" t="s">
        <v>1</v>
      </c>
      <c r="B3" s="103"/>
      <c r="C3" s="103"/>
      <c r="D3" s="103"/>
      <c r="E3" s="103"/>
    </row>
    <row r="4" spans="1:5" ht="12" customHeight="1" thickBot="1">
      <c r="A4" s="37"/>
      <c r="B4" s="37"/>
      <c r="C4" s="37"/>
      <c r="D4" s="104"/>
      <c r="E4" s="104"/>
    </row>
    <row r="5" spans="1:5" ht="12.75" customHeight="1" thickBot="1">
      <c r="A5" s="95" t="s">
        <v>2</v>
      </c>
      <c r="B5" s="96"/>
      <c r="C5" s="99" t="s">
        <v>82</v>
      </c>
      <c r="D5" s="93" t="s">
        <v>83</v>
      </c>
      <c r="E5" s="100" t="s">
        <v>84</v>
      </c>
    </row>
    <row r="6" spans="1:5" ht="30" customHeight="1" thickBot="1">
      <c r="A6" s="97"/>
      <c r="B6" s="98"/>
      <c r="C6" s="99"/>
      <c r="D6" s="94"/>
      <c r="E6" s="101"/>
    </row>
    <row r="7" spans="1:10" s="10" customFormat="1" ht="15.75" thickBot="1">
      <c r="A7" s="2"/>
      <c r="B7" s="9" t="s">
        <v>4</v>
      </c>
      <c r="C7" s="3"/>
      <c r="D7" s="4" t="s">
        <v>85</v>
      </c>
      <c r="E7" s="3"/>
      <c r="G7" s="84"/>
      <c r="H7" s="85"/>
      <c r="I7" s="85"/>
      <c r="J7" s="85"/>
    </row>
    <row r="8" spans="1:5" ht="14.25">
      <c r="A8" s="38" t="s">
        <v>3</v>
      </c>
      <c r="B8" s="39" t="s">
        <v>32</v>
      </c>
      <c r="C8" s="11">
        <v>3709174</v>
      </c>
      <c r="D8" s="28">
        <v>3708191.531</v>
      </c>
      <c r="E8" s="12">
        <v>3782963</v>
      </c>
    </row>
    <row r="9" spans="1:5" ht="14.25">
      <c r="A9" s="38" t="s">
        <v>6</v>
      </c>
      <c r="B9" s="39" t="s">
        <v>18</v>
      </c>
      <c r="C9" s="11">
        <v>6868079</v>
      </c>
      <c r="D9" s="90">
        <v>7300589.07</v>
      </c>
      <c r="E9" s="13">
        <v>6869080</v>
      </c>
    </row>
    <row r="10" spans="1:5" ht="14.25">
      <c r="A10" s="38" t="s">
        <v>12</v>
      </c>
      <c r="B10" s="39" t="s">
        <v>31</v>
      </c>
      <c r="C10" s="11">
        <v>8009225</v>
      </c>
      <c r="D10" s="90">
        <v>9329246.42</v>
      </c>
      <c r="E10" s="13">
        <v>8862013</v>
      </c>
    </row>
    <row r="11" spans="1:5" ht="15" thickBot="1">
      <c r="A11" s="40" t="s">
        <v>16</v>
      </c>
      <c r="B11" s="41" t="s">
        <v>5</v>
      </c>
      <c r="C11" s="11"/>
      <c r="D11" s="22">
        <v>10122</v>
      </c>
      <c r="E11" s="14">
        <v>482</v>
      </c>
    </row>
    <row r="12" spans="1:5" ht="15.75" thickBot="1">
      <c r="A12" s="5" t="s">
        <v>44</v>
      </c>
      <c r="B12" s="42" t="s">
        <v>33</v>
      </c>
      <c r="C12" s="15">
        <f>SUM(C8:C11)</f>
        <v>18586478</v>
      </c>
      <c r="D12" s="15">
        <f>SUM(D8:D11)</f>
        <v>20348149.020999998</v>
      </c>
      <c r="E12" s="15">
        <f>SUM(E8:E11)</f>
        <v>19514538</v>
      </c>
    </row>
    <row r="13" spans="1:10" s="17" customFormat="1" ht="15.75" customHeight="1" thickBot="1">
      <c r="A13" s="5"/>
      <c r="B13" s="6" t="s">
        <v>7</v>
      </c>
      <c r="C13" s="16"/>
      <c r="D13" s="16"/>
      <c r="E13" s="16"/>
      <c r="G13" s="86"/>
      <c r="H13" s="87"/>
      <c r="I13" s="87"/>
      <c r="J13" s="87"/>
    </row>
    <row r="14" spans="1:6" ht="14.25">
      <c r="A14" s="43" t="s">
        <v>3</v>
      </c>
      <c r="B14" s="44" t="s">
        <v>8</v>
      </c>
      <c r="C14" s="18">
        <v>3586815</v>
      </c>
      <c r="D14" s="28">
        <v>3899169.228</v>
      </c>
      <c r="E14" s="14">
        <v>4358219</v>
      </c>
      <c r="F14" s="30"/>
    </row>
    <row r="15" spans="1:6" ht="14.25">
      <c r="A15" s="38" t="s">
        <v>6</v>
      </c>
      <c r="B15" s="39" t="s">
        <v>35</v>
      </c>
      <c r="C15" s="13">
        <v>767185</v>
      </c>
      <c r="D15" s="90">
        <v>786086.466</v>
      </c>
      <c r="E15" s="13">
        <v>845626</v>
      </c>
      <c r="F15" s="30"/>
    </row>
    <row r="16" spans="1:6" ht="14.25">
      <c r="A16" s="40" t="s">
        <v>12</v>
      </c>
      <c r="B16" s="39" t="s">
        <v>9</v>
      </c>
      <c r="C16" s="13">
        <v>10505599</v>
      </c>
      <c r="D16" s="90">
        <v>12894065.261</v>
      </c>
      <c r="E16" s="13">
        <v>12416234</v>
      </c>
      <c r="F16" s="30"/>
    </row>
    <row r="17" spans="1:6" ht="14.25">
      <c r="A17" s="43" t="s">
        <v>16</v>
      </c>
      <c r="B17" s="41" t="s">
        <v>10</v>
      </c>
      <c r="C17" s="13">
        <v>426796</v>
      </c>
      <c r="D17" s="90">
        <v>480120.06</v>
      </c>
      <c r="E17" s="13">
        <v>626200</v>
      </c>
      <c r="F17" s="30"/>
    </row>
    <row r="18" spans="1:6" ht="14.25">
      <c r="A18" s="43" t="s">
        <v>34</v>
      </c>
      <c r="B18" s="45" t="s">
        <v>11</v>
      </c>
      <c r="C18" s="19">
        <f>SUM(C19:C23)</f>
        <v>1298674</v>
      </c>
      <c r="D18" s="90">
        <v>1379024.3590000002</v>
      </c>
      <c r="E18" s="19">
        <f>SUM(E19:E23)</f>
        <v>2072824</v>
      </c>
      <c r="F18" s="30"/>
    </row>
    <row r="19" spans="1:6" ht="14.25">
      <c r="A19" s="46"/>
      <c r="B19" s="47" t="s">
        <v>36</v>
      </c>
      <c r="C19" s="13">
        <v>65255</v>
      </c>
      <c r="D19" s="90">
        <v>114496.476</v>
      </c>
      <c r="E19" s="20"/>
      <c r="F19" s="30"/>
    </row>
    <row r="20" spans="1:6" ht="14.25">
      <c r="A20" s="46"/>
      <c r="B20" s="47" t="s">
        <v>37</v>
      </c>
      <c r="C20" s="13">
        <v>428204</v>
      </c>
      <c r="D20" s="90">
        <v>496910.723</v>
      </c>
      <c r="E20" s="20">
        <f>4000+389000+25000+1500</f>
        <v>419500</v>
      </c>
      <c r="F20" s="30"/>
    </row>
    <row r="21" spans="1:6" ht="14.25">
      <c r="A21" s="46"/>
      <c r="B21" s="47" t="s">
        <v>38</v>
      </c>
      <c r="C21" s="13"/>
      <c r="D21" s="90">
        <v>0</v>
      </c>
      <c r="E21" s="20"/>
      <c r="F21" s="30"/>
    </row>
    <row r="22" spans="1:6" ht="14.25">
      <c r="A22" s="46"/>
      <c r="B22" s="47" t="s">
        <v>39</v>
      </c>
      <c r="C22" s="13">
        <v>805215</v>
      </c>
      <c r="D22" s="90">
        <v>767617.1599999999</v>
      </c>
      <c r="E22" s="20">
        <f>86113+262900+14796+3400+28540+319376+2550-3400</f>
        <v>714275</v>
      </c>
      <c r="F22" s="30"/>
    </row>
    <row r="23" spans="1:6" ht="14.25">
      <c r="A23" s="46"/>
      <c r="B23" s="47" t="s">
        <v>40</v>
      </c>
      <c r="C23" s="13">
        <f>SUM(C24:C25)</f>
        <v>0</v>
      </c>
      <c r="D23" s="90">
        <v>0</v>
      </c>
      <c r="E23" s="13">
        <f>SUM(E24:E25)</f>
        <v>939049</v>
      </c>
      <c r="F23" s="30"/>
    </row>
    <row r="24" spans="1:6" ht="14.25">
      <c r="A24" s="46"/>
      <c r="B24" s="47" t="s">
        <v>41</v>
      </c>
      <c r="C24" s="13"/>
      <c r="D24" s="90">
        <v>0</v>
      </c>
      <c r="E24" s="20">
        <v>100000</v>
      </c>
      <c r="F24" s="30"/>
    </row>
    <row r="25" spans="1:6" ht="15" thickBot="1">
      <c r="A25" s="46"/>
      <c r="B25" s="48" t="s">
        <v>42</v>
      </c>
      <c r="C25" s="11"/>
      <c r="D25" s="22">
        <v>0</v>
      </c>
      <c r="E25" s="12">
        <f>860549-30000+10000-1500</f>
        <v>839049</v>
      </c>
      <c r="F25" s="30"/>
    </row>
    <row r="26" spans="1:6" ht="18" customHeight="1" thickBot="1">
      <c r="A26" s="5" t="s">
        <v>45</v>
      </c>
      <c r="B26" s="49" t="s">
        <v>43</v>
      </c>
      <c r="C26" s="15">
        <f>SUM(C14:C18)</f>
        <v>16585069</v>
      </c>
      <c r="D26" s="15">
        <f>SUM(D14:D18)</f>
        <v>19438465.373999998</v>
      </c>
      <c r="E26" s="15">
        <f>SUM(E14:E18)</f>
        <v>20319103</v>
      </c>
      <c r="F26" s="30"/>
    </row>
    <row r="27" spans="1:5" ht="15.75" thickBot="1">
      <c r="A27" s="50"/>
      <c r="B27" s="51" t="s">
        <v>46</v>
      </c>
      <c r="C27" s="15">
        <f>SUM(C12-C26)</f>
        <v>2001409</v>
      </c>
      <c r="D27" s="15">
        <f>SUM(D12-D26)</f>
        <v>909683.6469999999</v>
      </c>
      <c r="E27" s="15">
        <f>SUM(E12-E26)</f>
        <v>-804565</v>
      </c>
    </row>
    <row r="28" spans="1:5" ht="17.25" customHeight="1" thickBot="1">
      <c r="A28" s="4"/>
      <c r="B28" s="49" t="s">
        <v>13</v>
      </c>
      <c r="C28" s="15"/>
      <c r="D28" s="15"/>
      <c r="E28" s="15"/>
    </row>
    <row r="29" spans="1:5" ht="17.25" customHeight="1">
      <c r="A29" s="52" t="s">
        <v>34</v>
      </c>
      <c r="B29" s="53" t="s">
        <v>47</v>
      </c>
      <c r="C29" s="7">
        <v>3158968</v>
      </c>
      <c r="D29" s="28">
        <v>4318852</v>
      </c>
      <c r="E29" s="22">
        <v>300000</v>
      </c>
    </row>
    <row r="30" spans="1:5" ht="15" customHeight="1">
      <c r="A30" s="46" t="s">
        <v>48</v>
      </c>
      <c r="B30" s="54" t="s">
        <v>14</v>
      </c>
      <c r="C30" s="19">
        <v>2207742</v>
      </c>
      <c r="D30" s="90">
        <v>2515672.582</v>
      </c>
      <c r="E30" s="19">
        <v>235645</v>
      </c>
    </row>
    <row r="31" spans="1:5" ht="15" thickBot="1">
      <c r="A31" s="46" t="s">
        <v>49</v>
      </c>
      <c r="B31" s="39" t="s">
        <v>15</v>
      </c>
      <c r="C31" s="19">
        <v>245828</v>
      </c>
      <c r="D31" s="22">
        <v>77046.028</v>
      </c>
      <c r="E31" s="22">
        <v>163994</v>
      </c>
    </row>
    <row r="32" spans="1:5" ht="15.75" customHeight="1" thickBot="1">
      <c r="A32" s="55" t="s">
        <v>51</v>
      </c>
      <c r="B32" s="49" t="s">
        <v>50</v>
      </c>
      <c r="C32" s="15">
        <f>SUM(C29:C31)</f>
        <v>5612538</v>
      </c>
      <c r="D32" s="15">
        <f>SUM(D29:D31)</f>
        <v>6911570.61</v>
      </c>
      <c r="E32" s="15">
        <f>SUM(E29:E31)</f>
        <v>699639</v>
      </c>
    </row>
    <row r="33" spans="1:5" ht="17.25" customHeight="1" thickBot="1">
      <c r="A33" s="4"/>
      <c r="B33" s="49" t="s">
        <v>30</v>
      </c>
      <c r="C33" s="15"/>
      <c r="D33" s="15"/>
      <c r="E33" s="15"/>
    </row>
    <row r="34" spans="1:5" ht="13.5" customHeight="1">
      <c r="A34" s="43" t="s">
        <v>48</v>
      </c>
      <c r="B34" s="56" t="s">
        <v>19</v>
      </c>
      <c r="C34" s="1">
        <v>3485813</v>
      </c>
      <c r="D34" s="28">
        <v>8474366.349</v>
      </c>
      <c r="E34" s="12">
        <f>5119628+10960</f>
        <v>5130588</v>
      </c>
    </row>
    <row r="35" spans="1:5" ht="13.5" customHeight="1">
      <c r="A35" s="43" t="s">
        <v>49</v>
      </c>
      <c r="B35" s="57" t="s">
        <v>74</v>
      </c>
      <c r="C35" s="11">
        <v>341099</v>
      </c>
      <c r="D35" s="90">
        <v>636630.814</v>
      </c>
      <c r="E35" s="20">
        <v>276928</v>
      </c>
    </row>
    <row r="36" spans="1:5" ht="13.5" customHeight="1">
      <c r="A36" s="38" t="s">
        <v>52</v>
      </c>
      <c r="B36" s="39" t="s">
        <v>17</v>
      </c>
      <c r="C36" s="11">
        <f>SUM(C37:C42)</f>
        <v>303951</v>
      </c>
      <c r="D36" s="90">
        <v>390088.986</v>
      </c>
      <c r="E36" s="11">
        <f>SUM(E37:E42)</f>
        <v>3745483</v>
      </c>
    </row>
    <row r="37" spans="1:5" ht="13.5" customHeight="1">
      <c r="A37" s="40"/>
      <c r="B37" s="45" t="s">
        <v>53</v>
      </c>
      <c r="C37" s="11"/>
      <c r="D37" s="90">
        <v>289.7</v>
      </c>
      <c r="E37" s="20"/>
    </row>
    <row r="38" spans="1:5" ht="13.5" customHeight="1">
      <c r="A38" s="46"/>
      <c r="B38" s="45" t="s">
        <v>76</v>
      </c>
      <c r="C38" s="11">
        <v>6200</v>
      </c>
      <c r="D38" s="90">
        <v>5000</v>
      </c>
      <c r="E38" s="20">
        <v>10000</v>
      </c>
    </row>
    <row r="39" spans="1:5" ht="13.5" customHeight="1">
      <c r="A39" s="46"/>
      <c r="B39" s="45" t="s">
        <v>54</v>
      </c>
      <c r="C39" s="11">
        <v>297751</v>
      </c>
      <c r="D39" s="90">
        <f>374799.286+10000</f>
        <v>384799.286</v>
      </c>
      <c r="E39" s="20">
        <f>313450+846649+900</f>
        <v>1160999</v>
      </c>
    </row>
    <row r="40" spans="1:5" ht="13.5" customHeight="1">
      <c r="A40" s="46"/>
      <c r="B40" s="45" t="s">
        <v>75</v>
      </c>
      <c r="C40" s="11"/>
      <c r="D40" s="90">
        <v>0</v>
      </c>
      <c r="E40" s="20"/>
    </row>
    <row r="41" spans="1:5" ht="13.5" customHeight="1">
      <c r="A41" s="46"/>
      <c r="B41" s="45" t="s">
        <v>55</v>
      </c>
      <c r="C41" s="11"/>
      <c r="D41" s="90">
        <v>0</v>
      </c>
      <c r="E41" s="20"/>
    </row>
    <row r="42" spans="1:5" ht="13.5" customHeight="1">
      <c r="A42" s="46"/>
      <c r="B42" s="45" t="s">
        <v>40</v>
      </c>
      <c r="C42" s="11">
        <f>SUM(C43)</f>
        <v>0</v>
      </c>
      <c r="D42" s="90">
        <v>0</v>
      </c>
      <c r="E42" s="11">
        <f>SUM(E43)</f>
        <v>2574484</v>
      </c>
    </row>
    <row r="43" spans="1:5" ht="13.5" customHeight="1" thickBot="1">
      <c r="A43" s="58"/>
      <c r="B43" s="59" t="s">
        <v>42</v>
      </c>
      <c r="C43" s="23"/>
      <c r="D43" s="22">
        <v>0</v>
      </c>
      <c r="E43" s="12">
        <f>2793544-200000-10000-1500-10960+3400</f>
        <v>2574484</v>
      </c>
    </row>
    <row r="44" spans="1:5" ht="17.25" customHeight="1" thickBot="1">
      <c r="A44" s="5" t="s">
        <v>56</v>
      </c>
      <c r="B44" s="60" t="s">
        <v>57</v>
      </c>
      <c r="C44" s="24">
        <f>SUM(C34:C36)</f>
        <v>4130863</v>
      </c>
      <c r="D44" s="24">
        <f>SUM(D34:D36)</f>
        <v>9501086.148999998</v>
      </c>
      <c r="E44" s="24">
        <f>SUM(E34:E36)</f>
        <v>9152999</v>
      </c>
    </row>
    <row r="45" spans="1:5" ht="17.25" customHeight="1" thickBot="1">
      <c r="A45" s="50"/>
      <c r="B45" s="61" t="s">
        <v>58</v>
      </c>
      <c r="C45" s="16">
        <f>SUM(C32-C44)</f>
        <v>1481675</v>
      </c>
      <c r="D45" s="16">
        <f>SUM(D32-D44)</f>
        <v>-2589515.538999998</v>
      </c>
      <c r="E45" s="16">
        <f>SUM(E32-E44)</f>
        <v>-8453360</v>
      </c>
    </row>
    <row r="46" spans="1:5" ht="28.5">
      <c r="A46" s="46"/>
      <c r="B46" s="62" t="s">
        <v>25</v>
      </c>
      <c r="C46" s="14">
        <f>SUM(A46:B46)</f>
        <v>0</v>
      </c>
      <c r="D46" s="90">
        <v>2460000</v>
      </c>
      <c r="E46" s="25"/>
    </row>
    <row r="47" spans="1:5" ht="14.25">
      <c r="A47" s="46"/>
      <c r="B47" s="54" t="s">
        <v>20</v>
      </c>
      <c r="C47" s="13">
        <f>SUM(A47:B47)</f>
        <v>0</v>
      </c>
      <c r="D47" s="90">
        <v>0</v>
      </c>
      <c r="E47" s="20"/>
    </row>
    <row r="48" spans="1:5" ht="14.25">
      <c r="A48" s="46"/>
      <c r="B48" s="54" t="s">
        <v>21</v>
      </c>
      <c r="C48" s="13">
        <f>SUM(A48:B48)</f>
        <v>0</v>
      </c>
      <c r="D48" s="90">
        <v>0</v>
      </c>
      <c r="E48" s="20"/>
    </row>
    <row r="49" spans="1:5" ht="14.25">
      <c r="A49" s="46"/>
      <c r="B49" s="54" t="s">
        <v>80</v>
      </c>
      <c r="C49" s="13"/>
      <c r="D49" s="90">
        <v>0</v>
      </c>
      <c r="E49" s="20">
        <v>752378</v>
      </c>
    </row>
    <row r="50" spans="1:5" ht="14.25">
      <c r="A50" s="46"/>
      <c r="B50" s="63" t="s">
        <v>78</v>
      </c>
      <c r="C50" s="13">
        <v>96642</v>
      </c>
      <c r="D50" s="90">
        <v>110322.865</v>
      </c>
      <c r="E50" s="20"/>
    </row>
    <row r="51" spans="1:5" ht="14.25">
      <c r="A51" s="46"/>
      <c r="B51" s="63" t="s">
        <v>23</v>
      </c>
      <c r="C51" s="26">
        <v>768063</v>
      </c>
      <c r="D51" s="90">
        <v>13031878.318</v>
      </c>
      <c r="E51" s="13">
        <v>162510</v>
      </c>
    </row>
    <row r="52" spans="1:5" ht="15" thickBot="1">
      <c r="A52" s="58"/>
      <c r="B52" s="64" t="s">
        <v>24</v>
      </c>
      <c r="C52" s="23">
        <v>5076156</v>
      </c>
      <c r="D52" s="22">
        <v>5773453.357</v>
      </c>
      <c r="E52" s="14">
        <f>6174719+1500</f>
        <v>6176219</v>
      </c>
    </row>
    <row r="53" spans="1:5" ht="15" customHeight="1" thickBot="1">
      <c r="A53" s="65" t="s">
        <v>59</v>
      </c>
      <c r="B53" s="66" t="s">
        <v>60</v>
      </c>
      <c r="C53" s="27">
        <f>SUM(C46:C52)</f>
        <v>5940861</v>
      </c>
      <c r="D53" s="24">
        <f>SUM(D46:D52)</f>
        <v>21375654.54</v>
      </c>
      <c r="E53" s="24">
        <f>SUM(E46:E52)</f>
        <v>7091107</v>
      </c>
    </row>
    <row r="54" spans="1:5" ht="28.5">
      <c r="A54" s="67"/>
      <c r="B54" s="62" t="s">
        <v>65</v>
      </c>
      <c r="C54" s="28"/>
      <c r="D54" s="28">
        <v>0</v>
      </c>
      <c r="E54" s="12"/>
    </row>
    <row r="55" spans="1:5" ht="14.25">
      <c r="A55" s="65"/>
      <c r="B55" s="54" t="s">
        <v>26</v>
      </c>
      <c r="C55" s="19"/>
      <c r="D55" s="90">
        <v>0</v>
      </c>
      <c r="E55" s="20"/>
    </row>
    <row r="56" spans="1:5" ht="14.25">
      <c r="A56" s="65"/>
      <c r="B56" s="54" t="s">
        <v>27</v>
      </c>
      <c r="C56" s="19"/>
      <c r="D56" s="90">
        <v>0</v>
      </c>
      <c r="E56" s="20"/>
    </row>
    <row r="57" spans="1:5" ht="14.25">
      <c r="A57" s="65"/>
      <c r="B57" s="54" t="s">
        <v>77</v>
      </c>
      <c r="C57" s="19">
        <v>82953</v>
      </c>
      <c r="D57" s="90">
        <v>96641.99</v>
      </c>
      <c r="E57" s="20">
        <v>110323</v>
      </c>
    </row>
    <row r="58" spans="1:5" ht="14.25">
      <c r="A58" s="65"/>
      <c r="B58" s="63" t="s">
        <v>79</v>
      </c>
      <c r="C58" s="19"/>
      <c r="D58" s="90">
        <v>0</v>
      </c>
      <c r="E58" s="20"/>
    </row>
    <row r="59" spans="1:5" ht="15" thickBot="1">
      <c r="A59" s="65"/>
      <c r="B59" s="63" t="s">
        <v>29</v>
      </c>
      <c r="C59" s="19">
        <v>5076156</v>
      </c>
      <c r="D59" s="22">
        <v>5706775.411</v>
      </c>
      <c r="E59" s="12">
        <f>6174719+1500</f>
        <v>6176219</v>
      </c>
    </row>
    <row r="60" spans="1:5" ht="15" customHeight="1" thickBot="1">
      <c r="A60" s="5" t="s">
        <v>61</v>
      </c>
      <c r="B60" s="6" t="s">
        <v>62</v>
      </c>
      <c r="C60" s="16">
        <f>SUM(C54:C59)</f>
        <v>5159109</v>
      </c>
      <c r="D60" s="16">
        <f>SUM(D54:D59)</f>
        <v>5803417.401000001</v>
      </c>
      <c r="E60" s="16">
        <f>SUM(E54:E59)</f>
        <v>6286542</v>
      </c>
    </row>
    <row r="61" spans="1:4" ht="15" customHeight="1">
      <c r="A61" s="68"/>
      <c r="B61" s="69"/>
      <c r="C61" s="29"/>
      <c r="D61" s="29"/>
    </row>
    <row r="62" spans="1:4" ht="15" customHeight="1" thickBot="1">
      <c r="A62" s="68"/>
      <c r="B62" s="69"/>
      <c r="C62" s="29"/>
      <c r="D62" s="29"/>
    </row>
    <row r="63" spans="1:5" ht="12.75" customHeight="1" thickBot="1">
      <c r="A63" s="95" t="s">
        <v>2</v>
      </c>
      <c r="B63" s="96"/>
      <c r="C63" s="99" t="s">
        <v>82</v>
      </c>
      <c r="D63" s="93" t="s">
        <v>83</v>
      </c>
      <c r="E63" s="100" t="s">
        <v>84</v>
      </c>
    </row>
    <row r="64" spans="1:5" ht="30.75" customHeight="1" thickBot="1">
      <c r="A64" s="97"/>
      <c r="B64" s="98"/>
      <c r="C64" s="99"/>
      <c r="D64" s="94"/>
      <c r="E64" s="101"/>
    </row>
    <row r="65" spans="1:5" ht="28.5">
      <c r="A65" s="70"/>
      <c r="B65" s="62" t="s">
        <v>25</v>
      </c>
      <c r="C65" s="22"/>
      <c r="D65" s="91">
        <v>0</v>
      </c>
      <c r="E65" s="31"/>
    </row>
    <row r="66" spans="1:5" ht="15" customHeight="1">
      <c r="A66" s="70"/>
      <c r="B66" s="54" t="s">
        <v>20</v>
      </c>
      <c r="C66" s="19"/>
      <c r="D66" s="92">
        <v>0</v>
      </c>
      <c r="E66" s="32"/>
    </row>
    <row r="67" spans="1:5" ht="15" customHeight="1">
      <c r="A67" s="70"/>
      <c r="B67" s="54" t="s">
        <v>21</v>
      </c>
      <c r="C67" s="19"/>
      <c r="D67" s="92">
        <v>0</v>
      </c>
      <c r="E67" s="32"/>
    </row>
    <row r="68" spans="1:5" ht="15" customHeight="1">
      <c r="A68" s="70"/>
      <c r="B68" s="54" t="s">
        <v>22</v>
      </c>
      <c r="C68" s="19"/>
      <c r="D68" s="92">
        <v>0</v>
      </c>
      <c r="E68" s="32"/>
    </row>
    <row r="69" spans="1:5" ht="15" customHeight="1">
      <c r="A69" s="70"/>
      <c r="B69" s="54" t="s">
        <v>80</v>
      </c>
      <c r="C69" s="19">
        <v>13140000</v>
      </c>
      <c r="D69" s="92">
        <v>0</v>
      </c>
      <c r="E69" s="32">
        <f>4000000-752378</f>
        <v>3247622</v>
      </c>
    </row>
    <row r="70" spans="1:5" ht="15" customHeight="1">
      <c r="A70" s="55"/>
      <c r="B70" s="54" t="s">
        <v>23</v>
      </c>
      <c r="C70" s="19">
        <v>2644801</v>
      </c>
      <c r="D70" s="92">
        <v>17758</v>
      </c>
      <c r="E70" s="33">
        <v>5205738</v>
      </c>
    </row>
    <row r="71" spans="1:5" ht="15" customHeight="1" thickBot="1">
      <c r="A71" s="70"/>
      <c r="B71" s="64" t="s">
        <v>24</v>
      </c>
      <c r="C71" s="22">
        <v>121905</v>
      </c>
      <c r="D71" s="34">
        <v>140426</v>
      </c>
      <c r="E71" s="34">
        <v>241151</v>
      </c>
    </row>
    <row r="72" spans="1:5" ht="15" customHeight="1" thickBot="1">
      <c r="A72" s="71" t="s">
        <v>63</v>
      </c>
      <c r="B72" s="60" t="s">
        <v>64</v>
      </c>
      <c r="C72" s="24">
        <f>SUM(C65:C71)</f>
        <v>15906706</v>
      </c>
      <c r="D72" s="24">
        <f>SUM(D65:D71)</f>
        <v>158184</v>
      </c>
      <c r="E72" s="24">
        <f>SUM(E65:E71)</f>
        <v>8694511</v>
      </c>
    </row>
    <row r="73" spans="1:5" ht="28.5" customHeight="1">
      <c r="A73" s="70"/>
      <c r="B73" s="62" t="s">
        <v>65</v>
      </c>
      <c r="C73" s="22">
        <v>7000000</v>
      </c>
      <c r="D73" s="28">
        <v>4000000</v>
      </c>
      <c r="E73" s="12"/>
    </row>
    <row r="74" spans="1:5" ht="15" customHeight="1">
      <c r="A74" s="70"/>
      <c r="B74" s="54" t="s">
        <v>26</v>
      </c>
      <c r="C74" s="19"/>
      <c r="D74" s="90">
        <v>0</v>
      </c>
      <c r="E74" s="20"/>
    </row>
    <row r="75" spans="1:5" ht="15" customHeight="1">
      <c r="A75" s="70"/>
      <c r="B75" s="54" t="s">
        <v>27</v>
      </c>
      <c r="C75" s="19"/>
      <c r="D75" s="90">
        <v>0</v>
      </c>
      <c r="E75" s="20"/>
    </row>
    <row r="76" spans="1:5" ht="15" customHeight="1">
      <c r="A76" s="70"/>
      <c r="B76" s="54" t="s">
        <v>28</v>
      </c>
      <c r="C76" s="19"/>
      <c r="D76" s="90">
        <v>0</v>
      </c>
      <c r="E76" s="20"/>
    </row>
    <row r="77" spans="1:5" ht="15" customHeight="1">
      <c r="A77" s="70"/>
      <c r="B77" s="63" t="s">
        <v>79</v>
      </c>
      <c r="C77" s="19"/>
      <c r="D77" s="90">
        <v>0</v>
      </c>
      <c r="E77" s="20"/>
    </row>
    <row r="78" spans="1:5" ht="15" customHeight="1" thickBot="1">
      <c r="A78" s="72"/>
      <c r="B78" s="64" t="s">
        <v>29</v>
      </c>
      <c r="C78" s="21">
        <v>121905</v>
      </c>
      <c r="D78" s="22">
        <v>207103</v>
      </c>
      <c r="E78" s="12">
        <v>241151</v>
      </c>
    </row>
    <row r="79" spans="1:5" ht="15" customHeight="1" thickBot="1">
      <c r="A79" s="5" t="s">
        <v>66</v>
      </c>
      <c r="B79" s="60" t="s">
        <v>67</v>
      </c>
      <c r="C79" s="16">
        <f>SUM(C73:C78)</f>
        <v>7121905</v>
      </c>
      <c r="D79" s="16">
        <f>SUM(D73:D78)</f>
        <v>4207103</v>
      </c>
      <c r="E79" s="16">
        <f>SUM(E73:E78)</f>
        <v>241151</v>
      </c>
    </row>
    <row r="80" spans="1:5" ht="15" customHeight="1" thickBot="1">
      <c r="A80" s="5"/>
      <c r="B80" s="73" t="s">
        <v>68</v>
      </c>
      <c r="C80" s="16">
        <f>SUM(C26,C44,C60,C79)</f>
        <v>32996946</v>
      </c>
      <c r="D80" s="16">
        <f>SUM(D26,D44,D60,D79)</f>
        <v>38950071.923999995</v>
      </c>
      <c r="E80" s="16">
        <f>SUM(E26,E44,E60,E79)</f>
        <v>35999795</v>
      </c>
    </row>
    <row r="81" spans="1:5" ht="15" customHeight="1" thickBot="1">
      <c r="A81" s="5"/>
      <c r="B81" s="60" t="s">
        <v>69</v>
      </c>
      <c r="C81" s="8">
        <f>-SUM(C59,C78)</f>
        <v>-5198061</v>
      </c>
      <c r="D81" s="8">
        <v>-5913878.411</v>
      </c>
      <c r="E81" s="8">
        <f>-SUM(E59,E78)</f>
        <v>-6417370</v>
      </c>
    </row>
    <row r="82" spans="1:5" ht="28.5" customHeight="1" thickBot="1">
      <c r="A82" s="5"/>
      <c r="B82" s="60" t="s">
        <v>73</v>
      </c>
      <c r="C82" s="8">
        <v>-335531</v>
      </c>
      <c r="D82" s="22">
        <v>-547794</v>
      </c>
      <c r="E82" s="8">
        <v>-740000</v>
      </c>
    </row>
    <row r="83" spans="1:5" ht="15" customHeight="1" thickBot="1">
      <c r="A83" s="5"/>
      <c r="B83" s="60" t="s">
        <v>70</v>
      </c>
      <c r="C83" s="16">
        <f>SUM(C80:C82)</f>
        <v>27463354</v>
      </c>
      <c r="D83" s="16">
        <f>SUM(D80:D82)</f>
        <v>32488399.512999997</v>
      </c>
      <c r="E83" s="16">
        <f>SUM(E80:E82)</f>
        <v>28842425</v>
      </c>
    </row>
    <row r="84" spans="1:5" ht="15" customHeight="1" thickBot="1">
      <c r="A84" s="5"/>
      <c r="B84" s="73" t="s">
        <v>71</v>
      </c>
      <c r="C84" s="16">
        <f>SUM(C12,C32,C53,C72)</f>
        <v>46046583</v>
      </c>
      <c r="D84" s="16">
        <f>SUM(D12,D32,D53,D72)</f>
        <v>48793558.171</v>
      </c>
      <c r="E84" s="16">
        <f>SUM(E12,E32,E53,E72)</f>
        <v>35999795</v>
      </c>
    </row>
    <row r="85" spans="1:10" s="76" customFormat="1" ht="18" customHeight="1" thickBot="1">
      <c r="A85" s="74"/>
      <c r="B85" s="75" t="s">
        <v>69</v>
      </c>
      <c r="C85" s="7">
        <f>-SUM(C52,C71)</f>
        <v>-5198061</v>
      </c>
      <c r="D85" s="8">
        <f>-SUM(D52,D71)</f>
        <v>-5913879.357</v>
      </c>
      <c r="E85" s="7">
        <f>-SUM(E52,E71)</f>
        <v>-6417370</v>
      </c>
      <c r="G85" s="88"/>
      <c r="H85" s="89"/>
      <c r="I85" s="89"/>
      <c r="J85" s="89"/>
    </row>
    <row r="86" spans="1:10" s="76" customFormat="1" ht="33.75" customHeight="1" thickBot="1">
      <c r="A86" s="74"/>
      <c r="B86" s="60" t="s">
        <v>73</v>
      </c>
      <c r="C86" s="7">
        <v>-335531</v>
      </c>
      <c r="D86" s="22">
        <v>-547794</v>
      </c>
      <c r="E86" s="7">
        <v>-740000</v>
      </c>
      <c r="G86" s="88"/>
      <c r="H86" s="89"/>
      <c r="I86" s="89"/>
      <c r="J86" s="89"/>
    </row>
    <row r="87" spans="1:5" ht="15.75" thickBot="1">
      <c r="A87" s="77"/>
      <c r="B87" s="60" t="s">
        <v>72</v>
      </c>
      <c r="C87" s="15">
        <f>SUM(C84:C86)</f>
        <v>40512991</v>
      </c>
      <c r="D87" s="15">
        <f>SUM(D84:D86)</f>
        <v>42331884.813999996</v>
      </c>
      <c r="E87" s="15">
        <f>SUM(E84:E86)</f>
        <v>28842425</v>
      </c>
    </row>
    <row r="88" ht="15">
      <c r="D88" s="78"/>
    </row>
    <row r="89" spans="4:6" ht="23.25" customHeight="1">
      <c r="D89" s="78"/>
      <c r="F89" s="30"/>
    </row>
    <row r="90" spans="4:5" ht="15">
      <c r="D90" s="79"/>
      <c r="E90" s="80"/>
    </row>
    <row r="92" ht="15">
      <c r="D92" s="78"/>
    </row>
  </sheetData>
  <sheetProtection/>
  <mergeCells count="12">
    <mergeCell ref="D1:E1"/>
    <mergeCell ref="A2:E2"/>
    <mergeCell ref="A3:E3"/>
    <mergeCell ref="D4:E4"/>
    <mergeCell ref="A5:B6"/>
    <mergeCell ref="C5:C6"/>
    <mergeCell ref="D63:D64"/>
    <mergeCell ref="D5:D6"/>
    <mergeCell ref="A63:B64"/>
    <mergeCell ref="C63:C64"/>
    <mergeCell ref="E63:E64"/>
    <mergeCell ref="E5:E6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61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2020-01-27T08:04:00Z</cp:lastPrinted>
  <dcterms:created xsi:type="dcterms:W3CDTF">2012-01-31T21:05:03Z</dcterms:created>
  <dcterms:modified xsi:type="dcterms:W3CDTF">2020-01-27T12:16:47Z</dcterms:modified>
  <cp:category/>
  <cp:version/>
  <cp:contentType/>
  <cp:contentStatus/>
</cp:coreProperties>
</file>