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0515" windowHeight="4680" tabRatio="616"/>
  </bookViews>
  <sheets>
    <sheet name="2013 1.bevkiadfőössz. " sheetId="19" r:id="rId1"/>
    <sheet name="2. önkorm.bevkiad" sheetId="33" r:id="rId2"/>
    <sheet name="3.önkormfelki-be" sheetId="32" r:id="rId3"/>
    <sheet name="4-10 önálló int.be-ki." sheetId="7" r:id="rId4"/>
    <sheet name="11.tartalék." sheetId="11" r:id="rId5"/>
    <sheet name="12.szoc.támogatások" sheetId="13" r:id="rId6"/>
    <sheet name="13.eng.létszámkeret" sheetId="14" r:id="rId7"/>
    <sheet name="14.pénzeszköz átadás" sheetId="40" r:id="rId8"/>
    <sheet name="15.közvetett támogatások" sheetId="39" r:id="rId9"/>
    <sheet name="16. nyújtott kölcsönök áll." sheetId="38" r:id="rId10"/>
    <sheet name="17.működési tám. saját tul.kft " sheetId="37" r:id="rId11"/>
    <sheet name="18.hitel állomány " sheetId="36" r:id="rId12"/>
    <sheet name="19.tartós részesedések áll." sheetId="35" r:id="rId13"/>
    <sheet name="20.pénzeszköz változás" sheetId="34" r:id="rId14"/>
    <sheet name="21.pénzforgalmi mérleg" sheetId="17" r:id="rId15"/>
    <sheet name="22.egyszerűsített mérleg" sheetId="41" r:id="rId16"/>
    <sheet name="23.egyszerűsített pénzforgalmi " sheetId="42" r:id="rId17"/>
    <sheet name="24.egyszerűsített pénzmaradvány" sheetId="43" r:id="rId18"/>
    <sheet name="25.egyszerűsített váll.maradván" sheetId="44" r:id="rId19"/>
    <sheet name="26.vagyonkimutatás" sheetId="47" r:id="rId20"/>
    <sheet name="27.Unios tám.fin.programok" sheetId="46" r:id="rId21"/>
  </sheets>
  <definedNames>
    <definedName name="_xlnm.Print_Area" localSheetId="4">'11.tartalék.'!$A$1:$AA$47</definedName>
    <definedName name="_xlnm.Print_Area" localSheetId="3">'4-10 önálló int.be-ki.'!$A$1:$CF$30</definedName>
  </definedNames>
  <calcPr calcId="145621"/>
</workbook>
</file>

<file path=xl/calcChain.xml><?xml version="1.0" encoding="utf-8"?>
<calcChain xmlns="http://schemas.openxmlformats.org/spreadsheetml/2006/main">
  <c r="H38" i="36" l="1"/>
  <c r="F38" i="36"/>
  <c r="H31" i="36"/>
  <c r="H39" i="36" s="1"/>
  <c r="F31" i="36"/>
  <c r="F22" i="36"/>
  <c r="F13" i="36"/>
  <c r="F39" i="36" s="1"/>
  <c r="G14" i="40"/>
  <c r="D14" i="40"/>
  <c r="J8" i="40"/>
  <c r="J14" i="40" s="1"/>
  <c r="T13" i="32"/>
  <c r="T14" i="32"/>
  <c r="T15" i="32"/>
  <c r="T16" i="32"/>
  <c r="T17" i="32"/>
  <c r="T18" i="32"/>
  <c r="T19" i="32"/>
  <c r="T21" i="32"/>
  <c r="T22" i="32"/>
  <c r="D135" i="47"/>
  <c r="D84" i="47"/>
  <c r="H48" i="19"/>
  <c r="E48" i="19"/>
  <c r="L56" i="19"/>
  <c r="K12" i="19"/>
  <c r="E21" i="19"/>
  <c r="D55" i="42"/>
  <c r="E55" i="42"/>
  <c r="C55" i="42"/>
  <c r="C17" i="38"/>
  <c r="D17" i="38"/>
  <c r="E17" i="38"/>
  <c r="F17" i="38"/>
  <c r="G17" i="38"/>
  <c r="H17" i="38"/>
  <c r="B17" i="38"/>
  <c r="H10" i="37"/>
  <c r="I10" i="37"/>
  <c r="G10" i="37"/>
  <c r="E22" i="33"/>
  <c r="AO5" i="7"/>
  <c r="BO13" i="7"/>
  <c r="BP13" i="7"/>
  <c r="L44" i="33"/>
  <c r="L45" i="33"/>
  <c r="L46" i="33"/>
  <c r="L47" i="33"/>
  <c r="L48" i="33"/>
  <c r="L49" i="33"/>
  <c r="L50" i="33"/>
  <c r="L51" i="33"/>
  <c r="L52" i="33"/>
  <c r="L53" i="33"/>
  <c r="L54" i="33"/>
  <c r="L55" i="33"/>
  <c r="L56" i="33"/>
  <c r="L58" i="33"/>
  <c r="L59" i="33"/>
  <c r="L60" i="33"/>
  <c r="L62" i="33"/>
  <c r="L63" i="33"/>
  <c r="L64" i="33"/>
  <c r="L65" i="33"/>
  <c r="G13" i="7"/>
  <c r="H13" i="7"/>
  <c r="E26" i="7"/>
  <c r="E22" i="7"/>
  <c r="F22" i="7"/>
  <c r="G22" i="7"/>
  <c r="H22" i="7"/>
  <c r="I22" i="7"/>
  <c r="L6" i="7"/>
  <c r="L7" i="7"/>
  <c r="L8" i="7"/>
  <c r="L9" i="7"/>
  <c r="L10" i="7"/>
  <c r="L11" i="7"/>
  <c r="L12" i="7"/>
  <c r="F67" i="17"/>
  <c r="F68" i="17"/>
  <c r="F69" i="17"/>
  <c r="F70" i="17"/>
  <c r="F71" i="17"/>
  <c r="F72" i="17"/>
  <c r="F73" i="17"/>
  <c r="F74" i="17"/>
  <c r="F76" i="17"/>
  <c r="F77" i="17"/>
  <c r="F78" i="17"/>
  <c r="F79" i="17"/>
  <c r="F80" i="17"/>
  <c r="F81" i="17"/>
  <c r="F82" i="17"/>
  <c r="F83" i="17"/>
  <c r="F86" i="17"/>
  <c r="F35" i="17"/>
  <c r="F36" i="17"/>
  <c r="F37" i="17"/>
  <c r="F38" i="17"/>
  <c r="F39" i="17"/>
  <c r="F40" i="17"/>
  <c r="F41" i="17"/>
  <c r="F42" i="17"/>
  <c r="F44" i="17"/>
  <c r="F45" i="17"/>
  <c r="F46" i="17"/>
  <c r="F47" i="17"/>
  <c r="F48" i="17"/>
  <c r="F49" i="17"/>
  <c r="C46" i="42"/>
  <c r="C54" i="42" s="1"/>
  <c r="D40" i="42"/>
  <c r="D47" i="42" s="1"/>
  <c r="D51" i="42" s="1"/>
  <c r="E40" i="42"/>
  <c r="E47" i="42" s="1"/>
  <c r="E51" i="42" s="1"/>
  <c r="C40" i="42"/>
  <c r="C52" i="42" s="1"/>
  <c r="C53" i="42" s="1"/>
  <c r="H9" i="43"/>
  <c r="H10" i="43"/>
  <c r="H11" i="43"/>
  <c r="H12" i="43"/>
  <c r="H14" i="43"/>
  <c r="H15" i="43"/>
  <c r="H17" i="43"/>
  <c r="H18" i="43"/>
  <c r="H20" i="43"/>
  <c r="H22" i="43"/>
  <c r="H8" i="43"/>
  <c r="E9" i="43"/>
  <c r="E10" i="43"/>
  <c r="E11" i="43"/>
  <c r="E12" i="43"/>
  <c r="E14" i="43"/>
  <c r="E15" i="43"/>
  <c r="E17" i="43"/>
  <c r="E18" i="43"/>
  <c r="E20" i="43"/>
  <c r="E21" i="43"/>
  <c r="E22" i="43"/>
  <c r="E8" i="43"/>
  <c r="D19" i="43"/>
  <c r="G19" i="43"/>
  <c r="D13" i="43"/>
  <c r="D16" i="43" s="1"/>
  <c r="F13" i="43"/>
  <c r="F16" i="43" s="1"/>
  <c r="G13" i="43"/>
  <c r="G16" i="43" s="1"/>
  <c r="C19" i="43"/>
  <c r="E19" i="43" s="1"/>
  <c r="C13" i="43"/>
  <c r="C16" i="43" s="1"/>
  <c r="E16" i="43" s="1"/>
  <c r="D23" i="42"/>
  <c r="D54" i="42" s="1"/>
  <c r="E23" i="42"/>
  <c r="E24" i="42" s="1"/>
  <c r="E27" i="42" s="1"/>
  <c r="C23" i="42"/>
  <c r="D17" i="42"/>
  <c r="D24" i="42" s="1"/>
  <c r="D27" i="42" s="1"/>
  <c r="E17" i="42"/>
  <c r="C17" i="42"/>
  <c r="C24" i="42" s="1"/>
  <c r="C27" i="42" s="1"/>
  <c r="F7" i="17"/>
  <c r="F8" i="17"/>
  <c r="F9" i="17"/>
  <c r="F10" i="17"/>
  <c r="F11" i="17"/>
  <c r="F12" i="17"/>
  <c r="F13" i="17"/>
  <c r="F14" i="17"/>
  <c r="K86" i="17"/>
  <c r="J84" i="17"/>
  <c r="I84" i="17"/>
  <c r="H84" i="17"/>
  <c r="E84" i="17"/>
  <c r="D84" i="17"/>
  <c r="C84" i="17"/>
  <c r="K83" i="17"/>
  <c r="K82" i="17"/>
  <c r="K81" i="17"/>
  <c r="K80" i="17"/>
  <c r="K79" i="17"/>
  <c r="K78" i="17"/>
  <c r="K77" i="17"/>
  <c r="K76" i="17"/>
  <c r="J75" i="17"/>
  <c r="J85" i="17" s="1"/>
  <c r="J87" i="17" s="1"/>
  <c r="I75" i="17"/>
  <c r="I85" i="17" s="1"/>
  <c r="I87" i="17" s="1"/>
  <c r="H75" i="17"/>
  <c r="E75" i="17"/>
  <c r="E85" i="17" s="1"/>
  <c r="E87" i="17" s="1"/>
  <c r="D75" i="17"/>
  <c r="D85" i="17" s="1"/>
  <c r="D87" i="17" s="1"/>
  <c r="C75" i="17"/>
  <c r="K74" i="17"/>
  <c r="K73" i="17"/>
  <c r="K72" i="17"/>
  <c r="K71" i="17"/>
  <c r="K70" i="17"/>
  <c r="K69" i="17"/>
  <c r="K68" i="17"/>
  <c r="K67" i="17"/>
  <c r="K66" i="17"/>
  <c r="F66" i="17"/>
  <c r="K54" i="17"/>
  <c r="F54" i="17"/>
  <c r="J52" i="17"/>
  <c r="I52" i="17"/>
  <c r="H52" i="17"/>
  <c r="E52" i="17"/>
  <c r="D52" i="17"/>
  <c r="C52" i="17"/>
  <c r="K51" i="17"/>
  <c r="F51" i="17"/>
  <c r="K50" i="17"/>
  <c r="F50" i="17"/>
  <c r="K49" i="17"/>
  <c r="K48" i="17"/>
  <c r="K47" i="17"/>
  <c r="K46" i="17"/>
  <c r="K45" i="17"/>
  <c r="K44" i="17"/>
  <c r="J43" i="17"/>
  <c r="J53" i="17" s="1"/>
  <c r="J55" i="17" s="1"/>
  <c r="I43" i="17"/>
  <c r="I53" i="17" s="1"/>
  <c r="I55" i="17" s="1"/>
  <c r="H43" i="17"/>
  <c r="E43" i="17"/>
  <c r="E53" i="17" s="1"/>
  <c r="E55" i="17" s="1"/>
  <c r="D43" i="17"/>
  <c r="D53" i="17" s="1"/>
  <c r="D55" i="17" s="1"/>
  <c r="C43" i="17"/>
  <c r="K42" i="17"/>
  <c r="K41" i="17"/>
  <c r="K40" i="17"/>
  <c r="K39" i="17"/>
  <c r="K38" i="17"/>
  <c r="K37" i="17"/>
  <c r="K36" i="17"/>
  <c r="K35" i="17"/>
  <c r="K34" i="17"/>
  <c r="F34" i="17"/>
  <c r="T49" i="32"/>
  <c r="S48" i="32"/>
  <c r="T48" i="32"/>
  <c r="S47" i="32"/>
  <c r="T47" i="32"/>
  <c r="S46" i="32"/>
  <c r="T46" i="32"/>
  <c r="T44" i="32"/>
  <c r="T43" i="32"/>
  <c r="S42" i="32"/>
  <c r="T42" i="32"/>
  <c r="T40" i="32"/>
  <c r="T38" i="32"/>
  <c r="T37" i="32"/>
  <c r="T36" i="32"/>
  <c r="S40" i="32"/>
  <c r="S38" i="32"/>
  <c r="S37" i="32"/>
  <c r="S36" i="32"/>
  <c r="S41" i="32" s="1"/>
  <c r="N45" i="32"/>
  <c r="O45" i="32"/>
  <c r="P45" i="32"/>
  <c r="Q45" i="32"/>
  <c r="N41" i="32"/>
  <c r="N50" i="32" s="1"/>
  <c r="O41" i="32"/>
  <c r="P41" i="32"/>
  <c r="P50" i="32" s="1"/>
  <c r="Q41" i="32"/>
  <c r="Q50" i="32" s="1"/>
  <c r="I45" i="32"/>
  <c r="J45" i="32"/>
  <c r="K45" i="32"/>
  <c r="I41" i="32"/>
  <c r="J41" i="32"/>
  <c r="K41" i="32"/>
  <c r="G45" i="32"/>
  <c r="H45" i="32"/>
  <c r="G41" i="32"/>
  <c r="G50" i="32" s="1"/>
  <c r="H41" i="32"/>
  <c r="E45" i="32"/>
  <c r="E41" i="32"/>
  <c r="S13" i="32"/>
  <c r="S18" i="32"/>
  <c r="S19" i="32"/>
  <c r="S17" i="32"/>
  <c r="S14" i="32"/>
  <c r="S15" i="32"/>
  <c r="S16" i="32"/>
  <c r="S10" i="32"/>
  <c r="S11" i="32"/>
  <c r="S12" i="32"/>
  <c r="S20" i="32"/>
  <c r="T11" i="32"/>
  <c r="T10" i="32"/>
  <c r="S9" i="32"/>
  <c r="S23" i="32" s="1"/>
  <c r="T9" i="32"/>
  <c r="K20" i="32"/>
  <c r="K23" i="32" s="1"/>
  <c r="E20" i="32"/>
  <c r="D20" i="32"/>
  <c r="K55" i="33"/>
  <c r="K56" i="19"/>
  <c r="E62" i="19"/>
  <c r="E58" i="19"/>
  <c r="D173" i="47"/>
  <c r="C173" i="47"/>
  <c r="D166" i="47"/>
  <c r="D174" i="47" s="1"/>
  <c r="C166" i="47"/>
  <c r="C135" i="47"/>
  <c r="C174" i="47" s="1"/>
  <c r="D126" i="47"/>
  <c r="D119" i="47"/>
  <c r="C126" i="47"/>
  <c r="C119" i="47"/>
  <c r="D110" i="47"/>
  <c r="C110" i="47"/>
  <c r="D107" i="47"/>
  <c r="C107" i="47"/>
  <c r="D104" i="47"/>
  <c r="D111" i="47" s="1"/>
  <c r="C104" i="47"/>
  <c r="C84" i="47"/>
  <c r="D79" i="47"/>
  <c r="C79" i="47"/>
  <c r="D70" i="47"/>
  <c r="C70" i="47"/>
  <c r="D63" i="47"/>
  <c r="C63" i="47"/>
  <c r="D46" i="47"/>
  <c r="D85" i="47" s="1"/>
  <c r="C46" i="47"/>
  <c r="D38" i="47"/>
  <c r="C38" i="47"/>
  <c r="D32" i="47"/>
  <c r="C32" i="47"/>
  <c r="D22" i="47"/>
  <c r="C22" i="47"/>
  <c r="D13" i="47"/>
  <c r="D39" i="47" s="1"/>
  <c r="D86" i="47" s="1"/>
  <c r="C13" i="47"/>
  <c r="H22" i="41"/>
  <c r="H23" i="41"/>
  <c r="H24" i="41"/>
  <c r="H26" i="41"/>
  <c r="H27" i="41"/>
  <c r="H29" i="41"/>
  <c r="H30" i="41"/>
  <c r="H31" i="41"/>
  <c r="E22" i="41"/>
  <c r="E23" i="41"/>
  <c r="E24" i="41"/>
  <c r="E26" i="41"/>
  <c r="E27" i="41"/>
  <c r="E29" i="41"/>
  <c r="E30" i="41"/>
  <c r="E31" i="41"/>
  <c r="D28" i="41"/>
  <c r="F28" i="41"/>
  <c r="G28" i="41"/>
  <c r="C28" i="41"/>
  <c r="D25" i="41"/>
  <c r="F25" i="41"/>
  <c r="H25" i="41" s="1"/>
  <c r="G25" i="41"/>
  <c r="C25" i="41"/>
  <c r="D21" i="41"/>
  <c r="D32" i="41" s="1"/>
  <c r="F21" i="41"/>
  <c r="G21" i="41"/>
  <c r="G32" i="41" s="1"/>
  <c r="C21" i="41"/>
  <c r="H14" i="41"/>
  <c r="H15" i="41"/>
  <c r="H16" i="41"/>
  <c r="H17" i="41"/>
  <c r="H13" i="41"/>
  <c r="E14" i="41"/>
  <c r="E15" i="41"/>
  <c r="E16" i="41"/>
  <c r="E17" i="41"/>
  <c r="E13" i="41"/>
  <c r="H9" i="41"/>
  <c r="H10" i="41"/>
  <c r="H11" i="41"/>
  <c r="H8" i="41"/>
  <c r="E9" i="41"/>
  <c r="E10" i="41"/>
  <c r="E11" i="41"/>
  <c r="E8" i="41"/>
  <c r="D12" i="41"/>
  <c r="F12" i="41"/>
  <c r="G12" i="41"/>
  <c r="D7" i="41"/>
  <c r="F7" i="41"/>
  <c r="G7" i="41"/>
  <c r="C12" i="41"/>
  <c r="E12" i="41" s="1"/>
  <c r="C7" i="41"/>
  <c r="C20" i="41"/>
  <c r="C39" i="36"/>
  <c r="D38" i="36"/>
  <c r="D39" i="36" s="1"/>
  <c r="I22" i="36"/>
  <c r="C15" i="39"/>
  <c r="C12" i="39"/>
  <c r="C9" i="39"/>
  <c r="F6" i="40"/>
  <c r="D39" i="32"/>
  <c r="D41" i="32" s="1"/>
  <c r="K9" i="17"/>
  <c r="K10" i="17"/>
  <c r="M24" i="14"/>
  <c r="N24" i="14"/>
  <c r="L24" i="14"/>
  <c r="J24" i="14"/>
  <c r="K24" i="14"/>
  <c r="H24" i="14"/>
  <c r="G24" i="14"/>
  <c r="D24" i="14"/>
  <c r="E24" i="14"/>
  <c r="I6" i="11"/>
  <c r="I15" i="11"/>
  <c r="M45" i="32"/>
  <c r="M41" i="32"/>
  <c r="O20" i="32"/>
  <c r="O23" i="32" s="1"/>
  <c r="P20" i="32"/>
  <c r="P23" i="32" s="1"/>
  <c r="Q20" i="32"/>
  <c r="Q23" i="32" s="1"/>
  <c r="F20" i="32"/>
  <c r="G20" i="32"/>
  <c r="G23" i="32" s="1"/>
  <c r="H20" i="32"/>
  <c r="H23" i="32" s="1"/>
  <c r="I20" i="32"/>
  <c r="J20" i="32"/>
  <c r="J23" i="32" s="1"/>
  <c r="L20" i="32"/>
  <c r="L23" i="32" s="1"/>
  <c r="M20" i="32"/>
  <c r="M23" i="32" s="1"/>
  <c r="N20" i="32"/>
  <c r="N23" i="32" s="1"/>
  <c r="L7" i="33"/>
  <c r="L8" i="33"/>
  <c r="L9" i="33"/>
  <c r="L10" i="33"/>
  <c r="L11" i="33"/>
  <c r="L12" i="33"/>
  <c r="L13" i="33"/>
  <c r="L15" i="33"/>
  <c r="L16" i="33"/>
  <c r="L17" i="33"/>
  <c r="L18" i="33"/>
  <c r="L19" i="33"/>
  <c r="L20" i="33"/>
  <c r="L21" i="33"/>
  <c r="L23" i="33"/>
  <c r="L24" i="33"/>
  <c r="L25" i="33"/>
  <c r="L26" i="33"/>
  <c r="L27" i="33"/>
  <c r="L28" i="33"/>
  <c r="L29" i="33"/>
  <c r="L30" i="33"/>
  <c r="L31" i="33"/>
  <c r="L32" i="33"/>
  <c r="L34" i="33"/>
  <c r="L35" i="33"/>
  <c r="L6" i="33"/>
  <c r="K7" i="33"/>
  <c r="K8" i="33"/>
  <c r="K9" i="33"/>
  <c r="K10" i="33"/>
  <c r="K11" i="33"/>
  <c r="K12" i="33"/>
  <c r="K13" i="33"/>
  <c r="K15" i="33"/>
  <c r="K16" i="33"/>
  <c r="K17" i="33"/>
  <c r="K18" i="33"/>
  <c r="K19" i="33"/>
  <c r="K20" i="33"/>
  <c r="K21" i="33"/>
  <c r="K23" i="33"/>
  <c r="K24" i="33"/>
  <c r="K25" i="33"/>
  <c r="K26" i="33"/>
  <c r="K27" i="33"/>
  <c r="K28" i="33"/>
  <c r="K29" i="33"/>
  <c r="K30" i="33"/>
  <c r="K31" i="33"/>
  <c r="K32" i="33"/>
  <c r="K34" i="33"/>
  <c r="K35" i="33"/>
  <c r="K6" i="33"/>
  <c r="F22" i="33"/>
  <c r="F33" i="33" s="1"/>
  <c r="G22" i="33"/>
  <c r="K22" i="33" s="1"/>
  <c r="H22" i="33"/>
  <c r="L22" i="33" s="1"/>
  <c r="E14" i="33"/>
  <c r="D33" i="33"/>
  <c r="E33" i="33"/>
  <c r="G33" i="33"/>
  <c r="K33" i="33" s="1"/>
  <c r="H33" i="33"/>
  <c r="L33" i="33" s="1"/>
  <c r="I33" i="33"/>
  <c r="D14" i="33"/>
  <c r="F14" i="33"/>
  <c r="K14" i="33"/>
  <c r="H14" i="33"/>
  <c r="I14" i="33"/>
  <c r="K44" i="33"/>
  <c r="K45" i="33"/>
  <c r="K46" i="33"/>
  <c r="K48" i="33"/>
  <c r="K49" i="33"/>
  <c r="K50" i="33"/>
  <c r="K51" i="33"/>
  <c r="K52" i="33"/>
  <c r="K53" i="33"/>
  <c r="K54" i="33"/>
  <c r="K56" i="33"/>
  <c r="K58" i="33"/>
  <c r="K59" i="33"/>
  <c r="K60" i="33"/>
  <c r="K62" i="33"/>
  <c r="K63" i="33"/>
  <c r="K64" i="33"/>
  <c r="K65" i="33"/>
  <c r="L43" i="33"/>
  <c r="K43" i="33"/>
  <c r="D61" i="33"/>
  <c r="E61" i="33"/>
  <c r="L61" i="33" s="1"/>
  <c r="F61" i="33"/>
  <c r="G61" i="33"/>
  <c r="H61" i="33"/>
  <c r="I61" i="33"/>
  <c r="E57" i="33"/>
  <c r="F47" i="33"/>
  <c r="F57" i="33" s="1"/>
  <c r="F66" i="33" s="1"/>
  <c r="H57" i="33"/>
  <c r="H66" i="33" s="1"/>
  <c r="I47" i="33"/>
  <c r="I57" i="33" s="1"/>
  <c r="I66" i="33" s="1"/>
  <c r="G57" i="33"/>
  <c r="G66" i="33" s="1"/>
  <c r="E5" i="7"/>
  <c r="E13" i="7" s="1"/>
  <c r="V20" i="7"/>
  <c r="V21" i="7"/>
  <c r="V23" i="7"/>
  <c r="V24" i="7"/>
  <c r="V25" i="7"/>
  <c r="X18" i="7"/>
  <c r="X19" i="7"/>
  <c r="X20" i="7"/>
  <c r="X21" i="7"/>
  <c r="X23" i="7"/>
  <c r="X24" i="7"/>
  <c r="X25" i="7"/>
  <c r="X26" i="7"/>
  <c r="X17" i="7"/>
  <c r="W18" i="7"/>
  <c r="W19" i="7"/>
  <c r="W20" i="7"/>
  <c r="W21" i="7"/>
  <c r="W23" i="7"/>
  <c r="W24" i="7"/>
  <c r="W25" i="7"/>
  <c r="W26" i="7"/>
  <c r="W17" i="7"/>
  <c r="P5" i="7"/>
  <c r="W5" i="7" s="1"/>
  <c r="Q5" i="7"/>
  <c r="Q13" i="7" s="1"/>
  <c r="X13" i="7" s="1"/>
  <c r="P22" i="7"/>
  <c r="W22" i="7" s="1"/>
  <c r="Q22" i="7"/>
  <c r="X22" i="7" s="1"/>
  <c r="X6" i="7"/>
  <c r="X7" i="7"/>
  <c r="X8" i="7"/>
  <c r="X9" i="7"/>
  <c r="X10" i="7"/>
  <c r="X11" i="7"/>
  <c r="X12" i="7"/>
  <c r="X5" i="7"/>
  <c r="W6" i="7"/>
  <c r="W7" i="7"/>
  <c r="W8" i="7"/>
  <c r="W9" i="7"/>
  <c r="W10" i="7"/>
  <c r="W11" i="7"/>
  <c r="W12" i="7"/>
  <c r="AJ18" i="7"/>
  <c r="AJ19" i="7"/>
  <c r="AJ20" i="7"/>
  <c r="AJ21" i="7"/>
  <c r="AJ23" i="7"/>
  <c r="AJ24" i="7"/>
  <c r="AJ25" i="7"/>
  <c r="AJ17" i="7"/>
  <c r="AI18" i="7"/>
  <c r="AI19" i="7"/>
  <c r="AI20" i="7"/>
  <c r="AI21" i="7"/>
  <c r="AI23" i="7"/>
  <c r="AI24" i="7"/>
  <c r="AI25" i="7"/>
  <c r="AI17" i="7"/>
  <c r="AB26" i="7"/>
  <c r="AI26" i="7" s="1"/>
  <c r="AC26" i="7"/>
  <c r="AJ26" i="7" s="1"/>
  <c r="AB22" i="7"/>
  <c r="AC22" i="7"/>
  <c r="AC27" i="7" s="1"/>
  <c r="AJ27" i="7" s="1"/>
  <c r="AJ6" i="7"/>
  <c r="AJ7" i="7"/>
  <c r="AJ8" i="7"/>
  <c r="AJ9" i="7"/>
  <c r="AJ10" i="7"/>
  <c r="AJ11" i="7"/>
  <c r="AJ12" i="7"/>
  <c r="AI6" i="7"/>
  <c r="AI7" i="7"/>
  <c r="AI8" i="7"/>
  <c r="AI9" i="7"/>
  <c r="AI10" i="7"/>
  <c r="AI11" i="7"/>
  <c r="AI12" i="7"/>
  <c r="AC5" i="7"/>
  <c r="AC13" i="7" s="1"/>
  <c r="AE13" i="7"/>
  <c r="AF13" i="7"/>
  <c r="AB5" i="7"/>
  <c r="AI5" i="7" s="1"/>
  <c r="AT10" i="7"/>
  <c r="AV18" i="7"/>
  <c r="AV19" i="7"/>
  <c r="AV20" i="7"/>
  <c r="AV21" i="7"/>
  <c r="AV23" i="7"/>
  <c r="AV24" i="7"/>
  <c r="AV25" i="7"/>
  <c r="AV17" i="7"/>
  <c r="AU18" i="7"/>
  <c r="AU19" i="7"/>
  <c r="AU20" i="7"/>
  <c r="AU21" i="7"/>
  <c r="AU23" i="7"/>
  <c r="AU24" i="7"/>
  <c r="AU25" i="7"/>
  <c r="AU17" i="7"/>
  <c r="AN26" i="7"/>
  <c r="AO26" i="7"/>
  <c r="AV26" i="7" s="1"/>
  <c r="AP26" i="7"/>
  <c r="AQ26" i="7"/>
  <c r="AS26" i="7"/>
  <c r="AS27" i="7" s="1"/>
  <c r="AT26" i="7"/>
  <c r="AN22" i="7"/>
  <c r="AO22" i="7"/>
  <c r="AP22" i="7"/>
  <c r="AQ27" i="7"/>
  <c r="AN13" i="7"/>
  <c r="AQ13" i="7"/>
  <c r="AR13" i="7"/>
  <c r="AV6" i="7"/>
  <c r="AV7" i="7"/>
  <c r="AV8" i="7"/>
  <c r="AV9" i="7"/>
  <c r="AV10" i="7"/>
  <c r="AV11" i="7"/>
  <c r="AV12" i="7"/>
  <c r="AU6" i="7"/>
  <c r="AU7" i="7"/>
  <c r="AU8" i="7"/>
  <c r="AU9" i="7"/>
  <c r="AU10" i="7"/>
  <c r="AU11" i="7"/>
  <c r="AU12" i="7"/>
  <c r="AU5" i="7"/>
  <c r="AO13" i="7"/>
  <c r="BA26" i="7"/>
  <c r="AZ26" i="7"/>
  <c r="BA22" i="7"/>
  <c r="BA27" i="7" s="1"/>
  <c r="AZ27" i="7"/>
  <c r="BH18" i="7"/>
  <c r="BH19" i="7"/>
  <c r="BH20" i="7"/>
  <c r="BH21" i="7"/>
  <c r="BH23" i="7"/>
  <c r="BH24" i="7"/>
  <c r="BH25" i="7"/>
  <c r="BG18" i="7"/>
  <c r="BG19" i="7"/>
  <c r="BG20" i="7"/>
  <c r="BG21" i="7"/>
  <c r="BG23" i="7"/>
  <c r="BG24" i="7"/>
  <c r="BG25" i="7"/>
  <c r="BH17" i="7"/>
  <c r="BG17" i="7"/>
  <c r="BH6" i="7"/>
  <c r="BH7" i="7"/>
  <c r="BH8" i="7"/>
  <c r="BH9" i="7"/>
  <c r="BH10" i="7"/>
  <c r="BH11" i="7"/>
  <c r="BH12" i="7"/>
  <c r="BH5" i="7"/>
  <c r="BG6" i="7"/>
  <c r="BG7" i="7"/>
  <c r="BG8" i="7"/>
  <c r="BG9" i="7"/>
  <c r="BG10" i="7"/>
  <c r="BG11" i="7"/>
  <c r="BG12" i="7"/>
  <c r="BG5" i="7"/>
  <c r="BF11" i="7"/>
  <c r="BF9" i="7"/>
  <c r="AZ13" i="7"/>
  <c r="BG13" i="7" s="1"/>
  <c r="BH13" i="7"/>
  <c r="BD26" i="7"/>
  <c r="BD22" i="7"/>
  <c r="BC26" i="7"/>
  <c r="BC22" i="7"/>
  <c r="BT6" i="7"/>
  <c r="BT7" i="7"/>
  <c r="BT8" i="7"/>
  <c r="BT9" i="7"/>
  <c r="BT10" i="7"/>
  <c r="BT11" i="7"/>
  <c r="BT12" i="7"/>
  <c r="BS6" i="7"/>
  <c r="BS7" i="7"/>
  <c r="BS8" i="7"/>
  <c r="BS9" i="7"/>
  <c r="BS10" i="7"/>
  <c r="BS11" i="7"/>
  <c r="BS12" i="7"/>
  <c r="BS5" i="7"/>
  <c r="BS13" i="7" s="1"/>
  <c r="BL13" i="7"/>
  <c r="BM5" i="7"/>
  <c r="BM13" i="7" s="1"/>
  <c r="BT18" i="7"/>
  <c r="BT19" i="7"/>
  <c r="BT20" i="7"/>
  <c r="BT21" i="7"/>
  <c r="BT23" i="7"/>
  <c r="BT24" i="7"/>
  <c r="BT25" i="7"/>
  <c r="BT17" i="7"/>
  <c r="BM22" i="7"/>
  <c r="BS18" i="7"/>
  <c r="BS19" i="7"/>
  <c r="BS20" i="7"/>
  <c r="BS21" i="7"/>
  <c r="BS23" i="7"/>
  <c r="BS24" i="7"/>
  <c r="BS25" i="7"/>
  <c r="BS17" i="7"/>
  <c r="BL26" i="7"/>
  <c r="BS26" i="7" s="1"/>
  <c r="BM26" i="7"/>
  <c r="BT26" i="7" s="1"/>
  <c r="BL22" i="7"/>
  <c r="BS22" i="7" s="1"/>
  <c r="BX13" i="7"/>
  <c r="CF6" i="7"/>
  <c r="CF7" i="7"/>
  <c r="CF8" i="7"/>
  <c r="CF9" i="7"/>
  <c r="CF10" i="7"/>
  <c r="CF11" i="7"/>
  <c r="CF12" i="7"/>
  <c r="CE6" i="7"/>
  <c r="CE7" i="7"/>
  <c r="CE8" i="7"/>
  <c r="CE9" i="7"/>
  <c r="CE10" i="7"/>
  <c r="CE11" i="7"/>
  <c r="CE12" i="7"/>
  <c r="BY5" i="7"/>
  <c r="BY13" i="7" s="1"/>
  <c r="BZ5" i="7"/>
  <c r="BZ13" i="7" s="1"/>
  <c r="CA5" i="7"/>
  <c r="CA13" i="7" s="1"/>
  <c r="CB5" i="7"/>
  <c r="CB13" i="7" s="1"/>
  <c r="CC5" i="7"/>
  <c r="CF18" i="7"/>
  <c r="CF19" i="7"/>
  <c r="CF20" i="7"/>
  <c r="CF21" i="7"/>
  <c r="CF23" i="7"/>
  <c r="CF24" i="7"/>
  <c r="CF25" i="7"/>
  <c r="CE18" i="7"/>
  <c r="CE19" i="7"/>
  <c r="CE20" i="7"/>
  <c r="CE21" i="7"/>
  <c r="CE23" i="7"/>
  <c r="CE24" i="7"/>
  <c r="CE25" i="7"/>
  <c r="CF17" i="7"/>
  <c r="CE17" i="7"/>
  <c r="BX26" i="7"/>
  <c r="BY26" i="7"/>
  <c r="BZ26" i="7"/>
  <c r="CA26" i="7"/>
  <c r="CB26" i="7"/>
  <c r="CC26" i="7"/>
  <c r="BZ22" i="7"/>
  <c r="BZ27" i="7" s="1"/>
  <c r="CA22" i="7"/>
  <c r="CA27" i="7" s="1"/>
  <c r="CB22" i="7"/>
  <c r="CB27" i="7" s="1"/>
  <c r="CC22" i="7"/>
  <c r="CC27" i="7" s="1"/>
  <c r="BX22" i="7"/>
  <c r="BY22" i="7"/>
  <c r="D13" i="19"/>
  <c r="E13" i="19"/>
  <c r="C13" i="19"/>
  <c r="D5" i="19"/>
  <c r="E5" i="19"/>
  <c r="D32" i="19"/>
  <c r="E32" i="19"/>
  <c r="L7" i="19"/>
  <c r="L8" i="19"/>
  <c r="L9" i="19"/>
  <c r="L10" i="19"/>
  <c r="L11" i="19"/>
  <c r="L14" i="19"/>
  <c r="L15" i="19"/>
  <c r="L16" i="19"/>
  <c r="L17" i="19"/>
  <c r="L18" i="19"/>
  <c r="L19" i="19"/>
  <c r="L20" i="19"/>
  <c r="L22" i="19"/>
  <c r="L23" i="19"/>
  <c r="L24" i="19"/>
  <c r="L25" i="19"/>
  <c r="L26" i="19"/>
  <c r="L27" i="19"/>
  <c r="L28" i="19"/>
  <c r="L29" i="19"/>
  <c r="L30" i="19"/>
  <c r="L31" i="19"/>
  <c r="L33" i="19"/>
  <c r="L34" i="19"/>
  <c r="L36" i="19"/>
  <c r="K7" i="19"/>
  <c r="K8" i="19"/>
  <c r="K9" i="19"/>
  <c r="K10" i="19"/>
  <c r="K11" i="19"/>
  <c r="K14" i="19"/>
  <c r="K15" i="19"/>
  <c r="K16" i="19"/>
  <c r="K17" i="19"/>
  <c r="K18" i="19"/>
  <c r="K19" i="19"/>
  <c r="K20" i="19"/>
  <c r="K22" i="19"/>
  <c r="K23" i="19"/>
  <c r="K24" i="19"/>
  <c r="K25" i="19"/>
  <c r="K26" i="19"/>
  <c r="K27" i="19"/>
  <c r="K28" i="19"/>
  <c r="K29" i="19"/>
  <c r="K30" i="19"/>
  <c r="K31" i="19"/>
  <c r="K33" i="19"/>
  <c r="K34" i="19"/>
  <c r="K36" i="19"/>
  <c r="L6" i="19"/>
  <c r="L5" i="19" s="1"/>
  <c r="K6" i="19"/>
  <c r="F8" i="13"/>
  <c r="G8" i="13"/>
  <c r="E8" i="13"/>
  <c r="F15" i="13"/>
  <c r="G15" i="13"/>
  <c r="L52" i="19"/>
  <c r="F48" i="19"/>
  <c r="G48" i="19"/>
  <c r="G58" i="19" s="1"/>
  <c r="H58" i="19"/>
  <c r="D58" i="19"/>
  <c r="D62" i="19"/>
  <c r="L46" i="19"/>
  <c r="L47" i="19"/>
  <c r="L49" i="19"/>
  <c r="L50" i="19"/>
  <c r="L51" i="19"/>
  <c r="L53" i="19"/>
  <c r="L54" i="19"/>
  <c r="L55" i="19"/>
  <c r="L57" i="19"/>
  <c r="L59" i="19"/>
  <c r="L60" i="19"/>
  <c r="L61" i="19"/>
  <c r="L63" i="19"/>
  <c r="L64" i="19"/>
  <c r="L65" i="19"/>
  <c r="L66" i="19"/>
  <c r="L68" i="19"/>
  <c r="K47" i="19"/>
  <c r="K49" i="19"/>
  <c r="K50" i="19"/>
  <c r="K51" i="19"/>
  <c r="K52" i="19"/>
  <c r="K53" i="19"/>
  <c r="K54" i="19"/>
  <c r="K55" i="19"/>
  <c r="K57" i="19"/>
  <c r="K59" i="19"/>
  <c r="K60" i="19"/>
  <c r="K61" i="19"/>
  <c r="K63" i="19"/>
  <c r="K64" i="19"/>
  <c r="K65" i="19"/>
  <c r="K66" i="19"/>
  <c r="K68" i="19"/>
  <c r="K45" i="19"/>
  <c r="K46" i="19"/>
  <c r="K44" i="19"/>
  <c r="G21" i="19"/>
  <c r="K21" i="19" s="1"/>
  <c r="H21" i="19"/>
  <c r="L21" i="19" s="1"/>
  <c r="G13" i="19"/>
  <c r="K13" i="19" s="1"/>
  <c r="L13" i="19"/>
  <c r="G62" i="19"/>
  <c r="K62" i="19" s="1"/>
  <c r="H62" i="19"/>
  <c r="D5" i="7"/>
  <c r="D13" i="7" s="1"/>
  <c r="K7" i="7"/>
  <c r="K8" i="7"/>
  <c r="K9" i="7"/>
  <c r="K10" i="7"/>
  <c r="K11" i="7"/>
  <c r="K12" i="7"/>
  <c r="K6" i="7"/>
  <c r="K5" i="7" s="1"/>
  <c r="K13" i="7" s="1"/>
  <c r="J8" i="7"/>
  <c r="J9" i="7"/>
  <c r="J10" i="7"/>
  <c r="J11" i="7"/>
  <c r="J12" i="7"/>
  <c r="J6" i="7"/>
  <c r="J7" i="7"/>
  <c r="H26" i="7"/>
  <c r="K19" i="7"/>
  <c r="L19" i="7"/>
  <c r="K20" i="7"/>
  <c r="L20" i="7"/>
  <c r="K21" i="7"/>
  <c r="L21" i="7"/>
  <c r="K23" i="7"/>
  <c r="L23" i="7"/>
  <c r="K24" i="7"/>
  <c r="L24" i="7"/>
  <c r="K25" i="7"/>
  <c r="L25" i="7"/>
  <c r="L18" i="7"/>
  <c r="L17" i="7"/>
  <c r="H27" i="7"/>
  <c r="J20" i="7"/>
  <c r="J21" i="7"/>
  <c r="J23" i="7"/>
  <c r="J24" i="7"/>
  <c r="J25" i="7"/>
  <c r="K18" i="7"/>
  <c r="K17" i="7"/>
  <c r="K22" i="7" s="1"/>
  <c r="G26" i="7"/>
  <c r="D26" i="7"/>
  <c r="K26" i="7" s="1"/>
  <c r="D22" i="7"/>
  <c r="K26" i="17"/>
  <c r="F26" i="17"/>
  <c r="J24" i="17"/>
  <c r="I24" i="17"/>
  <c r="H24" i="17"/>
  <c r="E24" i="17"/>
  <c r="D24" i="17"/>
  <c r="C24" i="17"/>
  <c r="K23" i="17"/>
  <c r="F23" i="17"/>
  <c r="K22" i="17"/>
  <c r="F22" i="17"/>
  <c r="K21" i="17"/>
  <c r="F21" i="17"/>
  <c r="K20" i="17"/>
  <c r="F20" i="17"/>
  <c r="K19" i="17"/>
  <c r="F19" i="17"/>
  <c r="K18" i="17"/>
  <c r="F18" i="17"/>
  <c r="K17" i="17"/>
  <c r="F17" i="17"/>
  <c r="K16" i="17"/>
  <c r="F16" i="17"/>
  <c r="J15" i="17"/>
  <c r="J25" i="17" s="1"/>
  <c r="J27" i="17" s="1"/>
  <c r="I15" i="17"/>
  <c r="I25" i="17" s="1"/>
  <c r="I27" i="17" s="1"/>
  <c r="H15" i="17"/>
  <c r="H25" i="17" s="1"/>
  <c r="E15" i="17"/>
  <c r="E25" i="17" s="1"/>
  <c r="E27" i="17" s="1"/>
  <c r="D15" i="17"/>
  <c r="D25" i="17" s="1"/>
  <c r="D27" i="17" s="1"/>
  <c r="C15" i="17"/>
  <c r="C25" i="17" s="1"/>
  <c r="K14" i="17"/>
  <c r="K13" i="17"/>
  <c r="K12" i="17"/>
  <c r="K11" i="17"/>
  <c r="K8" i="17"/>
  <c r="K7" i="17"/>
  <c r="K6" i="17"/>
  <c r="F6" i="17"/>
  <c r="D21" i="13"/>
  <c r="E15" i="13"/>
  <c r="C15" i="13"/>
  <c r="E21" i="13"/>
  <c r="C8" i="13"/>
  <c r="J44" i="33"/>
  <c r="J45" i="33"/>
  <c r="J46" i="33"/>
  <c r="J48" i="33"/>
  <c r="J49" i="33"/>
  <c r="J50" i="33"/>
  <c r="J51" i="33"/>
  <c r="J52" i="33"/>
  <c r="J53" i="33"/>
  <c r="J54" i="33"/>
  <c r="J56" i="33"/>
  <c r="J58" i="33"/>
  <c r="J59" i="33"/>
  <c r="J60" i="33"/>
  <c r="J62" i="33"/>
  <c r="J63" i="33"/>
  <c r="J64" i="33"/>
  <c r="J65" i="33"/>
  <c r="J43" i="33"/>
  <c r="J7" i="33"/>
  <c r="J8" i="33"/>
  <c r="J9" i="33"/>
  <c r="J10" i="33"/>
  <c r="J11" i="33"/>
  <c r="J12" i="33"/>
  <c r="J15" i="33"/>
  <c r="J16" i="33"/>
  <c r="J17" i="33"/>
  <c r="J18" i="33"/>
  <c r="J19" i="33"/>
  <c r="J20" i="33"/>
  <c r="J21" i="33"/>
  <c r="J23" i="33"/>
  <c r="J24" i="33"/>
  <c r="J25" i="33"/>
  <c r="J26" i="33"/>
  <c r="J27" i="33"/>
  <c r="J28" i="33"/>
  <c r="J29" i="33"/>
  <c r="J30" i="33"/>
  <c r="J31" i="33"/>
  <c r="J32" i="33"/>
  <c r="J34" i="33"/>
  <c r="J35" i="33"/>
  <c r="J46" i="19"/>
  <c r="C47" i="33"/>
  <c r="G15" i="11"/>
  <c r="G6" i="11"/>
  <c r="CD18" i="7"/>
  <c r="CD19" i="7"/>
  <c r="CD20" i="7"/>
  <c r="CD21" i="7"/>
  <c r="CD23" i="7"/>
  <c r="CD24" i="7"/>
  <c r="CD25" i="7"/>
  <c r="CD17" i="7"/>
  <c r="CD6" i="7"/>
  <c r="CD7" i="7"/>
  <c r="CD8" i="7"/>
  <c r="CD9" i="7"/>
  <c r="CD10" i="7"/>
  <c r="CD11" i="7"/>
  <c r="CD12" i="7"/>
  <c r="BR18" i="7"/>
  <c r="BR19" i="7"/>
  <c r="BR17" i="7"/>
  <c r="BR6" i="7"/>
  <c r="BR7" i="7"/>
  <c r="BR10" i="7"/>
  <c r="BF6" i="7"/>
  <c r="BF7" i="7"/>
  <c r="BF8" i="7"/>
  <c r="BF10" i="7"/>
  <c r="AT18" i="7"/>
  <c r="AT19" i="7"/>
  <c r="AT17" i="7"/>
  <c r="AT6" i="7"/>
  <c r="AT7" i="7"/>
  <c r="AH18" i="7"/>
  <c r="AH19" i="7"/>
  <c r="AH17" i="7"/>
  <c r="AH6" i="7"/>
  <c r="AH7" i="7"/>
  <c r="AH10" i="7"/>
  <c r="V18" i="7"/>
  <c r="V19" i="7"/>
  <c r="V17" i="7"/>
  <c r="V6" i="7"/>
  <c r="V7" i="7"/>
  <c r="V10" i="7"/>
  <c r="J19" i="7"/>
  <c r="J22" i="7" s="1"/>
  <c r="F5" i="14"/>
  <c r="BW22" i="7"/>
  <c r="BW26" i="7"/>
  <c r="BW5" i="7"/>
  <c r="BW13" i="7" s="1"/>
  <c r="BQ26" i="7"/>
  <c r="BN22" i="7"/>
  <c r="BN26" i="7"/>
  <c r="BK22" i="7"/>
  <c r="BR22" i="7" s="1"/>
  <c r="BK26" i="7"/>
  <c r="BR26" i="7" s="1"/>
  <c r="BQ5" i="7"/>
  <c r="BQ13" i="7" s="1"/>
  <c r="BN5" i="7"/>
  <c r="BN13" i="7" s="1"/>
  <c r="BK5" i="7"/>
  <c r="BK13" i="7" s="1"/>
  <c r="BF26" i="7"/>
  <c r="BE26" i="7"/>
  <c r="BB22" i="7"/>
  <c r="BB26" i="7"/>
  <c r="BB27" i="7" s="1"/>
  <c r="AY25" i="7"/>
  <c r="AY24" i="7"/>
  <c r="AY23" i="7"/>
  <c r="AY21" i="7"/>
  <c r="AY20" i="7"/>
  <c r="AY19" i="7"/>
  <c r="AY18" i="7"/>
  <c r="BE5" i="7"/>
  <c r="BE13" i="7" s="1"/>
  <c r="BB5" i="7"/>
  <c r="BB13" i="7" s="1"/>
  <c r="AY5" i="7"/>
  <c r="AY13" i="7" s="1"/>
  <c r="AM22" i="7"/>
  <c r="AM26" i="7"/>
  <c r="AS5" i="7"/>
  <c r="AS13" i="7" s="1"/>
  <c r="AP5" i="7"/>
  <c r="AP13" i="7" s="1"/>
  <c r="AM5" i="7"/>
  <c r="AM13" i="7" s="1"/>
  <c r="AG22" i="7"/>
  <c r="AG26" i="7"/>
  <c r="AD22" i="7"/>
  <c r="AD26" i="7"/>
  <c r="AD27" i="7" s="1"/>
  <c r="AA22" i="7"/>
  <c r="AA26" i="7"/>
  <c r="AG5" i="7"/>
  <c r="AG13" i="7" s="1"/>
  <c r="AD5" i="7"/>
  <c r="AA5" i="7"/>
  <c r="AA13" i="7" s="1"/>
  <c r="U26" i="7"/>
  <c r="R26" i="7"/>
  <c r="O22" i="7"/>
  <c r="V22" i="7" s="1"/>
  <c r="O26" i="7"/>
  <c r="V26" i="7" s="1"/>
  <c r="U5" i="7"/>
  <c r="U13" i="7" s="1"/>
  <c r="R5" i="7"/>
  <c r="R13" i="7" s="1"/>
  <c r="O5" i="7"/>
  <c r="O13" i="7" s="1"/>
  <c r="F58" i="19"/>
  <c r="F9" i="14"/>
  <c r="I9" i="14"/>
  <c r="I24" i="14" s="1"/>
  <c r="C15" i="14"/>
  <c r="C16" i="14"/>
  <c r="C18" i="14"/>
  <c r="C21" i="14"/>
  <c r="C10" i="14"/>
  <c r="C11" i="14"/>
  <c r="C12" i="14"/>
  <c r="C48" i="19"/>
  <c r="C58" i="19" s="1"/>
  <c r="J45" i="19"/>
  <c r="J47" i="19"/>
  <c r="J49" i="19"/>
  <c r="J50" i="19"/>
  <c r="J51" i="19"/>
  <c r="J52" i="19"/>
  <c r="J53" i="19"/>
  <c r="J54" i="19"/>
  <c r="J55" i="19"/>
  <c r="J57" i="19"/>
  <c r="J59" i="19"/>
  <c r="J60" i="19"/>
  <c r="J61" i="19"/>
  <c r="J63" i="19"/>
  <c r="J64" i="19"/>
  <c r="J65" i="19"/>
  <c r="J66" i="19"/>
  <c r="J44" i="19"/>
  <c r="J7" i="19"/>
  <c r="J8" i="19"/>
  <c r="J9" i="19"/>
  <c r="J10" i="19"/>
  <c r="J11" i="19"/>
  <c r="J14" i="19"/>
  <c r="J15" i="19"/>
  <c r="J16" i="19"/>
  <c r="J17" i="19"/>
  <c r="J18" i="19"/>
  <c r="J19" i="19"/>
  <c r="J20" i="19"/>
  <c r="J22" i="19"/>
  <c r="J23" i="19"/>
  <c r="J24" i="19"/>
  <c r="J25" i="19"/>
  <c r="J26" i="19"/>
  <c r="J27" i="19"/>
  <c r="J28" i="19"/>
  <c r="J29" i="19"/>
  <c r="J30" i="19"/>
  <c r="J31" i="19"/>
  <c r="J33" i="19"/>
  <c r="J34" i="19"/>
  <c r="C21" i="19"/>
  <c r="C32" i="19" s="1"/>
  <c r="J6" i="19"/>
  <c r="R37" i="32"/>
  <c r="R38" i="32"/>
  <c r="R39" i="32"/>
  <c r="R40" i="32"/>
  <c r="R42" i="32"/>
  <c r="R43" i="32"/>
  <c r="R44" i="32"/>
  <c r="R46" i="32"/>
  <c r="R47" i="32"/>
  <c r="R48" i="32"/>
  <c r="R49" i="32"/>
  <c r="R36" i="32"/>
  <c r="R17" i="32"/>
  <c r="R19" i="32"/>
  <c r="R21" i="32"/>
  <c r="R22" i="32"/>
  <c r="R10" i="32"/>
  <c r="R11" i="32"/>
  <c r="R12" i="32"/>
  <c r="R13" i="32"/>
  <c r="R14" i="32"/>
  <c r="R15" i="32"/>
  <c r="R16" i="32"/>
  <c r="R9" i="32"/>
  <c r="F5" i="7"/>
  <c r="F13" i="7" s="1"/>
  <c r="I5" i="7"/>
  <c r="I13" i="7" s="1"/>
  <c r="F26" i="7"/>
  <c r="I26" i="7"/>
  <c r="C22" i="7"/>
  <c r="C26" i="7"/>
  <c r="R6" i="32"/>
  <c r="F45" i="32"/>
  <c r="L45" i="32"/>
  <c r="C45" i="32"/>
  <c r="F41" i="32"/>
  <c r="L41" i="32"/>
  <c r="C41" i="32"/>
  <c r="F6" i="32"/>
  <c r="F23" i="32" s="1"/>
  <c r="I6" i="32"/>
  <c r="I23" i="32" s="1"/>
  <c r="C6" i="32"/>
  <c r="C23" i="32" s="1"/>
  <c r="C20" i="32"/>
  <c r="C61" i="33"/>
  <c r="C57" i="33"/>
  <c r="C14" i="33"/>
  <c r="C62" i="19"/>
  <c r="F21" i="19"/>
  <c r="F32" i="19" s="1"/>
  <c r="I21" i="19"/>
  <c r="I32" i="19" s="1"/>
  <c r="I13" i="19"/>
  <c r="C6" i="33"/>
  <c r="J6" i="33" s="1"/>
  <c r="C22" i="33"/>
  <c r="C33" i="33" s="1"/>
  <c r="F5" i="19"/>
  <c r="I5" i="19"/>
  <c r="J5" i="19"/>
  <c r="C5" i="19"/>
  <c r="F27" i="7"/>
  <c r="C27" i="7"/>
  <c r="C21" i="13" l="1"/>
  <c r="E7" i="41"/>
  <c r="F43" i="17"/>
  <c r="E13" i="43"/>
  <c r="E52" i="42"/>
  <c r="E53" i="42" s="1"/>
  <c r="AB27" i="7"/>
  <c r="AI27" i="7" s="1"/>
  <c r="E36" i="33"/>
  <c r="D52" i="42"/>
  <c r="D53" i="42" s="1"/>
  <c r="BD27" i="7"/>
  <c r="E66" i="33"/>
  <c r="C39" i="47"/>
  <c r="C86" i="47" s="1"/>
  <c r="C85" i="47"/>
  <c r="T45" i="32"/>
  <c r="H16" i="43"/>
  <c r="E54" i="42"/>
  <c r="F24" i="17"/>
  <c r="D27" i="7"/>
  <c r="C111" i="47"/>
  <c r="H50" i="32"/>
  <c r="H13" i="43"/>
  <c r="E50" i="32"/>
  <c r="T41" i="32"/>
  <c r="T20" i="32"/>
  <c r="H28" i="41"/>
  <c r="H21" i="41"/>
  <c r="F32" i="41"/>
  <c r="H32" i="41" s="1"/>
  <c r="E28" i="41"/>
  <c r="E25" i="41"/>
  <c r="E21" i="41"/>
  <c r="G18" i="41"/>
  <c r="H12" i="41"/>
  <c r="H7" i="41"/>
  <c r="D18" i="41"/>
  <c r="F18" i="41"/>
  <c r="H18" i="41" s="1"/>
  <c r="K84" i="17"/>
  <c r="K52" i="17"/>
  <c r="C127" i="47"/>
  <c r="C175" i="47" s="1"/>
  <c r="D127" i="47"/>
  <c r="D175" i="47" s="1"/>
  <c r="F15" i="17"/>
  <c r="K24" i="17"/>
  <c r="F52" i="17"/>
  <c r="F84" i="17"/>
  <c r="F75" i="17"/>
  <c r="L66" i="33"/>
  <c r="L57" i="33"/>
  <c r="L5" i="7"/>
  <c r="L13" i="7" s="1"/>
  <c r="L22" i="7"/>
  <c r="K75" i="17"/>
  <c r="C47" i="42"/>
  <c r="C51" i="42" s="1"/>
  <c r="K43" i="17"/>
  <c r="C85" i="17"/>
  <c r="F85" i="17" s="1"/>
  <c r="H85" i="17"/>
  <c r="C53" i="17"/>
  <c r="H53" i="17"/>
  <c r="G21" i="13"/>
  <c r="F21" i="13"/>
  <c r="I20" i="11"/>
  <c r="CF26" i="7"/>
  <c r="CF22" i="7"/>
  <c r="CE26" i="7"/>
  <c r="CE22" i="7"/>
  <c r="CD26" i="7"/>
  <c r="CD22" i="7"/>
  <c r="CF5" i="7"/>
  <c r="CF13" i="7" s="1"/>
  <c r="CE5" i="7"/>
  <c r="CE13" i="7" s="1"/>
  <c r="CD5" i="7"/>
  <c r="CD13" i="7" s="1"/>
  <c r="BM27" i="7"/>
  <c r="BT27" i="7" s="1"/>
  <c r="BT22" i="7"/>
  <c r="BL27" i="7"/>
  <c r="BS27" i="7" s="1"/>
  <c r="BT5" i="7"/>
  <c r="BT13" i="7" s="1"/>
  <c r="AO27" i="7"/>
  <c r="AU13" i="7"/>
  <c r="AJ5" i="7"/>
  <c r="AB13" i="7"/>
  <c r="P13" i="7"/>
  <c r="W13" i="7" s="1"/>
  <c r="C50" i="32"/>
  <c r="R45" i="32"/>
  <c r="O50" i="32"/>
  <c r="R41" i="32"/>
  <c r="R50" i="32" s="1"/>
  <c r="M50" i="32"/>
  <c r="L50" i="32"/>
  <c r="K50" i="32"/>
  <c r="J50" i="32"/>
  <c r="I50" i="32"/>
  <c r="F50" i="32"/>
  <c r="R20" i="32"/>
  <c r="R23" i="32" s="1"/>
  <c r="L14" i="33"/>
  <c r="C66" i="33"/>
  <c r="C32" i="41"/>
  <c r="E32" i="41" s="1"/>
  <c r="C18" i="41"/>
  <c r="I31" i="36"/>
  <c r="I13" i="36"/>
  <c r="I38" i="36"/>
  <c r="J22" i="33"/>
  <c r="J33" i="33" s="1"/>
  <c r="I36" i="33"/>
  <c r="H36" i="33"/>
  <c r="G36" i="33"/>
  <c r="F36" i="33"/>
  <c r="J14" i="33"/>
  <c r="D36" i="33"/>
  <c r="K61" i="33"/>
  <c r="J61" i="33"/>
  <c r="J47" i="33"/>
  <c r="J57" i="33" s="1"/>
  <c r="K47" i="33"/>
  <c r="D57" i="33"/>
  <c r="E27" i="7"/>
  <c r="L27" i="7" s="1"/>
  <c r="J26" i="7"/>
  <c r="G27" i="7"/>
  <c r="Q27" i="7"/>
  <c r="X27" i="7" s="1"/>
  <c r="P27" i="7"/>
  <c r="W27" i="7" s="1"/>
  <c r="AH5" i="7"/>
  <c r="AH13" i="7" s="1"/>
  <c r="AD13" i="7"/>
  <c r="AI13" i="7"/>
  <c r="AJ13" i="7"/>
  <c r="AI22" i="7"/>
  <c r="AJ22" i="7"/>
  <c r="AH26" i="7"/>
  <c r="AV22" i="7"/>
  <c r="AT22" i="7"/>
  <c r="AT27" i="7" s="1"/>
  <c r="AR27" i="7"/>
  <c r="AU26" i="7"/>
  <c r="AP27" i="7"/>
  <c r="AN27" i="7"/>
  <c r="AU27" i="7" s="1"/>
  <c r="AU22" i="7"/>
  <c r="AV5" i="7"/>
  <c r="AV13" i="7"/>
  <c r="BH26" i="7"/>
  <c r="BH27" i="7"/>
  <c r="BC27" i="7"/>
  <c r="BG26" i="7"/>
  <c r="BG27" i="7"/>
  <c r="AY26" i="7"/>
  <c r="BY27" i="7"/>
  <c r="CF27" i="7" s="1"/>
  <c r="BX27" i="7"/>
  <c r="CE27" i="7" s="1"/>
  <c r="E35" i="19"/>
  <c r="E37" i="19" s="1"/>
  <c r="D35" i="19"/>
  <c r="D37" i="19" s="1"/>
  <c r="H32" i="19"/>
  <c r="L32" i="19" s="1"/>
  <c r="G32" i="19"/>
  <c r="K32" i="19" s="1"/>
  <c r="F35" i="19"/>
  <c r="F37" i="19" s="1"/>
  <c r="K5" i="19"/>
  <c r="C67" i="19"/>
  <c r="C69" i="19" s="1"/>
  <c r="E67" i="19"/>
  <c r="E69" i="19" s="1"/>
  <c r="L62" i="19"/>
  <c r="M62" i="19" s="1"/>
  <c r="D67" i="19"/>
  <c r="D69" i="19" s="1"/>
  <c r="J62" i="19"/>
  <c r="K48" i="19"/>
  <c r="L58" i="19"/>
  <c r="L48" i="19"/>
  <c r="K58" i="19"/>
  <c r="G67" i="19"/>
  <c r="G69" i="19" s="1"/>
  <c r="H67" i="19"/>
  <c r="H69" i="19" s="1"/>
  <c r="L26" i="7"/>
  <c r="H27" i="17"/>
  <c r="K27" i="17" s="1"/>
  <c r="K25" i="17"/>
  <c r="C27" i="17"/>
  <c r="F27" i="17" s="1"/>
  <c r="K28" i="17" s="1"/>
  <c r="F25" i="17"/>
  <c r="K15" i="17"/>
  <c r="I27" i="7"/>
  <c r="J27" i="7" s="1"/>
  <c r="R27" i="7"/>
  <c r="U27" i="7"/>
  <c r="AH22" i="7"/>
  <c r="AG27" i="7"/>
  <c r="AT13" i="7"/>
  <c r="BN27" i="7"/>
  <c r="BQ27" i="7"/>
  <c r="BF13" i="7"/>
  <c r="BE27" i="7"/>
  <c r="V5" i="7"/>
  <c r="V13" i="7" s="1"/>
  <c r="I69" i="19"/>
  <c r="C35" i="19"/>
  <c r="C37" i="19" s="1"/>
  <c r="I35" i="19"/>
  <c r="I37" i="19" s="1"/>
  <c r="J13" i="19"/>
  <c r="F67" i="19"/>
  <c r="F69" i="19" s="1"/>
  <c r="J48" i="19"/>
  <c r="J58" i="19" s="1"/>
  <c r="G20" i="11"/>
  <c r="BW27" i="7"/>
  <c r="BK27" i="7"/>
  <c r="BR5" i="7"/>
  <c r="BR13" i="7" s="1"/>
  <c r="BF5" i="7"/>
  <c r="AM27" i="7"/>
  <c r="AT5" i="7"/>
  <c r="AA27" i="7"/>
  <c r="O27" i="7"/>
  <c r="V27" i="7" s="1"/>
  <c r="C9" i="14"/>
  <c r="C24" i="14" s="1"/>
  <c r="F24" i="14"/>
  <c r="C36" i="33"/>
  <c r="J32" i="19"/>
  <c r="J21" i="19"/>
  <c r="BF22" i="7"/>
  <c r="BF27" i="7" s="1"/>
  <c r="T50" i="32" l="1"/>
  <c r="K27" i="7"/>
  <c r="L36" i="33"/>
  <c r="I39" i="36"/>
  <c r="E18" i="41"/>
  <c r="C87" i="17"/>
  <c r="F87" i="17" s="1"/>
  <c r="K85" i="17"/>
  <c r="H87" i="17"/>
  <c r="K87" i="17" s="1"/>
  <c r="F53" i="17"/>
  <c r="C55" i="17"/>
  <c r="F55" i="17" s="1"/>
  <c r="K53" i="17"/>
  <c r="H55" i="17"/>
  <c r="K55" i="17" s="1"/>
  <c r="CD27" i="7"/>
  <c r="BR27" i="7"/>
  <c r="AV27" i="7"/>
  <c r="J36" i="33"/>
  <c r="K36" i="33"/>
  <c r="J66" i="33"/>
  <c r="D66" i="33"/>
  <c r="K66" i="33" s="1"/>
  <c r="K57" i="33"/>
  <c r="AH27" i="7"/>
  <c r="AY27" i="7"/>
  <c r="G35" i="19"/>
  <c r="H35" i="19"/>
  <c r="L69" i="19"/>
  <c r="K69" i="19"/>
  <c r="K67" i="19"/>
  <c r="L67" i="19"/>
  <c r="J35" i="19"/>
  <c r="J37" i="19" s="1"/>
  <c r="J67" i="19"/>
  <c r="J69" i="19" s="1"/>
  <c r="AY22" i="7"/>
  <c r="K88" i="17" l="1"/>
  <c r="K56" i="17"/>
  <c r="K35" i="19"/>
  <c r="G37" i="19"/>
  <c r="K37" i="19" s="1"/>
  <c r="L35" i="19"/>
  <c r="H37" i="19"/>
  <c r="L37" i="19" s="1"/>
  <c r="J5" i="7" l="1"/>
  <c r="J13" i="7" s="1"/>
  <c r="C5" i="7"/>
  <c r="C13" i="7" s="1"/>
  <c r="BH22" i="7"/>
  <c r="BG22" i="7"/>
  <c r="D21" i="32"/>
  <c r="D23" i="32" s="1"/>
  <c r="D22" i="32"/>
  <c r="S43" i="32"/>
  <c r="D45" i="32"/>
  <c r="S44" i="32"/>
  <c r="D50" i="32"/>
  <c r="S49" i="32"/>
  <c r="T12" i="32"/>
  <c r="E23" i="32"/>
  <c r="T23" i="32" s="1"/>
  <c r="S45" i="32" l="1"/>
  <c r="S50" i="32" s="1"/>
</calcChain>
</file>

<file path=xl/sharedStrings.xml><?xml version="1.0" encoding="utf-8"?>
<sst xmlns="http://schemas.openxmlformats.org/spreadsheetml/2006/main" count="1658" uniqueCount="782">
  <si>
    <t>Összesen:</t>
  </si>
  <si>
    <t>Polgármesteri Hivatal</t>
  </si>
  <si>
    <t>ebből: - köztisztviselő</t>
  </si>
  <si>
    <t>Kiadások</t>
  </si>
  <si>
    <t>I. Működési bevételek</t>
  </si>
  <si>
    <t>1. Önkormányzat közhatalmi bevételei</t>
  </si>
  <si>
    <t>II. Központi költségvetésből kapott költségvetési támogatás</t>
  </si>
  <si>
    <t>Működési bevételek mindösszesen:</t>
  </si>
  <si>
    <t>Működési kiadások</t>
  </si>
  <si>
    <t>Személyi juttatások</t>
  </si>
  <si>
    <t>Munkaadókat terhelő járulékok és szociális hozzájárulási adó</t>
  </si>
  <si>
    <t>Tartalékok</t>
  </si>
  <si>
    <t>Működési kiadások mindösszesen:</t>
  </si>
  <si>
    <t>Költségvetési működési bevétel összesen</t>
  </si>
  <si>
    <t>III. Felhalmozási és tőke jellegű</t>
  </si>
  <si>
    <t>1. Tárgyi eszközök, immateriális javak</t>
  </si>
  <si>
    <t>2. Önkormányzat sajátos felhalmozási és tőke</t>
  </si>
  <si>
    <t>3. Üzemeltetésből koncesszióból származó</t>
  </si>
  <si>
    <t>Költségvetési felhalmozási bevételek összesen</t>
  </si>
  <si>
    <t>Bevételek mindösszesen</t>
  </si>
  <si>
    <t>Felhalmozási bevételek mindösszesen:</t>
  </si>
  <si>
    <t>Felhalmozási kiadások</t>
  </si>
  <si>
    <t>Felhalmozási kiadások mindösszesen:</t>
  </si>
  <si>
    <t>Kiadások mindösszesen</t>
  </si>
  <si>
    <t>Beruházások</t>
  </si>
  <si>
    <t>Felújítások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</si>
  <si>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</si>
  <si>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</si>
  <si>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</si>
  <si>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</si>
  <si>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</si>
  <si>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</si>
  <si>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</si>
  <si>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</si>
  <si>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</si>
  <si>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</si>
  <si>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</si>
  <si>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</si>
  <si>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</si>
  <si>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</si>
  <si>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</si>
  <si>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</si>
  <si>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</si>
  <si>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</si>
  <si>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</si>
  <si>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</si>
  <si>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</si>
  <si>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</si>
  <si>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Sorszám</t>
  </si>
  <si>
    <t>Megnevezés</t>
  </si>
  <si>
    <t>2. Intézményi működési bevételek</t>
  </si>
  <si>
    <t>adatok ezer Ft-ban</t>
  </si>
  <si>
    <t>VI.Működési célú pénzeszköz átvétel</t>
  </si>
  <si>
    <t xml:space="preserve">Felhalmozási hitel </t>
  </si>
  <si>
    <t>összesen</t>
  </si>
  <si>
    <t>IV. Támogatásértékű működési bevételek</t>
  </si>
  <si>
    <t>VIII.Finanszírozási bevételei</t>
  </si>
  <si>
    <t>IV. Támogatásértékű felhalmozási bevételek</t>
  </si>
  <si>
    <t>VII.  pénzforgalom nélküli bevétel működési célra</t>
  </si>
  <si>
    <t>Finanszirozás kiadásiai - működés</t>
  </si>
  <si>
    <t>VIII.Finanszírozás bevételei</t>
  </si>
  <si>
    <t>VIII.Működési bevétel felhalmozási hiány kiegészítésére</t>
  </si>
  <si>
    <t>Irányítószervtől kapott támogatás 09/05</t>
  </si>
  <si>
    <t>kötelező feladat</t>
  </si>
  <si>
    <t>állami feladat</t>
  </si>
  <si>
    <t>-ebből állami támogatás</t>
  </si>
  <si>
    <t>-ebből önkormányzati támogatás</t>
  </si>
  <si>
    <t>Közhatalmi bevétel 07/04</t>
  </si>
  <si>
    <t>Intézményi működési bevétel 07/25</t>
  </si>
  <si>
    <t>Felhalmozási bevétel 08/23</t>
  </si>
  <si>
    <t>Előző évi műk.és felhalm.célú pm.átvétele09/45+62</t>
  </si>
  <si>
    <t>Kölcsön 10/60</t>
  </si>
  <si>
    <t>Előző évi pm. 10/66</t>
  </si>
  <si>
    <t>Önkormányzat sajátos műk.bevételei 16/25</t>
  </si>
  <si>
    <t>-ebből építményadó</t>
  </si>
  <si>
    <t>-ebből telekadó</t>
  </si>
  <si>
    <t>-ebből iparűzési adó</t>
  </si>
  <si>
    <t>-ebből pótlékok,bírságok</t>
  </si>
  <si>
    <t>-ebből gépjárműadó</t>
  </si>
  <si>
    <t>-ebből talajterhelési dij</t>
  </si>
  <si>
    <t>-ebből egyéb sajátos bevétel</t>
  </si>
  <si>
    <t>Önkorm.sajátos felhalmozási és tőke bevételei 16/35</t>
  </si>
  <si>
    <t>Egyéb bevételek 09/17+40+10/97+100+104</t>
  </si>
  <si>
    <t xml:space="preserve">Bevételek </t>
  </si>
  <si>
    <t xml:space="preserve">       :ebből kistérségnek átadott támogatás</t>
  </si>
  <si>
    <t xml:space="preserve">       :ebből Tarkabarka óvoda támogatása</t>
  </si>
  <si>
    <t xml:space="preserve">       :ebből NKÖ támogatása</t>
  </si>
  <si>
    <t xml:space="preserve">       : ebből önkormányzat többségi tulajdonában lévő kft tám.</t>
  </si>
  <si>
    <t>Működési költségvetés 1+…5</t>
  </si>
  <si>
    <t>Felhalmozási költségvetés7+..9</t>
  </si>
  <si>
    <t>Támogatásértékű bevétel TB-től 09/11+23+33</t>
  </si>
  <si>
    <t>Személyi juttatások 02/49</t>
  </si>
  <si>
    <t>Munkaadókat terhelő járulékok és szociális hozz.adó  02/55</t>
  </si>
  <si>
    <t>Dologi és dologi jellegű kiadások 03/70</t>
  </si>
  <si>
    <t>Ellátottak pénzbeli juttatásai  04/100</t>
  </si>
  <si>
    <t>Egyéb működési kiadások  04/101</t>
  </si>
  <si>
    <t>Intézményi beruházások 05/31</t>
  </si>
  <si>
    <t>Felújítások 05/06</t>
  </si>
  <si>
    <t>Egyéb felhalmozási kiadások 04/102+05/33+38</t>
  </si>
  <si>
    <t>Kölcsönök 06/61</t>
  </si>
  <si>
    <t>Egyéb kiadások 06/100</t>
  </si>
  <si>
    <t>Tartalékok 06/68</t>
  </si>
  <si>
    <t>Finanszírozás  06/96</t>
  </si>
  <si>
    <t>Kiadások összesen: 6+10+…14</t>
  </si>
  <si>
    <t>Működési célú támogatásértékű bevételek 09/</t>
  </si>
  <si>
    <t>Támogatásértékű bev. elkülönített áll. pénzalapból 09/12+24+34</t>
  </si>
  <si>
    <t>Működési  célú támogatásértékű bevétel 2+3+4+5</t>
  </si>
  <si>
    <t>Önkormányzat költségvetési támogatása 16/53</t>
  </si>
  <si>
    <t>Önkormányzat sajátos bevételei 14+15+16</t>
  </si>
  <si>
    <t>Finanszírozási bevételek 10/94</t>
  </si>
  <si>
    <t>Támogatásértékű bev.helyiönkormányzattól09/13+25+35</t>
  </si>
  <si>
    <t>Bevételek összesen:  1+6+…….13+17+18+19</t>
  </si>
  <si>
    <t>Önkorm.költségvetési támogatása16/53</t>
  </si>
  <si>
    <t>Önkormányzat sajátos bevételei 10+11+12</t>
  </si>
  <si>
    <t>Bevételek összesen:  1+…9+13+14+15</t>
  </si>
  <si>
    <t>Munkaadókat terhelő jár. és szociális hozz.adó  02/55</t>
  </si>
  <si>
    <t>sorszám</t>
  </si>
  <si>
    <t>megnevezés</t>
  </si>
  <si>
    <t>2013.eredeti előirányzat</t>
  </si>
  <si>
    <t>megjegyzés</t>
  </si>
  <si>
    <t xml:space="preserve">                 - munka törvénykönyv hatálya alá tartozó</t>
  </si>
  <si>
    <t>önként váll. feladat</t>
  </si>
  <si>
    <t xml:space="preserve">Bevételek összesen:  </t>
  </si>
  <si>
    <t>Kiadások összesen: 6+10</t>
  </si>
  <si>
    <t xml:space="preserve">Bevételek összesen: </t>
  </si>
  <si>
    <t xml:space="preserve">        :ebből intézmény finanszírozás</t>
  </si>
  <si>
    <t xml:space="preserve">       :ebből intézményfinanszírozás</t>
  </si>
  <si>
    <t xml:space="preserve">         :ebből egyéb támogatások -gépjárműadó visszafizetés</t>
  </si>
  <si>
    <t xml:space="preserve">       :ebből nonprofit és háztartásnak átadott tám. (Bursa ösztöndij) </t>
  </si>
  <si>
    <t xml:space="preserve">       :ebből műk. célú pénzeszköz átadás- segélyek  (16.melléklet)</t>
  </si>
  <si>
    <t>-ebből polgármesteri keret</t>
  </si>
  <si>
    <t>-ebből önszerveződéses projektek</t>
  </si>
  <si>
    <t>-ebből önálló fejlesztések</t>
  </si>
  <si>
    <t>-ebből Makkosi többlet ép.adó</t>
  </si>
  <si>
    <t>-ebből Nagyszénászug</t>
  </si>
  <si>
    <t xml:space="preserve">       :ebből non-profit tám,háztartásoknak átadott </t>
  </si>
  <si>
    <t xml:space="preserve">       :ebből működési célú pénzeszköz átadás (16.melléklet)</t>
  </si>
  <si>
    <t>Tartalékok 06/68 (11.melléklet)</t>
  </si>
  <si>
    <t>kötelező ellátások</t>
  </si>
  <si>
    <t>Foglalkoztatást helyettesítő támogatás</t>
  </si>
  <si>
    <t xml:space="preserve">10% önkorm.ktg </t>
  </si>
  <si>
    <t>20%önkorm.ktg</t>
  </si>
  <si>
    <t>Önként vállalt feladat-adható ellátások</t>
  </si>
  <si>
    <t>Ápolási díj méltányossági</t>
  </si>
  <si>
    <t>Lakásfenntartási támogatás</t>
  </si>
  <si>
    <t>10%önkorm.ktg</t>
  </si>
  <si>
    <t>Köztemetés</t>
  </si>
  <si>
    <t>Átmeneti segély</t>
  </si>
  <si>
    <t>Közgyógyellátás -méltányossági</t>
  </si>
  <si>
    <t>Mozgáskorlátozottak közlekedési támogatása</t>
  </si>
  <si>
    <t>100%önkorm.</t>
  </si>
  <si>
    <t>Rendkívüli gyermekvédelmi támogatás</t>
  </si>
  <si>
    <t>Temetési segély</t>
  </si>
  <si>
    <t>Ellátottak pénzbeli juttatása</t>
  </si>
  <si>
    <t>Egyéb működési célú kiadások</t>
  </si>
  <si>
    <t>Működési célú támogatás</t>
  </si>
  <si>
    <t>Int.fin</t>
  </si>
  <si>
    <t>3. Irányítószervtől kapott támogatás</t>
  </si>
  <si>
    <t>Int.fin.</t>
  </si>
  <si>
    <t xml:space="preserve">Mindösszesen </t>
  </si>
  <si>
    <t>Dologi  és dologi jellegű kiadások</t>
  </si>
  <si>
    <t>Mindösszesen</t>
  </si>
  <si>
    <t>Műk. célú pénzeszköz átv. államháztartáson kívülről 07/35+08/42</t>
  </si>
  <si>
    <t>Műk. célú pénzeszköz átv. államháztartáson kívülről 07/35</t>
  </si>
  <si>
    <t>Céltartalék</t>
  </si>
  <si>
    <t>-ebből új bölcsőde működésére</t>
  </si>
  <si>
    <t>Általános tartalék</t>
  </si>
  <si>
    <t>Tartalékok összesen:</t>
  </si>
  <si>
    <t>-ebből út és járdafejlesztés</t>
  </si>
  <si>
    <t>2.1</t>
  </si>
  <si>
    <t>2.2</t>
  </si>
  <si>
    <t>1.1</t>
  </si>
  <si>
    <t>1.2</t>
  </si>
  <si>
    <t>1.3</t>
  </si>
  <si>
    <t>1.4</t>
  </si>
  <si>
    <t>1.5</t>
  </si>
  <si>
    <t>2.3</t>
  </si>
  <si>
    <t>2.4</t>
  </si>
  <si>
    <t>2.5</t>
  </si>
  <si>
    <t xml:space="preserve">Budakeszi Város Önkormányzat </t>
  </si>
  <si>
    <t>Pitypang Sport Óvoda közalkalmazott</t>
  </si>
  <si>
    <t>Budakeszi Bölcsőde közalkalmazott</t>
  </si>
  <si>
    <t>Szivárvány Óvoda közalkalmazott</t>
  </si>
  <si>
    <t>Nagy Gáspár Városi Könyvtár közalkalmazot</t>
  </si>
  <si>
    <t>Erkel Ferenc Művelődési Központ közalkalmazott</t>
  </si>
  <si>
    <t>-ebből idegenforgalmi adó</t>
  </si>
  <si>
    <t>-ebből finanszírozási tartalék</t>
  </si>
  <si>
    <t>-ebből kulturális alap</t>
  </si>
  <si>
    <t>Aktív korúak szociális segélye</t>
  </si>
  <si>
    <t>-mezőőr</t>
  </si>
  <si>
    <t>-védőnők</t>
  </si>
  <si>
    <t xml:space="preserve">-polgármester (különleges jogállású) </t>
  </si>
  <si>
    <t xml:space="preserve">                - építéshatósági köztisztviselő</t>
  </si>
  <si>
    <t>-ebből Makkos 2012.évi maradvány</t>
  </si>
  <si>
    <t>-ebből Nagyszénészug 2012.évi maradvány</t>
  </si>
  <si>
    <t>-ebből általános tartalék</t>
  </si>
  <si>
    <t>Halmozott bevételek összesen:  1+6+…13+17+18+19</t>
  </si>
  <si>
    <t>- intézmény finanszírozás</t>
  </si>
  <si>
    <t>Bevételek összesen:</t>
  </si>
  <si>
    <t>Halmozott kiadások összesen: 6+10+…14</t>
  </si>
  <si>
    <t>Kiadások összesen:</t>
  </si>
  <si>
    <t>2013.mód.  előirányzat  kötelező feladat</t>
  </si>
  <si>
    <t>2013.eredeti önként vállalt feladat</t>
  </si>
  <si>
    <t>2013. m ei. önként vállalt feladat</t>
  </si>
  <si>
    <t>2013. eredeti előirányzat  összesen</t>
  </si>
  <si>
    <t>2013. módosított előirányzat összesen:</t>
  </si>
  <si>
    <t>2013.eredeti előirányzat kötelező feladat</t>
  </si>
  <si>
    <t>2013.eredeti  előirányzat  kötelező feladat</t>
  </si>
  <si>
    <t>2013.mód.  előirányzat kötelező feladat</t>
  </si>
  <si>
    <t>2013. mód.ei. önként vállalt feladat</t>
  </si>
  <si>
    <t>2013.eredeti ei. állami feladat</t>
  </si>
  <si>
    <t>2013.eredeti  ei. önként vállalt feladat</t>
  </si>
  <si>
    <t>2013. eredeti ei. állami feladat</t>
  </si>
  <si>
    <t>2013. eredeti  előirányzat összesen:</t>
  </si>
  <si>
    <t>2013. módosított előirányzat  összesen:</t>
  </si>
  <si>
    <t>2013. eredeti ei. Önkor mányzat</t>
  </si>
  <si>
    <t>2013. módosított  ei. Önkor mányzat</t>
  </si>
  <si>
    <t>2013. eredeti ei. védőnők</t>
  </si>
  <si>
    <t>2013. módosított előir. védőnők</t>
  </si>
  <si>
    <t>2013.  eredeti  előir .   SZIA  iskola</t>
  </si>
  <si>
    <t xml:space="preserve">2013. eredeti előir.  gimnázium </t>
  </si>
  <si>
    <t xml:space="preserve">2013. módosított előir.  gimnázium </t>
  </si>
  <si>
    <t>2013. eredeti előir.   Zeneiskola</t>
  </si>
  <si>
    <t>2013. módosított előir.   Zeneiskola</t>
  </si>
  <si>
    <t>2013. eredeti előirányzat Önkormányzat összesen</t>
  </si>
  <si>
    <t>2013. módosított előirányzat Önkormányzat összesen</t>
  </si>
  <si>
    <t>2013. eredeti előirányzat kötelező feladat</t>
  </si>
  <si>
    <t>2013. módosított  előirányzat  kötelező feladat</t>
  </si>
  <si>
    <t>2013. eredeti előirányzat önként váll. feladat</t>
  </si>
  <si>
    <t>2013. módosított előirányzat önként váll. feladat</t>
  </si>
  <si>
    <t>2013. eredeti előirányzat állami feladat</t>
  </si>
  <si>
    <t>2013. eredeti előirányzat összesen</t>
  </si>
  <si>
    <t>2013. módosított előirányzat összesen</t>
  </si>
  <si>
    <t>2013.módosított előirányzat</t>
  </si>
  <si>
    <t>2013. módosított előirányzat</t>
  </si>
  <si>
    <t>2013. eredeti bruttó keret  összeg</t>
  </si>
  <si>
    <t>2013. évi állami támogatás</t>
  </si>
  <si>
    <t>2013.évi  eredeti előirányzat</t>
  </si>
  <si>
    <t>2013. január 1-én költségvetési létszám (fő)2013. eredeti ei.</t>
  </si>
  <si>
    <t>2013. módosított előirányzat költségvetési létszám</t>
  </si>
  <si>
    <t xml:space="preserve">2013. eredeti ei. teljes munkaidő létszám </t>
  </si>
  <si>
    <t>2013. módosított ei. Teljes munkaidő létszám</t>
  </si>
  <si>
    <t>2013. eredeti ei         részmunkaidős létszám</t>
  </si>
  <si>
    <t>2013. módosított ei         részmunkaidős létszám</t>
  </si>
  <si>
    <t>2013. eredeti ei.        álláshely összesen</t>
  </si>
  <si>
    <t>2013. módosított  ei.        álláshely összesen</t>
  </si>
  <si>
    <t xml:space="preserve">                  Rehab.foglalkoztatott (tájékoztató adat)</t>
  </si>
  <si>
    <t xml:space="preserve">                 Közmunkában foglalkoztatott (tájékoztató adat)</t>
  </si>
  <si>
    <t xml:space="preserve">                  Rehab.foglalkoztatott(tájékoztató adat)</t>
  </si>
  <si>
    <t>A közmunkában foglalkoztatottak, illetve a rehab. foglalkoztatottak létszáma tájékoztató adat, az összesített  létszámban nem szerepel.</t>
  </si>
  <si>
    <t>1.6</t>
  </si>
  <si>
    <t>HÍD segély</t>
  </si>
  <si>
    <t>Támogatásértékű bevétel helyi önkormányzattól 09/13+25+35</t>
  </si>
  <si>
    <t>Támogatásértékű bev. központi ktg.-vetés  szervtől 09/07+19+29</t>
  </si>
  <si>
    <t>5./a</t>
  </si>
  <si>
    <t>Műk. célú pénzeszköz átv. államháztartáson kívülről 07/35 -  pénzmaradvány</t>
  </si>
  <si>
    <t>Műk. célú pénzeszköz átv. államháztartáson kívülről 07/35 - pénzmaradvány</t>
  </si>
  <si>
    <t>Műk. célú pénzeszköz átv. államháztartáson kívülről 07/35- pénzmaradvány</t>
  </si>
  <si>
    <t>Támogatásértékű bev. központi ktg.-vetés szervtől 09/07+19+29</t>
  </si>
  <si>
    <t>5/a</t>
  </si>
  <si>
    <t>Működési célú támogatásértékű bevétel 2+3+4+5</t>
  </si>
  <si>
    <t>2013. eredeti előirányzat Önkormányzat  összesen</t>
  </si>
  <si>
    <t>23.</t>
  </si>
  <si>
    <t>Bevétel-kiadás különbözete:</t>
  </si>
  <si>
    <t>zárszámadás</t>
  </si>
  <si>
    <t>Budakeszi Város Önkormányzatának 2013. évi működési célú pénzszköz átadása                                                                                államháztartáson kívülre, civil és egyéb szervezetek részére</t>
  </si>
  <si>
    <t>eredeti előirányzat</t>
  </si>
  <si>
    <t>módosított előirányzat</t>
  </si>
  <si>
    <t>teljesítés</t>
  </si>
  <si>
    <t>önként váll.  feladat</t>
  </si>
  <si>
    <t>állami    feladat</t>
  </si>
  <si>
    <t>önként váll.  Feladat</t>
  </si>
  <si>
    <t>állami   feladat</t>
  </si>
  <si>
    <t>kötelező  feladat</t>
  </si>
  <si>
    <t>Bursa ösztöndíj</t>
  </si>
  <si>
    <t>Budakeszi Város Önkormányzatának  közvetett támogatásai</t>
  </si>
  <si>
    <t>ssz.</t>
  </si>
  <si>
    <t>2013. évi eredeti előirányzat</t>
  </si>
  <si>
    <t>2013. évi tényadat</t>
  </si>
  <si>
    <t>Intézmények egyéb sajátos bevételeiből</t>
  </si>
  <si>
    <t>Budakeszi Önkormányzat bevételeiből</t>
  </si>
  <si>
    <t>Iparűzési adóból ( 500 eFt alatti iparűzési adóalap alatt )</t>
  </si>
  <si>
    <t>Építményadóból</t>
  </si>
  <si>
    <t>Átengedett központi adóból</t>
  </si>
  <si>
    <t>3.1</t>
  </si>
  <si>
    <t>Gépjármű adóból ( költségvetési szerv, ill. társadalmi szervezet)</t>
  </si>
  <si>
    <t>név</t>
  </si>
  <si>
    <t xml:space="preserve">Nyitó összeg                              2013.01.01.  </t>
  </si>
  <si>
    <t>2012-ről  áthozott      túlfizetés</t>
  </si>
  <si>
    <t>2013.évi befizetés</t>
  </si>
  <si>
    <t>2013. évi         záróállomány</t>
  </si>
  <si>
    <t>2014.évi előírás</t>
  </si>
  <si>
    <t>2015. évi  előírás</t>
  </si>
  <si>
    <t>2015. évi     előírás</t>
  </si>
  <si>
    <t>össz:</t>
  </si>
  <si>
    <t>Budakeszi Város Önkormányzata által nyújtott hitelek, kölcsönök állománya 2013.év</t>
  </si>
  <si>
    <t>Ssz</t>
  </si>
  <si>
    <t>2013.év teljesítés kötelező  feladat</t>
  </si>
  <si>
    <t>2013.év teljesítés önk.váll.f.</t>
  </si>
  <si>
    <t>2013. év teljesítés összesen:</t>
  </si>
  <si>
    <t>2013. év teljesítés önk.váll.f.</t>
  </si>
  <si>
    <t>Budakeszi Város Önkormányzatának                                                                          2013. évi bevételei kiadásai kiemelt előirányzatonként</t>
  </si>
  <si>
    <t>2013.év teljesítés kötelező feladat</t>
  </si>
  <si>
    <t>2013. év teljesítés  önként váll. f.</t>
  </si>
  <si>
    <t>2013. év teljesítés önkor mányzat</t>
  </si>
  <si>
    <t xml:space="preserve">2013. év  teljesítés   védőnők </t>
  </si>
  <si>
    <t>2013.  év teljesítés   SZIA  iskola</t>
  </si>
  <si>
    <t xml:space="preserve">2013. év teljesítés  gimnázium </t>
  </si>
  <si>
    <t>2013. év teljesítés   Zeneiskola</t>
  </si>
  <si>
    <t>2013.év teljesítés Önkormányzat összesen</t>
  </si>
  <si>
    <t xml:space="preserve">2013 .év  teljesítés   védőnők </t>
  </si>
  <si>
    <t>2013.év teljesítés   Zeneiskola</t>
  </si>
  <si>
    <t>2013.  módosított  előir .       SZIA  iskola</t>
  </si>
  <si>
    <t>Budakeszi Polgármesteri Hivatal                                                                                                        2013. évi bevételei kiadásai kiemelt előirányzatonként</t>
  </si>
  <si>
    <t>4.melléklet a…./2014.(…..) önkormányzati rendelethez</t>
  </si>
  <si>
    <t>2013.                év teljesítés  kötelező feladat</t>
  </si>
  <si>
    <t>2013. év teljesítés önként váll. feladat</t>
  </si>
  <si>
    <t>2013.               év teljesítés  kötelező feladat</t>
  </si>
  <si>
    <t>2013.év teljesítés összesen:</t>
  </si>
  <si>
    <t>5.melléklet a…./2014.(…..) önkormányzati rendelethez</t>
  </si>
  <si>
    <t>6.melléklet a…./2014.(…..) önkormányzati rendelethez</t>
  </si>
  <si>
    <t>2013.év teljesítés önként váll. feladat</t>
  </si>
  <si>
    <t>7.melléklet a…./2014.(…..) önkormányzati rendelethez</t>
  </si>
  <si>
    <t>8.melléklet a…./2014.(…..) önkormányzati rendelethez</t>
  </si>
  <si>
    <t>HÍD szociális és gyermekjóléti szolgálat                                                                                        2013.évi bevételei kiadásai kiemelt előirányzatonként</t>
  </si>
  <si>
    <t>2013. lév teljesítés összesen:</t>
  </si>
  <si>
    <t>9.melléklet a…./2014.(…..) önkormányzati rendelethez</t>
  </si>
  <si>
    <t xml:space="preserve">Erkel Ferenc Művelődési Ház                                                                                                        2013.évi bevételei kiadásai kiemelt előirányzatonként </t>
  </si>
  <si>
    <t>Nagy Gáspár Városi Könyvtár                                                                                          2013. évi bevételei kiadásai kiemelt előirányzatonként</t>
  </si>
  <si>
    <t>2013.év</t>
  </si>
  <si>
    <t xml:space="preserve">Budakeszi Város Önkormányzat 2013. évi beszámolója a szociális ellátásokról </t>
  </si>
  <si>
    <t xml:space="preserve">2013.év teljesítés </t>
  </si>
  <si>
    <t>Budakeszi Város Önkormányzat és költségvetési szervei engedélyezett létszámkerete 2013-ban</t>
  </si>
  <si>
    <t>2013.év beszámoló költségvetési létszám</t>
  </si>
  <si>
    <t>2013. év beszámoló teljes munkaidő létszám</t>
  </si>
  <si>
    <t>2013.év beszámoló         részmunkaidős létszám</t>
  </si>
  <si>
    <t>2013. év beszámoló         álláshely összesen</t>
  </si>
  <si>
    <t>2013. évben</t>
  </si>
  <si>
    <t>Budakeszi Város Önkormányzat saját tulajdonú gazdálkodó szervezetek működési támogatásának kimutatása 2013.év</t>
  </si>
  <si>
    <t>2013. év teljesítés</t>
  </si>
  <si>
    <t>BVV KFT.</t>
  </si>
  <si>
    <t>BSZM KFT.</t>
  </si>
  <si>
    <t>Keszivíz KFT.</t>
  </si>
  <si>
    <r>
      <rPr>
        <sz val="8"/>
        <color theme="1"/>
        <rFont val="Calibri"/>
        <family val="2"/>
        <charset val="238"/>
        <scheme val="minor"/>
      </rPr>
      <t>zárszámadás</t>
    </r>
    <r>
      <rPr>
        <b/>
        <sz val="11"/>
        <color theme="1"/>
        <rFont val="Calibri"/>
        <family val="2"/>
        <charset val="238"/>
        <scheme val="minor"/>
      </rPr>
      <t xml:space="preserve">                  </t>
    </r>
  </si>
  <si>
    <t>Szerződés</t>
  </si>
  <si>
    <t>Felvett hitel összege</t>
  </si>
  <si>
    <t>Tőke törlesztés</t>
  </si>
  <si>
    <t>Árfolyamkülönbözet elszámolása</t>
  </si>
  <si>
    <t>ideje</t>
  </si>
  <si>
    <t>célja</t>
  </si>
  <si>
    <t xml:space="preserve"> összege </t>
  </si>
  <si>
    <t>Beruházási hitel</t>
  </si>
  <si>
    <t xml:space="preserve"> 2008.év </t>
  </si>
  <si>
    <t>2008.</t>
  </si>
  <si>
    <t>2005 év</t>
  </si>
  <si>
    <t>1 Csatornaépítés</t>
  </si>
  <si>
    <t>OTP Rt</t>
  </si>
  <si>
    <t>MFB refinansz</t>
  </si>
  <si>
    <t>2011.</t>
  </si>
  <si>
    <t>2012.</t>
  </si>
  <si>
    <t xml:space="preserve"> 2005-07-év: </t>
  </si>
  <si>
    <t>MNB refinansz  "2" Útépítés</t>
  </si>
  <si>
    <t xml:space="preserve"> 2008.év: </t>
  </si>
  <si>
    <t xml:space="preserve"> 2005-07.év: </t>
  </si>
  <si>
    <t>Devizahitel</t>
  </si>
  <si>
    <t>2009.</t>
  </si>
  <si>
    <t xml:space="preserve"> 2011.év </t>
  </si>
  <si>
    <t>2011.év</t>
  </si>
  <si>
    <t>ERSTE Bank</t>
  </si>
  <si>
    <t>2012.év</t>
  </si>
  <si>
    <t>Mindösszesen:</t>
  </si>
  <si>
    <t>Budakeszi Város Önkormányzat beruházási és fejlesztési hitel állománya 2013. év</t>
  </si>
  <si>
    <t>19.melléklet a ……./2014.(……….) önkormányzati rendelethez</t>
  </si>
  <si>
    <t>részesedések összege Ft-ban</t>
  </si>
  <si>
    <t>Fővárosi Vízművek ZRT</t>
  </si>
  <si>
    <t>Keszivíz KFT</t>
  </si>
  <si>
    <t>BSZM KFT</t>
  </si>
  <si>
    <t>BVV KFT</t>
  </si>
  <si>
    <t/>
  </si>
  <si>
    <t>Pénzkészlet tárgyidőszak elején</t>
  </si>
  <si>
    <t>01</t>
  </si>
  <si>
    <t>- Forintban vezetett költségvetési pénzforgalmi számlák egyenlege (Előirányzat-felhasználási keretszámlák egyenlege)</t>
  </si>
  <si>
    <t>02</t>
  </si>
  <si>
    <t>- Devizabetét számlák egyenlege</t>
  </si>
  <si>
    <t>03</t>
  </si>
  <si>
    <t>- Forintpénztárak és betétkönyvek egyenlege</t>
  </si>
  <si>
    <t>04</t>
  </si>
  <si>
    <t>- Valutapénztárak egyenlege</t>
  </si>
  <si>
    <t>05</t>
  </si>
  <si>
    <t>Pénzkészlet összesen (01+02+03+04)</t>
  </si>
  <si>
    <t>06</t>
  </si>
  <si>
    <t>Bevételek                                           (+)</t>
  </si>
  <si>
    <t>07</t>
  </si>
  <si>
    <t>Kiadások                                            (-)</t>
  </si>
  <si>
    <t>Pénzkészlet tárgyidőszak végén</t>
  </si>
  <si>
    <t>08</t>
  </si>
  <si>
    <t>09</t>
  </si>
  <si>
    <t>10</t>
  </si>
  <si>
    <t>11</t>
  </si>
  <si>
    <t>12</t>
  </si>
  <si>
    <t>Pénzkészlet összesen (08+09+10+11) (12=05+06-07)</t>
  </si>
  <si>
    <t>20.melléklet a …../2014.(……) önkormányzati rendelethez</t>
  </si>
  <si>
    <t xml:space="preserve">Budakeszi Város Önkormányzata és intézményei  2013. évi </t>
  </si>
  <si>
    <t>összesített pénzeszköz változásának kimutatása</t>
  </si>
  <si>
    <t xml:space="preserve">zárszámadás                                                                                                                                                                            </t>
  </si>
  <si>
    <t>Budakeszi Város Önkormányzat összesített  működési és felhalmozási bevételei és kiadásai 2013. év eredeti előirányzat</t>
  </si>
  <si>
    <t>21/A melléklet a …./2014(………..) önkormányzati rendelethez</t>
  </si>
  <si>
    <t>21/B melléklet a …./2014(………..) önkormányzati rendelethez</t>
  </si>
  <si>
    <t>21/C melléklet a …./2014(………..) önkormányzati rendelethez</t>
  </si>
  <si>
    <t>Budakeszi Város Önkormányzat összesített  működési és felhalmozási bevételei és kiadásai 2013. év teljesítés</t>
  </si>
  <si>
    <t>ESZKÖZÖK</t>
  </si>
  <si>
    <t>előző évi költségvetési beszámoló záró adatai</t>
  </si>
  <si>
    <t>auditálási eltérések                                              (+-)</t>
  </si>
  <si>
    <t>előző évi auditált egyszerűsített beszámoló záró adatai</t>
  </si>
  <si>
    <t>tárgyévi  költségvetési   beszámoló</t>
  </si>
  <si>
    <t>tárgyévi auditált egyszerűsített beszámoló záró adatai</t>
  </si>
  <si>
    <t>A</t>
  </si>
  <si>
    <t>BEFEKTETETT ESZKÖZÖK</t>
  </si>
  <si>
    <t>I.</t>
  </si>
  <si>
    <t>Immateriális javak</t>
  </si>
  <si>
    <t>II.</t>
  </si>
  <si>
    <t>Tárgyi eszközök</t>
  </si>
  <si>
    <t>III.</t>
  </si>
  <si>
    <t>Befektetett pénzügyi eszközök</t>
  </si>
  <si>
    <t>IV.</t>
  </si>
  <si>
    <t>Üzemeltetésre,kezelésre átadott, koncesszióba, vagyonkezelékbe adott, ill. vagyonkezelésbe vett eszközök</t>
  </si>
  <si>
    <t>B</t>
  </si>
  <si>
    <t>FORGÓESZKÖZÖK</t>
  </si>
  <si>
    <t>Készletek</t>
  </si>
  <si>
    <t>Követelések</t>
  </si>
  <si>
    <t>Értékpapírok</t>
  </si>
  <si>
    <t>Pénzeszközök</t>
  </si>
  <si>
    <t>V.</t>
  </si>
  <si>
    <t>Egyéb aktív pénzügyi eszámolások</t>
  </si>
  <si>
    <t>FORRÁSOK</t>
  </si>
  <si>
    <t>D</t>
  </si>
  <si>
    <t>SAJÁT TŐKE</t>
  </si>
  <si>
    <t>Tartós tőke</t>
  </si>
  <si>
    <t>Tőkeváltozások</t>
  </si>
  <si>
    <t>Értékelési tartalék</t>
  </si>
  <si>
    <t>E</t>
  </si>
  <si>
    <t>TARTALÉKOK</t>
  </si>
  <si>
    <t>F</t>
  </si>
  <si>
    <t>Költségvetési tartalékok</t>
  </si>
  <si>
    <t>Vállalkozási tartalékok</t>
  </si>
  <si>
    <t>KÖTELEZETTSÉGEK</t>
  </si>
  <si>
    <t>Hosszú lejáratú kötelezettségek</t>
  </si>
  <si>
    <t>Rövid lejáratú kötelezettségek</t>
  </si>
  <si>
    <t>Egyéb passzív pénzügyi elszámolások</t>
  </si>
  <si>
    <t>ESZKÖZÖK ÖSSZESEN</t>
  </si>
  <si>
    <t>FORRÁSOK ÖSSZESEN</t>
  </si>
  <si>
    <t>Budakeszi Város Önkormányzata és intézményei                                                                           2013. évi összesített egyszerűsített pénzforgalmi jelentése</t>
  </si>
  <si>
    <t>2/2.oldal</t>
  </si>
  <si>
    <t>Budakeszi Város Önkormányzatának                                                                                                                                              2013. évi beszámolója kiemelt feladatonként</t>
  </si>
  <si>
    <t>Budakeszi Város Önkormányzatának                                                                                                                                      2013. évi beszámolója kiemelt feladatonként</t>
  </si>
  <si>
    <t>Budakeszi Bölcsöde                                                                                                                                                                  2013. évi bevételei kiadásai kiemelt előirányzatonként</t>
  </si>
  <si>
    <t>Pitypang óvoda                                                                                                                                                                2013.évi bevételei kiadásai kiemelt előirányzatonként</t>
  </si>
  <si>
    <t>Szivárvány óvoda                                                                                                                                                                          2013.évi bevételei kiadásai kiemelt előirányzatonként</t>
  </si>
  <si>
    <t>Budakeszi Város Önkormányzat 2013. évi beszámoló                                                                                            tartalékok részletezése</t>
  </si>
  <si>
    <t xml:space="preserve">Budakeszi Város Önkormányzat                                                                                     2013. év tartós részesedések állománya </t>
  </si>
  <si>
    <t>22. melléklet a ……../2014.(……….)  önkormányzati rendelethez</t>
  </si>
  <si>
    <t xml:space="preserve">Budakeszi Város Önkormányzata és intézményei összesített egyszerűsített mérlege 2013. év </t>
  </si>
  <si>
    <t>módosított ei.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</si>
  <si>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</si>
  <si>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</si>
  <si>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</si>
  <si>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</si>
  <si>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</si>
  <si>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</si>
  <si>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</si>
  <si>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</si>
  <si>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</si>
  <si>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</si>
  <si>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</si>
  <si>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</si>
  <si>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</si>
  <si>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</si>
  <si>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</si>
  <si>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</si>
  <si>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</si>
  <si>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</si>
  <si>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</si>
  <si>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</si>
  <si>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</si>
  <si>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</si>
  <si>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</si>
  <si>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</si>
  <si>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</si>
  <si>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</si>
  <si>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</si>
  <si>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</si>
  <si>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Dologi kiadások és egyéb folyó kiadások</t>
  </si>
  <si>
    <t>Működési célú támogatásértékű kiadások,egyéb támogatások</t>
  </si>
  <si>
    <t>Államháztatáson kívülre végleges működési pénzeszközátadások</t>
  </si>
  <si>
    <t>Ellátottak pénzbeli juttatásai</t>
  </si>
  <si>
    <t>Felújítás</t>
  </si>
  <si>
    <t>Felhalmozási célú támogatásértékű kiadások, egyéb támogatások</t>
  </si>
  <si>
    <t>Hosszú lejáratú kölcsönök nyújtása</t>
  </si>
  <si>
    <t>Rövid lejáratú kölcsönök nyújtása</t>
  </si>
  <si>
    <t>Költségvetési pénzforgalmi kiadások összesen: (01+…..+12)</t>
  </si>
  <si>
    <t>Hosszú lejáratú hitelek törlesztése</t>
  </si>
  <si>
    <t>Rövid lejáratú hitelek törlesztése</t>
  </si>
  <si>
    <t>:ebből likvidhitelek kiadása</t>
  </si>
  <si>
    <t>Tartós hitelviszonyt megtestesítő értékpapírok kiadásai</t>
  </si>
  <si>
    <t>Forgatási célú hitelviszonyt megtestesítő értékpapírok kiadásai</t>
  </si>
  <si>
    <t>Finanszírozási kiadások összesen: (14+15+17+18)</t>
  </si>
  <si>
    <t>Pénzforgalmi kiadások (13+19)</t>
  </si>
  <si>
    <t xml:space="preserve">Pénzforgalom nélküli kiadások </t>
  </si>
  <si>
    <t>Kiegyenlítő,függő,átfutó kiadások</t>
  </si>
  <si>
    <t>Intézményi működési bevételek</t>
  </si>
  <si>
    <t>Önkormányzatok sajátos működési bevételei</t>
  </si>
  <si>
    <t>Működési célú támogatásértékű bevételek, egyéb támogatások</t>
  </si>
  <si>
    <t>Államháztartáson kívülről végleges működési pénzeszközátvételek</t>
  </si>
  <si>
    <t>Felhalmozási és tőke jellegű bevételek</t>
  </si>
  <si>
    <t>:ebből önkormányzatok sajátos felhalmozási és tőkebevételei</t>
  </si>
  <si>
    <t>Felhalmozási célú támogatásértékű bevételek, egyéb támogatások</t>
  </si>
  <si>
    <t>Államháztartáson  kívülről végleges felhalmozási pénzeszközátvételek</t>
  </si>
  <si>
    <t>Támogatások, kiegészítések</t>
  </si>
  <si>
    <t>:ebből önkormányzatok költségvetési támogatása</t>
  </si>
  <si>
    <t>Hosszú lejáratú kölcsönök visszatérülése</t>
  </si>
  <si>
    <t>Rövid lejáratú kölcsönök visszatérülése</t>
  </si>
  <si>
    <t>Költségvetési pénzforgalmi bevételek összesen: (24+..28+30+31+32+34+35)</t>
  </si>
  <si>
    <t>Hosszú lejáratú hitelek felvétele</t>
  </si>
  <si>
    <t>Rövid lejáratú hitelek felvétele</t>
  </si>
  <si>
    <t>:ebből likvid hitelek bevétele</t>
  </si>
  <si>
    <t>Tartós hitelviszonyt megtestesítő értékpapírok bevételei</t>
  </si>
  <si>
    <t>Forgatási célú hitelviszonyt megtestesítő értékpapírok bevételei</t>
  </si>
  <si>
    <t>Finanszírozási bevételek összesen:(37+38+40+41)</t>
  </si>
  <si>
    <t>Pénzforgalmi bevételek:(36+42)</t>
  </si>
  <si>
    <t>Pénzforgalom nélküli bevételek</t>
  </si>
  <si>
    <t>Továbbadási (lebonyolítási) célú bevételek</t>
  </si>
  <si>
    <t>Kiegyenlítő, függő, átfutó bevételek</t>
  </si>
  <si>
    <t>Bevételek összesen:(43+…46)</t>
  </si>
  <si>
    <t>Pénzforgalmi költségvetési bevételek és kiadások különbsége (36-13)</t>
  </si>
  <si>
    <t>Igénybevett tartalékokkal korrigált költségvetési bevételek kiadások különbsége (48+44-21)</t>
  </si>
  <si>
    <t>Finanszírozási műveletek eredménye (42-19)</t>
  </si>
  <si>
    <t>Aktív és passzív pénzügyi műveletek egyenlege (45+46-22)</t>
  </si>
  <si>
    <t>eredeti előir.</t>
  </si>
  <si>
    <t>Záró pénzkészlet</t>
  </si>
  <si>
    <t>Egyéb aktív és passzív pénzügyi elszámolások összesvont záróegyenlege (+-)</t>
  </si>
  <si>
    <t>Előző években képzett tartalékok maradványa (-)</t>
  </si>
  <si>
    <t>Tárgyévi helyesbített pénzmaradvány                           (1+2+-3-4-5)</t>
  </si>
  <si>
    <t>Vállalkozási tevékenység pénzforgalmi vállalkozási maradványa (-)</t>
  </si>
  <si>
    <t>Finanszírozásból származó korrekciók (+)</t>
  </si>
  <si>
    <t>Pénzmaradványt terhelő elvonások (+-)</t>
  </si>
  <si>
    <t>Költségvetési pénzmaradvány (6+-7+-8)</t>
  </si>
  <si>
    <t xml:space="preserve">Vállalkozási maradványból az alaptevékenység ellátására felhasznált összeg </t>
  </si>
  <si>
    <t>Költségvetési pénzmaradványt külön jogszabály alapján módosító tétel (+-)</t>
  </si>
  <si>
    <t>Módosított pénzmaradvány (9+-10+-11)</t>
  </si>
  <si>
    <t>A 12. sorból az egészségbiztosítási alapból folyósított pénzmaradvány</t>
  </si>
  <si>
    <t>A 12.sorból kötelezettséggel terhelt pénzmaradvány</t>
  </si>
  <si>
    <t>12. sorból szabad pénzmaradvány</t>
  </si>
  <si>
    <t>25.melléklet  a…./2014.(…………) önkormányzati rendelethez</t>
  </si>
  <si>
    <t>Budakeszi Város Önkormányzata és intézményei                                                                                                                                       2013. évi összesített egyszerűsített pénzmaradvány kimutatása</t>
  </si>
  <si>
    <t>Budakeszi Város Önkormányzata és intézményei                                                                                                                                       2013. évi összesített egyszerűsített vállalkozási maradvány kimutatása</t>
  </si>
  <si>
    <t>Vállalkozási tevékenység működési célú bevételei</t>
  </si>
  <si>
    <t>Vállalkozási tevékenység felhalmozási célú bevételei</t>
  </si>
  <si>
    <t>Vállalkozási maradványban figyelembe vehető finanszírozási bevételek</t>
  </si>
  <si>
    <t>Vállalkozási tevékenység működési célú kiadásai</t>
  </si>
  <si>
    <t>Vállalkozási  tevékenység működési célú kiadásai</t>
  </si>
  <si>
    <t>Vállalkozási tevékenység felhalmozási célú kiadásai</t>
  </si>
  <si>
    <t>Vállalkozási maradványban figyelembe vehető finanszírozási kiadások</t>
  </si>
  <si>
    <t>B.</t>
  </si>
  <si>
    <t>Vállalkozási tevékenység szakfeladaton elszámolt kiadásai (4+5+-6)</t>
  </si>
  <si>
    <t>C.</t>
  </si>
  <si>
    <t>Vállalkozási tevékenység pénzforgalmi maradványa (A-B)</t>
  </si>
  <si>
    <t>Vállalkozási tevékenységet terhelő értékcsökkenési leírás</t>
  </si>
  <si>
    <t xml:space="preserve">Alaptevékenység ellátására felhasznált és felhasználni tervezett vállalkozási pénzmaradvány </t>
  </si>
  <si>
    <t>Pénzforgalmi maradványt jogszabály alapján módosító egyéb tétel</t>
  </si>
  <si>
    <t>D.</t>
  </si>
  <si>
    <t>Vállalkozási tevékenység módosított pénzforgalmi vállalkozási maradványa                   (C-7-8+9)</t>
  </si>
  <si>
    <t>E.</t>
  </si>
  <si>
    <t>F.</t>
  </si>
  <si>
    <t>Vállalkozási tevékenységet terhelő befizetési kötelezettség</t>
  </si>
  <si>
    <t>Vállalkozási tartalékba helyezhető összeg                    (C-8-9-E)</t>
  </si>
  <si>
    <t>26.melléklet a …./2014.(…..) önkormányzati rendelethez</t>
  </si>
  <si>
    <t>Budakeszi Város Önkormányzata és intézményei 2013. év vagyonkimutatás</t>
  </si>
  <si>
    <t>adatok ezer Ft</t>
  </si>
  <si>
    <t>előző évi állományi érték</t>
  </si>
  <si>
    <t>tárgyévi állományi érték</t>
  </si>
  <si>
    <t>1.Alapítás-átszervezés aktivált értéke (111-ből,112-ből)</t>
  </si>
  <si>
    <t>2.Kisérleti fejlesztés aktivált értéke (111-ből,112-ből)</t>
  </si>
  <si>
    <t>3.Vagyoni értékű jogok (111-ből,112-ből)</t>
  </si>
  <si>
    <t>4.Szellemi termékek (111-ből,112-ből)</t>
  </si>
  <si>
    <t>5.Immateriális javakra adott előlegek(1181,1182)</t>
  </si>
  <si>
    <t>6.Immateriális javak értékhelyesbítése (119)</t>
  </si>
  <si>
    <t>I.Immateriális javak összesen (01+..06)</t>
  </si>
  <si>
    <t>1.Ingatlanok és a kapcsolódó vagyoni értékű jogok (121,122-ből)</t>
  </si>
  <si>
    <t>2.Gépek,berendezések és felszerelések (1311,1312-ből)</t>
  </si>
  <si>
    <t>3.Járművek (1321,1322-ből)</t>
  </si>
  <si>
    <t>4.Tenyészállatok (141,142-ből)</t>
  </si>
  <si>
    <t>5.Beruházások, felújítások (122-ből, 127., 1312-ből, 1317., 1322-ből, 1327., 142</t>
  </si>
  <si>
    <t>6.Beruházásra adott előlegek (128., 1318., 148., 1598.,1599)</t>
  </si>
  <si>
    <t>7. Állami készletek, tartalékok (1591., 1592.,)</t>
  </si>
  <si>
    <t>8. Tárgyi eszközök értékhelyesbítése (129., 1319.,1329., 149.)</t>
  </si>
  <si>
    <t>II. Tárgyi eszközök összesen (08+…+15)</t>
  </si>
  <si>
    <t>1. Tartós részesedés (171., 1751.)</t>
  </si>
  <si>
    <t>2. Tartós hitelviszonyt megtestesítő értékpapír (172-174)</t>
  </si>
  <si>
    <t>3. Tartósan adott kölcsön (191-194-ből, 1981-ből)</t>
  </si>
  <si>
    <t>4. Hosszú lejáratú betétek (178., 1988)</t>
  </si>
  <si>
    <t>4/b Hosszú lejáratú betétek elszámolt értékvesztése (1988)</t>
  </si>
  <si>
    <t>5. Egyéb hosszú lejáratú követelésk (195-ből, 1982-ből)</t>
  </si>
  <si>
    <t>6. Befektetett pénzügyi eszközök értékhelyesbítése (179.)</t>
  </si>
  <si>
    <t>III. Befektetett pénzügyi eszközök összesen (17+19+20+21+24+25)</t>
  </si>
  <si>
    <t>1. Üzemeltetésre, kezelésre átadott eszközök (162.162)</t>
  </si>
  <si>
    <t>2. Koncesszióba adott eszközök  (163., 164.)</t>
  </si>
  <si>
    <t>3. Vagyonkezelésbe adott eszközök (167., 168.)</t>
  </si>
  <si>
    <t>4. Vagyonkezelésbe vett eszközök (165., 166.)</t>
  </si>
  <si>
    <t>IV. Üzemeltetésre, kezelésre átadott, koncesszióba, vagyonkezelésbe adott</t>
  </si>
  <si>
    <t>A)  BEFEKTETETT ESZKÖZÖK ÖSSZESEEN (07+16+24+32)</t>
  </si>
  <si>
    <t>1. Anyagok (21., 241.)</t>
  </si>
  <si>
    <t>2. Befejezetlen termelés és félkész termékek (253., 263.)</t>
  </si>
  <si>
    <t>3. Növendék-, hízó és egyéb állatok (252., 262.)</t>
  </si>
  <si>
    <t>4. Késztermékek (251., 261.)</t>
  </si>
  <si>
    <t>5/b Követelés fejében átvett eszközök, készletek (233., 245.)</t>
  </si>
  <si>
    <t>I. Készletek összesen (34+…+39)</t>
  </si>
  <si>
    <t>1. Követelések áruszállításból és szolgáltatsából (vevők) (282., 283., 284.,</t>
  </si>
  <si>
    <t>2. Adósok (281., 2881.)</t>
  </si>
  <si>
    <t>3. Rövid lejáratú adott kölcsönök (27., 278., 19-ből)</t>
  </si>
  <si>
    <t>4. Egyéb követelések (285-287., 2885-2887., 19-ből)</t>
  </si>
  <si>
    <t>- előfinanszírozás miatti követelések (2876.)</t>
  </si>
  <si>
    <t>- támogatási programok szabálytalan kifizetése mi9atti követelések (2872.)</t>
  </si>
  <si>
    <t>- nemzetközi támogatási programok miatti követelések (2874.)</t>
  </si>
  <si>
    <t>- garancia- és kezességvállalásból származó követelések (2873.)</t>
  </si>
  <si>
    <t>II. Követelések összesen (41+42+43+45)</t>
  </si>
  <si>
    <t>1. Forgatási céló részesedés (295-ből, 298-ból)</t>
  </si>
  <si>
    <t>1/aForgatási célú részesedés bekerülési (könyv szerint) értéke</t>
  </si>
  <si>
    <t>1/b Forgatási célú részesedés elszámolt értékvesztése</t>
  </si>
  <si>
    <t>2.Forgatási célú hitelviszonyt megtestesítő értékpapír</t>
  </si>
  <si>
    <t>2/aForgatási célú hitelviszonyt megtestesítő értékpapír bekerülési (könyv szerinti) értéke</t>
  </si>
  <si>
    <t>2/b Forgatási célú hitelviszonyt megtestesítő értékpapír elszámolt értékvesztése</t>
  </si>
  <si>
    <t>III. Értékpapírok összesen:(53+56)</t>
  </si>
  <si>
    <t>1.Pénztárak,csekkek,betétkönyvek(31)</t>
  </si>
  <si>
    <t>2.Költségvetési pénzforgalmi számlák(32)</t>
  </si>
  <si>
    <t>ebből:2/a Költségvetési pénzforgalmi számlák bekerülési ( könyv szerinti) értéke)</t>
  </si>
  <si>
    <t>2/b Költségvetési pénzforgalmi számlák elszámolt értékvesztése(329)</t>
  </si>
  <si>
    <t>3.Elszámolási számlák(33-34)</t>
  </si>
  <si>
    <t>4.Idegen pénzeszközök számlái(35-36)</t>
  </si>
  <si>
    <t>ebből:4/a Idegen pénzeszközök bekerülési ( könyv szerinti ) értéke</t>
  </si>
  <si>
    <t>4/b Idegen pénzeszközök elszámolt értékvesztése</t>
  </si>
  <si>
    <t>IV.Pénzeszközök összesen:(60+61+64+65)</t>
  </si>
  <si>
    <t>1.Költségvetési aktív  függő elszámolások (391)</t>
  </si>
  <si>
    <t>2.Költségvetési aktív átfutó elszámolások(392,395.396,398)</t>
  </si>
  <si>
    <t>3.Költségvetési aktív kiegyenlítő elszámolások(394)</t>
  </si>
  <si>
    <t xml:space="preserve">4.Költségvetéen kívüli aktív pénzügyi elszámolások (399) </t>
  </si>
  <si>
    <t>V.Egyéb aktív pénzügyi elszámolások összesen:(69+…72)</t>
  </si>
  <si>
    <t>B)FORGÓESZKÖZÖK ÖSSZESEN (40+52+59+68+73)</t>
  </si>
  <si>
    <t>ESZKÖZÖK ÖSSZESEN (33+74)</t>
  </si>
  <si>
    <t>1.Kezelésbe vett eszközök tartós tőkéje (4111)</t>
  </si>
  <si>
    <t>2.Saját tulajdonban lévő eszközök tartós tőkéje (4112)</t>
  </si>
  <si>
    <t>I.Tartós tőke (76+77)</t>
  </si>
  <si>
    <t>1.Kezelésbe vett eszközök tőkeváltozása (412)</t>
  </si>
  <si>
    <t>2.Saját tulajdonban lévő eszközök tőkeváltozása (413)</t>
  </si>
  <si>
    <t>II.Tőkeváltozások (79+80)</t>
  </si>
  <si>
    <t>1.Kezelésbe vett eszközök értékelési tartaléka (4171)</t>
  </si>
  <si>
    <t xml:space="preserve">2.Saját tulajdonban lévő eszközök értékelési tartaléka (413) </t>
  </si>
  <si>
    <t>III.Értékelési tartalék (82+83)</t>
  </si>
  <si>
    <t>D) SAJÁT TŐKE ÖSSZESEN (78+81+84)</t>
  </si>
  <si>
    <t>1.Költségvetési tartalék elszámolása (4211,4214) (87+88)</t>
  </si>
  <si>
    <t>ebből: tárgyévi költségvetési tartalék elszámolása (4211)</t>
  </si>
  <si>
    <t>ebből: előző évek költségvetési tartalék elszámolása (4214)</t>
  </si>
  <si>
    <t>2.Költségvetési pénzmaradvány (4212)</t>
  </si>
  <si>
    <t>3.Költségvetési kiadási megtakarítás (425)</t>
  </si>
  <si>
    <t>4.Költségvetési bevételi lemaradás(426)</t>
  </si>
  <si>
    <t>5.Előirányzat maradvány (424)</t>
  </si>
  <si>
    <t>I.Költségvetési tartalékok összesen (86+89+…92)</t>
  </si>
  <si>
    <t>1.Vállalkozási tartalék elszámolása (4221,4224) (95+96)</t>
  </si>
  <si>
    <t>ebből: tárgyévi vállalkozási tartalék elszámolása (4221)</t>
  </si>
  <si>
    <t>ebből:előző évek vállalkozási tartalékának elszámolása(4224)</t>
  </si>
  <si>
    <t>2.Vállalkozási maradvány (4222,4223)</t>
  </si>
  <si>
    <t>3.Vállalkozási kiadási megtakarítás (427)</t>
  </si>
  <si>
    <t>4.Vállalkozási bevétel lemaradás (428)</t>
  </si>
  <si>
    <t>II.Vállalkozási tartalékok összesen:(94+97+98+99)</t>
  </si>
  <si>
    <t>1.Hosszú lejáratra kapott kölcsönök (43512,43612)</t>
  </si>
  <si>
    <t>2.Tartozások fejlesztési célú kötvénykibocsátásból (43411-ből)</t>
  </si>
  <si>
    <t>3.Tartozások működési célú kötvénykibocsátásból (43412-ből)</t>
  </si>
  <si>
    <t>4.Beruházási és fejlesztési hitelek (431112,432112,43312)</t>
  </si>
  <si>
    <t>5.Működési célú hosszú lejáratú hitelek (431122,432122)</t>
  </si>
  <si>
    <t>6.Egyéb hosszú lejáratú kötelezettségek (438-ból)</t>
  </si>
  <si>
    <t>ebből:hosszú lejáratú szállítói tartozások (4386)</t>
  </si>
  <si>
    <t>I.Hosszú lejáratú kötelezettségek összesen(102+…107)</t>
  </si>
  <si>
    <t>1.Rövid lejáratú kapott kölcsönök (43511,43611,4531,4541)</t>
  </si>
  <si>
    <t>ebből:hosszú lejáratra kapott kölcsönök következő évet terhelő törlesztő részlete</t>
  </si>
  <si>
    <t>2.Rövid lejáratú hitelek (4311-ből,4321-ből,4331-ből,4511,4521,)</t>
  </si>
  <si>
    <t>ebből:likvid hitelek és rövid lejáratú működési célú kötvénykibocsátások</t>
  </si>
  <si>
    <t>3.Kötelezettségek áruszállításból és szolgáltatásból (szállítók) (</t>
  </si>
  <si>
    <t xml:space="preserve">ebből:tárgyévi költségvetést terhelő szállítói kötelezettségek </t>
  </si>
  <si>
    <t>4.Egyéb rövid lejáratú kötelezettségek (438-ból,444.445.446.447.449.)</t>
  </si>
  <si>
    <t>ebből: váltótartozások</t>
  </si>
  <si>
    <t>II.Rövid lejáratú kötelezettségek összesen: (110+112+118+121)</t>
  </si>
  <si>
    <t>1.Költségvetési passzív függő elszámolások  (481.)</t>
  </si>
  <si>
    <t>2.Költségvetési passzív átfutó elszámolások (482.485.486.)</t>
  </si>
  <si>
    <t>3.Költségvetési passzív kiegyenlítő elszámolások (483-484)</t>
  </si>
  <si>
    <t>4.Költségvetésen kívüli passzív pénzügyi elszámolások (488)</t>
  </si>
  <si>
    <t>ebből:költségvetésen kívüli letéti elszámolások (488-ból)</t>
  </si>
  <si>
    <t>ebből- tartós társulási részesedés (1711-ből, 1751-ből)</t>
  </si>
  <si>
    <t>ebből: 4/a Hosszú lejáratú betétek bekerülési (könyv szerinti) értéke (178)</t>
  </si>
  <si>
    <t>5/a Áruk, betétdíja göngyölegek, közvetített szolgáltatások ( 22., 231., 232.,)</t>
  </si>
  <si>
    <t>ebből: - támogatási program előlegek (2871)</t>
  </si>
  <si>
    <t>-felhalmozási célú kötvénykibocsátásból származó tartozások következő évet terhelő kötelezettségei</t>
  </si>
  <si>
    <t>-működési célú kötvénykibocsátásból származó tartozások következő évet terhelő kötelezettségei</t>
  </si>
  <si>
    <t>-beruházási,fejlesztési hitelek következő évet terhelő részletei</t>
  </si>
  <si>
    <t xml:space="preserve">-működési célú hosszú lejáratú hitelek következő évet terhelő törlesztő részletei </t>
  </si>
  <si>
    <t>-tárgyévet követő évet terhelő szállítói kötelezettségek</t>
  </si>
  <si>
    <t>-munkavállalókkal szembeni különféle kötelezettségek (445)</t>
  </si>
  <si>
    <t>-költségvetéssel szembeni kötelezettségek (446.)</t>
  </si>
  <si>
    <t>-helyi adó túlfizetése miatti kötelezettségek (4472)</t>
  </si>
  <si>
    <t>-támogatási program előlege miatti kötelezettségek (4491)</t>
  </si>
  <si>
    <t>-előfinanszírozás miatti kötelezettségek (4495.)</t>
  </si>
  <si>
    <t>-szabálytalan kifizetések  miatti kötelezettségek (4492)</t>
  </si>
  <si>
    <t xml:space="preserve">-nemzetközi támogatási programok miatti kötelezettségek (4494.) </t>
  </si>
  <si>
    <t>-garancia és kezességvállalásból származó kötelezettségek (4493.)</t>
  </si>
  <si>
    <t>-egyéb hosszú lejáratú kötelezettségek következő évet terhelő törlesztő részletei</t>
  </si>
  <si>
    <t>-tárgyévi költségvetést terhelő egyéb rövid lejáratú kötelezettségek</t>
  </si>
  <si>
    <t>-tárgyévet követő évet terhelő egyéb rövid lejáratú kötelezettségek</t>
  </si>
  <si>
    <t xml:space="preserve">-egyéb különféle kötelezettségek (4499-ből) </t>
  </si>
  <si>
    <t>-Nemzetközi támogatási programok deviza elszámolása(488-ból)</t>
  </si>
  <si>
    <t>III.Egyéb passzív pénzügyi elszámolások összesen:(136+…139)</t>
  </si>
  <si>
    <t>F)KÖTELEZETTSÉGEK ÖSSZESEN (109+135+142)</t>
  </si>
  <si>
    <t>FORRÁSOK ÖSSZESEN(85+101+143)</t>
  </si>
  <si>
    <t>E) TARTALÉKOK ÖSSZESEN (93+100)</t>
  </si>
  <si>
    <t>27. melléklet a ……/2014.(………) önkormányzati rendelethez</t>
  </si>
  <si>
    <t>Budakeszi Város Önkormányzat                                                                          Uniós támogatásból finanszírozott programok 2013. évi bevételei és kiadásai</t>
  </si>
  <si>
    <t>pénzforgalmi adatok Ft-ban</t>
  </si>
  <si>
    <t>2013. év bevétel</t>
  </si>
  <si>
    <t>2013.év kiadás</t>
  </si>
  <si>
    <t xml:space="preserve">      :ebből BÖT támogatása</t>
  </si>
  <si>
    <t xml:space="preserve">      : ebből önkormányzat többségi tulajdonában lévő kft tám.</t>
  </si>
  <si>
    <t>1./2.oldal</t>
  </si>
  <si>
    <t>1./2oldal</t>
  </si>
  <si>
    <t>Budakeszi Város Önkormányzat összesített  működési és felhalmozási bevételei és kiadásai 2013. év módosított előirányzat</t>
  </si>
  <si>
    <t>Államháztartáson kívülre végleges felhalmozási pénzeszközátadások</t>
  </si>
  <si>
    <t>Támogatásértékű bev.társulásoktól és ktg.vetési szerveitől</t>
  </si>
  <si>
    <t>Előző évi műk.és felhalm.célú pm.átvétele 09/45+62</t>
  </si>
  <si>
    <t>2. Önkormányzat sajátos felhalmozási és tőke bevételei</t>
  </si>
  <si>
    <t>5. Üzemeltetésre, kezelésre átadott, koncesszióba, vagyonkezelésbe adott, illetve vagyonkezelésbe vett eszközök értékhelyesbítése</t>
  </si>
  <si>
    <t xml:space="preserve">ebből: - tartósan adott kölcsönökból a mérlegfordulónapot követő egy éven belül esedékes részletek </t>
  </si>
  <si>
    <t xml:space="preserve">- egyéb hosszú lejáratú követelésekből a mérlegfordulónaot követő egy éven belül esedékes részletek </t>
  </si>
  <si>
    <t>1./4 oldal</t>
  </si>
  <si>
    <t>2/4 oldal</t>
  </si>
  <si>
    <t>3/4 oldal</t>
  </si>
  <si>
    <t>4/4 oldal</t>
  </si>
  <si>
    <t>Támogatásértékű bev. kistérségi társulástól, egyéb</t>
  </si>
  <si>
    <t xml:space="preserve">      :ebből egyéb támogatások gépjárműadó visszafiz.</t>
  </si>
  <si>
    <t>Budakeszi Város Önkormányzatának és intézményeinek                                      2013. évi összevont bevételei kiadásai kiemelt előirányzatonként</t>
  </si>
  <si>
    <t>23.melléklet a    ……./2014.(…..)  önkormányzati rendelethez</t>
  </si>
  <si>
    <t>adatok Ft-ban</t>
  </si>
  <si>
    <t>Non-profit szervezetek,háztartások ,egyéb szervezetek, egyházak</t>
  </si>
  <si>
    <t>ebből: non-profit szervezetnek</t>
  </si>
  <si>
    <t>ebből :háztartásnak</t>
  </si>
  <si>
    <t>ebből: egyháznak</t>
  </si>
  <si>
    <t>ebből:egyéb szervezetnek</t>
  </si>
  <si>
    <t>2010.</t>
  </si>
  <si>
    <t>2013.</t>
  </si>
  <si>
    <t xml:space="preserve">Városháza - Pitypang </t>
  </si>
  <si>
    <t>óvoda</t>
  </si>
  <si>
    <t>Kötelezettségállomány  összege                                                    adatok Ft-ban</t>
  </si>
  <si>
    <t>44.529.326</t>
  </si>
  <si>
    <t>ÁROP 3.A2-2013-2013-001 szervezetfejlesztés</t>
  </si>
  <si>
    <t>2.453.075</t>
  </si>
  <si>
    <t>13.292.303</t>
  </si>
  <si>
    <t>9.072.480</t>
  </si>
  <si>
    <t>29.895.038</t>
  </si>
  <si>
    <t>Idegen pénzeszköz záró pénzkészlete( társadalmi számlák)</t>
  </si>
  <si>
    <t>KMOP-4.5.2.-11.-2012-0022 Budakeszi bölcsődei ellátásának kapacitás fejlesztése projekt</t>
  </si>
  <si>
    <t>KEOP-1.2.0/09-11.2011.-0025BK. Szennyvízelvezetési és szennyvíztisztítási projekt</t>
  </si>
  <si>
    <t>TÁMOP-5.6.1.B-12/1-2012. "Értékes vagy!" pályázat</t>
  </si>
  <si>
    <t>63.006.010</t>
  </si>
  <si>
    <t>24.melléklet  a 16/2014.(V.05.) önkormányzati rendelethez</t>
  </si>
  <si>
    <t>1.melléklet a 16/2014.(V.05.) önkormányzati rendelethez</t>
  </si>
  <si>
    <t>2.melléklet a 16/2014.(V.05.) önkormányzati rendelethez</t>
  </si>
  <si>
    <t>2.melléklet  a 16/2014.(V.05.) önkormányzati rendelethez</t>
  </si>
  <si>
    <t>3.melléklet   a 16/2014.(V.05.)  önkormányzati rendelethez</t>
  </si>
  <si>
    <t>10.melléklet a 16/2014.(V.05.) önkormányzati rendelethez</t>
  </si>
  <si>
    <t>11.melléklet a 16/2014.(V.05.) önkormányzati rendelethez</t>
  </si>
  <si>
    <t>12.melléklet a 16/2014.(V.05.) önkormányzati rendelethez</t>
  </si>
  <si>
    <t>13.melléklet a 16/2014.(V.05.) önkormányzati rendelethez</t>
  </si>
  <si>
    <t>14. melléklet a 16/2014.(V.05.) önkormányzati rendelethez</t>
  </si>
  <si>
    <t>15. melléklet a 16/2014.(V.05.) önkormányzati rendelethez</t>
  </si>
  <si>
    <t>16.melléklet a 16/2014.(V.05.) önkormányzati rendelethez</t>
  </si>
  <si>
    <t>17. melléklet a 16/2014.(V.05.) önkormányzati rendelethez</t>
  </si>
  <si>
    <t>18. melléklet      a 16/2014.(V.05.)  önkormányzati 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</si>
</sst>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7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>
      <alignment horizontal="right"/>
    </xf>
    <xf numFmtId="0" fontId="0" fillId="0" borderId="0" xfId="0" applyFont="1"/>
    <xf numFmtId="2" fontId="0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3" fontId="11" fillId="0" borderId="1" xfId="0" applyNumberFormat="1" applyFont="1" applyBorder="1"/>
    <xf numFmtId="3" fontId="9" fillId="0" borderId="1" xfId="0" applyNumberFormat="1" applyFont="1" applyBorder="1"/>
    <xf numFmtId="0" fontId="9" fillId="0" borderId="1" xfId="0" applyFont="1" applyBorder="1"/>
    <xf numFmtId="49" fontId="11" fillId="0" borderId="1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0" fontId="6" fillId="0" borderId="0" xfId="0" applyFont="1" applyBorder="1" applyAlignment="1">
      <alignment wrapText="1"/>
    </xf>
    <xf numFmtId="3" fontId="6" fillId="0" borderId="0" xfId="0" applyNumberFormat="1" applyFont="1" applyBorder="1"/>
    <xf numFmtId="3" fontId="0" fillId="0" borderId="0" xfId="0" applyNumberFormat="1" applyBorder="1"/>
    <xf numFmtId="49" fontId="5" fillId="0" borderId="1" xfId="0" applyNumberFormat="1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Fill="1" applyBorder="1" applyAlignment="1">
      <alignment wrapText="1"/>
    </xf>
    <xf numFmtId="3" fontId="0" fillId="0" borderId="0" xfId="0" applyNumberFormat="1" applyFill="1" applyBorder="1"/>
    <xf numFmtId="0" fontId="6" fillId="0" borderId="0" xfId="0" applyFont="1" applyFill="1" applyBorder="1" applyAlignment="1">
      <alignment wrapText="1"/>
    </xf>
    <xf numFmtId="3" fontId="6" fillId="0" borderId="0" xfId="0" applyNumberFormat="1" applyFont="1" applyFill="1" applyBorder="1"/>
    <xf numFmtId="0" fontId="0" fillId="0" borderId="0" xfId="0" applyFill="1" applyBorder="1"/>
    <xf numFmtId="0" fontId="9" fillId="0" borderId="3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11" fillId="0" borderId="1" xfId="0" applyFont="1" applyFill="1" applyBorder="1"/>
    <xf numFmtId="3" fontId="9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0" fontId="10" fillId="0" borderId="0" xfId="0" applyFont="1" applyAlignment="1"/>
    <xf numFmtId="0" fontId="0" fillId="0" borderId="0" xfId="0" applyAlignment="1"/>
    <xf numFmtId="49" fontId="9" fillId="0" borderId="0" xfId="0" applyNumberFormat="1" applyFont="1"/>
    <xf numFmtId="0" fontId="10" fillId="0" borderId="0" xfId="0" applyFont="1" applyAlignment="1">
      <alignment horizontal="center"/>
    </xf>
    <xf numFmtId="49" fontId="9" fillId="0" borderId="4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left"/>
    </xf>
    <xf numFmtId="3" fontId="9" fillId="0" borderId="0" xfId="0" applyNumberFormat="1" applyFont="1" applyFill="1" applyBorder="1"/>
    <xf numFmtId="16" fontId="9" fillId="0" borderId="1" xfId="0" applyNumberFormat="1" applyFont="1" applyBorder="1"/>
    <xf numFmtId="2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3" fontId="9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0" applyFont="1" applyBorder="1"/>
    <xf numFmtId="3" fontId="13" fillId="0" borderId="1" xfId="0" applyNumberFormat="1" applyFont="1" applyBorder="1"/>
    <xf numFmtId="0" fontId="12" fillId="0" borderId="0" xfId="0" applyFont="1"/>
    <xf numFmtId="0" fontId="11" fillId="0" borderId="1" xfId="0" applyFont="1" applyBorder="1" applyAlignment="1">
      <alignment horizontal="center"/>
    </xf>
    <xf numFmtId="49" fontId="9" fillId="0" borderId="1" xfId="0" applyNumberFormat="1" applyFont="1" applyBorder="1"/>
    <xf numFmtId="0" fontId="12" fillId="0" borderId="1" xfId="0" applyFont="1" applyBorder="1" applyAlignment="1">
      <alignment horizontal="center"/>
    </xf>
    <xf numFmtId="3" fontId="13" fillId="0" borderId="0" xfId="0" applyNumberFormat="1" applyFont="1" applyBorder="1"/>
    <xf numFmtId="0" fontId="13" fillId="0" borderId="0" xfId="0" applyFont="1"/>
    <xf numFmtId="0" fontId="9" fillId="0" borderId="0" xfId="0" applyFont="1" applyBorder="1"/>
    <xf numFmtId="0" fontId="10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wrapText="1"/>
    </xf>
    <xf numFmtId="3" fontId="11" fillId="0" borderId="0" xfId="0" applyNumberFormat="1" applyFont="1" applyBorder="1"/>
    <xf numFmtId="49" fontId="9" fillId="0" borderId="0" xfId="0" applyNumberFormat="1" applyFont="1" applyBorder="1" applyAlignment="1">
      <alignment wrapText="1"/>
    </xf>
    <xf numFmtId="3" fontId="9" fillId="0" borderId="0" xfId="0" applyNumberFormat="1" applyFont="1" applyBorder="1"/>
    <xf numFmtId="49" fontId="5" fillId="0" borderId="0" xfId="0" applyNumberFormat="1" applyFont="1" applyBorder="1" applyAlignment="1">
      <alignment wrapText="1"/>
    </xf>
    <xf numFmtId="49" fontId="10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3" fontId="12" fillId="0" borderId="0" xfId="0" applyNumberFormat="1" applyFont="1" applyBorder="1"/>
    <xf numFmtId="49" fontId="9" fillId="0" borderId="1" xfId="0" applyNumberFormat="1" applyFont="1" applyBorder="1" applyAlignment="1">
      <alignment horizontal="left"/>
    </xf>
    <xf numFmtId="0" fontId="9" fillId="0" borderId="0" xfId="0" applyFont="1"/>
    <xf numFmtId="0" fontId="9" fillId="0" borderId="1" xfId="0" applyFont="1" applyBorder="1"/>
    <xf numFmtId="3" fontId="9" fillId="0" borderId="1" xfId="0" applyNumberFormat="1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Border="1" applyAlignment="1">
      <alignment horizontal="right"/>
    </xf>
    <xf numFmtId="16" fontId="9" fillId="0" borderId="1" xfId="0" applyNumberFormat="1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0" fillId="0" borderId="0" xfId="0" applyFont="1" applyBorder="1"/>
    <xf numFmtId="3" fontId="9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16" fontId="9" fillId="0" borderId="0" xfId="0" applyNumberFormat="1" applyFont="1" applyBorder="1"/>
    <xf numFmtId="3" fontId="10" fillId="0" borderId="1" xfId="0" applyNumberFormat="1" applyFont="1" applyBorder="1" applyAlignment="1">
      <alignment horizontal="right"/>
    </xf>
    <xf numFmtId="0" fontId="0" fillId="0" borderId="1" xfId="0" applyFont="1" applyBorder="1"/>
    <xf numFmtId="3" fontId="0" fillId="0" borderId="0" xfId="0" applyNumberFormat="1" applyFont="1" applyBorder="1"/>
    <xf numFmtId="0" fontId="0" fillId="0" borderId="0" xfId="0" applyFont="1" applyBorder="1"/>
    <xf numFmtId="0" fontId="10" fillId="0" borderId="1" xfId="0" applyFont="1" applyBorder="1"/>
    <xf numFmtId="0" fontId="10" fillId="0" borderId="1" xfId="0" applyFont="1" applyFill="1" applyBorder="1" applyAlignment="1">
      <alignment wrapText="1"/>
    </xf>
    <xf numFmtId="3" fontId="10" fillId="0" borderId="1" xfId="0" applyNumberFormat="1" applyFont="1" applyFill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wrapText="1"/>
    </xf>
    <xf numFmtId="3" fontId="15" fillId="0" borderId="1" xfId="0" applyNumberFormat="1" applyFont="1" applyBorder="1"/>
    <xf numFmtId="3" fontId="16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right"/>
    </xf>
    <xf numFmtId="49" fontId="9" fillId="0" borderId="6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left"/>
    </xf>
    <xf numFmtId="0" fontId="0" fillId="0" borderId="4" xfId="0" applyBorder="1" applyAlignment="1">
      <alignment horizontal="left"/>
    </xf>
    <xf numFmtId="3" fontId="11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1" xfId="0" applyBorder="1" applyAlignment="1">
      <alignment wrapText="1"/>
    </xf>
    <xf numFmtId="0" fontId="15" fillId="0" borderId="1" xfId="0" applyFont="1" applyBorder="1" applyAlignment="1">
      <alignment horizontal="center"/>
    </xf>
    <xf numFmtId="49" fontId="15" fillId="0" borderId="1" xfId="0" applyNumberFormat="1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vertical="center" wrapText="1"/>
    </xf>
    <xf numFmtId="49" fontId="5" fillId="0" borderId="2" xfId="0" applyNumberFormat="1" applyFont="1" applyBorder="1" applyAlignment="1">
      <alignment wrapText="1"/>
    </xf>
    <xf numFmtId="3" fontId="11" fillId="0" borderId="2" xfId="0" applyNumberFormat="1" applyFont="1" applyBorder="1"/>
    <xf numFmtId="0" fontId="11" fillId="0" borderId="0" xfId="0" applyFont="1" applyBorder="1" applyAlignment="1">
      <alignment horizontal="right" wrapText="1"/>
    </xf>
    <xf numFmtId="3" fontId="13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12" fillId="0" borderId="6" xfId="0" applyNumberFormat="1" applyFont="1" applyBorder="1"/>
    <xf numFmtId="0" fontId="0" fillId="0" borderId="0" xfId="0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right"/>
    </xf>
    <xf numFmtId="0" fontId="0" fillId="0" borderId="0" xfId="0" applyBorder="1" applyAlignment="1"/>
    <xf numFmtId="0" fontId="10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15" fillId="0" borderId="0" xfId="0" applyFont="1" applyBorder="1" applyAlignment="1">
      <alignment horizontal="right"/>
    </xf>
    <xf numFmtId="0" fontId="7" fillId="0" borderId="0" xfId="0" applyFont="1" applyBorder="1"/>
    <xf numFmtId="3" fontId="10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wrapText="1"/>
    </xf>
    <xf numFmtId="0" fontId="9" fillId="0" borderId="0" xfId="0" applyFont="1" applyBorder="1" applyAlignment="1"/>
    <xf numFmtId="49" fontId="9" fillId="0" borderId="0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 textRotation="90" wrapText="1"/>
    </xf>
    <xf numFmtId="0" fontId="15" fillId="0" borderId="1" xfId="0" applyFont="1" applyBorder="1"/>
    <xf numFmtId="0" fontId="11" fillId="0" borderId="1" xfId="0" applyFont="1" applyFill="1" applyBorder="1" applyAlignment="1">
      <alignment wrapText="1"/>
    </xf>
    <xf numFmtId="0" fontId="9" fillId="0" borderId="0" xfId="0" applyFont="1" applyBorder="1" applyAlignment="1">
      <alignment horizontal="right"/>
    </xf>
    <xf numFmtId="3" fontId="15" fillId="0" borderId="0" xfId="0" applyNumberFormat="1" applyFont="1" applyBorder="1"/>
    <xf numFmtId="3" fontId="0" fillId="0" borderId="0" xfId="0" applyNumberFormat="1"/>
    <xf numFmtId="0" fontId="9" fillId="0" borderId="0" xfId="0" applyFont="1" applyBorder="1" applyAlignment="1">
      <alignment horizontal="center"/>
    </xf>
    <xf numFmtId="0" fontId="11" fillId="0" borderId="1" xfId="0" applyFont="1" applyBorder="1"/>
    <xf numFmtId="3" fontId="0" fillId="0" borderId="0" xfId="0" applyNumberFormat="1" applyFont="1"/>
    <xf numFmtId="4" fontId="9" fillId="0" borderId="1" xfId="0" applyNumberFormat="1" applyFont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0" fontId="10" fillId="0" borderId="0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15" fillId="0" borderId="0" xfId="0" applyFont="1"/>
    <xf numFmtId="0" fontId="15" fillId="0" borderId="0" xfId="0" applyFont="1" applyAlignment="1"/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0" fontId="18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/>
    <xf numFmtId="0" fontId="15" fillId="0" borderId="0" xfId="0" applyFont="1" applyBorder="1"/>
    <xf numFmtId="0" fontId="19" fillId="0" borderId="0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3" fontId="0" fillId="0" borderId="1" xfId="0" applyNumberFormat="1" applyBorder="1"/>
    <xf numFmtId="3" fontId="0" fillId="0" borderId="0" xfId="0" applyNumberForma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8" fillId="0" borderId="0" xfId="0" applyFont="1" applyAlignment="1"/>
    <xf numFmtId="0" fontId="9" fillId="0" borderId="0" xfId="0" applyFont="1" applyAlignment="1">
      <alignment horizontal="left" vertical="top"/>
    </xf>
    <xf numFmtId="0" fontId="9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4" fontId="11" fillId="0" borderId="1" xfId="0" applyNumberFormat="1" applyFont="1" applyBorder="1" applyAlignment="1">
      <alignment horizontal="right"/>
    </xf>
    <xf numFmtId="1" fontId="11" fillId="0" borderId="1" xfId="0" applyNumberFormat="1" applyFont="1" applyBorder="1"/>
    <xf numFmtId="2" fontId="11" fillId="0" borderId="1" xfId="0" applyNumberFormat="1" applyFont="1" applyBorder="1"/>
    <xf numFmtId="1" fontId="11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15" fillId="0" borderId="8" xfId="0" applyFont="1" applyBorder="1"/>
    <xf numFmtId="0" fontId="15" fillId="0" borderId="14" xfId="0" applyFont="1" applyBorder="1"/>
    <xf numFmtId="3" fontId="15" fillId="0" borderId="14" xfId="0" applyNumberFormat="1" applyFont="1" applyBorder="1"/>
    <xf numFmtId="0" fontId="15" fillId="0" borderId="9" xfId="0" applyFont="1" applyBorder="1"/>
    <xf numFmtId="0" fontId="16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top" wrapText="1"/>
    </xf>
    <xf numFmtId="3" fontId="21" fillId="0" borderId="1" xfId="0" applyNumberFormat="1" applyFont="1" applyBorder="1" applyAlignment="1">
      <alignment horizontal="right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 wrapText="1"/>
    </xf>
    <xf numFmtId="3" fontId="22" fillId="0" borderId="1" xfId="0" applyNumberFormat="1" applyFont="1" applyBorder="1" applyAlignment="1">
      <alignment horizontal="right" vertical="top" wrapText="1"/>
    </xf>
    <xf numFmtId="3" fontId="18" fillId="0" borderId="1" xfId="0" applyNumberFormat="1" applyFont="1" applyBorder="1"/>
    <xf numFmtId="3" fontId="23" fillId="0" borderId="0" xfId="0" applyNumberFormat="1" applyFont="1"/>
    <xf numFmtId="3" fontId="21" fillId="0" borderId="0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49" fontId="17" fillId="0" borderId="1" xfId="0" applyNumberFormat="1" applyFont="1" applyBorder="1" applyAlignment="1">
      <alignment wrapText="1"/>
    </xf>
    <xf numFmtId="49" fontId="18" fillId="0" borderId="1" xfId="0" applyNumberFormat="1" applyFont="1" applyBorder="1" applyAlignment="1">
      <alignment wrapText="1"/>
    </xf>
    <xf numFmtId="49" fontId="17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 wrapText="1"/>
    </xf>
    <xf numFmtId="3" fontId="19" fillId="0" borderId="1" xfId="0" applyNumberFormat="1" applyFont="1" applyBorder="1" applyAlignment="1">
      <alignment horizontal="right"/>
    </xf>
    <xf numFmtId="3" fontId="19" fillId="0" borderId="1" xfId="0" applyNumberFormat="1" applyFont="1" applyBorder="1" applyAlignment="1">
      <alignment horizontal="right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/>
    </xf>
    <xf numFmtId="49" fontId="15" fillId="0" borderId="1" xfId="0" applyNumberFormat="1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Border="1"/>
    <xf numFmtId="0" fontId="1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/>
    <xf numFmtId="3" fontId="15" fillId="0" borderId="1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right"/>
    </xf>
    <xf numFmtId="0" fontId="15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vertical="center"/>
    </xf>
    <xf numFmtId="3" fontId="11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3" fontId="15" fillId="0" borderId="0" xfId="0" applyNumberFormat="1" applyFont="1" applyFill="1" applyBorder="1"/>
    <xf numFmtId="0" fontId="15" fillId="0" borderId="1" xfId="0" applyFont="1" applyBorder="1" applyAlignment="1"/>
    <xf numFmtId="3" fontId="15" fillId="0" borderId="1" xfId="0" applyNumberFormat="1" applyFont="1" applyBorder="1" applyAlignment="1"/>
    <xf numFmtId="3" fontId="16" fillId="0" borderId="1" xfId="0" applyNumberFormat="1" applyFont="1" applyBorder="1" applyAlignment="1"/>
    <xf numFmtId="3" fontId="2" fillId="0" borderId="0" xfId="0" applyNumberFormat="1" applyFont="1" applyBorder="1"/>
    <xf numFmtId="49" fontId="9" fillId="0" borderId="1" xfId="0" applyNumberFormat="1" applyFont="1" applyBorder="1" applyAlignment="1"/>
    <xf numFmtId="49" fontId="11" fillId="0" borderId="1" xfId="0" applyNumberFormat="1" applyFont="1" applyBorder="1" applyAlignment="1"/>
    <xf numFmtId="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3" fontId="19" fillId="0" borderId="1" xfId="0" applyNumberFormat="1" applyFont="1" applyBorder="1"/>
    <xf numFmtId="0" fontId="17" fillId="0" borderId="0" xfId="0" applyFont="1" applyBorder="1"/>
    <xf numFmtId="3" fontId="17" fillId="0" borderId="0" xfId="0" applyNumberFormat="1" applyFont="1" applyBorder="1"/>
    <xf numFmtId="0" fontId="15" fillId="0" borderId="10" xfId="0" applyFont="1" applyBorder="1"/>
    <xf numFmtId="3" fontId="15" fillId="0" borderId="15" xfId="0" applyNumberFormat="1" applyFont="1" applyBorder="1"/>
    <xf numFmtId="0" fontId="15" fillId="0" borderId="15" xfId="0" applyFont="1" applyBorder="1"/>
    <xf numFmtId="0" fontId="15" fillId="0" borderId="11" xfId="0" applyFont="1" applyBorder="1"/>
    <xf numFmtId="0" fontId="15" fillId="0" borderId="7" xfId="0" applyFont="1" applyBorder="1"/>
    <xf numFmtId="3" fontId="15" fillId="0" borderId="0" xfId="0" applyNumberFormat="1" applyFont="1" applyBorder="1" applyAlignment="1">
      <alignment horizontal="right"/>
    </xf>
    <xf numFmtId="3" fontId="16" fillId="0" borderId="6" xfId="0" applyNumberFormat="1" applyFont="1" applyBorder="1"/>
    <xf numFmtId="0" fontId="15" fillId="0" borderId="5" xfId="0" applyFont="1" applyBorder="1"/>
    <xf numFmtId="3" fontId="15" fillId="0" borderId="7" xfId="0" applyNumberFormat="1" applyFont="1" applyBorder="1"/>
    <xf numFmtId="3" fontId="16" fillId="0" borderId="5" xfId="0" applyNumberFormat="1" applyFont="1" applyBorder="1"/>
    <xf numFmtId="3" fontId="15" fillId="0" borderId="0" xfId="0" applyNumberFormat="1" applyFont="1" applyBorder="1" applyAlignment="1">
      <alignment horizontal="left"/>
    </xf>
    <xf numFmtId="3" fontId="16" fillId="0" borderId="10" xfId="0" applyNumberFormat="1" applyFont="1" applyBorder="1"/>
    <xf numFmtId="3" fontId="16" fillId="0" borderId="11" xfId="0" applyNumberFormat="1" applyFont="1" applyBorder="1"/>
    <xf numFmtId="3" fontId="16" fillId="0" borderId="4" xfId="0" applyNumberFormat="1" applyFont="1" applyBorder="1"/>
    <xf numFmtId="0" fontId="15" fillId="0" borderId="7" xfId="0" applyFont="1" applyBorder="1" applyAlignment="1">
      <alignment horizontal="left"/>
    </xf>
    <xf numFmtId="3" fontId="15" fillId="0" borderId="2" xfId="0" applyNumberFormat="1" applyFont="1" applyBorder="1"/>
    <xf numFmtId="3" fontId="15" fillId="0" borderId="10" xfId="0" applyNumberFormat="1" applyFont="1" applyBorder="1"/>
    <xf numFmtId="3" fontId="15" fillId="0" borderId="15" xfId="0" applyNumberFormat="1" applyFont="1" applyBorder="1" applyAlignment="1">
      <alignment horizontal="right"/>
    </xf>
    <xf numFmtId="3" fontId="15" fillId="0" borderId="15" xfId="0" applyNumberFormat="1" applyFont="1" applyBorder="1" applyAlignment="1">
      <alignment horizontal="left"/>
    </xf>
    <xf numFmtId="0" fontId="15" fillId="0" borderId="8" xfId="0" applyFont="1" applyBorder="1" applyAlignment="1">
      <alignment wrapText="1"/>
    </xf>
    <xf numFmtId="0" fontId="15" fillId="0" borderId="14" xfId="0" applyFont="1" applyBorder="1" applyAlignment="1">
      <alignment wrapText="1"/>
    </xf>
    <xf numFmtId="3" fontId="16" fillId="0" borderId="2" xfId="0" applyNumberFormat="1" applyFont="1" applyBorder="1"/>
    <xf numFmtId="0" fontId="9" fillId="0" borderId="3" xfId="0" applyFont="1" applyBorder="1" applyAlignment="1">
      <alignment horizontal="center"/>
    </xf>
    <xf numFmtId="0" fontId="0" fillId="0" borderId="3" xfId="0" applyBorder="1" applyAlignment="1"/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3" fontId="9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49" fontId="19" fillId="0" borderId="0" xfId="0" applyNumberFormat="1" applyFont="1" applyAlignment="1">
      <alignment horizontal="center" vertical="center" wrapText="1"/>
    </xf>
    <xf numFmtId="0" fontId="17" fillId="0" borderId="0" xfId="0" applyFont="1" applyAlignment="1"/>
    <xf numFmtId="0" fontId="5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9" fillId="0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right"/>
    </xf>
    <xf numFmtId="0" fontId="0" fillId="0" borderId="0" xfId="0" applyBorder="1" applyAlignment="1"/>
    <xf numFmtId="0" fontId="10" fillId="0" borderId="0" xfId="0" applyFont="1" applyBorder="1" applyAlignment="1">
      <alignment horizontal="center" wrapText="1"/>
    </xf>
    <xf numFmtId="3" fontId="9" fillId="0" borderId="0" xfId="0" applyNumberFormat="1" applyFont="1" applyBorder="1" applyAlignment="1"/>
    <xf numFmtId="0" fontId="9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2" fillId="0" borderId="1" xfId="0" applyFont="1" applyBorder="1" applyAlignment="1"/>
    <xf numFmtId="3" fontId="12" fillId="0" borderId="1" xfId="0" applyNumberFormat="1" applyFont="1" applyBorder="1" applyAlignment="1"/>
    <xf numFmtId="3" fontId="7" fillId="0" borderId="1" xfId="0" applyNumberFormat="1" applyFont="1" applyBorder="1" applyAlignment="1"/>
    <xf numFmtId="3" fontId="10" fillId="0" borderId="1" xfId="0" applyNumberFormat="1" applyFont="1" applyBorder="1" applyAlignment="1"/>
    <xf numFmtId="3" fontId="9" fillId="0" borderId="1" xfId="0" applyNumberFormat="1" applyFont="1" applyBorder="1" applyAlignment="1"/>
    <xf numFmtId="0" fontId="11" fillId="0" borderId="6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5" xfId="0" applyNumberFormat="1" applyBorder="1" applyAlignment="1">
      <alignment horizontal="left"/>
    </xf>
    <xf numFmtId="49" fontId="11" fillId="0" borderId="6" xfId="0" applyNumberFormat="1" applyFont="1" applyBorder="1" applyAlignment="1">
      <alignment horizontal="left"/>
    </xf>
    <xf numFmtId="49" fontId="11" fillId="0" borderId="4" xfId="0" applyNumberFormat="1" applyFont="1" applyBorder="1" applyAlignment="1">
      <alignment horizontal="left"/>
    </xf>
    <xf numFmtId="49" fontId="11" fillId="0" borderId="5" xfId="0" applyNumberFormat="1" applyFont="1" applyBorder="1" applyAlignment="1">
      <alignment horizontal="left"/>
    </xf>
    <xf numFmtId="49" fontId="9" fillId="0" borderId="6" xfId="0" applyNumberFormat="1" applyFont="1" applyBorder="1" applyAlignment="1"/>
    <xf numFmtId="49" fontId="9" fillId="0" borderId="4" xfId="0" applyNumberFormat="1" applyFont="1" applyBorder="1" applyAlignment="1"/>
    <xf numFmtId="3" fontId="11" fillId="0" borderId="6" xfId="0" applyNumberFormat="1" applyFont="1" applyBorder="1" applyAlignment="1"/>
    <xf numFmtId="3" fontId="11" fillId="0" borderId="5" xfId="0" applyNumberFormat="1" applyFont="1" applyBorder="1" applyAlignment="1"/>
    <xf numFmtId="3" fontId="12" fillId="0" borderId="6" xfId="0" applyNumberFormat="1" applyFont="1" applyBorder="1" applyAlignment="1"/>
    <xf numFmtId="3" fontId="12" fillId="0" borderId="5" xfId="0" applyNumberFormat="1" applyFont="1" applyBorder="1" applyAlignment="1"/>
    <xf numFmtId="0" fontId="0" fillId="0" borderId="5" xfId="0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0" fillId="0" borderId="4" xfId="0" applyBorder="1" applyAlignment="1"/>
    <xf numFmtId="0" fontId="9" fillId="0" borderId="6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9" fillId="0" borderId="4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left"/>
    </xf>
    <xf numFmtId="3" fontId="7" fillId="0" borderId="6" xfId="0" applyNumberFormat="1" applyFont="1" applyBorder="1" applyAlignment="1"/>
    <xf numFmtId="3" fontId="7" fillId="0" borderId="5" xfId="0" applyNumberFormat="1" applyFont="1" applyBorder="1" applyAlignment="1"/>
    <xf numFmtId="0" fontId="0" fillId="0" borderId="4" xfId="0" applyBorder="1" applyAlignment="1">
      <alignment horizontal="left"/>
    </xf>
    <xf numFmtId="0" fontId="12" fillId="0" borderId="6" xfId="0" applyFont="1" applyBorder="1" applyAlignment="1"/>
    <xf numFmtId="0" fontId="12" fillId="0" borderId="5" xfId="0" applyFont="1" applyBorder="1" applyAlignment="1"/>
    <xf numFmtId="0" fontId="14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wrapText="1"/>
    </xf>
    <xf numFmtId="0" fontId="15" fillId="0" borderId="6" xfId="0" applyFont="1" applyBorder="1" applyAlignment="1"/>
    <xf numFmtId="0" fontId="15" fillId="0" borderId="4" xfId="0" applyFont="1" applyBorder="1" applyAlignment="1"/>
    <xf numFmtId="0" fontId="15" fillId="0" borderId="5" xfId="0" applyFont="1" applyBorder="1" applyAlignment="1"/>
    <xf numFmtId="0" fontId="15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right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vertical="center"/>
    </xf>
    <xf numFmtId="0" fontId="0" fillId="0" borderId="6" xfId="0" applyBorder="1" applyAlignment="1"/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9" fillId="0" borderId="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3" fontId="0" fillId="0" borderId="6" xfId="0" applyNumberFormat="1" applyBorder="1" applyAlignment="1"/>
    <xf numFmtId="3" fontId="0" fillId="0" borderId="4" xfId="0" applyNumberFormat="1" applyBorder="1" applyAlignment="1"/>
    <xf numFmtId="3" fontId="0" fillId="0" borderId="5" xfId="0" applyNumberFormat="1" applyBorder="1" applyAlignment="1"/>
    <xf numFmtId="3" fontId="0" fillId="0" borderId="6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15" fillId="0" borderId="0" xfId="0" applyNumberFormat="1" applyFont="1" applyAlignment="1">
      <alignment horizontal="left" vertical="center"/>
    </xf>
    <xf numFmtId="0" fontId="0" fillId="0" borderId="15" xfId="0" applyBorder="1" applyAlignment="1"/>
    <xf numFmtId="0" fontId="0" fillId="0" borderId="7" xfId="0" applyBorder="1" applyAlignment="1"/>
    <xf numFmtId="0" fontId="15" fillId="0" borderId="3" xfId="0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3" fontId="15" fillId="0" borderId="6" xfId="0" applyNumberFormat="1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abSelected="1" view="pageLayout" zoomScaleNormal="100" workbookViewId="0">
      <selection activeCell="B1" sqref="B1"/>
    </sheetView>
  </sheetViews>
  <sheetFormatPr defaultColWidth="9.140625" defaultRowHeight="15" x14ac:dyDescent="0.25"/>
  <cols>
    <col min="1" max="1" width="5.28515625" style="3" customWidth="1"/>
    <col min="2" max="2" width="37.140625" style="2" customWidth="1"/>
    <col min="3" max="5" width="9.85546875" customWidth="1"/>
    <col min="6" max="7" width="8.140625" customWidth="1"/>
    <col min="8" max="9" width="8" customWidth="1"/>
    <col min="10" max="12" width="11" customWidth="1"/>
    <col min="13" max="13" width="9.140625" hidden="1" customWidth="1"/>
  </cols>
  <sheetData>
    <row r="1" spans="1:15" ht="26.25" customHeight="1" x14ac:dyDescent="0.25">
      <c r="A1" s="222" t="s">
        <v>264</v>
      </c>
      <c r="B1" s="221"/>
      <c r="C1" s="203"/>
      <c r="D1" s="347" t="s">
        <v>744</v>
      </c>
      <c r="E1" s="348"/>
      <c r="F1" s="348"/>
      <c r="G1" s="348"/>
      <c r="H1" s="348"/>
      <c r="I1" s="348"/>
      <c r="J1" s="139"/>
      <c r="K1" s="344" t="s">
        <v>769</v>
      </c>
      <c r="L1" s="344"/>
    </row>
    <row r="2" spans="1:15" ht="17.25" customHeight="1" x14ac:dyDescent="0.25">
      <c r="A2" s="342"/>
      <c r="B2" s="343"/>
      <c r="C2" s="343"/>
      <c r="D2" s="348"/>
      <c r="E2" s="348"/>
      <c r="F2" s="348"/>
      <c r="G2" s="348"/>
      <c r="H2" s="348"/>
      <c r="I2" s="348"/>
      <c r="J2" s="139"/>
      <c r="K2" s="140"/>
      <c r="L2" s="291" t="s">
        <v>729</v>
      </c>
    </row>
    <row r="3" spans="1:15" x14ac:dyDescent="0.25">
      <c r="A3" s="19"/>
      <c r="B3" s="35" t="s">
        <v>83</v>
      </c>
      <c r="C3" s="20"/>
      <c r="D3" s="138"/>
      <c r="E3" s="138"/>
      <c r="F3" s="21"/>
      <c r="G3" s="87"/>
      <c r="H3" s="87"/>
      <c r="I3" s="21"/>
      <c r="J3" s="117"/>
      <c r="K3" s="340" t="s">
        <v>51</v>
      </c>
      <c r="L3" s="345"/>
    </row>
    <row r="4" spans="1:15" ht="47.25" customHeight="1" x14ac:dyDescent="0.25">
      <c r="A4" s="207" t="s">
        <v>296</v>
      </c>
      <c r="B4" s="23" t="s">
        <v>49</v>
      </c>
      <c r="C4" s="207" t="s">
        <v>207</v>
      </c>
      <c r="D4" s="207" t="s">
        <v>201</v>
      </c>
      <c r="E4" s="207" t="s">
        <v>297</v>
      </c>
      <c r="F4" s="207" t="s">
        <v>202</v>
      </c>
      <c r="G4" s="207" t="s">
        <v>203</v>
      </c>
      <c r="H4" s="207" t="s">
        <v>298</v>
      </c>
      <c r="I4" s="207" t="s">
        <v>210</v>
      </c>
      <c r="J4" s="207" t="s">
        <v>204</v>
      </c>
      <c r="K4" s="207" t="s">
        <v>205</v>
      </c>
      <c r="L4" s="212" t="s">
        <v>299</v>
      </c>
      <c r="M4" s="137"/>
      <c r="N4" s="137"/>
      <c r="O4" s="137"/>
    </row>
    <row r="5" spans="1:15" ht="12.95" customHeight="1" x14ac:dyDescent="0.25">
      <c r="A5" s="25" t="s">
        <v>26</v>
      </c>
      <c r="B5" s="29" t="s">
        <v>62</v>
      </c>
      <c r="C5" s="89">
        <f>C6+C7</f>
        <v>634459</v>
      </c>
      <c r="D5" s="89">
        <f t="shared" ref="D5:E5" si="0">D6+D7</f>
        <v>596847</v>
      </c>
      <c r="E5" s="26">
        <f t="shared" si="0"/>
        <v>537725</v>
      </c>
      <c r="F5" s="26">
        <f>F6+F7</f>
        <v>0</v>
      </c>
      <c r="G5" s="26">
        <v>0</v>
      </c>
      <c r="H5" s="26">
        <v>0</v>
      </c>
      <c r="I5" s="26">
        <f>I6+I7</f>
        <v>0</v>
      </c>
      <c r="J5" s="89">
        <f>J6+J7</f>
        <v>634459</v>
      </c>
      <c r="K5" s="89">
        <f t="shared" ref="K5:L5" si="1">K6+K7</f>
        <v>596847</v>
      </c>
      <c r="L5" s="26">
        <f t="shared" si="1"/>
        <v>537725</v>
      </c>
    </row>
    <row r="6" spans="1:15" ht="12.95" customHeight="1" x14ac:dyDescent="0.25">
      <c r="A6" s="25"/>
      <c r="B6" s="30" t="s">
        <v>65</v>
      </c>
      <c r="C6" s="27">
        <v>393194</v>
      </c>
      <c r="D6" s="89">
        <v>357426</v>
      </c>
      <c r="E6" s="26">
        <v>357426</v>
      </c>
      <c r="F6" s="27">
        <v>0</v>
      </c>
      <c r="G6" s="89">
        <v>0</v>
      </c>
      <c r="H6" s="26">
        <v>0</v>
      </c>
      <c r="I6" s="27">
        <v>0</v>
      </c>
      <c r="J6" s="89">
        <f>C6+F6+I6</f>
        <v>393194</v>
      </c>
      <c r="K6" s="89">
        <f>D6+G6</f>
        <v>357426</v>
      </c>
      <c r="L6" s="120">
        <f>E6+H6</f>
        <v>357426</v>
      </c>
    </row>
    <row r="7" spans="1:15" ht="12.95" customHeight="1" x14ac:dyDescent="0.25">
      <c r="A7" s="25"/>
      <c r="B7" s="30" t="s">
        <v>66</v>
      </c>
      <c r="C7" s="27">
        <v>241265</v>
      </c>
      <c r="D7" s="89">
        <v>239421</v>
      </c>
      <c r="E7" s="26">
        <v>180299</v>
      </c>
      <c r="F7" s="27">
        <v>0</v>
      </c>
      <c r="G7" s="89">
        <v>0</v>
      </c>
      <c r="H7" s="26">
        <v>0</v>
      </c>
      <c r="I7" s="27">
        <v>0</v>
      </c>
      <c r="J7" s="89">
        <f t="shared" ref="J7:J35" si="2">C7+F7+I7</f>
        <v>241265</v>
      </c>
      <c r="K7" s="89">
        <f t="shared" ref="K7:K37" si="3">D7+G7</f>
        <v>239421</v>
      </c>
      <c r="L7" s="120">
        <f t="shared" ref="L7:L37" si="4">E7+H7</f>
        <v>180299</v>
      </c>
    </row>
    <row r="8" spans="1:15" ht="23.25" customHeight="1" x14ac:dyDescent="0.25">
      <c r="A8" s="25" t="s">
        <v>27</v>
      </c>
      <c r="B8" s="30" t="s">
        <v>105</v>
      </c>
      <c r="C8" s="27">
        <v>0</v>
      </c>
      <c r="D8" s="89">
        <v>0</v>
      </c>
      <c r="E8" s="26">
        <v>9489</v>
      </c>
      <c r="F8" s="27">
        <v>0</v>
      </c>
      <c r="G8" s="89">
        <v>0</v>
      </c>
      <c r="H8" s="26">
        <v>0</v>
      </c>
      <c r="I8" s="27">
        <v>0</v>
      </c>
      <c r="J8" s="89">
        <f t="shared" si="2"/>
        <v>0</v>
      </c>
      <c r="K8" s="89">
        <f t="shared" si="3"/>
        <v>0</v>
      </c>
      <c r="L8" s="120">
        <f t="shared" si="4"/>
        <v>9489</v>
      </c>
    </row>
    <row r="9" spans="1:15" ht="12.95" customHeight="1" x14ac:dyDescent="0.25">
      <c r="A9" s="25" t="s">
        <v>28</v>
      </c>
      <c r="B9" s="30" t="s">
        <v>90</v>
      </c>
      <c r="C9" s="89">
        <v>25863</v>
      </c>
      <c r="D9" s="89">
        <v>28149</v>
      </c>
      <c r="E9" s="26">
        <v>28370</v>
      </c>
      <c r="F9" s="27">
        <v>0</v>
      </c>
      <c r="G9" s="89">
        <v>0</v>
      </c>
      <c r="H9" s="26">
        <v>0</v>
      </c>
      <c r="I9" s="27">
        <v>0</v>
      </c>
      <c r="J9" s="89">
        <f t="shared" si="2"/>
        <v>25863</v>
      </c>
      <c r="K9" s="89">
        <f t="shared" si="3"/>
        <v>28149</v>
      </c>
      <c r="L9" s="120">
        <f t="shared" si="4"/>
        <v>28370</v>
      </c>
    </row>
    <row r="10" spans="1:15" ht="24" customHeight="1" x14ac:dyDescent="0.25">
      <c r="A10" s="25" t="s">
        <v>29</v>
      </c>
      <c r="B10" s="30" t="s">
        <v>252</v>
      </c>
      <c r="C10" s="89">
        <v>1450</v>
      </c>
      <c r="D10" s="89">
        <v>0</v>
      </c>
      <c r="E10" s="26">
        <v>0</v>
      </c>
      <c r="F10" s="27">
        <v>0</v>
      </c>
      <c r="G10" s="89">
        <v>0</v>
      </c>
      <c r="H10" s="26">
        <v>0</v>
      </c>
      <c r="I10" s="27">
        <v>0</v>
      </c>
      <c r="J10" s="89">
        <f t="shared" si="2"/>
        <v>1450</v>
      </c>
      <c r="K10" s="89">
        <f t="shared" si="3"/>
        <v>0</v>
      </c>
      <c r="L10" s="120">
        <f t="shared" si="4"/>
        <v>0</v>
      </c>
    </row>
    <row r="11" spans="1:15" ht="22.5" customHeight="1" x14ac:dyDescent="0.25">
      <c r="A11" s="25" t="s">
        <v>30</v>
      </c>
      <c r="B11" s="30" t="s">
        <v>253</v>
      </c>
      <c r="C11" s="89">
        <v>12960</v>
      </c>
      <c r="D11" s="89">
        <v>11910</v>
      </c>
      <c r="E11" s="26">
        <v>11161</v>
      </c>
      <c r="F11" s="27">
        <v>0</v>
      </c>
      <c r="G11" s="89">
        <v>0</v>
      </c>
      <c r="H11" s="26">
        <v>0</v>
      </c>
      <c r="I11" s="27">
        <v>0</v>
      </c>
      <c r="J11" s="89">
        <f t="shared" si="2"/>
        <v>12960</v>
      </c>
      <c r="K11" s="89">
        <f t="shared" si="3"/>
        <v>11910</v>
      </c>
      <c r="L11" s="120">
        <f t="shared" si="4"/>
        <v>11161</v>
      </c>
    </row>
    <row r="12" spans="1:15" ht="15.75" customHeight="1" x14ac:dyDescent="0.25">
      <c r="A12" s="116" t="s">
        <v>254</v>
      </c>
      <c r="B12" s="30" t="s">
        <v>742</v>
      </c>
      <c r="C12" s="89">
        <v>0</v>
      </c>
      <c r="D12" s="89">
        <v>0</v>
      </c>
      <c r="E12" s="26">
        <v>13416</v>
      </c>
      <c r="F12" s="89">
        <v>0</v>
      </c>
      <c r="G12" s="89">
        <v>0</v>
      </c>
      <c r="H12" s="26">
        <v>0</v>
      </c>
      <c r="I12" s="89">
        <v>0</v>
      </c>
      <c r="J12" s="89">
        <v>0</v>
      </c>
      <c r="K12" s="89">
        <f t="shared" si="3"/>
        <v>0</v>
      </c>
      <c r="L12" s="120">
        <v>0</v>
      </c>
    </row>
    <row r="13" spans="1:15" ht="12.95" customHeight="1" x14ac:dyDescent="0.25">
      <c r="A13" s="25">
        <v>6</v>
      </c>
      <c r="B13" s="29" t="s">
        <v>106</v>
      </c>
      <c r="C13" s="89">
        <f>C8+C9+C10+C11+C12</f>
        <v>40273</v>
      </c>
      <c r="D13" s="89">
        <f t="shared" ref="D13:E13" si="5">D8+D9+D10+D11+D12</f>
        <v>40059</v>
      </c>
      <c r="E13" s="26">
        <f t="shared" si="5"/>
        <v>62436</v>
      </c>
      <c r="F13" s="27">
        <v>0</v>
      </c>
      <c r="G13" s="89">
        <f>G8+G9+G10+G11</f>
        <v>0</v>
      </c>
      <c r="H13" s="26">
        <v>0</v>
      </c>
      <c r="I13" s="27">
        <f>I8+I9+I10+I11</f>
        <v>0</v>
      </c>
      <c r="J13" s="89">
        <f t="shared" si="2"/>
        <v>40273</v>
      </c>
      <c r="K13" s="89">
        <f t="shared" si="3"/>
        <v>40059</v>
      </c>
      <c r="L13" s="120">
        <f t="shared" si="4"/>
        <v>62436</v>
      </c>
    </row>
    <row r="14" spans="1:15" ht="12.95" customHeight="1" x14ac:dyDescent="0.25">
      <c r="A14" s="25">
        <v>7</v>
      </c>
      <c r="B14" s="30" t="s">
        <v>67</v>
      </c>
      <c r="C14" s="89">
        <v>5850</v>
      </c>
      <c r="D14" s="89">
        <v>850</v>
      </c>
      <c r="E14" s="26">
        <v>179</v>
      </c>
      <c r="F14" s="27">
        <v>0</v>
      </c>
      <c r="G14" s="89">
        <v>0</v>
      </c>
      <c r="H14" s="26">
        <v>0</v>
      </c>
      <c r="I14" s="27">
        <v>0</v>
      </c>
      <c r="J14" s="89">
        <f t="shared" si="2"/>
        <v>5850</v>
      </c>
      <c r="K14" s="89">
        <f t="shared" si="3"/>
        <v>850</v>
      </c>
      <c r="L14" s="120">
        <f t="shared" si="4"/>
        <v>179</v>
      </c>
    </row>
    <row r="15" spans="1:15" ht="12.95" customHeight="1" x14ac:dyDescent="0.25">
      <c r="A15" s="25">
        <v>8</v>
      </c>
      <c r="B15" s="30" t="s">
        <v>68</v>
      </c>
      <c r="C15" s="89">
        <v>143704</v>
      </c>
      <c r="D15" s="89">
        <v>142311</v>
      </c>
      <c r="E15" s="26">
        <v>217068</v>
      </c>
      <c r="F15" s="27">
        <v>6021</v>
      </c>
      <c r="G15" s="89">
        <v>6021</v>
      </c>
      <c r="H15" s="26">
        <v>4897</v>
      </c>
      <c r="I15" s="27">
        <v>0</v>
      </c>
      <c r="J15" s="89">
        <f t="shared" si="2"/>
        <v>149725</v>
      </c>
      <c r="K15" s="89">
        <f t="shared" si="3"/>
        <v>148332</v>
      </c>
      <c r="L15" s="120">
        <f t="shared" si="4"/>
        <v>221965</v>
      </c>
    </row>
    <row r="16" spans="1:15" ht="12.95" customHeight="1" x14ac:dyDescent="0.25">
      <c r="A16" s="25">
        <v>9</v>
      </c>
      <c r="B16" s="30" t="s">
        <v>69</v>
      </c>
      <c r="C16" s="89">
        <v>10000</v>
      </c>
      <c r="D16" s="89">
        <v>10000</v>
      </c>
      <c r="E16" s="26">
        <v>0</v>
      </c>
      <c r="F16" s="27">
        <v>0</v>
      </c>
      <c r="G16" s="89">
        <v>0</v>
      </c>
      <c r="H16" s="26">
        <v>0</v>
      </c>
      <c r="I16" s="27">
        <v>0</v>
      </c>
      <c r="J16" s="89">
        <f t="shared" si="2"/>
        <v>10000</v>
      </c>
      <c r="K16" s="89">
        <f t="shared" si="3"/>
        <v>10000</v>
      </c>
      <c r="L16" s="120">
        <f t="shared" si="4"/>
        <v>0</v>
      </c>
    </row>
    <row r="17" spans="1:12" ht="24.75" customHeight="1" x14ac:dyDescent="0.25">
      <c r="A17" s="25">
        <v>10</v>
      </c>
      <c r="B17" s="30" t="s">
        <v>162</v>
      </c>
      <c r="C17" s="89">
        <v>26400</v>
      </c>
      <c r="D17" s="89">
        <v>26400</v>
      </c>
      <c r="E17" s="26">
        <v>30354</v>
      </c>
      <c r="F17" s="27">
        <v>0</v>
      </c>
      <c r="G17" s="89">
        <v>0</v>
      </c>
      <c r="H17" s="26">
        <v>0</v>
      </c>
      <c r="I17" s="27">
        <v>0</v>
      </c>
      <c r="J17" s="89">
        <f t="shared" si="2"/>
        <v>26400</v>
      </c>
      <c r="K17" s="89">
        <f t="shared" si="3"/>
        <v>26400</v>
      </c>
      <c r="L17" s="120">
        <f t="shared" si="4"/>
        <v>30354</v>
      </c>
    </row>
    <row r="18" spans="1:12" ht="12.95" customHeight="1" x14ac:dyDescent="0.25">
      <c r="A18" s="25">
        <v>11</v>
      </c>
      <c r="B18" s="30" t="s">
        <v>70</v>
      </c>
      <c r="C18" s="89">
        <v>0</v>
      </c>
      <c r="D18" s="89">
        <v>0</v>
      </c>
      <c r="E18" s="26">
        <v>0</v>
      </c>
      <c r="F18" s="27">
        <v>0</v>
      </c>
      <c r="G18" s="89">
        <v>0</v>
      </c>
      <c r="H18" s="26">
        <v>0</v>
      </c>
      <c r="I18" s="27">
        <v>0</v>
      </c>
      <c r="J18" s="89">
        <f t="shared" si="2"/>
        <v>0</v>
      </c>
      <c r="K18" s="89">
        <f t="shared" si="3"/>
        <v>0</v>
      </c>
      <c r="L18" s="120">
        <f t="shared" si="4"/>
        <v>0</v>
      </c>
    </row>
    <row r="19" spans="1:12" ht="12.95" customHeight="1" x14ac:dyDescent="0.25">
      <c r="A19" s="25">
        <v>12</v>
      </c>
      <c r="B19" s="30" t="s">
        <v>71</v>
      </c>
      <c r="C19" s="89">
        <v>0</v>
      </c>
      <c r="D19" s="89">
        <v>0</v>
      </c>
      <c r="E19" s="26">
        <v>0</v>
      </c>
      <c r="F19" s="27">
        <v>0</v>
      </c>
      <c r="G19" s="89">
        <v>0</v>
      </c>
      <c r="H19" s="26">
        <v>0</v>
      </c>
      <c r="I19" s="27">
        <v>0</v>
      </c>
      <c r="J19" s="89">
        <f t="shared" si="2"/>
        <v>0</v>
      </c>
      <c r="K19" s="89">
        <f t="shared" si="3"/>
        <v>0</v>
      </c>
      <c r="L19" s="120">
        <f t="shared" si="4"/>
        <v>0</v>
      </c>
    </row>
    <row r="20" spans="1:12" ht="12.95" customHeight="1" x14ac:dyDescent="0.25">
      <c r="A20" s="25">
        <v>13</v>
      </c>
      <c r="B20" s="30" t="s">
        <v>72</v>
      </c>
      <c r="C20" s="89">
        <v>159000</v>
      </c>
      <c r="D20" s="89">
        <v>246481</v>
      </c>
      <c r="E20" s="26">
        <v>246482</v>
      </c>
      <c r="F20" s="27">
        <v>0</v>
      </c>
      <c r="G20" s="89">
        <v>0</v>
      </c>
      <c r="H20" s="26">
        <v>0</v>
      </c>
      <c r="I20" s="27">
        <v>0</v>
      </c>
      <c r="J20" s="89">
        <f t="shared" si="2"/>
        <v>159000</v>
      </c>
      <c r="K20" s="89">
        <f t="shared" si="3"/>
        <v>246481</v>
      </c>
      <c r="L20" s="120">
        <f t="shared" si="4"/>
        <v>246482</v>
      </c>
    </row>
    <row r="21" spans="1:12" ht="12.95" customHeight="1" x14ac:dyDescent="0.25">
      <c r="A21" s="25">
        <v>14</v>
      </c>
      <c r="B21" s="30" t="s">
        <v>73</v>
      </c>
      <c r="C21" s="89">
        <f>C22+C23+C24+C25+C26+C27+C28+C29</f>
        <v>853900</v>
      </c>
      <c r="D21" s="89">
        <v>854900</v>
      </c>
      <c r="E21" s="26">
        <f>E22+E23+E24+E25+E26+E27+E28+E29</f>
        <v>759453</v>
      </c>
      <c r="F21" s="27">
        <f>F22+F23+F24+F25+F26+F27+F28+F29</f>
        <v>0</v>
      </c>
      <c r="G21" s="89">
        <f>G22+G23+G24+G25+G26+G27+G28+G29</f>
        <v>0</v>
      </c>
      <c r="H21" s="26">
        <f>H22+H23+H24+H25+H26+H27+H28+H29</f>
        <v>0</v>
      </c>
      <c r="I21" s="27">
        <f>I22+I23+I24+I25+I26+I27+I28+I29</f>
        <v>0</v>
      </c>
      <c r="J21" s="89">
        <f t="shared" si="2"/>
        <v>853900</v>
      </c>
      <c r="K21" s="89">
        <f t="shared" si="3"/>
        <v>854900</v>
      </c>
      <c r="L21" s="120">
        <f t="shared" si="4"/>
        <v>759453</v>
      </c>
    </row>
    <row r="22" spans="1:12" ht="12.95" customHeight="1" x14ac:dyDescent="0.25">
      <c r="A22" s="25"/>
      <c r="B22" s="30" t="s">
        <v>74</v>
      </c>
      <c r="C22" s="89">
        <v>245000</v>
      </c>
      <c r="D22" s="89">
        <v>245000</v>
      </c>
      <c r="E22" s="26">
        <v>217855</v>
      </c>
      <c r="F22" s="27">
        <v>0</v>
      </c>
      <c r="G22" s="89">
        <v>0</v>
      </c>
      <c r="H22" s="26">
        <v>0</v>
      </c>
      <c r="I22" s="27">
        <v>0</v>
      </c>
      <c r="J22" s="89">
        <f t="shared" si="2"/>
        <v>245000</v>
      </c>
      <c r="K22" s="89">
        <f t="shared" si="3"/>
        <v>245000</v>
      </c>
      <c r="L22" s="120">
        <f t="shared" si="4"/>
        <v>217855</v>
      </c>
    </row>
    <row r="23" spans="1:12" ht="12.95" customHeight="1" x14ac:dyDescent="0.25">
      <c r="A23" s="25"/>
      <c r="B23" s="30" t="s">
        <v>75</v>
      </c>
      <c r="C23" s="89">
        <v>60000</v>
      </c>
      <c r="D23" s="89">
        <v>60000</v>
      </c>
      <c r="E23" s="26">
        <v>53809</v>
      </c>
      <c r="F23" s="27">
        <v>0</v>
      </c>
      <c r="G23" s="89">
        <v>0</v>
      </c>
      <c r="H23" s="26">
        <v>0</v>
      </c>
      <c r="I23" s="27">
        <v>0</v>
      </c>
      <c r="J23" s="89">
        <f t="shared" si="2"/>
        <v>60000</v>
      </c>
      <c r="K23" s="89">
        <f t="shared" si="3"/>
        <v>60000</v>
      </c>
      <c r="L23" s="120">
        <f t="shared" si="4"/>
        <v>53809</v>
      </c>
    </row>
    <row r="24" spans="1:12" ht="12.95" customHeight="1" x14ac:dyDescent="0.25">
      <c r="A24" s="25"/>
      <c r="B24" s="30" t="s">
        <v>185</v>
      </c>
      <c r="C24" s="89">
        <v>1600</v>
      </c>
      <c r="D24" s="89">
        <v>1600</v>
      </c>
      <c r="E24" s="26">
        <v>1384</v>
      </c>
      <c r="F24" s="27">
        <v>0</v>
      </c>
      <c r="G24" s="89">
        <v>0</v>
      </c>
      <c r="H24" s="26">
        <v>0</v>
      </c>
      <c r="I24" s="27">
        <v>0</v>
      </c>
      <c r="J24" s="89">
        <f t="shared" si="2"/>
        <v>1600</v>
      </c>
      <c r="K24" s="89">
        <f t="shared" si="3"/>
        <v>1600</v>
      </c>
      <c r="L24" s="120">
        <f t="shared" si="4"/>
        <v>1384</v>
      </c>
    </row>
    <row r="25" spans="1:12" ht="12.95" customHeight="1" x14ac:dyDescent="0.25">
      <c r="A25" s="25"/>
      <c r="B25" s="30" t="s">
        <v>76</v>
      </c>
      <c r="C25" s="89">
        <v>425000</v>
      </c>
      <c r="D25" s="89">
        <v>425000</v>
      </c>
      <c r="E25" s="26">
        <v>428742</v>
      </c>
      <c r="F25" s="27">
        <v>0</v>
      </c>
      <c r="G25" s="89">
        <v>0</v>
      </c>
      <c r="H25" s="26">
        <v>0</v>
      </c>
      <c r="I25" s="27">
        <v>0</v>
      </c>
      <c r="J25" s="89">
        <f t="shared" si="2"/>
        <v>425000</v>
      </c>
      <c r="K25" s="89">
        <f t="shared" si="3"/>
        <v>425000</v>
      </c>
      <c r="L25" s="120">
        <f t="shared" si="4"/>
        <v>428742</v>
      </c>
    </row>
    <row r="26" spans="1:12" ht="12.95" customHeight="1" x14ac:dyDescent="0.25">
      <c r="A26" s="25"/>
      <c r="B26" s="30" t="s">
        <v>77</v>
      </c>
      <c r="C26" s="89">
        <v>6000</v>
      </c>
      <c r="D26" s="89">
        <v>6000</v>
      </c>
      <c r="E26" s="26">
        <v>9078</v>
      </c>
      <c r="F26" s="27">
        <v>0</v>
      </c>
      <c r="G26" s="89">
        <v>0</v>
      </c>
      <c r="H26" s="26">
        <v>0</v>
      </c>
      <c r="I26" s="27">
        <v>0</v>
      </c>
      <c r="J26" s="89">
        <f t="shared" si="2"/>
        <v>6000</v>
      </c>
      <c r="K26" s="89">
        <f t="shared" si="3"/>
        <v>6000</v>
      </c>
      <c r="L26" s="120">
        <f t="shared" si="4"/>
        <v>9078</v>
      </c>
    </row>
    <row r="27" spans="1:12" ht="12.95" customHeight="1" x14ac:dyDescent="0.25">
      <c r="A27" s="25"/>
      <c r="B27" s="30" t="s">
        <v>78</v>
      </c>
      <c r="C27" s="89">
        <v>110000</v>
      </c>
      <c r="D27" s="89">
        <v>110000</v>
      </c>
      <c r="E27" s="26">
        <v>44629</v>
      </c>
      <c r="F27" s="27">
        <v>0</v>
      </c>
      <c r="G27" s="89">
        <v>0</v>
      </c>
      <c r="H27" s="26">
        <v>0</v>
      </c>
      <c r="I27" s="27">
        <v>0</v>
      </c>
      <c r="J27" s="89">
        <f t="shared" si="2"/>
        <v>110000</v>
      </c>
      <c r="K27" s="89">
        <f t="shared" si="3"/>
        <v>110000</v>
      </c>
      <c r="L27" s="120">
        <f t="shared" si="4"/>
        <v>44629</v>
      </c>
    </row>
    <row r="28" spans="1:12" ht="12.95" customHeight="1" x14ac:dyDescent="0.25">
      <c r="A28" s="25"/>
      <c r="B28" s="30" t="s">
        <v>79</v>
      </c>
      <c r="C28" s="89">
        <v>2300</v>
      </c>
      <c r="D28" s="89">
        <v>2300</v>
      </c>
      <c r="E28" s="26">
        <v>1022</v>
      </c>
      <c r="F28" s="27">
        <v>0</v>
      </c>
      <c r="G28" s="89">
        <v>0</v>
      </c>
      <c r="H28" s="26">
        <v>0</v>
      </c>
      <c r="I28" s="27">
        <v>0</v>
      </c>
      <c r="J28" s="89">
        <f t="shared" si="2"/>
        <v>2300</v>
      </c>
      <c r="K28" s="89">
        <f t="shared" si="3"/>
        <v>2300</v>
      </c>
      <c r="L28" s="120">
        <f t="shared" si="4"/>
        <v>1022</v>
      </c>
    </row>
    <row r="29" spans="1:12" ht="12.95" customHeight="1" x14ac:dyDescent="0.25">
      <c r="A29" s="25"/>
      <c r="B29" s="30" t="s">
        <v>80</v>
      </c>
      <c r="C29" s="89">
        <v>4000</v>
      </c>
      <c r="D29" s="89">
        <v>5000</v>
      </c>
      <c r="E29" s="26">
        <v>2934</v>
      </c>
      <c r="F29" s="27">
        <v>0</v>
      </c>
      <c r="G29" s="89">
        <v>0</v>
      </c>
      <c r="H29" s="26">
        <v>0</v>
      </c>
      <c r="I29" s="27">
        <v>0</v>
      </c>
      <c r="J29" s="89">
        <f t="shared" si="2"/>
        <v>4000</v>
      </c>
      <c r="K29" s="89">
        <f t="shared" si="3"/>
        <v>5000</v>
      </c>
      <c r="L29" s="120">
        <f t="shared" si="4"/>
        <v>2934</v>
      </c>
    </row>
    <row r="30" spans="1:12" ht="12.95" customHeight="1" x14ac:dyDescent="0.25">
      <c r="A30" s="25">
        <v>15</v>
      </c>
      <c r="B30" s="30" t="s">
        <v>81</v>
      </c>
      <c r="C30" s="89">
        <v>95500</v>
      </c>
      <c r="D30" s="89">
        <v>103549</v>
      </c>
      <c r="E30" s="26">
        <v>554854</v>
      </c>
      <c r="F30" s="27">
        <v>0</v>
      </c>
      <c r="G30" s="89">
        <v>0</v>
      </c>
      <c r="H30" s="26">
        <v>0</v>
      </c>
      <c r="I30" s="27">
        <v>0</v>
      </c>
      <c r="J30" s="89">
        <f t="shared" si="2"/>
        <v>95500</v>
      </c>
      <c r="K30" s="89">
        <f t="shared" si="3"/>
        <v>103549</v>
      </c>
      <c r="L30" s="120">
        <f t="shared" si="4"/>
        <v>554854</v>
      </c>
    </row>
    <row r="31" spans="1:12" ht="12.95" customHeight="1" x14ac:dyDescent="0.25">
      <c r="A31" s="25">
        <v>16</v>
      </c>
      <c r="B31" s="30" t="s">
        <v>107</v>
      </c>
      <c r="C31" s="89">
        <v>423362</v>
      </c>
      <c r="D31" s="89">
        <v>488273</v>
      </c>
      <c r="E31" s="26">
        <v>488273</v>
      </c>
      <c r="F31" s="27">
        <v>0</v>
      </c>
      <c r="G31" s="89">
        <v>0</v>
      </c>
      <c r="H31" s="26">
        <v>0</v>
      </c>
      <c r="I31" s="27">
        <v>0</v>
      </c>
      <c r="J31" s="89">
        <f t="shared" si="2"/>
        <v>423362</v>
      </c>
      <c r="K31" s="89">
        <f t="shared" si="3"/>
        <v>488273</v>
      </c>
      <c r="L31" s="120">
        <f t="shared" si="4"/>
        <v>488273</v>
      </c>
    </row>
    <row r="32" spans="1:12" ht="12.95" customHeight="1" x14ac:dyDescent="0.25">
      <c r="A32" s="25">
        <v>17</v>
      </c>
      <c r="B32" s="29" t="s">
        <v>108</v>
      </c>
      <c r="C32" s="89">
        <f>C21+C30+C31</f>
        <v>1372762</v>
      </c>
      <c r="D32" s="89">
        <f t="shared" ref="D32:H32" si="6">D21+D30+D31</f>
        <v>1446722</v>
      </c>
      <c r="E32" s="26">
        <f t="shared" si="6"/>
        <v>1802580</v>
      </c>
      <c r="F32" s="89">
        <f t="shared" si="6"/>
        <v>0</v>
      </c>
      <c r="G32" s="89">
        <f t="shared" si="6"/>
        <v>0</v>
      </c>
      <c r="H32" s="26">
        <f t="shared" si="6"/>
        <v>0</v>
      </c>
      <c r="I32" s="27">
        <f>I21+I30+I31</f>
        <v>0</v>
      </c>
      <c r="J32" s="89">
        <f t="shared" si="2"/>
        <v>1372762</v>
      </c>
      <c r="K32" s="89">
        <f t="shared" si="3"/>
        <v>1446722</v>
      </c>
      <c r="L32" s="120">
        <f t="shared" si="4"/>
        <v>1802580</v>
      </c>
    </row>
    <row r="33" spans="1:12" ht="12.95" customHeight="1" x14ac:dyDescent="0.25">
      <c r="A33" s="25">
        <v>18</v>
      </c>
      <c r="B33" s="30" t="s">
        <v>82</v>
      </c>
      <c r="C33" s="89">
        <v>0</v>
      </c>
      <c r="D33" s="89">
        <v>0</v>
      </c>
      <c r="E33" s="26">
        <v>0</v>
      </c>
      <c r="F33" s="27">
        <v>0</v>
      </c>
      <c r="G33" s="89">
        <v>0</v>
      </c>
      <c r="H33" s="26">
        <v>0</v>
      </c>
      <c r="I33" s="27">
        <v>0</v>
      </c>
      <c r="J33" s="89">
        <f t="shared" si="2"/>
        <v>0</v>
      </c>
      <c r="K33" s="89">
        <f t="shared" si="3"/>
        <v>0</v>
      </c>
      <c r="L33" s="120">
        <f t="shared" si="4"/>
        <v>0</v>
      </c>
    </row>
    <row r="34" spans="1:12" ht="12.95" customHeight="1" x14ac:dyDescent="0.25">
      <c r="A34" s="25">
        <v>19</v>
      </c>
      <c r="B34" s="30" t="s">
        <v>109</v>
      </c>
      <c r="C34" s="89">
        <v>0</v>
      </c>
      <c r="D34" s="89">
        <v>0</v>
      </c>
      <c r="E34" s="26">
        <v>0</v>
      </c>
      <c r="F34" s="27">
        <v>0</v>
      </c>
      <c r="G34" s="89">
        <v>0</v>
      </c>
      <c r="H34" s="26">
        <v>0</v>
      </c>
      <c r="I34" s="27">
        <v>0</v>
      </c>
      <c r="J34" s="89">
        <f t="shared" si="2"/>
        <v>0</v>
      </c>
      <c r="K34" s="89">
        <f t="shared" si="3"/>
        <v>0</v>
      </c>
      <c r="L34" s="120">
        <f t="shared" si="4"/>
        <v>0</v>
      </c>
    </row>
    <row r="35" spans="1:12" ht="12.95" customHeight="1" x14ac:dyDescent="0.25">
      <c r="A35" s="25">
        <v>20</v>
      </c>
      <c r="B35" s="34" t="s">
        <v>196</v>
      </c>
      <c r="C35" s="89">
        <f>C5+C13+C14+C15+C16+C17+C18+C19+C20+C32+C33+C34</f>
        <v>2392448</v>
      </c>
      <c r="D35" s="89">
        <f t="shared" ref="D35:E35" si="7">D5+D13+D14+D15+D16+D17+D18+D19+D20+D32+D33+D34</f>
        <v>2509670</v>
      </c>
      <c r="E35" s="26">
        <f t="shared" si="7"/>
        <v>2896824</v>
      </c>
      <c r="F35" s="89">
        <f>F5+F13+F14+F15+F16+F17+F18+F19+F20+F32+F33+F34</f>
        <v>6021</v>
      </c>
      <c r="G35" s="89">
        <f>G5+G13+G14+G15+G16+G17+G18+G19+G20+G32+G33+G34</f>
        <v>6021</v>
      </c>
      <c r="H35" s="26">
        <f>H5+H13+H14+H15+H16+H17+H18+H19+H20+H32+H33+H34</f>
        <v>4897</v>
      </c>
      <c r="I35" s="27">
        <f>I5+I13+I14+I15+I16+I17+I18+I19+I20+I32+I33+I34</f>
        <v>0</v>
      </c>
      <c r="J35" s="89">
        <f t="shared" si="2"/>
        <v>2398469</v>
      </c>
      <c r="K35" s="89">
        <f t="shared" si="3"/>
        <v>2515691</v>
      </c>
      <c r="L35" s="120">
        <f t="shared" si="4"/>
        <v>2901721</v>
      </c>
    </row>
    <row r="36" spans="1:12" ht="12.95" customHeight="1" x14ac:dyDescent="0.25">
      <c r="A36" s="116" t="s">
        <v>46</v>
      </c>
      <c r="B36" s="30" t="s">
        <v>197</v>
      </c>
      <c r="C36" s="89">
        <v>-634459</v>
      </c>
      <c r="D36" s="89">
        <v>-596847</v>
      </c>
      <c r="E36" s="26">
        <v>-537725</v>
      </c>
      <c r="F36" s="89">
        <v>0</v>
      </c>
      <c r="G36" s="89">
        <v>0</v>
      </c>
      <c r="H36" s="26">
        <v>0</v>
      </c>
      <c r="I36" s="89">
        <v>0</v>
      </c>
      <c r="J36" s="89">
        <v>-634459</v>
      </c>
      <c r="K36" s="89">
        <f t="shared" si="3"/>
        <v>-596847</v>
      </c>
      <c r="L36" s="120">
        <f t="shared" si="4"/>
        <v>-537725</v>
      </c>
    </row>
    <row r="37" spans="1:12" ht="12.95" customHeight="1" x14ac:dyDescent="0.25">
      <c r="A37" s="116" t="s">
        <v>47</v>
      </c>
      <c r="B37" s="34" t="s">
        <v>198</v>
      </c>
      <c r="C37" s="89">
        <f>C35+C36</f>
        <v>1757989</v>
      </c>
      <c r="D37" s="89">
        <f t="shared" ref="D37:E37" si="8">D35+D36</f>
        <v>1912823</v>
      </c>
      <c r="E37" s="26">
        <f t="shared" si="8"/>
        <v>2359099</v>
      </c>
      <c r="F37" s="89">
        <f>F35+F36</f>
        <v>6021</v>
      </c>
      <c r="G37" s="89">
        <f>G35+G36</f>
        <v>6021</v>
      </c>
      <c r="H37" s="26">
        <f>H35+H36</f>
        <v>4897</v>
      </c>
      <c r="I37" s="26">
        <f>I35+I36</f>
        <v>0</v>
      </c>
      <c r="J37" s="89">
        <f>J35+J36</f>
        <v>1764010</v>
      </c>
      <c r="K37" s="89">
        <f t="shared" si="3"/>
        <v>1918844</v>
      </c>
      <c r="L37" s="120">
        <f t="shared" si="4"/>
        <v>2363996</v>
      </c>
    </row>
    <row r="38" spans="1:12" ht="12.95" customHeight="1" x14ac:dyDescent="0.25">
      <c r="A38" s="223" t="s">
        <v>264</v>
      </c>
      <c r="B38" s="224"/>
      <c r="C38" s="205"/>
      <c r="D38" s="349" t="s">
        <v>744</v>
      </c>
      <c r="E38" s="350"/>
      <c r="F38" s="350"/>
      <c r="G38" s="350"/>
      <c r="H38" s="350"/>
      <c r="I38" s="350"/>
      <c r="J38" s="79"/>
      <c r="K38" s="81"/>
      <c r="L38" s="187"/>
    </row>
    <row r="39" spans="1:12" ht="12.95" customHeight="1" x14ac:dyDescent="0.25">
      <c r="A39" s="205"/>
      <c r="B39" s="205"/>
      <c r="C39" s="205"/>
      <c r="D39" s="350"/>
      <c r="E39" s="350"/>
      <c r="F39" s="350"/>
      <c r="G39" s="350"/>
      <c r="H39" s="350"/>
      <c r="I39" s="350"/>
      <c r="J39" s="79"/>
      <c r="K39" s="346" t="s">
        <v>769</v>
      </c>
      <c r="L39" s="344"/>
    </row>
    <row r="40" spans="1:12" ht="12.95" customHeight="1" x14ac:dyDescent="0.25">
      <c r="A40" s="342"/>
      <c r="B40" s="343"/>
      <c r="C40" s="343"/>
      <c r="D40" s="350"/>
      <c r="E40" s="350"/>
      <c r="F40" s="350"/>
      <c r="G40" s="350"/>
      <c r="H40" s="350"/>
      <c r="I40" s="350"/>
      <c r="J40" s="79"/>
      <c r="K40" s="344"/>
      <c r="L40" s="344"/>
    </row>
    <row r="41" spans="1:12" ht="16.5" customHeight="1" x14ac:dyDescent="0.25">
      <c r="B41" s="83" t="s">
        <v>3</v>
      </c>
      <c r="C41" s="84"/>
      <c r="D41" s="350"/>
      <c r="E41" s="350"/>
      <c r="F41" s="350"/>
      <c r="G41" s="350"/>
      <c r="H41" s="350"/>
      <c r="I41" s="350"/>
      <c r="J41" s="117"/>
      <c r="K41" s="158"/>
      <c r="L41" s="220" t="s">
        <v>452</v>
      </c>
    </row>
    <row r="42" spans="1:12" ht="14.25" customHeight="1" x14ac:dyDescent="0.25">
      <c r="B42" s="83"/>
      <c r="C42" s="84"/>
      <c r="D42" s="84"/>
      <c r="E42" s="84"/>
      <c r="J42" s="117"/>
      <c r="K42" s="340" t="s">
        <v>51</v>
      </c>
      <c r="L42" s="341"/>
    </row>
    <row r="43" spans="1:12" ht="48.75" customHeight="1" x14ac:dyDescent="0.25">
      <c r="A43" s="285" t="s">
        <v>48</v>
      </c>
      <c r="B43" s="285" t="s">
        <v>49</v>
      </c>
      <c r="C43" s="285" t="s">
        <v>207</v>
      </c>
      <c r="D43" s="285" t="s">
        <v>201</v>
      </c>
      <c r="E43" s="285" t="s">
        <v>297</v>
      </c>
      <c r="F43" s="285" t="s">
        <v>202</v>
      </c>
      <c r="G43" s="285" t="s">
        <v>203</v>
      </c>
      <c r="H43" s="285" t="s">
        <v>300</v>
      </c>
      <c r="I43" s="285" t="s">
        <v>210</v>
      </c>
      <c r="J43" s="285" t="s">
        <v>204</v>
      </c>
      <c r="K43" s="285" t="s">
        <v>205</v>
      </c>
      <c r="L43" s="286" t="s">
        <v>299</v>
      </c>
    </row>
    <row r="44" spans="1:12" ht="12.95" customHeight="1" x14ac:dyDescent="0.25">
      <c r="A44" s="25">
        <v>1</v>
      </c>
      <c r="B44" s="30" t="s">
        <v>91</v>
      </c>
      <c r="C44" s="63">
        <v>442101</v>
      </c>
      <c r="D44" s="63">
        <v>442210</v>
      </c>
      <c r="E44" s="26">
        <v>401002</v>
      </c>
      <c r="F44" s="63">
        <v>1700</v>
      </c>
      <c r="G44" s="63">
        <v>0</v>
      </c>
      <c r="H44" s="26">
        <v>0</v>
      </c>
      <c r="I44" s="63">
        <v>0</v>
      </c>
      <c r="J44" s="63">
        <f>C44+F44+I44</f>
        <v>443801</v>
      </c>
      <c r="K44" s="63">
        <f>D44+G44</f>
        <v>442210</v>
      </c>
      <c r="L44" s="26">
        <v>401002</v>
      </c>
    </row>
    <row r="45" spans="1:12" ht="24" customHeight="1" x14ac:dyDescent="0.25">
      <c r="A45" s="25">
        <v>2</v>
      </c>
      <c r="B45" s="30" t="s">
        <v>92</v>
      </c>
      <c r="C45" s="63">
        <v>113165</v>
      </c>
      <c r="D45" s="63">
        <v>110539</v>
      </c>
      <c r="E45" s="26">
        <v>97832</v>
      </c>
      <c r="F45" s="63">
        <v>427</v>
      </c>
      <c r="G45" s="63">
        <v>0</v>
      </c>
      <c r="H45" s="26">
        <v>0</v>
      </c>
      <c r="I45" s="63">
        <v>0</v>
      </c>
      <c r="J45" s="63">
        <f t="shared" ref="J45:J67" si="9">C45+F45+I45</f>
        <v>113592</v>
      </c>
      <c r="K45" s="63">
        <f t="shared" ref="K45:K69" si="10">D45+G45</f>
        <v>110539</v>
      </c>
      <c r="L45" s="26">
        <v>97832</v>
      </c>
    </row>
    <row r="46" spans="1:12" ht="12.95" customHeight="1" x14ac:dyDescent="0.25">
      <c r="A46" s="25">
        <v>3</v>
      </c>
      <c r="B46" s="30" t="s">
        <v>93</v>
      </c>
      <c r="C46" s="63">
        <v>531876</v>
      </c>
      <c r="D46" s="63">
        <v>626001</v>
      </c>
      <c r="E46" s="26">
        <v>576236</v>
      </c>
      <c r="F46" s="63">
        <v>15088</v>
      </c>
      <c r="G46" s="63">
        <v>13593</v>
      </c>
      <c r="H46" s="26">
        <v>12394</v>
      </c>
      <c r="I46" s="63">
        <v>0</v>
      </c>
      <c r="J46" s="63">
        <f t="shared" si="9"/>
        <v>546964</v>
      </c>
      <c r="K46" s="63">
        <f t="shared" si="10"/>
        <v>639594</v>
      </c>
      <c r="L46" s="26">
        <f t="shared" ref="L46:L69" si="11">E46+H46</f>
        <v>588630</v>
      </c>
    </row>
    <row r="47" spans="1:12" ht="12.95" customHeight="1" x14ac:dyDescent="0.25">
      <c r="A47" s="25">
        <v>4</v>
      </c>
      <c r="B47" s="30" t="s">
        <v>94</v>
      </c>
      <c r="C47" s="63">
        <v>700</v>
      </c>
      <c r="D47" s="63">
        <v>0</v>
      </c>
      <c r="E47" s="26"/>
      <c r="F47" s="63">
        <v>0</v>
      </c>
      <c r="G47" s="63">
        <v>0</v>
      </c>
      <c r="H47" s="26">
        <v>0</v>
      </c>
      <c r="I47" s="63">
        <v>0</v>
      </c>
      <c r="J47" s="63">
        <f t="shared" si="9"/>
        <v>700</v>
      </c>
      <c r="K47" s="63">
        <f t="shared" si="10"/>
        <v>0</v>
      </c>
      <c r="L47" s="63">
        <f t="shared" si="11"/>
        <v>0</v>
      </c>
    </row>
    <row r="48" spans="1:12" ht="12.95" customHeight="1" x14ac:dyDescent="0.25">
      <c r="A48" s="25">
        <v>5</v>
      </c>
      <c r="B48" s="30" t="s">
        <v>95</v>
      </c>
      <c r="C48" s="63">
        <f t="shared" ref="C48:J48" si="12">C49+C50+C51+C52+C53+C54+C55+C57</f>
        <v>919750</v>
      </c>
      <c r="D48" s="63">
        <v>1013915</v>
      </c>
      <c r="E48" s="26">
        <f>E50+E51+E52+E53+E54+E55+E56+E57+E49</f>
        <v>865828</v>
      </c>
      <c r="F48" s="63">
        <f t="shared" si="12"/>
        <v>23680</v>
      </c>
      <c r="G48" s="63">
        <f t="shared" si="12"/>
        <v>31436</v>
      </c>
      <c r="H48" s="26">
        <f>H49+H50+H51+H52+H53+H54+H55+H56+H57</f>
        <v>30131</v>
      </c>
      <c r="I48" s="63">
        <v>0</v>
      </c>
      <c r="J48" s="63">
        <f t="shared" si="12"/>
        <v>943430</v>
      </c>
      <c r="K48" s="63">
        <f t="shared" si="10"/>
        <v>1045351</v>
      </c>
      <c r="L48" s="26">
        <f t="shared" si="11"/>
        <v>895959</v>
      </c>
    </row>
    <row r="49" spans="1:13" ht="13.5" customHeight="1" x14ac:dyDescent="0.25">
      <c r="A49" s="4"/>
      <c r="B49" s="30" t="s">
        <v>743</v>
      </c>
      <c r="C49" s="63">
        <v>66000</v>
      </c>
      <c r="D49" s="63">
        <v>66000</v>
      </c>
      <c r="E49" s="26">
        <v>0</v>
      </c>
      <c r="F49" s="63">
        <v>0</v>
      </c>
      <c r="G49" s="63">
        <v>0</v>
      </c>
      <c r="H49" s="26">
        <v>0</v>
      </c>
      <c r="I49" s="63">
        <v>0</v>
      </c>
      <c r="J49" s="63">
        <f t="shared" si="9"/>
        <v>66000</v>
      </c>
      <c r="K49" s="63">
        <f t="shared" si="10"/>
        <v>66000</v>
      </c>
      <c r="L49" s="63">
        <f t="shared" si="11"/>
        <v>0</v>
      </c>
    </row>
    <row r="50" spans="1:13" ht="12.95" customHeight="1" x14ac:dyDescent="0.25">
      <c r="A50" s="4"/>
      <c r="B50" s="30" t="s">
        <v>135</v>
      </c>
      <c r="C50" s="63">
        <v>925</v>
      </c>
      <c r="D50" s="63">
        <v>1050</v>
      </c>
      <c r="E50" s="26">
        <v>1314</v>
      </c>
      <c r="F50" s="63">
        <v>1830</v>
      </c>
      <c r="G50" s="63">
        <v>6471</v>
      </c>
      <c r="H50" s="26">
        <v>5294</v>
      </c>
      <c r="I50" s="63">
        <v>0</v>
      </c>
      <c r="J50" s="63">
        <f t="shared" si="9"/>
        <v>2755</v>
      </c>
      <c r="K50" s="63">
        <f t="shared" si="10"/>
        <v>7521</v>
      </c>
      <c r="L50" s="26">
        <f t="shared" si="11"/>
        <v>6608</v>
      </c>
    </row>
    <row r="51" spans="1:13" ht="12.95" customHeight="1" x14ac:dyDescent="0.25">
      <c r="A51" s="4"/>
      <c r="B51" s="30" t="s">
        <v>84</v>
      </c>
      <c r="C51" s="63">
        <v>6500</v>
      </c>
      <c r="D51" s="63">
        <v>6500</v>
      </c>
      <c r="E51" s="26">
        <v>0</v>
      </c>
      <c r="F51" s="63">
        <v>0</v>
      </c>
      <c r="G51" s="63">
        <v>0</v>
      </c>
      <c r="H51" s="26">
        <v>0</v>
      </c>
      <c r="I51" s="63">
        <v>0</v>
      </c>
      <c r="J51" s="63">
        <f t="shared" si="9"/>
        <v>6500</v>
      </c>
      <c r="K51" s="63">
        <f t="shared" si="10"/>
        <v>6500</v>
      </c>
      <c r="L51" s="26">
        <f t="shared" si="11"/>
        <v>0</v>
      </c>
    </row>
    <row r="52" spans="1:13" ht="12.95" customHeight="1" x14ac:dyDescent="0.25">
      <c r="A52" s="4"/>
      <c r="B52" s="30" t="s">
        <v>85</v>
      </c>
      <c r="C52" s="63">
        <v>25556</v>
      </c>
      <c r="D52" s="89">
        <v>26780</v>
      </c>
      <c r="E52" s="26">
        <v>26657</v>
      </c>
      <c r="F52" s="63">
        <v>0</v>
      </c>
      <c r="G52" s="63">
        <v>0</v>
      </c>
      <c r="H52" s="26">
        <v>0</v>
      </c>
      <c r="I52" s="63">
        <v>0</v>
      </c>
      <c r="J52" s="63">
        <f t="shared" si="9"/>
        <v>25556</v>
      </c>
      <c r="K52" s="63">
        <f t="shared" si="10"/>
        <v>26780</v>
      </c>
      <c r="L52" s="26">
        <f t="shared" si="11"/>
        <v>26657</v>
      </c>
    </row>
    <row r="53" spans="1:13" ht="12.95" customHeight="1" x14ac:dyDescent="0.25">
      <c r="A53" s="4"/>
      <c r="B53" s="30" t="s">
        <v>86</v>
      </c>
      <c r="C53" s="63">
        <v>2000</v>
      </c>
      <c r="D53" s="63">
        <v>2000</v>
      </c>
      <c r="E53" s="26">
        <v>2000</v>
      </c>
      <c r="F53" s="63">
        <v>0</v>
      </c>
      <c r="G53" s="63">
        <v>0</v>
      </c>
      <c r="H53" s="26">
        <v>0</v>
      </c>
      <c r="I53" s="63">
        <v>0</v>
      </c>
      <c r="J53" s="63">
        <f t="shared" si="9"/>
        <v>2000</v>
      </c>
      <c r="K53" s="63">
        <f t="shared" si="10"/>
        <v>2000</v>
      </c>
      <c r="L53" s="63">
        <f t="shared" si="11"/>
        <v>2000</v>
      </c>
    </row>
    <row r="54" spans="1:13" ht="12.95" customHeight="1" x14ac:dyDescent="0.25">
      <c r="A54" s="4"/>
      <c r="B54" s="30" t="s">
        <v>125</v>
      </c>
      <c r="C54" s="89">
        <v>634459</v>
      </c>
      <c r="D54" s="89">
        <v>596847</v>
      </c>
      <c r="E54" s="26">
        <v>537725</v>
      </c>
      <c r="F54" s="63">
        <v>0</v>
      </c>
      <c r="G54" s="63">
        <v>0</v>
      </c>
      <c r="H54" s="26">
        <v>0</v>
      </c>
      <c r="I54" s="63">
        <v>0</v>
      </c>
      <c r="J54" s="26">
        <f t="shared" si="9"/>
        <v>634459</v>
      </c>
      <c r="K54" s="63">
        <f t="shared" si="10"/>
        <v>596847</v>
      </c>
      <c r="L54" s="26">
        <f t="shared" si="11"/>
        <v>537725</v>
      </c>
    </row>
    <row r="55" spans="1:13" ht="24.75" customHeight="1" x14ac:dyDescent="0.25">
      <c r="A55" s="4"/>
      <c r="B55" s="30" t="s">
        <v>136</v>
      </c>
      <c r="C55" s="63">
        <v>2110</v>
      </c>
      <c r="D55" s="63">
        <v>9656</v>
      </c>
      <c r="E55" s="26">
        <v>10037</v>
      </c>
      <c r="F55" s="63">
        <v>21850</v>
      </c>
      <c r="G55" s="63">
        <v>24965</v>
      </c>
      <c r="H55" s="26">
        <v>24837</v>
      </c>
      <c r="I55" s="63">
        <v>0</v>
      </c>
      <c r="J55" s="63">
        <f t="shared" si="9"/>
        <v>23960</v>
      </c>
      <c r="K55" s="63">
        <f t="shared" si="10"/>
        <v>34621</v>
      </c>
      <c r="L55" s="26">
        <f t="shared" si="11"/>
        <v>34874</v>
      </c>
    </row>
    <row r="56" spans="1:13" ht="12.75" customHeight="1" x14ac:dyDescent="0.25">
      <c r="A56" s="4"/>
      <c r="B56" s="30" t="s">
        <v>726</v>
      </c>
      <c r="C56" s="63">
        <v>0</v>
      </c>
      <c r="D56" s="63">
        <v>82139</v>
      </c>
      <c r="E56" s="26">
        <v>75271</v>
      </c>
      <c r="F56" s="63">
        <v>0</v>
      </c>
      <c r="G56" s="63">
        <v>0</v>
      </c>
      <c r="H56" s="26">
        <v>0</v>
      </c>
      <c r="I56" s="63">
        <v>0</v>
      </c>
      <c r="J56" s="63">
        <v>0</v>
      </c>
      <c r="K56" s="63">
        <f t="shared" si="10"/>
        <v>82139</v>
      </c>
      <c r="L56" s="26">
        <f t="shared" si="11"/>
        <v>75271</v>
      </c>
    </row>
    <row r="57" spans="1:13" ht="24" customHeight="1" x14ac:dyDescent="0.25">
      <c r="A57" s="4"/>
      <c r="B57" s="30" t="s">
        <v>87</v>
      </c>
      <c r="C57" s="63">
        <v>182200</v>
      </c>
      <c r="D57" s="63">
        <v>222843</v>
      </c>
      <c r="E57" s="26">
        <v>212824</v>
      </c>
      <c r="F57" s="63">
        <v>0</v>
      </c>
      <c r="G57" s="63">
        <v>0</v>
      </c>
      <c r="H57" s="26">
        <v>0</v>
      </c>
      <c r="I57" s="63">
        <v>0</v>
      </c>
      <c r="J57" s="63">
        <f t="shared" si="9"/>
        <v>182200</v>
      </c>
      <c r="K57" s="63">
        <f t="shared" si="10"/>
        <v>222843</v>
      </c>
      <c r="L57" s="26">
        <f t="shared" si="11"/>
        <v>212824</v>
      </c>
    </row>
    <row r="58" spans="1:13" ht="12.95" customHeight="1" x14ac:dyDescent="0.25">
      <c r="A58" s="25">
        <v>6</v>
      </c>
      <c r="B58" s="29" t="s">
        <v>88</v>
      </c>
      <c r="C58" s="63">
        <f t="shared" ref="C58:J58" si="13">C44+C45+C46+C47+C48</f>
        <v>2007592</v>
      </c>
      <c r="D58" s="63">
        <f t="shared" si="13"/>
        <v>2192665</v>
      </c>
      <c r="E58" s="63">
        <f t="shared" si="13"/>
        <v>1940898</v>
      </c>
      <c r="F58" s="63">
        <f t="shared" si="13"/>
        <v>40895</v>
      </c>
      <c r="G58" s="63">
        <f t="shared" si="13"/>
        <v>45029</v>
      </c>
      <c r="H58" s="26">
        <f t="shared" si="13"/>
        <v>42525</v>
      </c>
      <c r="I58" s="63">
        <v>0</v>
      </c>
      <c r="J58" s="63">
        <f t="shared" si="13"/>
        <v>2048487</v>
      </c>
      <c r="K58" s="63">
        <f t="shared" si="10"/>
        <v>2237694</v>
      </c>
      <c r="L58" s="26">
        <f t="shared" si="11"/>
        <v>1983423</v>
      </c>
    </row>
    <row r="59" spans="1:13" ht="12.95" customHeight="1" x14ac:dyDescent="0.25">
      <c r="A59" s="25">
        <v>7</v>
      </c>
      <c r="B59" s="30" t="s">
        <v>96</v>
      </c>
      <c r="C59" s="63">
        <v>104465</v>
      </c>
      <c r="D59" s="63">
        <v>118029</v>
      </c>
      <c r="E59" s="26">
        <v>72826</v>
      </c>
      <c r="F59" s="63">
        <v>0</v>
      </c>
      <c r="G59" s="63">
        <v>0</v>
      </c>
      <c r="H59" s="26">
        <v>0</v>
      </c>
      <c r="I59" s="63">
        <v>0</v>
      </c>
      <c r="J59" s="63">
        <f t="shared" si="9"/>
        <v>104465</v>
      </c>
      <c r="K59" s="63">
        <f t="shared" si="10"/>
        <v>118029</v>
      </c>
      <c r="L59" s="26">
        <f t="shared" si="11"/>
        <v>72826</v>
      </c>
    </row>
    <row r="60" spans="1:13" ht="12.95" customHeight="1" x14ac:dyDescent="0.25">
      <c r="A60" s="25">
        <v>8</v>
      </c>
      <c r="B60" s="30" t="s">
        <v>97</v>
      </c>
      <c r="C60" s="63">
        <v>0</v>
      </c>
      <c r="D60" s="63">
        <v>0</v>
      </c>
      <c r="E60" s="26">
        <v>0</v>
      </c>
      <c r="F60" s="63">
        <v>0</v>
      </c>
      <c r="G60" s="63">
        <v>0</v>
      </c>
      <c r="H60" s="26">
        <v>0</v>
      </c>
      <c r="I60" s="63">
        <v>0</v>
      </c>
      <c r="J60" s="63">
        <f t="shared" si="9"/>
        <v>0</v>
      </c>
      <c r="K60" s="63">
        <f t="shared" si="10"/>
        <v>0</v>
      </c>
      <c r="L60" s="63">
        <f t="shared" si="11"/>
        <v>0</v>
      </c>
    </row>
    <row r="61" spans="1:13" ht="12.95" customHeight="1" x14ac:dyDescent="0.25">
      <c r="A61" s="25">
        <v>9</v>
      </c>
      <c r="B61" s="30" t="s">
        <v>98</v>
      </c>
      <c r="C61" s="63">
        <v>0</v>
      </c>
      <c r="D61" s="63">
        <v>0</v>
      </c>
      <c r="E61" s="26">
        <v>0</v>
      </c>
      <c r="F61" s="63">
        <v>0</v>
      </c>
      <c r="G61" s="63">
        <v>0</v>
      </c>
      <c r="H61" s="26">
        <v>0</v>
      </c>
      <c r="I61" s="63">
        <v>0</v>
      </c>
      <c r="J61" s="63">
        <f t="shared" si="9"/>
        <v>0</v>
      </c>
      <c r="K61" s="63">
        <f t="shared" si="10"/>
        <v>0</v>
      </c>
      <c r="L61" s="63">
        <f t="shared" si="11"/>
        <v>0</v>
      </c>
    </row>
    <row r="62" spans="1:13" ht="12.95" customHeight="1" x14ac:dyDescent="0.25">
      <c r="A62" s="25">
        <v>10</v>
      </c>
      <c r="B62" s="29" t="s">
        <v>89</v>
      </c>
      <c r="C62" s="63">
        <f t="shared" ref="C62:H62" si="14">C59+C60+C61</f>
        <v>104465</v>
      </c>
      <c r="D62" s="63">
        <f t="shared" si="14"/>
        <v>118029</v>
      </c>
      <c r="E62" s="63">
        <f t="shared" si="14"/>
        <v>72826</v>
      </c>
      <c r="F62" s="63">
        <v>0</v>
      </c>
      <c r="G62" s="63">
        <f t="shared" si="14"/>
        <v>0</v>
      </c>
      <c r="H62" s="26">
        <f t="shared" si="14"/>
        <v>0</v>
      </c>
      <c r="I62" s="63">
        <v>0</v>
      </c>
      <c r="J62" s="63">
        <f t="shared" si="9"/>
        <v>104465</v>
      </c>
      <c r="K62" s="63">
        <f t="shared" si="10"/>
        <v>118029</v>
      </c>
      <c r="L62" s="26">
        <f t="shared" si="11"/>
        <v>72826</v>
      </c>
      <c r="M62" s="63">
        <f>F62+I62+L62</f>
        <v>72826</v>
      </c>
    </row>
    <row r="63" spans="1:13" ht="12.95" customHeight="1" x14ac:dyDescent="0.25">
      <c r="A63" s="25">
        <v>11</v>
      </c>
      <c r="B63" s="30" t="s">
        <v>99</v>
      </c>
      <c r="C63" s="63">
        <v>0</v>
      </c>
      <c r="D63" s="63">
        <v>0</v>
      </c>
      <c r="E63" s="26">
        <v>0</v>
      </c>
      <c r="F63" s="63">
        <v>0</v>
      </c>
      <c r="G63" s="63">
        <v>0</v>
      </c>
      <c r="H63" s="26">
        <v>0</v>
      </c>
      <c r="I63" s="63">
        <v>0</v>
      </c>
      <c r="J63" s="63">
        <f t="shared" si="9"/>
        <v>0</v>
      </c>
      <c r="K63" s="63">
        <f t="shared" si="10"/>
        <v>0</v>
      </c>
      <c r="L63" s="63">
        <f t="shared" si="11"/>
        <v>0</v>
      </c>
    </row>
    <row r="64" spans="1:13" ht="12.95" customHeight="1" x14ac:dyDescent="0.25">
      <c r="A64" s="25">
        <v>12</v>
      </c>
      <c r="B64" s="30" t="s">
        <v>100</v>
      </c>
      <c r="C64" s="63">
        <v>0</v>
      </c>
      <c r="D64" s="63">
        <v>0</v>
      </c>
      <c r="E64" s="26">
        <v>0</v>
      </c>
      <c r="F64" s="63">
        <v>0</v>
      </c>
      <c r="G64" s="63">
        <v>0</v>
      </c>
      <c r="H64" s="26">
        <v>0</v>
      </c>
      <c r="I64" s="63">
        <v>0</v>
      </c>
      <c r="J64" s="63">
        <f t="shared" si="9"/>
        <v>0</v>
      </c>
      <c r="K64" s="63">
        <f t="shared" si="10"/>
        <v>0</v>
      </c>
      <c r="L64" s="63">
        <f t="shared" si="11"/>
        <v>0</v>
      </c>
    </row>
    <row r="65" spans="1:12" ht="12.95" customHeight="1" x14ac:dyDescent="0.25">
      <c r="A65" s="25">
        <v>13</v>
      </c>
      <c r="B65" s="30" t="s">
        <v>137</v>
      </c>
      <c r="C65" s="63">
        <v>203679</v>
      </c>
      <c r="D65" s="63">
        <v>138130</v>
      </c>
      <c r="E65" s="26">
        <v>0</v>
      </c>
      <c r="F65" s="63">
        <v>0</v>
      </c>
      <c r="G65" s="63">
        <v>0</v>
      </c>
      <c r="H65" s="26">
        <v>0</v>
      </c>
      <c r="I65" s="63">
        <v>0</v>
      </c>
      <c r="J65" s="63">
        <f t="shared" si="9"/>
        <v>203679</v>
      </c>
      <c r="K65" s="63">
        <f t="shared" si="10"/>
        <v>138130</v>
      </c>
      <c r="L65" s="63">
        <f t="shared" si="11"/>
        <v>0</v>
      </c>
    </row>
    <row r="66" spans="1:12" ht="12.95" customHeight="1" x14ac:dyDescent="0.25">
      <c r="A66" s="25">
        <v>14</v>
      </c>
      <c r="B66" s="118" t="s">
        <v>102</v>
      </c>
      <c r="C66" s="63">
        <v>41838</v>
      </c>
      <c r="D66" s="63">
        <v>21838</v>
      </c>
      <c r="E66" s="26">
        <v>391592</v>
      </c>
      <c r="F66" s="63">
        <v>0</v>
      </c>
      <c r="G66" s="63">
        <v>0</v>
      </c>
      <c r="H66" s="26">
        <v>0</v>
      </c>
      <c r="I66" s="63">
        <v>0</v>
      </c>
      <c r="J66" s="63">
        <f t="shared" si="9"/>
        <v>41838</v>
      </c>
      <c r="K66" s="63">
        <f t="shared" si="10"/>
        <v>21838</v>
      </c>
      <c r="L66" s="26">
        <f t="shared" si="11"/>
        <v>391592</v>
      </c>
    </row>
    <row r="67" spans="1:12" ht="12.95" customHeight="1" x14ac:dyDescent="0.25">
      <c r="A67" s="25">
        <v>15</v>
      </c>
      <c r="B67" s="36" t="s">
        <v>199</v>
      </c>
      <c r="C67" s="89">
        <f t="shared" ref="C67:H67" si="15">C58+C62+C63+C64+C65+C66</f>
        <v>2357574</v>
      </c>
      <c r="D67" s="89">
        <f t="shared" si="15"/>
        <v>2470662</v>
      </c>
      <c r="E67" s="26">
        <f t="shared" si="15"/>
        <v>2405316</v>
      </c>
      <c r="F67" s="89">
        <f t="shared" si="15"/>
        <v>40895</v>
      </c>
      <c r="G67" s="89">
        <f t="shared" si="15"/>
        <v>45029</v>
      </c>
      <c r="H67" s="26">
        <f t="shared" si="15"/>
        <v>42525</v>
      </c>
      <c r="I67" s="65">
        <v>0</v>
      </c>
      <c r="J67" s="89">
        <f t="shared" si="9"/>
        <v>2398469</v>
      </c>
      <c r="K67" s="89">
        <f t="shared" si="10"/>
        <v>2515691</v>
      </c>
      <c r="L67" s="26">
        <f t="shared" si="11"/>
        <v>2447841</v>
      </c>
    </row>
    <row r="68" spans="1:12" ht="12.95" customHeight="1" x14ac:dyDescent="0.25">
      <c r="A68" s="134">
        <v>16</v>
      </c>
      <c r="B68" s="135" t="s">
        <v>197</v>
      </c>
      <c r="C68" s="119">
        <v>-634459</v>
      </c>
      <c r="D68" s="119">
        <v>-596847</v>
      </c>
      <c r="E68" s="120">
        <v>-537725</v>
      </c>
      <c r="F68" s="119">
        <v>0</v>
      </c>
      <c r="G68" s="119">
        <v>0</v>
      </c>
      <c r="H68" s="120">
        <v>0</v>
      </c>
      <c r="I68" s="119">
        <v>0</v>
      </c>
      <c r="J68" s="119">
        <v>-634459</v>
      </c>
      <c r="K68" s="63">
        <f t="shared" si="10"/>
        <v>-596847</v>
      </c>
      <c r="L68" s="26">
        <f t="shared" si="11"/>
        <v>-537725</v>
      </c>
    </row>
    <row r="69" spans="1:12" ht="12.95" customHeight="1" x14ac:dyDescent="0.25">
      <c r="A69" s="134">
        <v>17</v>
      </c>
      <c r="B69" s="136" t="s">
        <v>200</v>
      </c>
      <c r="C69" s="119">
        <f t="shared" ref="C69:J69" si="16">C67+C68</f>
        <v>1723115</v>
      </c>
      <c r="D69" s="119">
        <f t="shared" si="16"/>
        <v>1873815</v>
      </c>
      <c r="E69" s="120">
        <f t="shared" si="16"/>
        <v>1867591</v>
      </c>
      <c r="F69" s="119">
        <f t="shared" si="16"/>
        <v>40895</v>
      </c>
      <c r="G69" s="119">
        <f t="shared" si="16"/>
        <v>45029</v>
      </c>
      <c r="H69" s="120">
        <f t="shared" si="16"/>
        <v>42525</v>
      </c>
      <c r="I69" s="120">
        <f t="shared" si="16"/>
        <v>0</v>
      </c>
      <c r="J69" s="119">
        <f t="shared" si="16"/>
        <v>1764010</v>
      </c>
      <c r="K69" s="89">
        <f t="shared" si="10"/>
        <v>1918844</v>
      </c>
      <c r="L69" s="26">
        <f t="shared" si="11"/>
        <v>1910116</v>
      </c>
    </row>
    <row r="70" spans="1:12" ht="12.95" customHeight="1" x14ac:dyDescent="0.25">
      <c r="A70" s="4"/>
      <c r="B70" s="133"/>
      <c r="C70" s="1"/>
      <c r="D70" s="1"/>
      <c r="E70" s="1"/>
      <c r="F70" s="1"/>
      <c r="G70" s="1"/>
      <c r="H70" s="1"/>
      <c r="I70" s="1"/>
      <c r="J70" s="1"/>
      <c r="K70" s="1"/>
      <c r="L70" s="63"/>
    </row>
    <row r="71" spans="1:12" ht="12.95" customHeight="1" x14ac:dyDescent="0.25"/>
    <row r="72" spans="1:12" ht="12.95" customHeight="1" x14ac:dyDescent="0.25"/>
  </sheetData>
  <mergeCells count="8">
    <mergeCell ref="K42:L42"/>
    <mergeCell ref="A2:C2"/>
    <mergeCell ref="K1:L1"/>
    <mergeCell ref="K3:L3"/>
    <mergeCell ref="K39:L40"/>
    <mergeCell ref="A40:C40"/>
    <mergeCell ref="D1:I2"/>
    <mergeCell ref="D38:I41"/>
  </mergeCells>
  <phoneticPr fontId="3" type="noConversion"/>
  <pageMargins left="0.51181102362204722" right="0.39370078740157483" top="0.19685039370078741" bottom="0.23622047244094491" header="0.23622047244094491" footer="0.27559055118110237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B2" sqref="B2:F3"/>
    </sheetView>
  </sheetViews>
  <sheetFormatPr defaultRowHeight="15" x14ac:dyDescent="0.25"/>
  <cols>
    <col min="1" max="1" width="6.28515625" customWidth="1"/>
    <col min="2" max="2" width="16.28515625" customWidth="1"/>
    <col min="3" max="9" width="10.28515625" customWidth="1"/>
  </cols>
  <sheetData>
    <row r="1" spans="1:9" s="93" customFormat="1" x14ac:dyDescent="0.25">
      <c r="A1" s="214" t="s">
        <v>264</v>
      </c>
      <c r="G1" s="432" t="s">
        <v>779</v>
      </c>
      <c r="H1" s="432"/>
    </row>
    <row r="2" spans="1:9" s="93" customFormat="1" x14ac:dyDescent="0.25">
      <c r="B2" s="444" t="s">
        <v>295</v>
      </c>
      <c r="C2" s="444"/>
      <c r="D2" s="444"/>
      <c r="E2" s="444"/>
      <c r="F2" s="444"/>
      <c r="G2" s="432"/>
      <c r="H2" s="432"/>
    </row>
    <row r="3" spans="1:9" s="93" customFormat="1" x14ac:dyDescent="0.25">
      <c r="B3" s="444"/>
      <c r="C3" s="444"/>
      <c r="D3" s="444"/>
      <c r="E3" s="444"/>
      <c r="F3" s="444"/>
      <c r="G3" s="432"/>
      <c r="H3" s="432"/>
    </row>
    <row r="4" spans="1:9" s="93" customFormat="1" x14ac:dyDescent="0.25"/>
    <row r="5" spans="1:9" s="93" customFormat="1" x14ac:dyDescent="0.25">
      <c r="H5" s="214" t="s">
        <v>746</v>
      </c>
    </row>
    <row r="6" spans="1:9" x14ac:dyDescent="0.25">
      <c r="A6" s="441" t="s">
        <v>286</v>
      </c>
      <c r="B6" s="441" t="s">
        <v>287</v>
      </c>
      <c r="C6" s="441" t="s">
        <v>288</v>
      </c>
      <c r="D6" s="441" t="s">
        <v>289</v>
      </c>
      <c r="E6" s="441" t="s">
        <v>290</v>
      </c>
      <c r="F6" s="441" t="s">
        <v>291</v>
      </c>
      <c r="G6" s="441" t="s">
        <v>292</v>
      </c>
      <c r="H6" s="441" t="s">
        <v>293</v>
      </c>
      <c r="I6" s="443"/>
    </row>
    <row r="7" spans="1:9" ht="27" customHeight="1" x14ac:dyDescent="0.25">
      <c r="A7" s="442"/>
      <c r="B7" s="442"/>
      <c r="C7" s="442"/>
      <c r="D7" s="442"/>
      <c r="E7" s="442"/>
      <c r="F7" s="442"/>
      <c r="G7" s="442"/>
      <c r="H7" s="442"/>
      <c r="I7" s="443"/>
    </row>
    <row r="8" spans="1:9" x14ac:dyDescent="0.25">
      <c r="A8" s="197" t="s">
        <v>26</v>
      </c>
      <c r="B8" s="308">
        <v>75000</v>
      </c>
      <c r="C8" s="288">
        <v>0</v>
      </c>
      <c r="D8" s="288"/>
      <c r="E8" s="289">
        <v>75000</v>
      </c>
      <c r="F8" s="288">
        <v>15000</v>
      </c>
      <c r="G8" s="288">
        <v>15000</v>
      </c>
      <c r="H8" s="288">
        <v>15000</v>
      </c>
      <c r="I8" s="93"/>
    </row>
    <row r="9" spans="1:9" x14ac:dyDescent="0.25">
      <c r="A9" s="197" t="s">
        <v>27</v>
      </c>
      <c r="B9" s="308">
        <v>-27040</v>
      </c>
      <c r="C9" s="119">
        <v>27040</v>
      </c>
      <c r="D9" s="119"/>
      <c r="E9" s="120">
        <v>-27040</v>
      </c>
      <c r="F9" s="119">
        <v>0</v>
      </c>
      <c r="G9" s="119">
        <v>0</v>
      </c>
      <c r="H9" s="119">
        <v>0</v>
      </c>
      <c r="I9" s="93"/>
    </row>
    <row r="10" spans="1:9" x14ac:dyDescent="0.25">
      <c r="A10" s="197" t="s">
        <v>28</v>
      </c>
      <c r="B10" s="308">
        <v>42500</v>
      </c>
      <c r="C10" s="119">
        <v>0</v>
      </c>
      <c r="D10" s="119"/>
      <c r="E10" s="120">
        <v>42500</v>
      </c>
      <c r="F10" s="119">
        <v>30000</v>
      </c>
      <c r="G10" s="119">
        <v>12500</v>
      </c>
      <c r="H10" s="119">
        <v>0</v>
      </c>
      <c r="I10" s="93"/>
    </row>
    <row r="11" spans="1:9" x14ac:dyDescent="0.25">
      <c r="A11" s="197" t="s">
        <v>29</v>
      </c>
      <c r="B11" s="308">
        <v>47500</v>
      </c>
      <c r="C11" s="119">
        <v>0</v>
      </c>
      <c r="D11" s="119"/>
      <c r="E11" s="120">
        <v>47500</v>
      </c>
      <c r="F11" s="119">
        <v>30000</v>
      </c>
      <c r="G11" s="119">
        <v>17500</v>
      </c>
      <c r="H11" s="119">
        <v>0</v>
      </c>
      <c r="I11" s="93"/>
    </row>
    <row r="12" spans="1:9" x14ac:dyDescent="0.25">
      <c r="A12" s="197" t="s">
        <v>30</v>
      </c>
      <c r="B12" s="308">
        <v>-2500</v>
      </c>
      <c r="C12" s="119">
        <v>2500</v>
      </c>
      <c r="D12" s="119"/>
      <c r="E12" s="120">
        <v>-2500</v>
      </c>
      <c r="F12" s="119">
        <v>0</v>
      </c>
      <c r="G12" s="119">
        <v>0</v>
      </c>
      <c r="H12" s="119">
        <v>0</v>
      </c>
      <c r="I12" s="93"/>
    </row>
    <row r="13" spans="1:9" x14ac:dyDescent="0.25">
      <c r="A13" s="197" t="s">
        <v>31</v>
      </c>
      <c r="B13" s="308">
        <v>12480</v>
      </c>
      <c r="C13" s="119">
        <v>0</v>
      </c>
      <c r="D13" s="119">
        <v>8320</v>
      </c>
      <c r="E13" s="120">
        <v>4160</v>
      </c>
      <c r="F13" s="119">
        <v>4160</v>
      </c>
      <c r="G13" s="119">
        <v>0</v>
      </c>
      <c r="H13" s="119">
        <v>0</v>
      </c>
      <c r="I13" s="93"/>
    </row>
    <row r="14" spans="1:9" x14ac:dyDescent="0.25">
      <c r="A14" s="197" t="s">
        <v>32</v>
      </c>
      <c r="B14" s="308">
        <v>243520</v>
      </c>
      <c r="C14" s="119">
        <v>0</v>
      </c>
      <c r="D14" s="119">
        <v>63800</v>
      </c>
      <c r="E14" s="120">
        <v>179720</v>
      </c>
      <c r="F14" s="119">
        <v>69600</v>
      </c>
      <c r="G14" s="119">
        <v>69600</v>
      </c>
      <c r="H14" s="119">
        <v>40520</v>
      </c>
      <c r="I14" s="93"/>
    </row>
    <row r="15" spans="1:9" x14ac:dyDescent="0.25">
      <c r="A15" s="197" t="s">
        <v>33</v>
      </c>
      <c r="B15" s="308">
        <v>3750</v>
      </c>
      <c r="C15" s="119">
        <v>0</v>
      </c>
      <c r="D15" s="119"/>
      <c r="E15" s="120">
        <v>3750</v>
      </c>
      <c r="F15" s="119">
        <v>3750</v>
      </c>
      <c r="G15" s="119">
        <v>0</v>
      </c>
      <c r="H15" s="119">
        <v>0</v>
      </c>
      <c r="I15" s="93"/>
    </row>
    <row r="16" spans="1:9" x14ac:dyDescent="0.25">
      <c r="A16" s="197" t="s">
        <v>34</v>
      </c>
      <c r="B16" s="308">
        <v>49800</v>
      </c>
      <c r="C16" s="119">
        <v>0</v>
      </c>
      <c r="D16" s="119"/>
      <c r="E16" s="120">
        <v>49800</v>
      </c>
      <c r="F16" s="119">
        <v>49800</v>
      </c>
      <c r="G16" s="119">
        <v>0</v>
      </c>
      <c r="H16" s="119">
        <v>0</v>
      </c>
      <c r="I16" s="93"/>
    </row>
    <row r="17" spans="1:9" x14ac:dyDescent="0.25">
      <c r="A17" s="184" t="s">
        <v>294</v>
      </c>
      <c r="B17" s="308">
        <f>SUM(B8:B16)</f>
        <v>445010</v>
      </c>
      <c r="C17" s="308">
        <f t="shared" ref="C17:H17" si="0">SUM(C8:C16)</f>
        <v>29540</v>
      </c>
      <c r="D17" s="308">
        <f t="shared" si="0"/>
        <v>72120</v>
      </c>
      <c r="E17" s="312">
        <f t="shared" si="0"/>
        <v>372890</v>
      </c>
      <c r="F17" s="308">
        <f t="shared" si="0"/>
        <v>202310</v>
      </c>
      <c r="G17" s="308">
        <f t="shared" si="0"/>
        <v>114600</v>
      </c>
      <c r="H17" s="308">
        <f t="shared" si="0"/>
        <v>55520</v>
      </c>
      <c r="I17" s="93"/>
    </row>
    <row r="18" spans="1:9" s="93" customFormat="1" x14ac:dyDescent="0.25">
      <c r="B18" s="218"/>
      <c r="C18" s="94"/>
      <c r="D18" s="94"/>
      <c r="E18" s="94"/>
      <c r="F18" s="94"/>
      <c r="G18" s="94"/>
      <c r="H18" s="94"/>
    </row>
    <row r="19" spans="1:9" s="93" customFormat="1" x14ac:dyDescent="0.25">
      <c r="B19" s="218"/>
      <c r="C19" s="94"/>
      <c r="D19" s="94"/>
      <c r="E19" s="94"/>
      <c r="F19" s="94"/>
      <c r="G19" s="94"/>
      <c r="H19" s="94"/>
    </row>
    <row r="20" spans="1:9" s="93" customFormat="1" x14ac:dyDescent="0.25">
      <c r="B20" s="218"/>
      <c r="C20" s="94"/>
      <c r="D20" s="94"/>
      <c r="E20" s="94"/>
      <c r="F20" s="94"/>
      <c r="G20" s="94"/>
      <c r="H20" s="94"/>
    </row>
    <row r="21" spans="1:9" s="93" customFormat="1" x14ac:dyDescent="0.25"/>
    <row r="22" spans="1:9" s="93" customFormat="1" x14ac:dyDescent="0.25"/>
    <row r="23" spans="1:9" s="93" customFormat="1" x14ac:dyDescent="0.25"/>
    <row r="24" spans="1:9" s="93" customFormat="1" x14ac:dyDescent="0.25"/>
    <row r="25" spans="1:9" s="93" customFormat="1" x14ac:dyDescent="0.25"/>
    <row r="26" spans="1:9" s="93" customFormat="1" x14ac:dyDescent="0.25"/>
    <row r="27" spans="1:9" s="93" customFormat="1" x14ac:dyDescent="0.25"/>
    <row r="28" spans="1:9" s="93" customFormat="1" x14ac:dyDescent="0.25"/>
    <row r="29" spans="1:9" s="93" customFormat="1" x14ac:dyDescent="0.25"/>
    <row r="30" spans="1:9" s="93" customFormat="1" x14ac:dyDescent="0.25"/>
    <row r="31" spans="1:9" s="93" customFormat="1" x14ac:dyDescent="0.25"/>
    <row r="32" spans="1:9" s="93" customFormat="1" x14ac:dyDescent="0.25"/>
    <row r="33" spans="9:9" s="93" customFormat="1" x14ac:dyDescent="0.25"/>
    <row r="34" spans="9:9" s="93" customFormat="1" x14ac:dyDescent="0.25"/>
    <row r="35" spans="9:9" x14ac:dyDescent="0.25">
      <c r="I35" s="93"/>
    </row>
    <row r="36" spans="9:9" x14ac:dyDescent="0.25">
      <c r="I36" s="93"/>
    </row>
    <row r="37" spans="9:9" x14ac:dyDescent="0.25">
      <c r="I37" s="93"/>
    </row>
    <row r="38" spans="9:9" x14ac:dyDescent="0.25">
      <c r="I38" s="93"/>
    </row>
    <row r="39" spans="9:9" x14ac:dyDescent="0.25">
      <c r="I39" s="93"/>
    </row>
    <row r="40" spans="9:9" x14ac:dyDescent="0.25">
      <c r="I40" s="93"/>
    </row>
    <row r="41" spans="9:9" x14ac:dyDescent="0.25">
      <c r="I41" s="93"/>
    </row>
    <row r="42" spans="9:9" x14ac:dyDescent="0.25">
      <c r="I42" s="93"/>
    </row>
    <row r="43" spans="9:9" x14ac:dyDescent="0.25">
      <c r="I43" s="93"/>
    </row>
    <row r="44" spans="9:9" x14ac:dyDescent="0.25">
      <c r="I44" s="93"/>
    </row>
    <row r="45" spans="9:9" x14ac:dyDescent="0.25">
      <c r="I45" s="93"/>
    </row>
    <row r="46" spans="9:9" x14ac:dyDescent="0.25">
      <c r="I46" s="93"/>
    </row>
    <row r="47" spans="9:9" x14ac:dyDescent="0.25">
      <c r="I47" s="93"/>
    </row>
    <row r="48" spans="9:9" x14ac:dyDescent="0.25">
      <c r="I48" s="93"/>
    </row>
    <row r="49" spans="9:9" x14ac:dyDescent="0.25">
      <c r="I49" s="93"/>
    </row>
    <row r="50" spans="9:9" x14ac:dyDescent="0.25">
      <c r="I50" s="93"/>
    </row>
    <row r="51" spans="9:9" x14ac:dyDescent="0.25">
      <c r="I51" s="93"/>
    </row>
    <row r="52" spans="9:9" x14ac:dyDescent="0.25">
      <c r="I52" s="93"/>
    </row>
    <row r="53" spans="9:9" x14ac:dyDescent="0.25">
      <c r="I53" s="93"/>
    </row>
    <row r="54" spans="9:9" x14ac:dyDescent="0.25">
      <c r="I54" s="93"/>
    </row>
    <row r="55" spans="9:9" x14ac:dyDescent="0.25">
      <c r="I55" s="93"/>
    </row>
    <row r="56" spans="9:9" x14ac:dyDescent="0.25">
      <c r="I56" s="93"/>
    </row>
    <row r="57" spans="9:9" x14ac:dyDescent="0.25">
      <c r="I57" s="93"/>
    </row>
    <row r="58" spans="9:9" x14ac:dyDescent="0.25">
      <c r="I58" s="93"/>
    </row>
    <row r="59" spans="9:9" x14ac:dyDescent="0.25">
      <c r="I59" s="93"/>
    </row>
  </sheetData>
  <mergeCells count="11">
    <mergeCell ref="G6:G7"/>
    <mergeCell ref="H6:H7"/>
    <mergeCell ref="I6:I7"/>
    <mergeCell ref="G1:H3"/>
    <mergeCell ref="B2:F3"/>
    <mergeCell ref="F6:F7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2" sqref="A2"/>
    </sheetView>
  </sheetViews>
  <sheetFormatPr defaultRowHeight="15" x14ac:dyDescent="0.25"/>
  <cols>
    <col min="6" max="6" width="6.85546875" customWidth="1"/>
    <col min="7" max="7" width="9.5703125" customWidth="1"/>
    <col min="8" max="8" width="12.42578125" customWidth="1"/>
    <col min="9" max="9" width="11.85546875" customWidth="1"/>
  </cols>
  <sheetData>
    <row r="1" spans="1:9" x14ac:dyDescent="0.25">
      <c r="A1" s="220" t="s">
        <v>264</v>
      </c>
      <c r="B1" s="93"/>
      <c r="C1" s="93"/>
      <c r="D1" s="93"/>
      <c r="E1" s="93"/>
      <c r="F1" s="93"/>
      <c r="G1" s="432" t="s">
        <v>780</v>
      </c>
      <c r="H1" s="432"/>
      <c r="I1" s="432"/>
    </row>
    <row r="2" spans="1:9" ht="28.5" customHeight="1" x14ac:dyDescent="0.25">
      <c r="A2" s="93"/>
      <c r="B2" s="449" t="s">
        <v>338</v>
      </c>
      <c r="C2" s="449"/>
      <c r="D2" s="449"/>
      <c r="E2" s="449"/>
      <c r="F2" s="449"/>
      <c r="G2" s="432"/>
      <c r="H2" s="432"/>
      <c r="I2" s="432"/>
    </row>
    <row r="3" spans="1:9" x14ac:dyDescent="0.25">
      <c r="A3" s="93"/>
      <c r="B3" s="93"/>
      <c r="C3" s="93"/>
      <c r="D3" s="93"/>
      <c r="E3" s="93"/>
      <c r="F3" s="93"/>
      <c r="G3" s="93"/>
      <c r="H3" s="93"/>
      <c r="I3" s="93"/>
    </row>
    <row r="4" spans="1:9" x14ac:dyDescent="0.25">
      <c r="A4" s="93"/>
      <c r="B4" s="93"/>
      <c r="C4" s="93"/>
      <c r="D4" s="93"/>
      <c r="E4" s="93"/>
      <c r="F4" s="93"/>
      <c r="G4" s="93"/>
      <c r="H4" s="93"/>
      <c r="I4" s="93"/>
    </row>
    <row r="5" spans="1:9" ht="30" customHeight="1" x14ac:dyDescent="0.25">
      <c r="A5" s="197" t="s">
        <v>116</v>
      </c>
      <c r="B5" s="437" t="s">
        <v>117</v>
      </c>
      <c r="C5" s="438"/>
      <c r="D5" s="438"/>
      <c r="E5" s="438"/>
      <c r="F5" s="439"/>
      <c r="G5" s="236" t="s">
        <v>118</v>
      </c>
      <c r="H5" s="212" t="s">
        <v>234</v>
      </c>
      <c r="I5" s="212" t="s">
        <v>339</v>
      </c>
    </row>
    <row r="6" spans="1:9" x14ac:dyDescent="0.25">
      <c r="A6" s="197" t="s">
        <v>26</v>
      </c>
      <c r="B6" s="446" t="s">
        <v>340</v>
      </c>
      <c r="C6" s="447"/>
      <c r="D6" s="447"/>
      <c r="E6" s="447"/>
      <c r="F6" s="448"/>
      <c r="G6" s="119">
        <v>171700</v>
      </c>
      <c r="H6" s="119">
        <v>212343</v>
      </c>
      <c r="I6" s="119">
        <v>212473</v>
      </c>
    </row>
    <row r="7" spans="1:9" x14ac:dyDescent="0.25">
      <c r="A7" s="237" t="s">
        <v>27</v>
      </c>
      <c r="B7" s="445" t="s">
        <v>341</v>
      </c>
      <c r="C7" s="412"/>
      <c r="D7" s="412"/>
      <c r="E7" s="412"/>
      <c r="F7" s="404"/>
      <c r="G7" s="119">
        <v>500</v>
      </c>
      <c r="H7" s="119">
        <v>500</v>
      </c>
      <c r="I7" s="119">
        <v>351</v>
      </c>
    </row>
    <row r="8" spans="1:9" x14ac:dyDescent="0.25">
      <c r="A8" s="237" t="s">
        <v>28</v>
      </c>
      <c r="B8" s="445" t="s">
        <v>342</v>
      </c>
      <c r="C8" s="412"/>
      <c r="D8" s="412"/>
      <c r="E8" s="412"/>
      <c r="F8" s="404"/>
      <c r="G8" s="119">
        <v>10000</v>
      </c>
      <c r="H8" s="119">
        <v>10000</v>
      </c>
      <c r="I8" s="119">
        <v>0</v>
      </c>
    </row>
    <row r="9" spans="1:9" x14ac:dyDescent="0.25">
      <c r="A9" s="237"/>
      <c r="B9" s="445"/>
      <c r="C9" s="412"/>
      <c r="D9" s="412"/>
      <c r="E9" s="412"/>
      <c r="F9" s="404"/>
      <c r="G9" s="119"/>
      <c r="H9" s="119"/>
      <c r="I9" s="119"/>
    </row>
    <row r="10" spans="1:9" x14ac:dyDescent="0.25">
      <c r="A10" s="237" t="s">
        <v>29</v>
      </c>
      <c r="B10" s="445" t="s">
        <v>0</v>
      </c>
      <c r="C10" s="412"/>
      <c r="D10" s="412"/>
      <c r="E10" s="412"/>
      <c r="F10" s="404"/>
      <c r="G10" s="119">
        <f>G6+G7+G8</f>
        <v>182200</v>
      </c>
      <c r="H10" s="119">
        <f t="shared" ref="H10:I10" si="0">H6+H7+H8</f>
        <v>222843</v>
      </c>
      <c r="I10" s="119">
        <f t="shared" si="0"/>
        <v>212824</v>
      </c>
    </row>
    <row r="11" spans="1:9" x14ac:dyDescent="0.25">
      <c r="A11" s="1"/>
      <c r="B11" s="445"/>
      <c r="C11" s="412"/>
      <c r="D11" s="412"/>
      <c r="E11" s="412"/>
      <c r="F11" s="404"/>
      <c r="G11" s="119"/>
      <c r="H11" s="119"/>
      <c r="I11" s="119"/>
    </row>
    <row r="12" spans="1:9" x14ac:dyDescent="0.25">
      <c r="A12" s="1"/>
      <c r="B12" s="445"/>
      <c r="C12" s="412"/>
      <c r="D12" s="412"/>
      <c r="E12" s="412"/>
      <c r="F12" s="404"/>
      <c r="G12" s="119"/>
      <c r="H12" s="119"/>
      <c r="I12" s="119"/>
    </row>
    <row r="13" spans="1:9" x14ac:dyDescent="0.25">
      <c r="A13" s="1"/>
      <c r="B13" s="445"/>
      <c r="C13" s="412"/>
      <c r="D13" s="412"/>
      <c r="E13" s="412"/>
      <c r="F13" s="404"/>
      <c r="G13" s="119"/>
      <c r="H13" s="119"/>
      <c r="I13" s="119"/>
    </row>
    <row r="14" spans="1:9" x14ac:dyDescent="0.25">
      <c r="A14" s="1"/>
      <c r="B14" s="445"/>
      <c r="C14" s="412"/>
      <c r="D14" s="412"/>
      <c r="E14" s="412"/>
      <c r="F14" s="404"/>
      <c r="G14" s="119"/>
      <c r="H14" s="119"/>
      <c r="I14" s="119"/>
    </row>
  </sheetData>
  <mergeCells count="12">
    <mergeCell ref="B11:F11"/>
    <mergeCell ref="B12:F12"/>
    <mergeCell ref="B13:F13"/>
    <mergeCell ref="B14:F14"/>
    <mergeCell ref="G1:I2"/>
    <mergeCell ref="B5:F5"/>
    <mergeCell ref="B6:F6"/>
    <mergeCell ref="B7:F7"/>
    <mergeCell ref="B8:F8"/>
    <mergeCell ref="B9:F9"/>
    <mergeCell ref="B10:F10"/>
    <mergeCell ref="B2:F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3" sqref="A3:C3"/>
    </sheetView>
  </sheetViews>
  <sheetFormatPr defaultRowHeight="15" x14ac:dyDescent="0.25"/>
  <cols>
    <col min="1" max="1" width="14.140625" customWidth="1"/>
    <col min="2" max="2" width="15.7109375" customWidth="1"/>
    <col min="3" max="3" width="12" customWidth="1"/>
    <col min="4" max="4" width="20.140625" customWidth="1"/>
    <col min="5" max="5" width="9.5703125" customWidth="1"/>
    <col min="6" max="6" width="14" customWidth="1"/>
    <col min="7" max="7" width="10.5703125" customWidth="1"/>
    <col min="8" max="8" width="14" customWidth="1"/>
    <col min="9" max="9" width="25.42578125" customWidth="1"/>
    <col min="12" max="12" width="10" bestFit="1" customWidth="1"/>
  </cols>
  <sheetData>
    <row r="1" spans="1:9" ht="12" customHeight="1" x14ac:dyDescent="0.25">
      <c r="A1" s="450" t="s">
        <v>343</v>
      </c>
      <c r="B1" s="452" t="s">
        <v>371</v>
      </c>
      <c r="C1" s="453"/>
      <c r="D1" s="453"/>
      <c r="E1" s="453"/>
      <c r="F1" s="453"/>
      <c r="G1" s="453"/>
      <c r="H1" s="454"/>
      <c r="I1" s="441" t="s">
        <v>781</v>
      </c>
    </row>
    <row r="2" spans="1:9" ht="21.75" customHeight="1" x14ac:dyDescent="0.25">
      <c r="A2" s="451"/>
      <c r="B2" s="455"/>
      <c r="C2" s="456"/>
      <c r="D2" s="456"/>
      <c r="E2" s="456"/>
      <c r="F2" s="456"/>
      <c r="G2" s="456"/>
      <c r="H2" s="457"/>
      <c r="I2" s="442"/>
    </row>
    <row r="3" spans="1:9" ht="16.5" customHeight="1" x14ac:dyDescent="0.25">
      <c r="A3" s="437" t="s">
        <v>344</v>
      </c>
      <c r="B3" s="438"/>
      <c r="C3" s="439"/>
      <c r="D3" s="441" t="s">
        <v>345</v>
      </c>
      <c r="E3" s="460" t="s">
        <v>346</v>
      </c>
      <c r="F3" s="461"/>
      <c r="G3" s="464" t="s">
        <v>347</v>
      </c>
      <c r="H3" s="465"/>
      <c r="I3" s="458" t="s">
        <v>756</v>
      </c>
    </row>
    <row r="4" spans="1:9" ht="15.75" customHeight="1" x14ac:dyDescent="0.25">
      <c r="A4" s="134" t="s">
        <v>348</v>
      </c>
      <c r="B4" s="134" t="s">
        <v>349</v>
      </c>
      <c r="C4" s="134" t="s">
        <v>350</v>
      </c>
      <c r="D4" s="442"/>
      <c r="E4" s="462"/>
      <c r="F4" s="463"/>
      <c r="G4" s="466"/>
      <c r="H4" s="467"/>
      <c r="I4" s="459"/>
    </row>
    <row r="5" spans="1:9" ht="12.95" customHeight="1" x14ac:dyDescent="0.25">
      <c r="A5" s="238"/>
      <c r="B5" s="238" t="s">
        <v>351</v>
      </c>
      <c r="C5" s="238"/>
      <c r="D5" s="318" t="s">
        <v>352</v>
      </c>
      <c r="E5" s="318" t="s">
        <v>353</v>
      </c>
      <c r="F5" s="333">
        <v>385000</v>
      </c>
      <c r="G5" s="334"/>
      <c r="H5" s="321"/>
      <c r="I5" s="321"/>
    </row>
    <row r="6" spans="1:9" ht="12.95" customHeight="1" x14ac:dyDescent="0.25">
      <c r="A6" s="239" t="s">
        <v>354</v>
      </c>
      <c r="B6" s="239" t="s">
        <v>355</v>
      </c>
      <c r="C6" s="240">
        <v>26200000</v>
      </c>
      <c r="D6" s="319">
        <v>24689458</v>
      </c>
      <c r="E6" s="319" t="s">
        <v>365</v>
      </c>
      <c r="F6" s="187">
        <v>1450000</v>
      </c>
      <c r="G6" s="319"/>
      <c r="H6" s="322"/>
      <c r="I6" s="322"/>
    </row>
    <row r="7" spans="1:9" ht="12.95" customHeight="1" x14ac:dyDescent="0.25">
      <c r="A7" s="239" t="s">
        <v>356</v>
      </c>
      <c r="B7" s="239" t="s">
        <v>357</v>
      </c>
      <c r="C7" s="239"/>
      <c r="D7" s="320"/>
      <c r="E7" s="320" t="s">
        <v>752</v>
      </c>
      <c r="F7" s="187">
        <v>1450000</v>
      </c>
      <c r="G7" s="319"/>
      <c r="H7" s="322"/>
      <c r="I7" s="332"/>
    </row>
    <row r="8" spans="1:9" ht="12.95" customHeight="1" x14ac:dyDescent="0.25">
      <c r="A8" s="239"/>
      <c r="B8" s="239"/>
      <c r="C8" s="239"/>
      <c r="D8" s="320"/>
      <c r="E8" s="320" t="s">
        <v>358</v>
      </c>
      <c r="F8" s="187">
        <v>1450000</v>
      </c>
      <c r="G8" s="319"/>
      <c r="H8" s="322"/>
      <c r="I8" s="322"/>
    </row>
    <row r="9" spans="1:9" ht="12.95" customHeight="1" x14ac:dyDescent="0.25">
      <c r="A9" s="239"/>
      <c r="B9" s="239"/>
      <c r="C9" s="239"/>
      <c r="D9" s="320"/>
      <c r="E9" s="320" t="s">
        <v>359</v>
      </c>
      <c r="F9" s="187">
        <v>1087500</v>
      </c>
      <c r="G9" s="319"/>
      <c r="H9" s="322"/>
      <c r="I9" s="322"/>
    </row>
    <row r="10" spans="1:9" ht="12.95" customHeight="1" x14ac:dyDescent="0.25">
      <c r="A10" s="239"/>
      <c r="B10" s="239"/>
      <c r="C10" s="239"/>
      <c r="D10" s="320"/>
      <c r="E10" s="320" t="s">
        <v>753</v>
      </c>
      <c r="F10" s="187">
        <v>1812500</v>
      </c>
      <c r="G10" s="319"/>
      <c r="H10" s="322"/>
      <c r="I10" s="322"/>
    </row>
    <row r="11" spans="1:9" ht="12.95" customHeight="1" x14ac:dyDescent="0.25">
      <c r="A11" s="239"/>
      <c r="B11" s="239"/>
      <c r="C11" s="239"/>
      <c r="D11" s="320"/>
      <c r="E11" s="320"/>
      <c r="F11" s="187"/>
      <c r="G11" s="319"/>
      <c r="H11" s="322"/>
      <c r="I11" s="322"/>
    </row>
    <row r="12" spans="1:9" ht="12.95" customHeight="1" x14ac:dyDescent="0.25">
      <c r="A12" s="239"/>
      <c r="B12" s="239"/>
      <c r="C12" s="239"/>
      <c r="D12" s="320"/>
      <c r="E12" s="320"/>
      <c r="F12" s="323"/>
      <c r="G12" s="335"/>
      <c r="H12" s="322"/>
      <c r="I12" s="322"/>
    </row>
    <row r="13" spans="1:9" ht="12.95" customHeight="1" x14ac:dyDescent="0.25">
      <c r="A13" s="241"/>
      <c r="B13" s="184" t="s">
        <v>0</v>
      </c>
      <c r="C13" s="184"/>
      <c r="D13" s="324">
        <v>24689458</v>
      </c>
      <c r="E13" s="324"/>
      <c r="F13" s="331">
        <f>SUM(F5:F12)</f>
        <v>7635000</v>
      </c>
      <c r="G13" s="324"/>
      <c r="H13" s="325"/>
      <c r="I13" s="327">
        <f>D13-F13</f>
        <v>17054458</v>
      </c>
    </row>
    <row r="14" spans="1:9" ht="12.95" customHeight="1" x14ac:dyDescent="0.25">
      <c r="A14" s="238" t="s">
        <v>356</v>
      </c>
      <c r="B14" s="238" t="s">
        <v>351</v>
      </c>
      <c r="C14" s="238"/>
      <c r="D14" s="318" t="s">
        <v>360</v>
      </c>
      <c r="E14" s="320" t="s">
        <v>353</v>
      </c>
      <c r="F14" s="187">
        <v>8848000</v>
      </c>
      <c r="G14" s="319"/>
      <c r="H14" s="322"/>
      <c r="I14" s="321"/>
    </row>
    <row r="15" spans="1:9" ht="12.95" customHeight="1" x14ac:dyDescent="0.25">
      <c r="A15" s="239" t="s">
        <v>354</v>
      </c>
      <c r="B15" s="239" t="s">
        <v>361</v>
      </c>
      <c r="C15" s="240">
        <v>305200000</v>
      </c>
      <c r="D15" s="319">
        <v>158534880</v>
      </c>
      <c r="E15" s="319" t="s">
        <v>365</v>
      </c>
      <c r="F15" s="187">
        <v>13924000</v>
      </c>
      <c r="G15" s="319"/>
      <c r="H15" s="322"/>
      <c r="I15" s="322"/>
    </row>
    <row r="16" spans="1:9" ht="12.95" customHeight="1" x14ac:dyDescent="0.25">
      <c r="A16" s="239"/>
      <c r="B16" s="239"/>
      <c r="C16" s="239"/>
      <c r="D16" s="320" t="s">
        <v>362</v>
      </c>
      <c r="E16" s="320" t="s">
        <v>752</v>
      </c>
      <c r="F16" s="187">
        <v>13924000</v>
      </c>
      <c r="G16" s="319"/>
      <c r="H16" s="322"/>
      <c r="I16" s="322"/>
    </row>
    <row r="17" spans="1:9" ht="12.95" customHeight="1" x14ac:dyDescent="0.25">
      <c r="A17" s="239"/>
      <c r="B17" s="239"/>
      <c r="C17" s="239"/>
      <c r="D17" s="319">
        <v>83537352</v>
      </c>
      <c r="E17" s="319" t="s">
        <v>358</v>
      </c>
      <c r="F17" s="187">
        <v>13924000</v>
      </c>
      <c r="G17" s="319"/>
      <c r="H17" s="322"/>
      <c r="I17" s="322"/>
    </row>
    <row r="18" spans="1:9" ht="12.95" customHeight="1" x14ac:dyDescent="0.25">
      <c r="A18" s="239"/>
      <c r="B18" s="239"/>
      <c r="C18" s="239"/>
      <c r="D18" s="320"/>
      <c r="E18" s="320" t="s">
        <v>359</v>
      </c>
      <c r="F18" s="187">
        <v>10443000</v>
      </c>
      <c r="G18" s="319"/>
      <c r="H18" s="322"/>
      <c r="I18" s="322"/>
    </row>
    <row r="19" spans="1:9" ht="12.95" customHeight="1" x14ac:dyDescent="0.25">
      <c r="A19" s="239"/>
      <c r="B19" s="239"/>
      <c r="C19" s="239"/>
      <c r="D19" s="320"/>
      <c r="E19" s="320" t="s">
        <v>753</v>
      </c>
      <c r="F19" s="187">
        <v>68627963</v>
      </c>
      <c r="G19" s="319"/>
      <c r="H19" s="322"/>
      <c r="I19" s="322"/>
    </row>
    <row r="20" spans="1:9" ht="12.95" customHeight="1" x14ac:dyDescent="0.25">
      <c r="A20" s="239"/>
      <c r="B20" s="239"/>
      <c r="C20" s="239"/>
      <c r="D20" s="320"/>
      <c r="E20" s="320"/>
      <c r="F20" s="328"/>
      <c r="G20" s="336"/>
      <c r="H20" s="322"/>
      <c r="I20" s="322"/>
    </row>
    <row r="21" spans="1:9" ht="12.95" customHeight="1" x14ac:dyDescent="0.25">
      <c r="A21" s="239"/>
      <c r="B21" s="239"/>
      <c r="C21" s="239"/>
      <c r="D21" s="320"/>
      <c r="E21" s="320"/>
      <c r="F21" s="323"/>
      <c r="G21" s="335"/>
      <c r="H21" s="322"/>
      <c r="I21" s="322"/>
    </row>
    <row r="22" spans="1:9" ht="12.95" customHeight="1" x14ac:dyDescent="0.25">
      <c r="A22" s="241"/>
      <c r="B22" s="184" t="s">
        <v>0</v>
      </c>
      <c r="C22" s="184"/>
      <c r="D22" s="324">
        <v>242072232</v>
      </c>
      <c r="E22" s="324"/>
      <c r="F22" s="331">
        <f>SUM(F14:F21)</f>
        <v>129690963</v>
      </c>
      <c r="G22" s="324"/>
      <c r="H22" s="325"/>
      <c r="I22" s="327">
        <f>D22-F22</f>
        <v>112381269</v>
      </c>
    </row>
    <row r="23" spans="1:9" ht="12.95" customHeight="1" x14ac:dyDescent="0.25">
      <c r="A23" s="238"/>
      <c r="B23" s="238"/>
      <c r="C23" s="238"/>
      <c r="D23" s="318" t="s">
        <v>363</v>
      </c>
      <c r="E23" s="320" t="s">
        <v>353</v>
      </c>
      <c r="F23" s="187">
        <v>5141413</v>
      </c>
      <c r="G23" s="319"/>
      <c r="H23" s="326"/>
      <c r="I23" s="321"/>
    </row>
    <row r="24" spans="1:9" ht="12.95" customHeight="1" x14ac:dyDescent="0.25">
      <c r="A24" s="239"/>
      <c r="B24" s="239" t="s">
        <v>351</v>
      </c>
      <c r="C24" s="239"/>
      <c r="D24" s="319">
        <v>130819254</v>
      </c>
      <c r="E24" s="319" t="s">
        <v>365</v>
      </c>
      <c r="F24" s="187">
        <v>10962139</v>
      </c>
      <c r="G24" s="319"/>
      <c r="H24" s="326"/>
      <c r="I24" s="322"/>
    </row>
    <row r="25" spans="1:9" ht="12.95" customHeight="1" x14ac:dyDescent="0.25">
      <c r="A25" s="239" t="s">
        <v>354</v>
      </c>
      <c r="B25" s="239" t="s">
        <v>364</v>
      </c>
      <c r="C25" s="240">
        <v>180000000</v>
      </c>
      <c r="D25" s="320" t="s">
        <v>362</v>
      </c>
      <c r="E25" s="320" t="s">
        <v>752</v>
      </c>
      <c r="F25" s="187">
        <v>12194624</v>
      </c>
      <c r="G25" s="319" t="s">
        <v>752</v>
      </c>
      <c r="H25" s="326">
        <v>56120681</v>
      </c>
      <c r="I25" s="322"/>
    </row>
    <row r="26" spans="1:9" ht="12.95" customHeight="1" x14ac:dyDescent="0.25">
      <c r="A26" s="239" t="s">
        <v>356</v>
      </c>
      <c r="B26" s="239"/>
      <c r="C26" s="239"/>
      <c r="D26" s="319">
        <v>33851018</v>
      </c>
      <c r="E26" s="319" t="s">
        <v>358</v>
      </c>
      <c r="F26" s="187">
        <v>13428928</v>
      </c>
      <c r="G26" s="319" t="s">
        <v>358</v>
      </c>
      <c r="H26" s="326">
        <v>25392571</v>
      </c>
      <c r="I26" s="322"/>
    </row>
    <row r="27" spans="1:9" ht="12.95" customHeight="1" x14ac:dyDescent="0.25">
      <c r="A27" s="239"/>
      <c r="B27" s="239"/>
      <c r="C27" s="239"/>
      <c r="D27" s="320"/>
      <c r="E27" s="320" t="s">
        <v>359</v>
      </c>
      <c r="F27" s="187">
        <v>10486317</v>
      </c>
      <c r="G27" s="319" t="s">
        <v>359</v>
      </c>
      <c r="H27" s="326">
        <v>-6954902</v>
      </c>
      <c r="I27" s="322"/>
    </row>
    <row r="28" spans="1:9" ht="12.95" customHeight="1" x14ac:dyDescent="0.25">
      <c r="A28" s="239"/>
      <c r="B28" s="239"/>
      <c r="C28" s="239"/>
      <c r="D28" s="320"/>
      <c r="E28" s="320" t="s">
        <v>753</v>
      </c>
      <c r="F28" s="187">
        <v>187145102</v>
      </c>
      <c r="G28" s="319" t="s">
        <v>753</v>
      </c>
      <c r="H28" s="326">
        <v>129901</v>
      </c>
      <c r="I28" s="322"/>
    </row>
    <row r="29" spans="1:9" ht="12.95" customHeight="1" x14ac:dyDescent="0.25">
      <c r="A29" s="239"/>
      <c r="B29" s="239"/>
      <c r="C29" s="239"/>
      <c r="D29" s="320"/>
      <c r="E29" s="320"/>
      <c r="F29" s="187"/>
      <c r="G29" s="319"/>
      <c r="H29" s="326"/>
      <c r="I29" s="322"/>
    </row>
    <row r="30" spans="1:9" ht="12.95" customHeight="1" x14ac:dyDescent="0.25">
      <c r="A30" s="239"/>
      <c r="B30" s="239"/>
      <c r="C30" s="239"/>
      <c r="D30" s="320"/>
      <c r="E30" s="320"/>
      <c r="F30" s="187"/>
      <c r="G30" s="319"/>
      <c r="H30" s="326"/>
      <c r="I30" s="322"/>
    </row>
    <row r="31" spans="1:9" ht="12.95" customHeight="1" x14ac:dyDescent="0.25">
      <c r="A31" s="241"/>
      <c r="B31" s="184" t="s">
        <v>0</v>
      </c>
      <c r="C31" s="184"/>
      <c r="D31" s="324">
        <v>164670272</v>
      </c>
      <c r="E31" s="324"/>
      <c r="F31" s="331">
        <f>SUM(F23:F30)</f>
        <v>239358523</v>
      </c>
      <c r="G31" s="324"/>
      <c r="H31" s="327">
        <f>SUM(H23:H30)</f>
        <v>74688251</v>
      </c>
      <c r="I31" s="327">
        <f>D31-F31+H31</f>
        <v>0</v>
      </c>
    </row>
    <row r="32" spans="1:9" ht="12.95" customHeight="1" x14ac:dyDescent="0.25">
      <c r="A32" s="238"/>
      <c r="B32" s="337"/>
      <c r="C32" s="238"/>
      <c r="D32" s="318" t="s">
        <v>366</v>
      </c>
      <c r="E32" s="320" t="s">
        <v>359</v>
      </c>
      <c r="F32" s="187">
        <v>4326923</v>
      </c>
      <c r="G32" s="320"/>
      <c r="H32" s="322"/>
      <c r="I32" s="321"/>
    </row>
    <row r="33" spans="1:9" ht="12.95" customHeight="1" x14ac:dyDescent="0.25">
      <c r="A33" s="239" t="s">
        <v>367</v>
      </c>
      <c r="B33" s="338" t="s">
        <v>351</v>
      </c>
      <c r="C33" s="240">
        <v>225512000</v>
      </c>
      <c r="D33" s="319">
        <v>219178363</v>
      </c>
      <c r="E33" s="319" t="s">
        <v>753</v>
      </c>
      <c r="F33" s="187">
        <v>134006224</v>
      </c>
      <c r="G33" s="320"/>
      <c r="H33" s="322"/>
      <c r="I33" s="322"/>
    </row>
    <row r="34" spans="1:9" ht="12.95" customHeight="1" x14ac:dyDescent="0.25">
      <c r="A34" s="239" t="s">
        <v>368</v>
      </c>
      <c r="B34" s="338" t="s">
        <v>754</v>
      </c>
      <c r="C34" s="239"/>
      <c r="D34" s="320" t="s">
        <v>369</v>
      </c>
      <c r="E34" s="320"/>
      <c r="F34" s="214"/>
      <c r="G34" s="320"/>
      <c r="H34" s="322"/>
      <c r="I34" s="322"/>
    </row>
    <row r="35" spans="1:9" ht="12.95" customHeight="1" x14ac:dyDescent="0.25">
      <c r="A35" s="239"/>
      <c r="B35" s="338" t="s">
        <v>755</v>
      </c>
      <c r="C35" s="239"/>
      <c r="D35" s="319">
        <v>5612980</v>
      </c>
      <c r="E35" s="319"/>
      <c r="F35" s="214"/>
      <c r="G35" s="320"/>
      <c r="H35" s="322"/>
      <c r="I35" s="322"/>
    </row>
    <row r="36" spans="1:9" ht="12.95" customHeight="1" x14ac:dyDescent="0.25">
      <c r="A36" s="239"/>
      <c r="B36" s="338"/>
      <c r="C36" s="239"/>
      <c r="D36" s="320"/>
      <c r="E36" s="320"/>
      <c r="F36" s="214"/>
      <c r="G36" s="320"/>
      <c r="H36" s="322"/>
      <c r="I36" s="322"/>
    </row>
    <row r="37" spans="1:9" ht="12.95" customHeight="1" x14ac:dyDescent="0.25">
      <c r="A37" s="239"/>
      <c r="B37" s="338"/>
      <c r="C37" s="239"/>
      <c r="D37" s="320"/>
      <c r="E37" s="320"/>
      <c r="F37" s="187"/>
      <c r="G37" s="319"/>
      <c r="H37" s="322"/>
      <c r="I37" s="322"/>
    </row>
    <row r="38" spans="1:9" ht="12.95" customHeight="1" x14ac:dyDescent="0.25">
      <c r="A38" s="241"/>
      <c r="B38" s="184" t="s">
        <v>0</v>
      </c>
      <c r="C38" s="184"/>
      <c r="D38" s="324">
        <f>D33+D35</f>
        <v>224791343</v>
      </c>
      <c r="E38" s="329"/>
      <c r="F38" s="339">
        <f>SUM(F32:F37)</f>
        <v>138333147</v>
      </c>
      <c r="G38" s="329"/>
      <c r="H38" s="330">
        <f t="shared" ref="H38" si="0">SUM(H32:H37)</f>
        <v>0</v>
      </c>
      <c r="I38" s="120">
        <f>D38-F38</f>
        <v>86458196</v>
      </c>
    </row>
    <row r="39" spans="1:9" ht="12.95" customHeight="1" x14ac:dyDescent="0.25">
      <c r="A39" s="184"/>
      <c r="B39" s="242" t="s">
        <v>370</v>
      </c>
      <c r="C39" s="119">
        <f>C13+C22+C31+C38</f>
        <v>0</v>
      </c>
      <c r="D39" s="324">
        <f>D13+D22+D31+D38</f>
        <v>656223305</v>
      </c>
      <c r="E39" s="324"/>
      <c r="F39" s="331">
        <f t="shared" ref="F39:I39" si="1">F13+F22+F31+F38</f>
        <v>515017633</v>
      </c>
      <c r="G39" s="324"/>
      <c r="H39" s="327">
        <f t="shared" si="1"/>
        <v>74688251</v>
      </c>
      <c r="I39" s="120">
        <f t="shared" si="1"/>
        <v>215893923</v>
      </c>
    </row>
    <row r="40" spans="1:9" ht="12.95" customHeight="1" x14ac:dyDescent="0.25">
      <c r="F40" s="188"/>
    </row>
    <row r="41" spans="1:9" ht="12.95" customHeight="1" x14ac:dyDescent="0.25"/>
    <row r="42" spans="1:9" ht="12.95" customHeight="1" x14ac:dyDescent="0.25"/>
  </sheetData>
  <mergeCells count="8">
    <mergeCell ref="A1:A2"/>
    <mergeCell ref="B1:H2"/>
    <mergeCell ref="I1:I2"/>
    <mergeCell ref="A3:C3"/>
    <mergeCell ref="D3:D4"/>
    <mergeCell ref="I3:I4"/>
    <mergeCell ref="E3:F4"/>
    <mergeCell ref="G3:H4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K13" sqref="K13"/>
    </sheetView>
  </sheetViews>
  <sheetFormatPr defaultRowHeight="15" x14ac:dyDescent="0.25"/>
  <sheetData>
    <row r="1" spans="1:9" x14ac:dyDescent="0.25">
      <c r="A1" s="230" t="s">
        <v>264</v>
      </c>
      <c r="G1" s="344" t="s">
        <v>372</v>
      </c>
      <c r="H1" s="344"/>
      <c r="I1" s="344"/>
    </row>
    <row r="2" spans="1:9" x14ac:dyDescent="0.25">
      <c r="B2" s="356" t="s">
        <v>459</v>
      </c>
      <c r="C2" s="356"/>
      <c r="D2" s="356"/>
      <c r="E2" s="356"/>
      <c r="F2" s="356"/>
      <c r="G2" s="344"/>
      <c r="H2" s="344"/>
      <c r="I2" s="344"/>
    </row>
    <row r="3" spans="1:9" x14ac:dyDescent="0.25">
      <c r="B3" s="356"/>
      <c r="C3" s="356"/>
      <c r="D3" s="356"/>
      <c r="E3" s="356"/>
      <c r="F3" s="356"/>
      <c r="G3" s="344"/>
      <c r="H3" s="344"/>
      <c r="I3" s="344"/>
    </row>
    <row r="6" spans="1:9" ht="20.100000000000001" customHeight="1" x14ac:dyDescent="0.25">
      <c r="A6" s="197" t="s">
        <v>116</v>
      </c>
      <c r="B6" s="437" t="s">
        <v>117</v>
      </c>
      <c r="C6" s="438"/>
      <c r="D6" s="439"/>
      <c r="E6" s="437" t="s">
        <v>373</v>
      </c>
      <c r="F6" s="438"/>
      <c r="G6" s="439"/>
      <c r="H6" s="437" t="s">
        <v>119</v>
      </c>
      <c r="I6" s="439"/>
    </row>
    <row r="7" spans="1:9" ht="20.100000000000001" customHeight="1" x14ac:dyDescent="0.25">
      <c r="A7" s="244" t="s">
        <v>26</v>
      </c>
      <c r="B7" s="446" t="s">
        <v>374</v>
      </c>
      <c r="C7" s="447"/>
      <c r="D7" s="448"/>
      <c r="E7" s="471">
        <v>139100000</v>
      </c>
      <c r="F7" s="472"/>
      <c r="G7" s="473"/>
      <c r="H7" s="445"/>
      <c r="I7" s="404"/>
    </row>
    <row r="8" spans="1:9" ht="20.100000000000001" customHeight="1" x14ac:dyDescent="0.25">
      <c r="A8" s="237" t="s">
        <v>27</v>
      </c>
      <c r="B8" s="445" t="s">
        <v>375</v>
      </c>
      <c r="C8" s="412"/>
      <c r="D8" s="404"/>
      <c r="E8" s="468">
        <v>11450000</v>
      </c>
      <c r="F8" s="469"/>
      <c r="G8" s="470"/>
      <c r="H8" s="445"/>
      <c r="I8" s="404"/>
    </row>
    <row r="9" spans="1:9" ht="20.100000000000001" customHeight="1" x14ac:dyDescent="0.25">
      <c r="A9" s="237" t="s">
        <v>28</v>
      </c>
      <c r="B9" s="445" t="s">
        <v>376</v>
      </c>
      <c r="C9" s="412"/>
      <c r="D9" s="404"/>
      <c r="E9" s="468">
        <v>500000</v>
      </c>
      <c r="F9" s="469"/>
      <c r="G9" s="470"/>
      <c r="H9" s="445"/>
      <c r="I9" s="404"/>
    </row>
    <row r="10" spans="1:9" ht="20.100000000000001" customHeight="1" x14ac:dyDescent="0.25">
      <c r="A10" s="237" t="s">
        <v>29</v>
      </c>
      <c r="B10" s="445" t="s">
        <v>377</v>
      </c>
      <c r="C10" s="412"/>
      <c r="D10" s="404"/>
      <c r="E10" s="468">
        <v>500000</v>
      </c>
      <c r="F10" s="469"/>
      <c r="G10" s="470"/>
      <c r="H10" s="445"/>
      <c r="I10" s="404"/>
    </row>
    <row r="11" spans="1:9" ht="20.100000000000001" customHeight="1" x14ac:dyDescent="0.25">
      <c r="A11" s="237"/>
      <c r="B11" s="445"/>
      <c r="C11" s="412"/>
      <c r="D11" s="404"/>
      <c r="E11" s="468"/>
      <c r="F11" s="469"/>
      <c r="G11" s="470"/>
      <c r="H11" s="445"/>
      <c r="I11" s="404"/>
    </row>
    <row r="12" spans="1:9" ht="20.100000000000001" customHeight="1" x14ac:dyDescent="0.25">
      <c r="A12" s="237" t="s">
        <v>30</v>
      </c>
      <c r="B12" s="445" t="s">
        <v>0</v>
      </c>
      <c r="C12" s="412"/>
      <c r="D12" s="404"/>
      <c r="E12" s="468">
        <v>151550000</v>
      </c>
      <c r="F12" s="469"/>
      <c r="G12" s="470"/>
      <c r="H12" s="445"/>
      <c r="I12" s="404"/>
    </row>
    <row r="13" spans="1:9" ht="20.100000000000001" customHeight="1" x14ac:dyDescent="0.25">
      <c r="A13" s="237"/>
      <c r="B13" s="445"/>
      <c r="C13" s="412"/>
      <c r="D13" s="404"/>
      <c r="E13" s="445"/>
      <c r="F13" s="412"/>
      <c r="G13" s="404"/>
      <c r="H13" s="445"/>
      <c r="I13" s="404"/>
    </row>
    <row r="14" spans="1:9" ht="20.100000000000001" customHeight="1" x14ac:dyDescent="0.25">
      <c r="A14" s="237"/>
      <c r="B14" s="445"/>
      <c r="C14" s="412"/>
      <c r="D14" s="404"/>
      <c r="E14" s="445"/>
      <c r="F14" s="412"/>
      <c r="G14" s="404"/>
      <c r="H14" s="445"/>
      <c r="I14" s="404"/>
    </row>
  </sheetData>
  <mergeCells count="29">
    <mergeCell ref="G1:I3"/>
    <mergeCell ref="B2:F3"/>
    <mergeCell ref="H14:I14"/>
    <mergeCell ref="H6:I6"/>
    <mergeCell ref="H7:I7"/>
    <mergeCell ref="H8:I8"/>
    <mergeCell ref="H9:I9"/>
    <mergeCell ref="H10:I10"/>
    <mergeCell ref="H11:I11"/>
    <mergeCell ref="H12:I12"/>
    <mergeCell ref="H13:I13"/>
    <mergeCell ref="E13:G13"/>
    <mergeCell ref="E14:G14"/>
    <mergeCell ref="E6:G6"/>
    <mergeCell ref="E7:G7"/>
    <mergeCell ref="E8:G8"/>
    <mergeCell ref="E9:G9"/>
    <mergeCell ref="E10:G10"/>
    <mergeCell ref="E11:G11"/>
    <mergeCell ref="E12:G12"/>
    <mergeCell ref="B12:D12"/>
    <mergeCell ref="B13:D13"/>
    <mergeCell ref="B14:D14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C22" sqref="C22"/>
    </sheetView>
  </sheetViews>
  <sheetFormatPr defaultRowHeight="15" x14ac:dyDescent="0.25"/>
  <cols>
    <col min="2" max="2" width="53.42578125" customWidth="1"/>
    <col min="3" max="3" width="23" customWidth="1"/>
  </cols>
  <sheetData>
    <row r="1" spans="1:3" x14ac:dyDescent="0.25">
      <c r="A1" s="255" t="s">
        <v>404</v>
      </c>
      <c r="B1" s="255"/>
      <c r="C1" s="344" t="s">
        <v>401</v>
      </c>
    </row>
    <row r="2" spans="1:3" x14ac:dyDescent="0.25">
      <c r="A2" s="255"/>
      <c r="B2" s="255"/>
      <c r="C2" s="344"/>
    </row>
    <row r="3" spans="1:3" x14ac:dyDescent="0.25">
      <c r="A3" s="255"/>
      <c r="B3" s="255"/>
      <c r="C3" s="344"/>
    </row>
    <row r="4" spans="1:3" x14ac:dyDescent="0.25">
      <c r="A4" s="255"/>
      <c r="B4" s="257" t="s">
        <v>402</v>
      </c>
      <c r="C4" s="255"/>
    </row>
    <row r="5" spans="1:3" x14ac:dyDescent="0.25">
      <c r="A5" s="256"/>
      <c r="B5" s="257" t="s">
        <v>403</v>
      </c>
      <c r="C5" s="256"/>
    </row>
    <row r="6" spans="1:3" x14ac:dyDescent="0.25">
      <c r="A6" s="474"/>
      <c r="B6" s="475"/>
      <c r="C6" s="475"/>
    </row>
    <row r="8" spans="1:3" ht="18.75" customHeight="1" x14ac:dyDescent="0.25">
      <c r="A8" s="245" t="s">
        <v>378</v>
      </c>
      <c r="B8" s="295" t="s">
        <v>379</v>
      </c>
      <c r="C8" s="294" t="s">
        <v>51</v>
      </c>
    </row>
    <row r="9" spans="1:3" ht="43.5" customHeight="1" x14ac:dyDescent="0.25">
      <c r="A9" s="247" t="s">
        <v>380</v>
      </c>
      <c r="B9" s="258" t="s">
        <v>381</v>
      </c>
      <c r="C9" s="248">
        <v>165874</v>
      </c>
    </row>
    <row r="10" spans="1:3" ht="17.100000000000001" customHeight="1" x14ac:dyDescent="0.25">
      <c r="A10" s="247" t="s">
        <v>382</v>
      </c>
      <c r="B10" s="246" t="s">
        <v>383</v>
      </c>
      <c r="C10" s="248">
        <v>0</v>
      </c>
    </row>
    <row r="11" spans="1:3" ht="17.100000000000001" customHeight="1" x14ac:dyDescent="0.25">
      <c r="A11" s="247" t="s">
        <v>384</v>
      </c>
      <c r="B11" s="246" t="s">
        <v>385</v>
      </c>
      <c r="C11" s="248">
        <v>0</v>
      </c>
    </row>
    <row r="12" spans="1:3" ht="17.100000000000001" customHeight="1" x14ac:dyDescent="0.25">
      <c r="A12" s="247" t="s">
        <v>386</v>
      </c>
      <c r="B12" s="246" t="s">
        <v>387</v>
      </c>
      <c r="C12" s="248">
        <v>0</v>
      </c>
    </row>
    <row r="13" spans="1:3" ht="17.100000000000001" customHeight="1" x14ac:dyDescent="0.25">
      <c r="A13" s="249" t="s">
        <v>388</v>
      </c>
      <c r="B13" s="250" t="s">
        <v>389</v>
      </c>
      <c r="C13" s="251">
        <v>165874</v>
      </c>
    </row>
    <row r="14" spans="1:3" ht="17.100000000000001" customHeight="1" x14ac:dyDescent="0.25">
      <c r="A14" s="249" t="s">
        <v>390</v>
      </c>
      <c r="B14" s="250" t="s">
        <v>391</v>
      </c>
      <c r="C14" s="251">
        <v>2654561</v>
      </c>
    </row>
    <row r="15" spans="1:3" ht="17.100000000000001" customHeight="1" x14ac:dyDescent="0.25">
      <c r="A15" s="249" t="s">
        <v>392</v>
      </c>
      <c r="B15" s="250" t="s">
        <v>393</v>
      </c>
      <c r="C15" s="251">
        <v>2377726</v>
      </c>
    </row>
    <row r="16" spans="1:3" ht="17.100000000000001" customHeight="1" x14ac:dyDescent="0.25">
      <c r="A16" s="249" t="s">
        <v>378</v>
      </c>
      <c r="B16" s="250" t="s">
        <v>394</v>
      </c>
      <c r="C16" s="252">
        <v>442709</v>
      </c>
    </row>
    <row r="17" spans="1:3" ht="46.5" customHeight="1" x14ac:dyDescent="0.25">
      <c r="A17" s="247" t="s">
        <v>395</v>
      </c>
      <c r="B17" s="246" t="s">
        <v>381</v>
      </c>
      <c r="C17" s="248">
        <v>442709</v>
      </c>
    </row>
    <row r="18" spans="1:3" ht="17.100000000000001" customHeight="1" x14ac:dyDescent="0.25">
      <c r="A18" s="247" t="s">
        <v>396</v>
      </c>
      <c r="B18" s="246" t="s">
        <v>383</v>
      </c>
      <c r="C18" s="248">
        <v>0</v>
      </c>
    </row>
    <row r="19" spans="1:3" ht="17.100000000000001" customHeight="1" x14ac:dyDescent="0.25">
      <c r="A19" s="247" t="s">
        <v>397</v>
      </c>
      <c r="B19" s="246" t="s">
        <v>385</v>
      </c>
      <c r="C19" s="248">
        <v>0</v>
      </c>
    </row>
    <row r="20" spans="1:3" ht="17.100000000000001" customHeight="1" x14ac:dyDescent="0.25">
      <c r="A20" s="247" t="s">
        <v>398</v>
      </c>
      <c r="B20" s="246" t="s">
        <v>387</v>
      </c>
      <c r="C20" s="248">
        <v>0</v>
      </c>
    </row>
    <row r="21" spans="1:3" ht="17.100000000000001" customHeight="1" x14ac:dyDescent="0.25">
      <c r="A21" s="249" t="s">
        <v>399</v>
      </c>
      <c r="B21" s="250" t="s">
        <v>400</v>
      </c>
      <c r="C21" s="251">
        <v>442709</v>
      </c>
    </row>
    <row r="22" spans="1:3" x14ac:dyDescent="0.25">
      <c r="B22" s="17"/>
      <c r="C22" s="17"/>
    </row>
    <row r="23" spans="1:3" x14ac:dyDescent="0.25">
      <c r="B23" s="253"/>
      <c r="C23" s="254"/>
    </row>
    <row r="24" spans="1:3" ht="20.100000000000001" customHeight="1" x14ac:dyDescent="0.25">
      <c r="B24" s="253"/>
      <c r="C24" s="254"/>
    </row>
    <row r="25" spans="1:3" x14ac:dyDescent="0.25">
      <c r="B25" s="253"/>
      <c r="C25" s="253"/>
    </row>
    <row r="26" spans="1:3" x14ac:dyDescent="0.25">
      <c r="B26" s="253"/>
    </row>
  </sheetData>
  <mergeCells count="2">
    <mergeCell ref="A6:C6"/>
    <mergeCell ref="C1:C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showWhiteSpace="0" view="pageLayout" topLeftCell="A64" zoomScaleNormal="100" workbookViewId="0">
      <selection activeCell="K88" sqref="K88"/>
    </sheetView>
  </sheetViews>
  <sheetFormatPr defaultRowHeight="15" x14ac:dyDescent="0.25"/>
  <cols>
    <col min="1" max="1" width="9.140625" style="17"/>
    <col min="2" max="2" width="29.5703125" style="17" customWidth="1"/>
    <col min="3" max="6" width="9.140625" style="17"/>
    <col min="7" max="7" width="27" style="17" customWidth="1"/>
    <col min="8" max="16384" width="9.140625" style="17"/>
  </cols>
  <sheetData>
    <row r="1" spans="1:11" ht="17.25" customHeight="1" x14ac:dyDescent="0.25">
      <c r="A1" s="13"/>
      <c r="B1" s="13"/>
      <c r="C1" s="13"/>
      <c r="D1" s="13"/>
      <c r="E1" s="13"/>
      <c r="F1" s="13"/>
      <c r="G1" s="13"/>
      <c r="H1" s="351" t="s">
        <v>406</v>
      </c>
      <c r="I1" s="351"/>
      <c r="J1" s="351"/>
      <c r="K1" s="351"/>
    </row>
    <row r="2" spans="1:11" ht="15" customHeight="1" x14ac:dyDescent="0.25">
      <c r="A2" s="477" t="s">
        <v>405</v>
      </c>
      <c r="B2" s="477"/>
      <c r="C2" s="477"/>
      <c r="D2" s="477"/>
      <c r="E2" s="477"/>
      <c r="F2" s="477"/>
      <c r="G2" s="477"/>
      <c r="H2" s="476"/>
      <c r="I2" s="476"/>
      <c r="J2" s="476"/>
      <c r="K2" s="476"/>
    </row>
    <row r="3" spans="1:11" ht="15" customHeight="1" x14ac:dyDescent="0.25">
      <c r="A3" s="6"/>
      <c r="B3" s="6"/>
      <c r="C3" s="6"/>
      <c r="D3" s="6"/>
      <c r="E3" s="6"/>
      <c r="F3" s="6"/>
      <c r="G3" s="6"/>
      <c r="H3" s="6"/>
      <c r="J3" s="440" t="s">
        <v>51</v>
      </c>
      <c r="K3" s="440"/>
    </row>
    <row r="4" spans="1:11" ht="23.25" x14ac:dyDescent="0.25">
      <c r="A4" s="57" t="s">
        <v>48</v>
      </c>
      <c r="B4" s="57" t="s">
        <v>49</v>
      </c>
      <c r="C4" s="61" t="s">
        <v>63</v>
      </c>
      <c r="D4" s="61" t="s">
        <v>121</v>
      </c>
      <c r="E4" s="61" t="s">
        <v>64</v>
      </c>
      <c r="F4" s="61" t="s">
        <v>54</v>
      </c>
      <c r="G4" s="57" t="s">
        <v>49</v>
      </c>
      <c r="H4" s="61" t="s">
        <v>63</v>
      </c>
      <c r="I4" s="30" t="s">
        <v>121</v>
      </c>
      <c r="J4" s="30" t="s">
        <v>64</v>
      </c>
      <c r="K4" s="62" t="s">
        <v>54</v>
      </c>
    </row>
    <row r="5" spans="1:11" ht="17.100000000000001" customHeight="1" x14ac:dyDescent="0.25">
      <c r="A5" s="116" t="s">
        <v>26</v>
      </c>
      <c r="B5" s="58" t="s">
        <v>4</v>
      </c>
      <c r="C5" s="127"/>
      <c r="D5" s="127"/>
      <c r="E5" s="127"/>
      <c r="F5" s="128"/>
      <c r="G5" s="59" t="s">
        <v>8</v>
      </c>
      <c r="H5" s="128"/>
      <c r="I5" s="129"/>
      <c r="J5" s="129"/>
      <c r="K5" s="297"/>
    </row>
    <row r="6" spans="1:11" ht="17.100000000000001" customHeight="1" x14ac:dyDescent="0.25">
      <c r="A6" s="116" t="s">
        <v>27</v>
      </c>
      <c r="B6" s="118" t="s">
        <v>5</v>
      </c>
      <c r="C6" s="127">
        <v>859750</v>
      </c>
      <c r="D6" s="127"/>
      <c r="E6" s="127"/>
      <c r="F6" s="128">
        <f>C6+D6+E6</f>
        <v>859750</v>
      </c>
      <c r="G6" s="60" t="s">
        <v>9</v>
      </c>
      <c r="H6" s="129">
        <v>442101</v>
      </c>
      <c r="I6" s="129">
        <v>1700</v>
      </c>
      <c r="J6" s="129"/>
      <c r="K6" s="129">
        <f>H6+I6+J6</f>
        <v>443801</v>
      </c>
    </row>
    <row r="7" spans="1:11" ht="28.5" customHeight="1" x14ac:dyDescent="0.25">
      <c r="A7" s="116" t="s">
        <v>28</v>
      </c>
      <c r="B7" s="118" t="s">
        <v>50</v>
      </c>
      <c r="C7" s="127">
        <v>143704</v>
      </c>
      <c r="D7" s="127">
        <v>6021</v>
      </c>
      <c r="E7" s="127"/>
      <c r="F7" s="128">
        <f t="shared" ref="F7:F15" si="0">C7+D7+E7</f>
        <v>149725</v>
      </c>
      <c r="G7" s="59" t="s">
        <v>10</v>
      </c>
      <c r="H7" s="128">
        <v>113165</v>
      </c>
      <c r="I7" s="129">
        <v>427</v>
      </c>
      <c r="J7" s="129"/>
      <c r="K7" s="129">
        <f t="shared" ref="K7:K27" si="1">H7+I7+J7</f>
        <v>113592</v>
      </c>
    </row>
    <row r="8" spans="1:11" ht="17.100000000000001" customHeight="1" x14ac:dyDescent="0.25">
      <c r="A8" s="116" t="s">
        <v>29</v>
      </c>
      <c r="B8" s="118" t="s">
        <v>157</v>
      </c>
      <c r="C8" s="127">
        <v>634459</v>
      </c>
      <c r="D8" s="127"/>
      <c r="E8" s="127"/>
      <c r="F8" s="128">
        <f t="shared" si="0"/>
        <v>634459</v>
      </c>
      <c r="G8" s="60" t="s">
        <v>160</v>
      </c>
      <c r="H8" s="129">
        <v>531876</v>
      </c>
      <c r="I8" s="129">
        <v>15088</v>
      </c>
      <c r="J8" s="129"/>
      <c r="K8" s="129">
        <f t="shared" si="1"/>
        <v>546964</v>
      </c>
    </row>
    <row r="9" spans="1:11" ht="28.35" customHeight="1" x14ac:dyDescent="0.25">
      <c r="A9" s="116" t="s">
        <v>30</v>
      </c>
      <c r="B9" s="58" t="s">
        <v>6</v>
      </c>
      <c r="C9" s="127">
        <v>423362</v>
      </c>
      <c r="D9" s="127"/>
      <c r="E9" s="127"/>
      <c r="F9" s="128">
        <f t="shared" si="0"/>
        <v>423362</v>
      </c>
      <c r="G9" s="60" t="s">
        <v>153</v>
      </c>
      <c r="H9" s="129">
        <v>700</v>
      </c>
      <c r="I9" s="129"/>
      <c r="J9" s="129"/>
      <c r="K9" s="129">
        <f t="shared" si="1"/>
        <v>700</v>
      </c>
    </row>
    <row r="10" spans="1:11" ht="17.100000000000001" customHeight="1" x14ac:dyDescent="0.25">
      <c r="A10" s="116" t="s">
        <v>31</v>
      </c>
      <c r="B10" s="58" t="s">
        <v>55</v>
      </c>
      <c r="C10" s="127">
        <v>40273</v>
      </c>
      <c r="D10" s="127"/>
      <c r="E10" s="127"/>
      <c r="F10" s="128">
        <f t="shared" si="0"/>
        <v>40273</v>
      </c>
      <c r="G10" s="60" t="s">
        <v>154</v>
      </c>
      <c r="H10" s="129">
        <v>285291</v>
      </c>
      <c r="I10" s="129">
        <v>23680</v>
      </c>
      <c r="J10" s="129"/>
      <c r="K10" s="129">
        <f t="shared" si="1"/>
        <v>308971</v>
      </c>
    </row>
    <row r="11" spans="1:11" ht="17.100000000000001" customHeight="1" x14ac:dyDescent="0.25">
      <c r="A11" s="116" t="s">
        <v>32</v>
      </c>
      <c r="B11" s="58" t="s">
        <v>52</v>
      </c>
      <c r="C11" s="127">
        <v>26400</v>
      </c>
      <c r="D11" s="127"/>
      <c r="E11" s="127"/>
      <c r="F11" s="128">
        <f t="shared" si="0"/>
        <v>26400</v>
      </c>
      <c r="G11" s="60" t="s">
        <v>155</v>
      </c>
      <c r="H11" s="129">
        <v>634459</v>
      </c>
      <c r="I11" s="129"/>
      <c r="J11" s="129"/>
      <c r="K11" s="129">
        <f t="shared" si="1"/>
        <v>634459</v>
      </c>
    </row>
    <row r="12" spans="1:11" ht="17.100000000000001" customHeight="1" x14ac:dyDescent="0.25">
      <c r="A12" s="116" t="s">
        <v>33</v>
      </c>
      <c r="B12" s="58" t="s">
        <v>13</v>
      </c>
      <c r="C12" s="127"/>
      <c r="D12" s="127"/>
      <c r="E12" s="127"/>
      <c r="F12" s="128">
        <f t="shared" si="0"/>
        <v>0</v>
      </c>
      <c r="G12" s="60" t="s">
        <v>59</v>
      </c>
      <c r="H12" s="129"/>
      <c r="I12" s="129"/>
      <c r="J12" s="129"/>
      <c r="K12" s="129">
        <f t="shared" si="1"/>
        <v>0</v>
      </c>
    </row>
    <row r="13" spans="1:11" ht="24" customHeight="1" x14ac:dyDescent="0.25">
      <c r="A13" s="116" t="s">
        <v>34</v>
      </c>
      <c r="B13" s="58" t="s">
        <v>58</v>
      </c>
      <c r="C13" s="127">
        <v>118197</v>
      </c>
      <c r="D13" s="127"/>
      <c r="E13" s="127"/>
      <c r="F13" s="128">
        <f t="shared" si="0"/>
        <v>118197</v>
      </c>
      <c r="G13" s="60" t="s">
        <v>11</v>
      </c>
      <c r="H13" s="129">
        <v>203679</v>
      </c>
      <c r="I13" s="129"/>
      <c r="J13" s="129"/>
      <c r="K13" s="129">
        <f t="shared" si="1"/>
        <v>203679</v>
      </c>
    </row>
    <row r="14" spans="1:11" ht="15" customHeight="1" x14ac:dyDescent="0.25">
      <c r="A14" s="116"/>
      <c r="B14" s="58" t="s">
        <v>56</v>
      </c>
      <c r="C14" s="127"/>
      <c r="D14" s="127"/>
      <c r="E14" s="127"/>
      <c r="F14" s="128">
        <f t="shared" si="0"/>
        <v>0</v>
      </c>
      <c r="G14" s="60"/>
      <c r="H14" s="129"/>
      <c r="I14" s="129"/>
      <c r="J14" s="129"/>
      <c r="K14" s="129">
        <f t="shared" si="1"/>
        <v>0</v>
      </c>
    </row>
    <row r="15" spans="1:11" ht="15" customHeight="1" x14ac:dyDescent="0.25">
      <c r="A15" s="116" t="s">
        <v>35</v>
      </c>
      <c r="B15" s="114" t="s">
        <v>7</v>
      </c>
      <c r="C15" s="296">
        <f>C6+C7+C8+C9+C10+C11+C12+C13+C14</f>
        <v>2246145</v>
      </c>
      <c r="D15" s="296">
        <f>D6+D7+D8+D9+D10+D11+D12+D13+D14</f>
        <v>6021</v>
      </c>
      <c r="E15" s="296">
        <f>E6+E7+E8+E9+E10+E11+E12+E13+E14</f>
        <v>0</v>
      </c>
      <c r="F15" s="128">
        <f t="shared" si="0"/>
        <v>2252166</v>
      </c>
      <c r="G15" s="115" t="s">
        <v>12</v>
      </c>
      <c r="H15" s="298">
        <f>H6+H7+H8+H9+H10+H11+H12+H13</f>
        <v>2211271</v>
      </c>
      <c r="I15" s="298">
        <f>I6+I7+I8+I9+I10+I11+I12+I13</f>
        <v>40895</v>
      </c>
      <c r="J15" s="298">
        <f>J6+J7+J8+J9+J10+J11+J12+J13</f>
        <v>0</v>
      </c>
      <c r="K15" s="129">
        <f t="shared" si="1"/>
        <v>2252166</v>
      </c>
    </row>
    <row r="16" spans="1:11" s="13" customFormat="1" ht="15.75" customHeight="1" x14ac:dyDescent="0.25">
      <c r="A16" s="116" t="s">
        <v>36</v>
      </c>
      <c r="B16" s="58" t="s">
        <v>14</v>
      </c>
      <c r="C16" s="127"/>
      <c r="D16" s="127"/>
      <c r="E16" s="127"/>
      <c r="F16" s="128">
        <f t="shared" ref="F16:F27" si="2">C16+D16+E16</f>
        <v>0</v>
      </c>
      <c r="G16" s="58" t="s">
        <v>21</v>
      </c>
      <c r="H16" s="129"/>
      <c r="I16" s="129"/>
      <c r="J16" s="129"/>
      <c r="K16" s="129">
        <f t="shared" si="1"/>
        <v>0</v>
      </c>
    </row>
    <row r="17" spans="1:11" s="13" customFormat="1" ht="19.7" customHeight="1" x14ac:dyDescent="0.25">
      <c r="A17" s="116" t="s">
        <v>37</v>
      </c>
      <c r="B17" s="118" t="s">
        <v>15</v>
      </c>
      <c r="C17" s="127">
        <v>100</v>
      </c>
      <c r="D17" s="127"/>
      <c r="E17" s="127"/>
      <c r="F17" s="128">
        <f t="shared" si="2"/>
        <v>100</v>
      </c>
      <c r="G17" s="118" t="s">
        <v>24</v>
      </c>
      <c r="H17" s="129">
        <v>104465</v>
      </c>
      <c r="I17" s="129"/>
      <c r="J17" s="129"/>
      <c r="K17" s="129">
        <f t="shared" si="1"/>
        <v>104465</v>
      </c>
    </row>
    <row r="18" spans="1:11" s="13" customFormat="1" ht="24" customHeight="1" x14ac:dyDescent="0.25">
      <c r="A18" s="116" t="s">
        <v>38</v>
      </c>
      <c r="B18" s="118" t="s">
        <v>16</v>
      </c>
      <c r="C18" s="127">
        <v>80000</v>
      </c>
      <c r="D18" s="127"/>
      <c r="E18" s="127"/>
      <c r="F18" s="128">
        <f t="shared" si="2"/>
        <v>80000</v>
      </c>
      <c r="G18" s="118" t="s">
        <v>25</v>
      </c>
      <c r="H18" s="129">
        <v>0</v>
      </c>
      <c r="I18" s="129"/>
      <c r="J18" s="129"/>
      <c r="K18" s="129">
        <f t="shared" si="1"/>
        <v>0</v>
      </c>
    </row>
    <row r="19" spans="1:11" s="13" customFormat="1" ht="18" customHeight="1" x14ac:dyDescent="0.25">
      <c r="A19" s="116" t="s">
        <v>39</v>
      </c>
      <c r="B19" s="118" t="s">
        <v>17</v>
      </c>
      <c r="C19" s="127">
        <v>25400</v>
      </c>
      <c r="D19" s="127"/>
      <c r="E19" s="127"/>
      <c r="F19" s="128">
        <f t="shared" si="2"/>
        <v>25400</v>
      </c>
      <c r="G19" s="118" t="s">
        <v>53</v>
      </c>
      <c r="H19" s="129">
        <v>41838</v>
      </c>
      <c r="I19" s="129"/>
      <c r="J19" s="129"/>
      <c r="K19" s="129">
        <f t="shared" si="1"/>
        <v>41838</v>
      </c>
    </row>
    <row r="20" spans="1:11" s="13" customFormat="1" ht="18" customHeight="1" x14ac:dyDescent="0.25">
      <c r="A20" s="116" t="s">
        <v>40</v>
      </c>
      <c r="B20" s="58" t="s">
        <v>57</v>
      </c>
      <c r="C20" s="127"/>
      <c r="D20" s="127"/>
      <c r="E20" s="127"/>
      <c r="F20" s="128">
        <f t="shared" si="2"/>
        <v>0</v>
      </c>
      <c r="G20" s="118"/>
      <c r="H20" s="129"/>
      <c r="I20" s="129"/>
      <c r="J20" s="129"/>
      <c r="K20" s="129">
        <f t="shared" si="1"/>
        <v>0</v>
      </c>
    </row>
    <row r="21" spans="1:11" s="13" customFormat="1" ht="23.25" customHeight="1" x14ac:dyDescent="0.25">
      <c r="A21" s="116" t="s">
        <v>41</v>
      </c>
      <c r="B21" s="58" t="s">
        <v>18</v>
      </c>
      <c r="C21" s="127"/>
      <c r="D21" s="127"/>
      <c r="E21" s="127"/>
      <c r="F21" s="128">
        <f t="shared" si="2"/>
        <v>0</v>
      </c>
      <c r="G21" s="118"/>
      <c r="H21" s="129"/>
      <c r="I21" s="129"/>
      <c r="J21" s="129"/>
      <c r="K21" s="129">
        <f t="shared" si="1"/>
        <v>0</v>
      </c>
    </row>
    <row r="22" spans="1:11" s="13" customFormat="1" ht="27" customHeight="1" x14ac:dyDescent="0.25">
      <c r="A22" s="116" t="s">
        <v>42</v>
      </c>
      <c r="B22" s="58" t="s">
        <v>61</v>
      </c>
      <c r="C22" s="127">
        <v>40803</v>
      </c>
      <c r="D22" s="127"/>
      <c r="E22" s="127"/>
      <c r="F22" s="128">
        <f t="shared" si="2"/>
        <v>40803</v>
      </c>
      <c r="G22" s="118"/>
      <c r="H22" s="129"/>
      <c r="I22" s="129"/>
      <c r="J22" s="129"/>
      <c r="K22" s="129">
        <f t="shared" si="1"/>
        <v>0</v>
      </c>
    </row>
    <row r="23" spans="1:11" s="13" customFormat="1" ht="21.75" customHeight="1" x14ac:dyDescent="0.25">
      <c r="A23" s="116" t="s">
        <v>43</v>
      </c>
      <c r="B23" s="58" t="s">
        <v>60</v>
      </c>
      <c r="C23" s="127"/>
      <c r="D23" s="127"/>
      <c r="E23" s="127"/>
      <c r="F23" s="128">
        <f t="shared" si="2"/>
        <v>0</v>
      </c>
      <c r="G23" s="118"/>
      <c r="H23" s="129"/>
      <c r="I23" s="129"/>
      <c r="J23" s="129"/>
      <c r="K23" s="129">
        <f t="shared" si="1"/>
        <v>0</v>
      </c>
    </row>
    <row r="24" spans="1:11" s="13" customFormat="1" ht="21" customHeight="1" x14ac:dyDescent="0.25">
      <c r="A24" s="116" t="s">
        <v>44</v>
      </c>
      <c r="B24" s="114" t="s">
        <v>20</v>
      </c>
      <c r="C24" s="296">
        <f>C17+C18+C19+C20+C21+C22+C23</f>
        <v>146303</v>
      </c>
      <c r="D24" s="296">
        <f>D17+D18+D19+D20+D21+D22+D23</f>
        <v>0</v>
      </c>
      <c r="E24" s="296">
        <f>E17+E18+E19+E20+E21+E22+E23</f>
        <v>0</v>
      </c>
      <c r="F24" s="128">
        <f t="shared" si="2"/>
        <v>146303</v>
      </c>
      <c r="G24" s="185" t="s">
        <v>22</v>
      </c>
      <c r="H24" s="299">
        <f>H17+H18+H19</f>
        <v>146303</v>
      </c>
      <c r="I24" s="299">
        <f>I17+I18+I19</f>
        <v>0</v>
      </c>
      <c r="J24" s="299">
        <f>J17+J18+J19</f>
        <v>0</v>
      </c>
      <c r="K24" s="129">
        <f t="shared" si="1"/>
        <v>146303</v>
      </c>
    </row>
    <row r="25" spans="1:11" s="13" customFormat="1" ht="21.75" customHeight="1" x14ac:dyDescent="0.25">
      <c r="A25" s="116" t="s">
        <v>45</v>
      </c>
      <c r="B25" s="58" t="s">
        <v>19</v>
      </c>
      <c r="C25" s="127">
        <f>C15+C24</f>
        <v>2392448</v>
      </c>
      <c r="D25" s="127">
        <f>D15+D24</f>
        <v>6021</v>
      </c>
      <c r="E25" s="127">
        <f>E15+E24</f>
        <v>0</v>
      </c>
      <c r="F25" s="128">
        <f t="shared" si="2"/>
        <v>2398469</v>
      </c>
      <c r="G25" s="58" t="s">
        <v>23</v>
      </c>
      <c r="H25" s="129">
        <f>H15+H24</f>
        <v>2357574</v>
      </c>
      <c r="I25" s="129">
        <f>I15+I24</f>
        <v>40895</v>
      </c>
      <c r="J25" s="129">
        <f>J15+J24</f>
        <v>0</v>
      </c>
      <c r="K25" s="129">
        <f t="shared" si="1"/>
        <v>2398469</v>
      </c>
    </row>
    <row r="26" spans="1:11" x14ac:dyDescent="0.25">
      <c r="A26" s="69" t="s">
        <v>46</v>
      </c>
      <c r="B26" s="64" t="s">
        <v>158</v>
      </c>
      <c r="C26" s="129">
        <v>-634459</v>
      </c>
      <c r="D26" s="129"/>
      <c r="E26" s="129"/>
      <c r="F26" s="128">
        <f t="shared" si="2"/>
        <v>-634459</v>
      </c>
      <c r="G26" s="88" t="s">
        <v>156</v>
      </c>
      <c r="H26" s="128">
        <v>-634459</v>
      </c>
      <c r="I26" s="300"/>
      <c r="J26" s="300"/>
      <c r="K26" s="129">
        <f t="shared" si="1"/>
        <v>-634459</v>
      </c>
    </row>
    <row r="27" spans="1:11" ht="19.5" customHeight="1" x14ac:dyDescent="0.25">
      <c r="A27" s="69" t="s">
        <v>47</v>
      </c>
      <c r="B27" s="113" t="s">
        <v>159</v>
      </c>
      <c r="C27" s="129">
        <f>C25+C26</f>
        <v>1757989</v>
      </c>
      <c r="D27" s="129">
        <f>D25+D26</f>
        <v>6021</v>
      </c>
      <c r="E27" s="129">
        <f>E25+E26</f>
        <v>0</v>
      </c>
      <c r="F27" s="128">
        <f t="shared" si="2"/>
        <v>1764010</v>
      </c>
      <c r="G27" s="113" t="s">
        <v>161</v>
      </c>
      <c r="H27" s="129">
        <f>H25+H26</f>
        <v>1723115</v>
      </c>
      <c r="I27" s="129">
        <f>I25+I26</f>
        <v>40895</v>
      </c>
      <c r="J27" s="129">
        <f>J25+J26</f>
        <v>0</v>
      </c>
      <c r="K27" s="129">
        <f t="shared" si="1"/>
        <v>1764010</v>
      </c>
    </row>
    <row r="28" spans="1:11" x14ac:dyDescent="0.25">
      <c r="A28" s="197" t="s">
        <v>262</v>
      </c>
      <c r="B28" s="184" t="s">
        <v>263</v>
      </c>
      <c r="C28" s="242"/>
      <c r="D28" s="242"/>
      <c r="E28" s="242"/>
      <c r="F28" s="242"/>
      <c r="G28" s="110"/>
      <c r="H28" s="242"/>
      <c r="I28" s="242"/>
      <c r="J28" s="242"/>
      <c r="K28" s="120">
        <f>F27-K27</f>
        <v>0</v>
      </c>
    </row>
    <row r="29" spans="1:11" x14ac:dyDescent="0.25">
      <c r="A29" s="13"/>
      <c r="B29" s="13"/>
      <c r="C29" s="13"/>
      <c r="D29" s="13"/>
      <c r="E29" s="13"/>
      <c r="F29" s="13"/>
      <c r="G29" s="13"/>
      <c r="H29" s="351" t="s">
        <v>407</v>
      </c>
      <c r="I29" s="351"/>
      <c r="J29" s="351"/>
      <c r="K29" s="351"/>
    </row>
    <row r="30" spans="1:11" x14ac:dyDescent="0.25">
      <c r="A30" s="477" t="s">
        <v>730</v>
      </c>
      <c r="B30" s="477"/>
      <c r="C30" s="477"/>
      <c r="D30" s="477"/>
      <c r="E30" s="477"/>
      <c r="F30" s="477"/>
      <c r="G30" s="477"/>
      <c r="H30" s="476"/>
      <c r="I30" s="476"/>
      <c r="J30" s="476"/>
      <c r="K30" s="476"/>
    </row>
    <row r="31" spans="1:11" x14ac:dyDescent="0.25">
      <c r="A31" s="6"/>
      <c r="B31" s="6"/>
      <c r="C31" s="6"/>
      <c r="D31" s="6"/>
      <c r="E31" s="6"/>
      <c r="F31" s="6"/>
      <c r="G31" s="6"/>
      <c r="H31" s="6"/>
      <c r="J31" s="440" t="s">
        <v>51</v>
      </c>
      <c r="K31" s="440"/>
    </row>
    <row r="32" spans="1:11" ht="23.25" x14ac:dyDescent="0.25">
      <c r="A32" s="57" t="s">
        <v>48</v>
      </c>
      <c r="B32" s="57" t="s">
        <v>49</v>
      </c>
      <c r="C32" s="61" t="s">
        <v>63</v>
      </c>
      <c r="D32" s="61" t="s">
        <v>121</v>
      </c>
      <c r="E32" s="61" t="s">
        <v>64</v>
      </c>
      <c r="F32" s="61" t="s">
        <v>54</v>
      </c>
      <c r="G32" s="57" t="s">
        <v>49</v>
      </c>
      <c r="H32" s="61" t="s">
        <v>63</v>
      </c>
      <c r="I32" s="30" t="s">
        <v>121</v>
      </c>
      <c r="J32" s="30" t="s">
        <v>64</v>
      </c>
      <c r="K32" s="62" t="s">
        <v>54</v>
      </c>
    </row>
    <row r="33" spans="1:11" x14ac:dyDescent="0.25">
      <c r="A33" s="116" t="s">
        <v>26</v>
      </c>
      <c r="B33" s="58" t="s">
        <v>4</v>
      </c>
      <c r="C33" s="127"/>
      <c r="D33" s="127"/>
      <c r="E33" s="127"/>
      <c r="F33" s="128"/>
      <c r="G33" s="59" t="s">
        <v>8</v>
      </c>
      <c r="H33" s="128"/>
      <c r="I33" s="129"/>
      <c r="J33" s="129"/>
      <c r="K33" s="297"/>
    </row>
    <row r="34" spans="1:11" x14ac:dyDescent="0.25">
      <c r="A34" s="116" t="s">
        <v>27</v>
      </c>
      <c r="B34" s="118" t="s">
        <v>5</v>
      </c>
      <c r="C34" s="127">
        <v>855750</v>
      </c>
      <c r="D34" s="127"/>
      <c r="E34" s="127"/>
      <c r="F34" s="128">
        <f>C34+D34+E34</f>
        <v>855750</v>
      </c>
      <c r="G34" s="60" t="s">
        <v>9</v>
      </c>
      <c r="H34" s="129">
        <v>442210</v>
      </c>
      <c r="I34" s="129">
        <v>0</v>
      </c>
      <c r="J34" s="129"/>
      <c r="K34" s="129">
        <f>H34+I34+J34</f>
        <v>442210</v>
      </c>
    </row>
    <row r="35" spans="1:11" ht="23.25" x14ac:dyDescent="0.25">
      <c r="A35" s="116" t="s">
        <v>28</v>
      </c>
      <c r="B35" s="118" t="s">
        <v>50</v>
      </c>
      <c r="C35" s="127">
        <v>142311</v>
      </c>
      <c r="D35" s="127">
        <v>6021</v>
      </c>
      <c r="E35" s="127"/>
      <c r="F35" s="128">
        <f t="shared" ref="F35:F49" si="3">C35+D35+E35</f>
        <v>148332</v>
      </c>
      <c r="G35" s="59" t="s">
        <v>10</v>
      </c>
      <c r="H35" s="128">
        <v>110539</v>
      </c>
      <c r="I35" s="129">
        <v>0</v>
      </c>
      <c r="J35" s="129"/>
      <c r="K35" s="129">
        <f t="shared" ref="K35:K55" si="4">H35+I35+J35</f>
        <v>110539</v>
      </c>
    </row>
    <row r="36" spans="1:11" x14ac:dyDescent="0.25">
      <c r="A36" s="116" t="s">
        <v>29</v>
      </c>
      <c r="B36" s="118" t="s">
        <v>157</v>
      </c>
      <c r="C36" s="127">
        <v>596847</v>
      </c>
      <c r="D36" s="127"/>
      <c r="E36" s="127"/>
      <c r="F36" s="128">
        <f t="shared" si="3"/>
        <v>596847</v>
      </c>
      <c r="G36" s="60" t="s">
        <v>160</v>
      </c>
      <c r="H36" s="129">
        <v>626001</v>
      </c>
      <c r="I36" s="129">
        <v>13593</v>
      </c>
      <c r="J36" s="129"/>
      <c r="K36" s="129">
        <f t="shared" si="4"/>
        <v>639594</v>
      </c>
    </row>
    <row r="37" spans="1:11" ht="23.25" x14ac:dyDescent="0.25">
      <c r="A37" s="116" t="s">
        <v>30</v>
      </c>
      <c r="B37" s="58" t="s">
        <v>6</v>
      </c>
      <c r="C37" s="127">
        <v>488273</v>
      </c>
      <c r="D37" s="127"/>
      <c r="E37" s="127"/>
      <c r="F37" s="128">
        <f t="shared" si="3"/>
        <v>488273</v>
      </c>
      <c r="G37" s="60" t="s">
        <v>153</v>
      </c>
      <c r="H37" s="129">
        <v>0</v>
      </c>
      <c r="I37" s="129"/>
      <c r="J37" s="129"/>
      <c r="K37" s="129">
        <f t="shared" si="4"/>
        <v>0</v>
      </c>
    </row>
    <row r="38" spans="1:11" x14ac:dyDescent="0.25">
      <c r="A38" s="116" t="s">
        <v>31</v>
      </c>
      <c r="B38" s="58" t="s">
        <v>55</v>
      </c>
      <c r="C38" s="127">
        <v>40059</v>
      </c>
      <c r="D38" s="127"/>
      <c r="E38" s="127"/>
      <c r="F38" s="128">
        <f t="shared" si="3"/>
        <v>40059</v>
      </c>
      <c r="G38" s="60" t="s">
        <v>154</v>
      </c>
      <c r="H38" s="129">
        <v>417068</v>
      </c>
      <c r="I38" s="129">
        <v>31436</v>
      </c>
      <c r="J38" s="129"/>
      <c r="K38" s="129">
        <f t="shared" si="4"/>
        <v>448504</v>
      </c>
    </row>
    <row r="39" spans="1:11" x14ac:dyDescent="0.25">
      <c r="A39" s="116" t="s">
        <v>32</v>
      </c>
      <c r="B39" s="58" t="s">
        <v>52</v>
      </c>
      <c r="C39" s="127">
        <v>26400</v>
      </c>
      <c r="D39" s="127"/>
      <c r="E39" s="127"/>
      <c r="F39" s="128">
        <f t="shared" si="3"/>
        <v>26400</v>
      </c>
      <c r="G39" s="60" t="s">
        <v>155</v>
      </c>
      <c r="H39" s="129">
        <v>596847</v>
      </c>
      <c r="I39" s="129"/>
      <c r="J39" s="129"/>
      <c r="K39" s="129">
        <f t="shared" si="4"/>
        <v>596847</v>
      </c>
    </row>
    <row r="40" spans="1:11" x14ac:dyDescent="0.25">
      <c r="A40" s="116" t="s">
        <v>33</v>
      </c>
      <c r="B40" s="58" t="s">
        <v>13</v>
      </c>
      <c r="C40" s="127"/>
      <c r="D40" s="127"/>
      <c r="E40" s="127"/>
      <c r="F40" s="128">
        <f t="shared" si="3"/>
        <v>0</v>
      </c>
      <c r="G40" s="60" t="s">
        <v>59</v>
      </c>
      <c r="H40" s="129"/>
      <c r="I40" s="129"/>
      <c r="J40" s="129"/>
      <c r="K40" s="129">
        <f t="shared" si="4"/>
        <v>0</v>
      </c>
    </row>
    <row r="41" spans="1:11" ht="23.25" x14ac:dyDescent="0.25">
      <c r="A41" s="116" t="s">
        <v>34</v>
      </c>
      <c r="B41" s="58" t="s">
        <v>58</v>
      </c>
      <c r="C41" s="127">
        <v>220163</v>
      </c>
      <c r="D41" s="127"/>
      <c r="E41" s="127"/>
      <c r="F41" s="128">
        <f t="shared" si="3"/>
        <v>220163</v>
      </c>
      <c r="G41" s="60" t="s">
        <v>11</v>
      </c>
      <c r="H41" s="129">
        <v>138130</v>
      </c>
      <c r="I41" s="129"/>
      <c r="J41" s="129"/>
      <c r="K41" s="129">
        <f t="shared" si="4"/>
        <v>138130</v>
      </c>
    </row>
    <row r="42" spans="1:11" x14ac:dyDescent="0.25">
      <c r="A42" s="116"/>
      <c r="B42" s="58" t="s">
        <v>56</v>
      </c>
      <c r="C42" s="127"/>
      <c r="D42" s="127"/>
      <c r="E42" s="127"/>
      <c r="F42" s="128">
        <f t="shared" si="3"/>
        <v>0</v>
      </c>
      <c r="G42" s="60"/>
      <c r="H42" s="129"/>
      <c r="I42" s="129"/>
      <c r="J42" s="129"/>
      <c r="K42" s="129">
        <f t="shared" si="4"/>
        <v>0</v>
      </c>
    </row>
    <row r="43" spans="1:11" x14ac:dyDescent="0.25">
      <c r="A43" s="116" t="s">
        <v>35</v>
      </c>
      <c r="B43" s="114" t="s">
        <v>7</v>
      </c>
      <c r="C43" s="296">
        <f>C34+C35+C36+C37+C38+C39+C40+C41+C42</f>
        <v>2369803</v>
      </c>
      <c r="D43" s="296">
        <f>D34+D35+D36+D37+D38+D39+D40+D41+D42</f>
        <v>6021</v>
      </c>
      <c r="E43" s="296">
        <f>E34+E35+E36+E37+E38+E39+E40+E41+E42</f>
        <v>0</v>
      </c>
      <c r="F43" s="128">
        <f t="shared" si="3"/>
        <v>2375824</v>
      </c>
      <c r="G43" s="115" t="s">
        <v>12</v>
      </c>
      <c r="H43" s="298">
        <f>H34+H35+H36+H37+H38+H39+H40+H41</f>
        <v>2330795</v>
      </c>
      <c r="I43" s="298">
        <f>I34+I35+I36+I37+I38+I39+I40+I41</f>
        <v>45029</v>
      </c>
      <c r="J43" s="298">
        <f>J34+J35+J36+J37+J38+J39+J40+J41</f>
        <v>0</v>
      </c>
      <c r="K43" s="129">
        <f t="shared" si="4"/>
        <v>2375824</v>
      </c>
    </row>
    <row r="44" spans="1:11" x14ac:dyDescent="0.25">
      <c r="A44" s="116" t="s">
        <v>36</v>
      </c>
      <c r="B44" s="58" t="s">
        <v>14</v>
      </c>
      <c r="C44" s="127"/>
      <c r="D44" s="127"/>
      <c r="E44" s="127"/>
      <c r="F44" s="128">
        <f t="shared" si="3"/>
        <v>0</v>
      </c>
      <c r="G44" s="58" t="s">
        <v>21</v>
      </c>
      <c r="H44" s="129"/>
      <c r="I44" s="129"/>
      <c r="J44" s="129"/>
      <c r="K44" s="129">
        <f t="shared" si="4"/>
        <v>0</v>
      </c>
    </row>
    <row r="45" spans="1:11" x14ac:dyDescent="0.25">
      <c r="A45" s="116" t="s">
        <v>37</v>
      </c>
      <c r="B45" s="58" t="s">
        <v>15</v>
      </c>
      <c r="C45" s="127">
        <v>100</v>
      </c>
      <c r="D45" s="127"/>
      <c r="E45" s="127"/>
      <c r="F45" s="128">
        <f t="shared" si="3"/>
        <v>100</v>
      </c>
      <c r="G45" s="118" t="s">
        <v>24</v>
      </c>
      <c r="H45" s="129">
        <v>118029</v>
      </c>
      <c r="I45" s="129"/>
      <c r="J45" s="129"/>
      <c r="K45" s="129">
        <f t="shared" si="4"/>
        <v>118029</v>
      </c>
    </row>
    <row r="46" spans="1:11" ht="23.25" x14ac:dyDescent="0.25">
      <c r="A46" s="116" t="s">
        <v>38</v>
      </c>
      <c r="B46" s="58" t="s">
        <v>16</v>
      </c>
      <c r="C46" s="127">
        <v>88049</v>
      </c>
      <c r="D46" s="127"/>
      <c r="E46" s="127"/>
      <c r="F46" s="128">
        <f t="shared" si="3"/>
        <v>88049</v>
      </c>
      <c r="G46" s="118" t="s">
        <v>25</v>
      </c>
      <c r="H46" s="129">
        <v>0</v>
      </c>
      <c r="I46" s="129"/>
      <c r="J46" s="129"/>
      <c r="K46" s="129">
        <f t="shared" si="4"/>
        <v>0</v>
      </c>
    </row>
    <row r="47" spans="1:11" x14ac:dyDescent="0.25">
      <c r="A47" s="116" t="s">
        <v>39</v>
      </c>
      <c r="B47" s="58" t="s">
        <v>17</v>
      </c>
      <c r="C47" s="127">
        <v>25400</v>
      </c>
      <c r="D47" s="127"/>
      <c r="E47" s="127"/>
      <c r="F47" s="128">
        <f t="shared" si="3"/>
        <v>25400</v>
      </c>
      <c r="G47" s="118" t="s">
        <v>53</v>
      </c>
      <c r="H47" s="129">
        <v>21838</v>
      </c>
      <c r="I47" s="129"/>
      <c r="J47" s="129"/>
      <c r="K47" s="129">
        <f t="shared" si="4"/>
        <v>21838</v>
      </c>
    </row>
    <row r="48" spans="1:11" ht="23.25" x14ac:dyDescent="0.25">
      <c r="A48" s="116" t="s">
        <v>40</v>
      </c>
      <c r="B48" s="58" t="s">
        <v>57</v>
      </c>
      <c r="C48" s="127"/>
      <c r="D48" s="127"/>
      <c r="E48" s="127"/>
      <c r="F48" s="128">
        <f t="shared" si="3"/>
        <v>0</v>
      </c>
      <c r="G48" s="118"/>
      <c r="H48" s="129"/>
      <c r="I48" s="129"/>
      <c r="J48" s="129"/>
      <c r="K48" s="129">
        <f t="shared" si="4"/>
        <v>0</v>
      </c>
    </row>
    <row r="49" spans="1:11" ht="23.25" x14ac:dyDescent="0.25">
      <c r="A49" s="116" t="s">
        <v>41</v>
      </c>
      <c r="B49" s="58" t="s">
        <v>18</v>
      </c>
      <c r="C49" s="127"/>
      <c r="D49" s="127"/>
      <c r="E49" s="127"/>
      <c r="F49" s="128">
        <f t="shared" si="3"/>
        <v>0</v>
      </c>
      <c r="G49" s="118"/>
      <c r="H49" s="129"/>
      <c r="I49" s="129"/>
      <c r="J49" s="129"/>
      <c r="K49" s="129">
        <f t="shared" si="4"/>
        <v>0</v>
      </c>
    </row>
    <row r="50" spans="1:11" ht="23.25" x14ac:dyDescent="0.25">
      <c r="A50" s="116" t="s">
        <v>42</v>
      </c>
      <c r="B50" s="58" t="s">
        <v>61</v>
      </c>
      <c r="C50" s="127">
        <v>26318</v>
      </c>
      <c r="D50" s="127"/>
      <c r="E50" s="127"/>
      <c r="F50" s="128">
        <f t="shared" ref="F50:F55" si="5">C50+D50+E50</f>
        <v>26318</v>
      </c>
      <c r="G50" s="118"/>
      <c r="H50" s="129"/>
      <c r="I50" s="129"/>
      <c r="J50" s="129"/>
      <c r="K50" s="129">
        <f t="shared" si="4"/>
        <v>0</v>
      </c>
    </row>
    <row r="51" spans="1:11" x14ac:dyDescent="0.25">
      <c r="A51" s="116" t="s">
        <v>43</v>
      </c>
      <c r="B51" s="58" t="s">
        <v>60</v>
      </c>
      <c r="C51" s="127"/>
      <c r="D51" s="127"/>
      <c r="E51" s="127"/>
      <c r="F51" s="128">
        <f t="shared" si="5"/>
        <v>0</v>
      </c>
      <c r="G51" s="118"/>
      <c r="H51" s="129"/>
      <c r="I51" s="129"/>
      <c r="J51" s="129"/>
      <c r="K51" s="129">
        <f t="shared" si="4"/>
        <v>0</v>
      </c>
    </row>
    <row r="52" spans="1:11" x14ac:dyDescent="0.25">
      <c r="A52" s="116" t="s">
        <v>44</v>
      </c>
      <c r="B52" s="114" t="s">
        <v>20</v>
      </c>
      <c r="C52" s="296">
        <f>C45+C46+C47+C48+C49+C50+C51</f>
        <v>139867</v>
      </c>
      <c r="D52" s="296">
        <f>D45+D46+D47+D48+D49+D50+D51</f>
        <v>0</v>
      </c>
      <c r="E52" s="296">
        <f>E45+E46+E47+E48+E49+E50+E51</f>
        <v>0</v>
      </c>
      <c r="F52" s="128">
        <f t="shared" si="5"/>
        <v>139867</v>
      </c>
      <c r="G52" s="185" t="s">
        <v>22</v>
      </c>
      <c r="H52" s="299">
        <f>H45+H46+H47</f>
        <v>139867</v>
      </c>
      <c r="I52" s="299">
        <f>I45+I46+I47</f>
        <v>0</v>
      </c>
      <c r="J52" s="299">
        <f>J45+J46+J47</f>
        <v>0</v>
      </c>
      <c r="K52" s="129">
        <f t="shared" si="4"/>
        <v>139867</v>
      </c>
    </row>
    <row r="53" spans="1:11" x14ac:dyDescent="0.25">
      <c r="A53" s="116" t="s">
        <v>45</v>
      </c>
      <c r="B53" s="58" t="s">
        <v>19</v>
      </c>
      <c r="C53" s="127">
        <f>C43+C52</f>
        <v>2509670</v>
      </c>
      <c r="D53" s="127">
        <f>D43+D52</f>
        <v>6021</v>
      </c>
      <c r="E53" s="127">
        <f>E43+E52</f>
        <v>0</v>
      </c>
      <c r="F53" s="128">
        <f t="shared" si="5"/>
        <v>2515691</v>
      </c>
      <c r="G53" s="58" t="s">
        <v>23</v>
      </c>
      <c r="H53" s="129">
        <f>H43+H52</f>
        <v>2470662</v>
      </c>
      <c r="I53" s="129">
        <f>I43+I52</f>
        <v>45029</v>
      </c>
      <c r="J53" s="129">
        <f>J43+J52</f>
        <v>0</v>
      </c>
      <c r="K53" s="129">
        <f t="shared" si="4"/>
        <v>2515691</v>
      </c>
    </row>
    <row r="54" spans="1:11" x14ac:dyDescent="0.25">
      <c r="A54" s="69" t="s">
        <v>46</v>
      </c>
      <c r="B54" s="64" t="s">
        <v>158</v>
      </c>
      <c r="C54" s="129">
        <v>-596847</v>
      </c>
      <c r="D54" s="129"/>
      <c r="E54" s="129"/>
      <c r="F54" s="128">
        <f t="shared" si="5"/>
        <v>-596847</v>
      </c>
      <c r="G54" s="88" t="s">
        <v>156</v>
      </c>
      <c r="H54" s="128">
        <v>-596847</v>
      </c>
      <c r="I54" s="300"/>
      <c r="J54" s="300"/>
      <c r="K54" s="129">
        <f t="shared" si="4"/>
        <v>-596847</v>
      </c>
    </row>
    <row r="55" spans="1:11" x14ac:dyDescent="0.25">
      <c r="A55" s="69" t="s">
        <v>47</v>
      </c>
      <c r="B55" s="113" t="s">
        <v>159</v>
      </c>
      <c r="C55" s="129">
        <f>C53+C54</f>
        <v>1912823</v>
      </c>
      <c r="D55" s="129">
        <f>D53+D54</f>
        <v>6021</v>
      </c>
      <c r="E55" s="129">
        <f>E53+E54</f>
        <v>0</v>
      </c>
      <c r="F55" s="128">
        <f t="shared" si="5"/>
        <v>1918844</v>
      </c>
      <c r="G55" s="113" t="s">
        <v>161</v>
      </c>
      <c r="H55" s="129">
        <f>H53+H54</f>
        <v>1873815</v>
      </c>
      <c r="I55" s="129">
        <f>I53+I54</f>
        <v>45029</v>
      </c>
      <c r="J55" s="129">
        <f>J53+J54</f>
        <v>0</v>
      </c>
      <c r="K55" s="129">
        <f t="shared" si="4"/>
        <v>1918844</v>
      </c>
    </row>
    <row r="56" spans="1:11" x14ac:dyDescent="0.25">
      <c r="A56" s="197" t="s">
        <v>262</v>
      </c>
      <c r="B56" s="184" t="s">
        <v>263</v>
      </c>
      <c r="C56" s="242"/>
      <c r="D56" s="242"/>
      <c r="E56" s="242"/>
      <c r="F56" s="242"/>
      <c r="G56" s="110"/>
      <c r="H56" s="242"/>
      <c r="I56" s="242"/>
      <c r="J56" s="242"/>
      <c r="K56" s="120">
        <f>F55-K55</f>
        <v>0</v>
      </c>
    </row>
    <row r="61" spans="1:11" x14ac:dyDescent="0.25">
      <c r="A61" s="13"/>
      <c r="B61" s="13"/>
      <c r="C61" s="13"/>
      <c r="D61" s="13"/>
      <c r="E61" s="13"/>
      <c r="F61" s="13"/>
      <c r="G61" s="13"/>
      <c r="H61" s="351" t="s">
        <v>408</v>
      </c>
      <c r="I61" s="351"/>
      <c r="J61" s="351"/>
      <c r="K61" s="351"/>
    </row>
    <row r="62" spans="1:11" x14ac:dyDescent="0.25">
      <c r="A62" s="477" t="s">
        <v>409</v>
      </c>
      <c r="B62" s="477"/>
      <c r="C62" s="477"/>
      <c r="D62" s="477"/>
      <c r="E62" s="477"/>
      <c r="F62" s="477"/>
      <c r="G62" s="477"/>
      <c r="H62" s="476"/>
      <c r="I62" s="476"/>
      <c r="J62" s="476"/>
      <c r="K62" s="476"/>
    </row>
    <row r="63" spans="1:11" x14ac:dyDescent="0.25">
      <c r="A63" s="6"/>
      <c r="B63" s="6"/>
      <c r="C63" s="6"/>
      <c r="D63" s="6"/>
      <c r="E63" s="6"/>
      <c r="F63" s="6"/>
      <c r="G63" s="6"/>
      <c r="H63" s="6"/>
      <c r="J63" s="440" t="s">
        <v>51</v>
      </c>
      <c r="K63" s="440"/>
    </row>
    <row r="64" spans="1:11" ht="23.25" x14ac:dyDescent="0.25">
      <c r="A64" s="57" t="s">
        <v>48</v>
      </c>
      <c r="B64" s="57" t="s">
        <v>49</v>
      </c>
      <c r="C64" s="61" t="s">
        <v>63</v>
      </c>
      <c r="D64" s="61" t="s">
        <v>121</v>
      </c>
      <c r="E64" s="61" t="s">
        <v>64</v>
      </c>
      <c r="F64" s="61" t="s">
        <v>54</v>
      </c>
      <c r="G64" s="57" t="s">
        <v>49</v>
      </c>
      <c r="H64" s="61" t="s">
        <v>63</v>
      </c>
      <c r="I64" s="30" t="s">
        <v>121</v>
      </c>
      <c r="J64" s="30" t="s">
        <v>64</v>
      </c>
      <c r="K64" s="62" t="s">
        <v>54</v>
      </c>
    </row>
    <row r="65" spans="1:11" x14ac:dyDescent="0.25">
      <c r="A65" s="116" t="s">
        <v>26</v>
      </c>
      <c r="B65" s="58" t="s">
        <v>4</v>
      </c>
      <c r="C65" s="127"/>
      <c r="D65" s="127"/>
      <c r="E65" s="127"/>
      <c r="F65" s="128"/>
      <c r="G65" s="59" t="s">
        <v>8</v>
      </c>
      <c r="H65" s="128"/>
      <c r="I65" s="129"/>
      <c r="J65" s="129"/>
      <c r="K65" s="297"/>
    </row>
    <row r="66" spans="1:11" x14ac:dyDescent="0.25">
      <c r="A66" s="116" t="s">
        <v>27</v>
      </c>
      <c r="B66" s="118" t="s">
        <v>5</v>
      </c>
      <c r="C66" s="127">
        <v>759632</v>
      </c>
      <c r="D66" s="127"/>
      <c r="E66" s="127"/>
      <c r="F66" s="128">
        <f>C66+D66+E66</f>
        <v>759632</v>
      </c>
      <c r="G66" s="60" t="s">
        <v>9</v>
      </c>
      <c r="H66" s="129">
        <v>401002</v>
      </c>
      <c r="I66" s="129">
        <v>0</v>
      </c>
      <c r="J66" s="129">
        <v>0</v>
      </c>
      <c r="K66" s="129">
        <f>H66+I66+J66</f>
        <v>401002</v>
      </c>
    </row>
    <row r="67" spans="1:11" ht="23.25" x14ac:dyDescent="0.25">
      <c r="A67" s="116" t="s">
        <v>28</v>
      </c>
      <c r="B67" s="118" t="s">
        <v>50</v>
      </c>
      <c r="C67" s="127">
        <v>217068</v>
      </c>
      <c r="D67" s="127">
        <v>4897</v>
      </c>
      <c r="E67" s="127"/>
      <c r="F67" s="128">
        <f t="shared" ref="F67:F87" si="6">C67+D67+E67</f>
        <v>221965</v>
      </c>
      <c r="G67" s="59" t="s">
        <v>10</v>
      </c>
      <c r="H67" s="128">
        <v>97832</v>
      </c>
      <c r="I67" s="129">
        <v>0</v>
      </c>
      <c r="J67" s="129">
        <v>0</v>
      </c>
      <c r="K67" s="129">
        <f t="shared" ref="K67:K87" si="7">H67+I67+J67</f>
        <v>97832</v>
      </c>
    </row>
    <row r="68" spans="1:11" x14ac:dyDescent="0.25">
      <c r="A68" s="116" t="s">
        <v>29</v>
      </c>
      <c r="B68" s="118" t="s">
        <v>157</v>
      </c>
      <c r="C68" s="127">
        <v>537725</v>
      </c>
      <c r="D68" s="127"/>
      <c r="E68" s="127"/>
      <c r="F68" s="128">
        <f t="shared" si="6"/>
        <v>537725</v>
      </c>
      <c r="G68" s="60" t="s">
        <v>160</v>
      </c>
      <c r="H68" s="129">
        <v>576236</v>
      </c>
      <c r="I68" s="129">
        <v>12394</v>
      </c>
      <c r="J68" s="129">
        <v>0</v>
      </c>
      <c r="K68" s="129">
        <f t="shared" si="7"/>
        <v>588630</v>
      </c>
    </row>
    <row r="69" spans="1:11" ht="23.25" x14ac:dyDescent="0.25">
      <c r="A69" s="116" t="s">
        <v>30</v>
      </c>
      <c r="B69" s="58" t="s">
        <v>6</v>
      </c>
      <c r="C69" s="127">
        <v>488273</v>
      </c>
      <c r="D69" s="127"/>
      <c r="E69" s="127"/>
      <c r="F69" s="128">
        <f t="shared" si="6"/>
        <v>488273</v>
      </c>
      <c r="G69" s="60" t="s">
        <v>153</v>
      </c>
      <c r="H69" s="129">
        <v>0</v>
      </c>
      <c r="I69" s="129"/>
      <c r="J69" s="129"/>
      <c r="K69" s="129">
        <f t="shared" si="7"/>
        <v>0</v>
      </c>
    </row>
    <row r="70" spans="1:11" x14ac:dyDescent="0.25">
      <c r="A70" s="116" t="s">
        <v>31</v>
      </c>
      <c r="B70" s="58" t="s">
        <v>55</v>
      </c>
      <c r="C70" s="127">
        <v>62436</v>
      </c>
      <c r="D70" s="127"/>
      <c r="E70" s="127"/>
      <c r="F70" s="128">
        <f t="shared" si="6"/>
        <v>62436</v>
      </c>
      <c r="G70" s="60" t="s">
        <v>154</v>
      </c>
      <c r="H70" s="129">
        <v>328103</v>
      </c>
      <c r="I70" s="129">
        <v>30131</v>
      </c>
      <c r="J70" s="129"/>
      <c r="K70" s="129">
        <f t="shared" si="7"/>
        <v>358234</v>
      </c>
    </row>
    <row r="71" spans="1:11" x14ac:dyDescent="0.25">
      <c r="A71" s="116" t="s">
        <v>32</v>
      </c>
      <c r="B71" s="58" t="s">
        <v>52</v>
      </c>
      <c r="C71" s="127">
        <v>30354</v>
      </c>
      <c r="D71" s="127"/>
      <c r="E71" s="127"/>
      <c r="F71" s="128">
        <f t="shared" si="6"/>
        <v>30354</v>
      </c>
      <c r="G71" s="60" t="s">
        <v>155</v>
      </c>
      <c r="H71" s="129">
        <v>537725</v>
      </c>
      <c r="I71" s="129"/>
      <c r="J71" s="129"/>
      <c r="K71" s="129">
        <f t="shared" si="7"/>
        <v>537725</v>
      </c>
    </row>
    <row r="72" spans="1:11" x14ac:dyDescent="0.25">
      <c r="A72" s="116" t="s">
        <v>33</v>
      </c>
      <c r="B72" s="58" t="s">
        <v>13</v>
      </c>
      <c r="C72" s="127"/>
      <c r="D72" s="127"/>
      <c r="E72" s="127"/>
      <c r="F72" s="128">
        <f t="shared" si="6"/>
        <v>0</v>
      </c>
      <c r="G72" s="60" t="s">
        <v>59</v>
      </c>
      <c r="H72" s="129"/>
      <c r="I72" s="129"/>
      <c r="J72" s="129"/>
      <c r="K72" s="129">
        <f t="shared" si="7"/>
        <v>0</v>
      </c>
    </row>
    <row r="73" spans="1:11" ht="23.25" x14ac:dyDescent="0.25">
      <c r="A73" s="116" t="s">
        <v>34</v>
      </c>
      <c r="B73" s="58" t="s">
        <v>58</v>
      </c>
      <c r="C73" s="127">
        <v>246482</v>
      </c>
      <c r="D73" s="127"/>
      <c r="E73" s="127"/>
      <c r="F73" s="128">
        <f t="shared" si="6"/>
        <v>246482</v>
      </c>
      <c r="G73" s="60" t="s">
        <v>11</v>
      </c>
      <c r="H73" s="129">
        <v>0</v>
      </c>
      <c r="I73" s="129"/>
      <c r="J73" s="129"/>
      <c r="K73" s="129">
        <f t="shared" si="7"/>
        <v>0</v>
      </c>
    </row>
    <row r="74" spans="1:11" x14ac:dyDescent="0.25">
      <c r="A74" s="116"/>
      <c r="B74" s="58" t="s">
        <v>56</v>
      </c>
      <c r="C74" s="127"/>
      <c r="D74" s="127"/>
      <c r="E74" s="127"/>
      <c r="F74" s="128">
        <f t="shared" si="6"/>
        <v>0</v>
      </c>
      <c r="G74" s="60"/>
      <c r="H74" s="129"/>
      <c r="I74" s="129"/>
      <c r="J74" s="129"/>
      <c r="K74" s="129">
        <f t="shared" si="7"/>
        <v>0</v>
      </c>
    </row>
    <row r="75" spans="1:11" x14ac:dyDescent="0.25">
      <c r="A75" s="116" t="s">
        <v>35</v>
      </c>
      <c r="B75" s="114" t="s">
        <v>7</v>
      </c>
      <c r="C75" s="296">
        <f>C66+C67+C68+C69+C70+C71+C72+C73+C74</f>
        <v>2341970</v>
      </c>
      <c r="D75" s="296">
        <f>D66+D67+D68+D69+D70+D71+D72+D73+D74</f>
        <v>4897</v>
      </c>
      <c r="E75" s="296">
        <f>E66+E67+E68+E69+E70+E71+E72+E73+E74</f>
        <v>0</v>
      </c>
      <c r="F75" s="128">
        <f t="shared" si="6"/>
        <v>2346867</v>
      </c>
      <c r="G75" s="115" t="s">
        <v>12</v>
      </c>
      <c r="H75" s="298">
        <f>H66+H67+H68+H69+H70+H71+H72+H73</f>
        <v>1940898</v>
      </c>
      <c r="I75" s="298">
        <f>I66+I67+I68+I69+I70+I71+I72+I73</f>
        <v>42525</v>
      </c>
      <c r="J75" s="298">
        <f>J66+J67+J68+J69+J70+J71+J72+J73</f>
        <v>0</v>
      </c>
      <c r="K75" s="129">
        <f t="shared" si="7"/>
        <v>1983423</v>
      </c>
    </row>
    <row r="76" spans="1:11" x14ac:dyDescent="0.25">
      <c r="A76" s="116" t="s">
        <v>36</v>
      </c>
      <c r="B76" s="58" t="s">
        <v>14</v>
      </c>
      <c r="C76" s="127"/>
      <c r="D76" s="127"/>
      <c r="E76" s="127"/>
      <c r="F76" s="128">
        <f t="shared" si="6"/>
        <v>0</v>
      </c>
      <c r="G76" s="58" t="s">
        <v>21</v>
      </c>
      <c r="H76" s="129"/>
      <c r="I76" s="129"/>
      <c r="J76" s="129"/>
      <c r="K76" s="129">
        <f t="shared" si="7"/>
        <v>0</v>
      </c>
    </row>
    <row r="77" spans="1:11" x14ac:dyDescent="0.25">
      <c r="A77" s="116" t="s">
        <v>37</v>
      </c>
      <c r="B77" s="118" t="s">
        <v>15</v>
      </c>
      <c r="C77" s="127">
        <v>72</v>
      </c>
      <c r="D77" s="127"/>
      <c r="E77" s="127"/>
      <c r="F77" s="128">
        <f t="shared" si="6"/>
        <v>72</v>
      </c>
      <c r="G77" s="118" t="s">
        <v>24</v>
      </c>
      <c r="H77" s="129">
        <v>72826</v>
      </c>
      <c r="I77" s="129"/>
      <c r="J77" s="129"/>
      <c r="K77" s="129">
        <f t="shared" si="7"/>
        <v>72826</v>
      </c>
    </row>
    <row r="78" spans="1:11" ht="23.25" x14ac:dyDescent="0.25">
      <c r="A78" s="116" t="s">
        <v>38</v>
      </c>
      <c r="B78" s="118" t="s">
        <v>734</v>
      </c>
      <c r="C78" s="127">
        <v>429782</v>
      </c>
      <c r="D78" s="127"/>
      <c r="E78" s="127"/>
      <c r="F78" s="128">
        <f t="shared" si="6"/>
        <v>429782</v>
      </c>
      <c r="G78" s="118" t="s">
        <v>25</v>
      </c>
      <c r="H78" s="129">
        <v>0</v>
      </c>
      <c r="I78" s="129"/>
      <c r="J78" s="129"/>
      <c r="K78" s="129">
        <f t="shared" si="7"/>
        <v>0</v>
      </c>
    </row>
    <row r="79" spans="1:11" ht="23.25" x14ac:dyDescent="0.25">
      <c r="A79" s="116" t="s">
        <v>39</v>
      </c>
      <c r="B79" s="118" t="s">
        <v>17</v>
      </c>
      <c r="C79" s="127">
        <v>125000</v>
      </c>
      <c r="D79" s="127"/>
      <c r="E79" s="127"/>
      <c r="F79" s="128">
        <f t="shared" si="6"/>
        <v>125000</v>
      </c>
      <c r="G79" s="118" t="s">
        <v>53</v>
      </c>
      <c r="H79" s="129">
        <v>391592</v>
      </c>
      <c r="I79" s="129"/>
      <c r="J79" s="129"/>
      <c r="K79" s="129">
        <f t="shared" si="7"/>
        <v>391592</v>
      </c>
    </row>
    <row r="80" spans="1:11" ht="23.25" x14ac:dyDescent="0.25">
      <c r="A80" s="116" t="s">
        <v>40</v>
      </c>
      <c r="B80" s="58" t="s">
        <v>57</v>
      </c>
      <c r="C80" s="127"/>
      <c r="D80" s="127"/>
      <c r="E80" s="127"/>
      <c r="F80" s="128">
        <f t="shared" si="6"/>
        <v>0</v>
      </c>
      <c r="G80" s="118"/>
      <c r="H80" s="129"/>
      <c r="I80" s="129"/>
      <c r="J80" s="129"/>
      <c r="K80" s="129">
        <f t="shared" si="7"/>
        <v>0</v>
      </c>
    </row>
    <row r="81" spans="1:11" ht="23.25" x14ac:dyDescent="0.25">
      <c r="A81" s="116" t="s">
        <v>41</v>
      </c>
      <c r="B81" s="58" t="s">
        <v>18</v>
      </c>
      <c r="C81" s="127"/>
      <c r="D81" s="127"/>
      <c r="E81" s="127"/>
      <c r="F81" s="128">
        <f t="shared" si="6"/>
        <v>0</v>
      </c>
      <c r="G81" s="118"/>
      <c r="H81" s="129"/>
      <c r="I81" s="129"/>
      <c r="J81" s="129"/>
      <c r="K81" s="129">
        <f t="shared" si="7"/>
        <v>0</v>
      </c>
    </row>
    <row r="82" spans="1:11" ht="23.25" x14ac:dyDescent="0.25">
      <c r="A82" s="116" t="s">
        <v>42</v>
      </c>
      <c r="B82" s="58" t="s">
        <v>61</v>
      </c>
      <c r="C82" s="127">
        <v>0</v>
      </c>
      <c r="D82" s="127"/>
      <c r="E82" s="127"/>
      <c r="F82" s="128">
        <f t="shared" si="6"/>
        <v>0</v>
      </c>
      <c r="G82" s="118"/>
      <c r="H82" s="129"/>
      <c r="I82" s="129"/>
      <c r="J82" s="129"/>
      <c r="K82" s="129">
        <f t="shared" si="7"/>
        <v>0</v>
      </c>
    </row>
    <row r="83" spans="1:11" x14ac:dyDescent="0.25">
      <c r="A83" s="116" t="s">
        <v>43</v>
      </c>
      <c r="B83" s="58" t="s">
        <v>60</v>
      </c>
      <c r="C83" s="127"/>
      <c r="D83" s="127"/>
      <c r="E83" s="127"/>
      <c r="F83" s="128">
        <f t="shared" si="6"/>
        <v>0</v>
      </c>
      <c r="G83" s="118"/>
      <c r="H83" s="129"/>
      <c r="I83" s="129"/>
      <c r="J83" s="129"/>
      <c r="K83" s="129">
        <f t="shared" si="7"/>
        <v>0</v>
      </c>
    </row>
    <row r="84" spans="1:11" x14ac:dyDescent="0.25">
      <c r="A84" s="116" t="s">
        <v>44</v>
      </c>
      <c r="B84" s="114" t="s">
        <v>20</v>
      </c>
      <c r="C84" s="296">
        <f>C77+C78+C79+C80+C81+C82+C83</f>
        <v>554854</v>
      </c>
      <c r="D84" s="296">
        <f>D77+D78+D79+D80+D81+D82+D83</f>
        <v>0</v>
      </c>
      <c r="E84" s="296">
        <f>E77+E78+E79+E80+E81+E82+E83</f>
        <v>0</v>
      </c>
      <c r="F84" s="128">
        <f t="shared" si="6"/>
        <v>554854</v>
      </c>
      <c r="G84" s="185" t="s">
        <v>22</v>
      </c>
      <c r="H84" s="299">
        <f>H77+H78+H79</f>
        <v>464418</v>
      </c>
      <c r="I84" s="299">
        <f>I77+I78+I79</f>
        <v>0</v>
      </c>
      <c r="J84" s="299">
        <f>J77+J78+J79</f>
        <v>0</v>
      </c>
      <c r="K84" s="129">
        <f t="shared" si="7"/>
        <v>464418</v>
      </c>
    </row>
    <row r="85" spans="1:11" x14ac:dyDescent="0.25">
      <c r="A85" s="116" t="s">
        <v>45</v>
      </c>
      <c r="B85" s="58" t="s">
        <v>19</v>
      </c>
      <c r="C85" s="127">
        <f>C75+C84</f>
        <v>2896824</v>
      </c>
      <c r="D85" s="127">
        <f>D75+D84</f>
        <v>4897</v>
      </c>
      <c r="E85" s="127">
        <f>E75+E84</f>
        <v>0</v>
      </c>
      <c r="F85" s="128">
        <f t="shared" si="6"/>
        <v>2901721</v>
      </c>
      <c r="G85" s="58" t="s">
        <v>23</v>
      </c>
      <c r="H85" s="129">
        <f>H75+H84</f>
        <v>2405316</v>
      </c>
      <c r="I85" s="129">
        <f>I75+I84</f>
        <v>42525</v>
      </c>
      <c r="J85" s="129">
        <f>J75+J84</f>
        <v>0</v>
      </c>
      <c r="K85" s="129">
        <f t="shared" si="7"/>
        <v>2447841</v>
      </c>
    </row>
    <row r="86" spans="1:11" x14ac:dyDescent="0.25">
      <c r="A86" s="69" t="s">
        <v>46</v>
      </c>
      <c r="B86" s="64" t="s">
        <v>158</v>
      </c>
      <c r="C86" s="129">
        <v>-537725</v>
      </c>
      <c r="D86" s="129"/>
      <c r="E86" s="129"/>
      <c r="F86" s="128">
        <f t="shared" si="6"/>
        <v>-537725</v>
      </c>
      <c r="G86" s="88" t="s">
        <v>156</v>
      </c>
      <c r="H86" s="128">
        <v>-537725</v>
      </c>
      <c r="I86" s="300"/>
      <c r="J86" s="300"/>
      <c r="K86" s="129">
        <f t="shared" si="7"/>
        <v>-537725</v>
      </c>
    </row>
    <row r="87" spans="1:11" x14ac:dyDescent="0.25">
      <c r="A87" s="69" t="s">
        <v>47</v>
      </c>
      <c r="B87" s="113" t="s">
        <v>159</v>
      </c>
      <c r="C87" s="129">
        <f>C85+C86</f>
        <v>2359099</v>
      </c>
      <c r="D87" s="129">
        <f>D85+D86</f>
        <v>4897</v>
      </c>
      <c r="E87" s="129">
        <f>E85+E86</f>
        <v>0</v>
      </c>
      <c r="F87" s="128">
        <f t="shared" si="6"/>
        <v>2363996</v>
      </c>
      <c r="G87" s="113" t="s">
        <v>161</v>
      </c>
      <c r="H87" s="129">
        <f>H85+H86</f>
        <v>1867591</v>
      </c>
      <c r="I87" s="129">
        <f>I85+I86</f>
        <v>42525</v>
      </c>
      <c r="J87" s="129">
        <f>J85+J86</f>
        <v>0</v>
      </c>
      <c r="K87" s="129">
        <f t="shared" si="7"/>
        <v>1910116</v>
      </c>
    </row>
    <row r="88" spans="1:11" x14ac:dyDescent="0.25">
      <c r="A88" s="197" t="s">
        <v>262</v>
      </c>
      <c r="B88" s="184" t="s">
        <v>263</v>
      </c>
      <c r="C88" s="242"/>
      <c r="D88" s="242"/>
      <c r="E88" s="242"/>
      <c r="F88" s="242"/>
      <c r="G88" s="110"/>
      <c r="H88" s="242"/>
      <c r="I88" s="242"/>
      <c r="J88" s="242"/>
      <c r="K88" s="120">
        <f>F87-K87</f>
        <v>453880</v>
      </c>
    </row>
    <row r="90" spans="1:11" x14ac:dyDescent="0.25">
      <c r="C90"/>
      <c r="D90"/>
      <c r="I90"/>
    </row>
  </sheetData>
  <mergeCells count="9">
    <mergeCell ref="J3:K3"/>
    <mergeCell ref="H1:K2"/>
    <mergeCell ref="A2:G2"/>
    <mergeCell ref="J63:K63"/>
    <mergeCell ref="H29:K30"/>
    <mergeCell ref="A30:G30"/>
    <mergeCell ref="J31:K31"/>
    <mergeCell ref="H61:K62"/>
    <mergeCell ref="A62:G62"/>
  </mergeCells>
  <phoneticPr fontId="3" type="noConversion"/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>
    <oddFooter xml:space="preserve">&amp;R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16" workbookViewId="0">
      <selection activeCell="F31" sqref="F31"/>
    </sheetView>
  </sheetViews>
  <sheetFormatPr defaultRowHeight="15" x14ac:dyDescent="0.25"/>
  <cols>
    <col min="1" max="1" width="3.85546875" customWidth="1"/>
    <col min="2" max="2" width="28.140625" customWidth="1"/>
    <col min="3" max="3" width="10.7109375" customWidth="1"/>
    <col min="5" max="5" width="10.85546875" customWidth="1"/>
    <col min="6" max="6" width="9.85546875" customWidth="1"/>
    <col min="8" max="8" width="10.28515625" customWidth="1"/>
  </cols>
  <sheetData>
    <row r="1" spans="1:10" x14ac:dyDescent="0.25">
      <c r="A1" s="478" t="s">
        <v>264</v>
      </c>
      <c r="B1" s="478"/>
      <c r="F1" s="344" t="s">
        <v>460</v>
      </c>
      <c r="G1" s="344"/>
      <c r="H1" s="344"/>
    </row>
    <row r="2" spans="1:10" x14ac:dyDescent="0.25">
      <c r="F2" s="344"/>
      <c r="G2" s="344"/>
      <c r="H2" s="344"/>
    </row>
    <row r="3" spans="1:10" x14ac:dyDescent="0.25">
      <c r="C3" s="356" t="s">
        <v>461</v>
      </c>
      <c r="D3" s="356"/>
      <c r="E3" s="356"/>
      <c r="F3" s="356"/>
      <c r="G3" s="261"/>
      <c r="H3" s="261"/>
    </row>
    <row r="4" spans="1:10" ht="30" customHeight="1" x14ac:dyDescent="0.25">
      <c r="C4" s="356"/>
      <c r="D4" s="356"/>
      <c r="E4" s="356"/>
      <c r="F4" s="356"/>
    </row>
    <row r="5" spans="1:10" x14ac:dyDescent="0.25">
      <c r="G5" s="341"/>
      <c r="H5" s="341"/>
    </row>
    <row r="6" spans="1:10" ht="60" customHeight="1" x14ac:dyDescent="0.25">
      <c r="A6" s="1"/>
      <c r="B6" s="259" t="s">
        <v>410</v>
      </c>
      <c r="C6" s="260" t="s">
        <v>411</v>
      </c>
      <c r="D6" s="243" t="s">
        <v>412</v>
      </c>
      <c r="E6" s="243" t="s">
        <v>413</v>
      </c>
      <c r="F6" s="243" t="s">
        <v>414</v>
      </c>
      <c r="G6" s="243" t="s">
        <v>412</v>
      </c>
      <c r="H6" s="243" t="s">
        <v>415</v>
      </c>
    </row>
    <row r="7" spans="1:10" x14ac:dyDescent="0.25">
      <c r="A7" s="1" t="s">
        <v>416</v>
      </c>
      <c r="B7" s="266" t="s">
        <v>417</v>
      </c>
      <c r="C7" s="269">
        <f>C8+C9+C10+C11</f>
        <v>11423242</v>
      </c>
      <c r="D7" s="269">
        <f t="shared" ref="D7:G7" si="0">D8+D9+D10+D11</f>
        <v>0</v>
      </c>
      <c r="E7" s="269">
        <f>C7+D7</f>
        <v>11423242</v>
      </c>
      <c r="F7" s="271">
        <f t="shared" si="0"/>
        <v>12383104</v>
      </c>
      <c r="G7" s="271">
        <f t="shared" si="0"/>
        <v>0</v>
      </c>
      <c r="H7" s="271">
        <f>F7+G7</f>
        <v>12383104</v>
      </c>
    </row>
    <row r="8" spans="1:10" x14ac:dyDescent="0.25">
      <c r="A8" s="1" t="s">
        <v>418</v>
      </c>
      <c r="B8" s="266" t="s">
        <v>419</v>
      </c>
      <c r="C8" s="269">
        <v>16644</v>
      </c>
      <c r="D8" s="269">
        <v>0</v>
      </c>
      <c r="E8" s="269">
        <f>C8+D8</f>
        <v>16644</v>
      </c>
      <c r="F8" s="271">
        <v>6136</v>
      </c>
      <c r="G8" s="269">
        <v>0</v>
      </c>
      <c r="H8" s="271">
        <f>F8+G8</f>
        <v>6136</v>
      </c>
      <c r="J8" s="226"/>
    </row>
    <row r="9" spans="1:10" x14ac:dyDescent="0.25">
      <c r="A9" s="1" t="s">
        <v>420</v>
      </c>
      <c r="B9" s="266" t="s">
        <v>421</v>
      </c>
      <c r="C9" s="269">
        <v>11038616</v>
      </c>
      <c r="D9" s="269">
        <v>0</v>
      </c>
      <c r="E9" s="269">
        <f t="shared" ref="E9:E12" si="1">C9+D9</f>
        <v>11038616</v>
      </c>
      <c r="F9" s="271">
        <v>12225045</v>
      </c>
      <c r="G9" s="269">
        <v>0</v>
      </c>
      <c r="H9" s="271">
        <f t="shared" ref="H9:H12" si="2">F9+G9</f>
        <v>12225045</v>
      </c>
    </row>
    <row r="10" spans="1:10" x14ac:dyDescent="0.25">
      <c r="A10" s="1" t="s">
        <v>422</v>
      </c>
      <c r="B10" s="266" t="s">
        <v>423</v>
      </c>
      <c r="C10" s="269">
        <v>152495</v>
      </c>
      <c r="D10" s="269">
        <v>0</v>
      </c>
      <c r="E10" s="269">
        <f t="shared" si="1"/>
        <v>152495</v>
      </c>
      <c r="F10" s="271">
        <v>151923</v>
      </c>
      <c r="G10" s="269">
        <v>0</v>
      </c>
      <c r="H10" s="271">
        <f t="shared" si="2"/>
        <v>151923</v>
      </c>
    </row>
    <row r="11" spans="1:10" ht="48.75" x14ac:dyDescent="0.25">
      <c r="A11" s="1" t="s">
        <v>424</v>
      </c>
      <c r="B11" s="266" t="s">
        <v>425</v>
      </c>
      <c r="C11" s="269">
        <v>215487</v>
      </c>
      <c r="D11" s="269">
        <v>0</v>
      </c>
      <c r="E11" s="269">
        <f t="shared" si="1"/>
        <v>215487</v>
      </c>
      <c r="F11" s="271">
        <v>0</v>
      </c>
      <c r="G11" s="269">
        <v>0</v>
      </c>
      <c r="H11" s="271">
        <f t="shared" si="2"/>
        <v>0</v>
      </c>
    </row>
    <row r="12" spans="1:10" x14ac:dyDescent="0.25">
      <c r="A12" s="1" t="s">
        <v>426</v>
      </c>
      <c r="B12" s="266" t="s">
        <v>427</v>
      </c>
      <c r="C12" s="269">
        <f>C13+C14+C15+C16+C17</f>
        <v>364529</v>
      </c>
      <c r="D12" s="269">
        <f t="shared" ref="D12:G12" si="3">D13+D14+D15+D16+D17</f>
        <v>-3908</v>
      </c>
      <c r="E12" s="269">
        <f t="shared" si="1"/>
        <v>360621</v>
      </c>
      <c r="F12" s="271">
        <f t="shared" si="3"/>
        <v>543809</v>
      </c>
      <c r="G12" s="271">
        <f t="shared" si="3"/>
        <v>0</v>
      </c>
      <c r="H12" s="271">
        <f t="shared" si="2"/>
        <v>543809</v>
      </c>
    </row>
    <row r="13" spans="1:10" x14ac:dyDescent="0.25">
      <c r="A13" s="1" t="s">
        <v>418</v>
      </c>
      <c r="B13" s="266" t="s">
        <v>428</v>
      </c>
      <c r="C13" s="269">
        <v>226</v>
      </c>
      <c r="D13" s="269">
        <v>0</v>
      </c>
      <c r="E13" s="269">
        <f>C13+D13</f>
        <v>226</v>
      </c>
      <c r="F13" s="271">
        <v>326</v>
      </c>
      <c r="G13" s="269">
        <v>0</v>
      </c>
      <c r="H13" s="271">
        <f>F13+G13</f>
        <v>326</v>
      </c>
    </row>
    <row r="14" spans="1:10" x14ac:dyDescent="0.25">
      <c r="A14" s="1" t="s">
        <v>420</v>
      </c>
      <c r="B14" s="266" t="s">
        <v>429</v>
      </c>
      <c r="C14" s="269">
        <v>105054</v>
      </c>
      <c r="D14" s="269">
        <v>-3908</v>
      </c>
      <c r="E14" s="269">
        <f t="shared" ref="E14:E18" si="4">C14+D14</f>
        <v>101146</v>
      </c>
      <c r="F14" s="271">
        <v>83451</v>
      </c>
      <c r="G14" s="269">
        <v>0</v>
      </c>
      <c r="H14" s="271">
        <f t="shared" ref="H14:H18" si="5">F14+G14</f>
        <v>83451</v>
      </c>
    </row>
    <row r="15" spans="1:10" x14ac:dyDescent="0.25">
      <c r="A15" s="1" t="s">
        <v>422</v>
      </c>
      <c r="B15" s="266" t="s">
        <v>430</v>
      </c>
      <c r="C15" s="269">
        <v>0</v>
      </c>
      <c r="D15" s="269">
        <v>0</v>
      </c>
      <c r="E15" s="269">
        <f t="shared" si="4"/>
        <v>0</v>
      </c>
      <c r="F15" s="271">
        <v>0</v>
      </c>
      <c r="G15" s="269">
        <v>0</v>
      </c>
      <c r="H15" s="271">
        <f t="shared" si="5"/>
        <v>0</v>
      </c>
    </row>
    <row r="16" spans="1:10" x14ac:dyDescent="0.25">
      <c r="A16" s="1" t="s">
        <v>424</v>
      </c>
      <c r="B16" s="266" t="s">
        <v>431</v>
      </c>
      <c r="C16" s="269">
        <v>178444</v>
      </c>
      <c r="D16" s="269">
        <v>0</v>
      </c>
      <c r="E16" s="269">
        <f t="shared" si="4"/>
        <v>178444</v>
      </c>
      <c r="F16" s="271">
        <v>450379</v>
      </c>
      <c r="G16" s="269">
        <v>0</v>
      </c>
      <c r="H16" s="271">
        <f t="shared" si="5"/>
        <v>450379</v>
      </c>
    </row>
    <row r="17" spans="1:10" x14ac:dyDescent="0.25">
      <c r="A17" s="1" t="s">
        <v>432</v>
      </c>
      <c r="B17" s="266" t="s">
        <v>433</v>
      </c>
      <c r="C17" s="269">
        <v>80805</v>
      </c>
      <c r="D17" s="269">
        <v>0</v>
      </c>
      <c r="E17" s="269">
        <f t="shared" si="4"/>
        <v>80805</v>
      </c>
      <c r="F17" s="271">
        <v>9653</v>
      </c>
      <c r="G17" s="269">
        <v>0</v>
      </c>
      <c r="H17" s="271">
        <f t="shared" si="5"/>
        <v>9653</v>
      </c>
    </row>
    <row r="18" spans="1:10" ht="18.75" customHeight="1" x14ac:dyDescent="0.25">
      <c r="A18" s="1"/>
      <c r="B18" s="267" t="s">
        <v>449</v>
      </c>
      <c r="C18" s="271">
        <f>C7+C12</f>
        <v>11787771</v>
      </c>
      <c r="D18" s="269">
        <f t="shared" ref="D18:G18" si="6">D7+D12</f>
        <v>-3908</v>
      </c>
      <c r="E18" s="269">
        <f t="shared" si="4"/>
        <v>11783863</v>
      </c>
      <c r="F18" s="271">
        <f t="shared" si="6"/>
        <v>12926913</v>
      </c>
      <c r="G18" s="271">
        <f t="shared" si="6"/>
        <v>0</v>
      </c>
      <c r="H18" s="271">
        <f t="shared" si="5"/>
        <v>12926913</v>
      </c>
    </row>
    <row r="19" spans="1:10" ht="18.75" customHeight="1" x14ac:dyDescent="0.25">
      <c r="A19" s="479"/>
      <c r="B19" s="377"/>
      <c r="C19" s="377"/>
      <c r="D19" s="377"/>
      <c r="E19" s="377"/>
      <c r="F19" s="377"/>
      <c r="G19" s="377"/>
      <c r="H19" s="480"/>
    </row>
    <row r="20" spans="1:10" ht="60.75" customHeight="1" x14ac:dyDescent="0.25">
      <c r="A20" s="1"/>
      <c r="B20" s="268" t="s">
        <v>434</v>
      </c>
      <c r="C20" s="265" t="str">
        <f>C6</f>
        <v>előző évi költségvetési beszámoló záró adatai</v>
      </c>
      <c r="D20" s="264" t="s">
        <v>412</v>
      </c>
      <c r="E20" s="264" t="s">
        <v>413</v>
      </c>
      <c r="F20" s="264" t="s">
        <v>414</v>
      </c>
      <c r="G20" s="264" t="s">
        <v>412</v>
      </c>
      <c r="H20" s="264" t="s">
        <v>415</v>
      </c>
    </row>
    <row r="21" spans="1:10" x14ac:dyDescent="0.25">
      <c r="A21" s="1" t="s">
        <v>435</v>
      </c>
      <c r="B21" s="266" t="s">
        <v>436</v>
      </c>
      <c r="C21" s="270">
        <f>C22+C23+C24</f>
        <v>10877165</v>
      </c>
      <c r="D21" s="270">
        <f t="shared" ref="D21:G21" si="7">D22+D23+D24</f>
        <v>-3908</v>
      </c>
      <c r="E21" s="270">
        <f>C21+D21</f>
        <v>10873257</v>
      </c>
      <c r="F21" s="272">
        <f t="shared" si="7"/>
        <v>12158822</v>
      </c>
      <c r="G21" s="272">
        <f t="shared" si="7"/>
        <v>0</v>
      </c>
      <c r="H21" s="272">
        <f>F21+G21</f>
        <v>12158822</v>
      </c>
    </row>
    <row r="22" spans="1:10" x14ac:dyDescent="0.25">
      <c r="A22" s="1" t="s">
        <v>26</v>
      </c>
      <c r="B22" s="266" t="s">
        <v>437</v>
      </c>
      <c r="C22" s="269">
        <v>55494</v>
      </c>
      <c r="D22" s="269">
        <v>0</v>
      </c>
      <c r="E22" s="270">
        <f t="shared" ref="E22:E32" si="8">C22+D22</f>
        <v>55494</v>
      </c>
      <c r="F22" s="269">
        <v>53327</v>
      </c>
      <c r="G22" s="269">
        <v>0</v>
      </c>
      <c r="H22" s="270">
        <f t="shared" ref="H22:H32" si="9">F22+G22</f>
        <v>53327</v>
      </c>
    </row>
    <row r="23" spans="1:10" x14ac:dyDescent="0.25">
      <c r="A23" s="1" t="s">
        <v>27</v>
      </c>
      <c r="B23" s="266" t="s">
        <v>438</v>
      </c>
      <c r="C23" s="269">
        <v>10821671</v>
      </c>
      <c r="D23" s="269">
        <v>-3908</v>
      </c>
      <c r="E23" s="270">
        <f t="shared" si="8"/>
        <v>10817763</v>
      </c>
      <c r="F23" s="269">
        <v>12105495</v>
      </c>
      <c r="G23" s="269">
        <v>0</v>
      </c>
      <c r="H23" s="270">
        <f t="shared" si="9"/>
        <v>12105495</v>
      </c>
    </row>
    <row r="24" spans="1:10" x14ac:dyDescent="0.25">
      <c r="A24" s="1" t="s">
        <v>28</v>
      </c>
      <c r="B24" s="266" t="s">
        <v>439</v>
      </c>
      <c r="C24" s="269">
        <v>0</v>
      </c>
      <c r="D24" s="269">
        <v>0</v>
      </c>
      <c r="E24" s="270">
        <f t="shared" si="8"/>
        <v>0</v>
      </c>
      <c r="F24" s="269">
        <v>0</v>
      </c>
      <c r="G24" s="269">
        <v>0</v>
      </c>
      <c r="H24" s="270">
        <f t="shared" si="9"/>
        <v>0</v>
      </c>
    </row>
    <row r="25" spans="1:10" x14ac:dyDescent="0.25">
      <c r="A25" s="1" t="s">
        <v>440</v>
      </c>
      <c r="B25" s="266" t="s">
        <v>441</v>
      </c>
      <c r="C25" s="269">
        <f>C26+C27</f>
        <v>246598</v>
      </c>
      <c r="D25" s="269">
        <f t="shared" ref="D25:G25" si="10">D26+D27</f>
        <v>0</v>
      </c>
      <c r="E25" s="270">
        <f t="shared" si="8"/>
        <v>246598</v>
      </c>
      <c r="F25" s="271">
        <f t="shared" si="10"/>
        <v>448848</v>
      </c>
      <c r="G25" s="271">
        <f t="shared" si="10"/>
        <v>0</v>
      </c>
      <c r="H25" s="272">
        <f t="shared" si="9"/>
        <v>448848</v>
      </c>
    </row>
    <row r="26" spans="1:10" x14ac:dyDescent="0.25">
      <c r="A26" s="1" t="s">
        <v>418</v>
      </c>
      <c r="B26" s="266" t="s">
        <v>443</v>
      </c>
      <c r="C26" s="269">
        <v>246598</v>
      </c>
      <c r="D26" s="269">
        <v>0</v>
      </c>
      <c r="E26" s="270">
        <f t="shared" si="8"/>
        <v>246598</v>
      </c>
      <c r="F26" s="269">
        <v>448848</v>
      </c>
      <c r="G26" s="269">
        <v>0</v>
      </c>
      <c r="H26" s="270">
        <f t="shared" si="9"/>
        <v>448848</v>
      </c>
    </row>
    <row r="27" spans="1:10" x14ac:dyDescent="0.25">
      <c r="A27" s="1" t="s">
        <v>420</v>
      </c>
      <c r="B27" s="266" t="s">
        <v>444</v>
      </c>
      <c r="C27" s="269">
        <v>0</v>
      </c>
      <c r="D27" s="269">
        <v>0</v>
      </c>
      <c r="E27" s="270">
        <f t="shared" si="8"/>
        <v>0</v>
      </c>
      <c r="F27" s="269">
        <v>0</v>
      </c>
      <c r="G27" s="269">
        <v>0</v>
      </c>
      <c r="H27" s="270">
        <f t="shared" si="9"/>
        <v>0</v>
      </c>
      <c r="J27" s="140"/>
    </row>
    <row r="28" spans="1:10" x14ac:dyDescent="0.25">
      <c r="A28" s="1" t="s">
        <v>442</v>
      </c>
      <c r="B28" s="266" t="s">
        <v>445</v>
      </c>
      <c r="C28" s="269">
        <f>C29+C30+C31</f>
        <v>664008</v>
      </c>
      <c r="D28" s="269">
        <f t="shared" ref="D28:G28" si="11">D29+D30+D31</f>
        <v>0</v>
      </c>
      <c r="E28" s="270">
        <f t="shared" si="8"/>
        <v>664008</v>
      </c>
      <c r="F28" s="271">
        <f t="shared" si="11"/>
        <v>319243</v>
      </c>
      <c r="G28" s="271">
        <f t="shared" si="11"/>
        <v>0</v>
      </c>
      <c r="H28" s="272">
        <f t="shared" si="9"/>
        <v>319243</v>
      </c>
    </row>
    <row r="29" spans="1:10" x14ac:dyDescent="0.25">
      <c r="A29" s="1" t="s">
        <v>418</v>
      </c>
      <c r="B29" s="266" t="s">
        <v>446</v>
      </c>
      <c r="C29" s="269">
        <v>569328</v>
      </c>
      <c r="D29" s="269">
        <v>0</v>
      </c>
      <c r="E29" s="270">
        <f t="shared" si="8"/>
        <v>569328</v>
      </c>
      <c r="F29" s="269">
        <v>0</v>
      </c>
      <c r="G29" s="269">
        <v>0</v>
      </c>
      <c r="H29" s="270">
        <f t="shared" si="9"/>
        <v>0</v>
      </c>
    </row>
    <row r="30" spans="1:10" x14ac:dyDescent="0.25">
      <c r="A30" s="1" t="s">
        <v>420</v>
      </c>
      <c r="B30" s="266" t="s">
        <v>447</v>
      </c>
      <c r="C30" s="269">
        <v>86927</v>
      </c>
      <c r="D30" s="269">
        <v>0</v>
      </c>
      <c r="E30" s="270">
        <f t="shared" si="8"/>
        <v>86927</v>
      </c>
      <c r="F30" s="269">
        <v>312957</v>
      </c>
      <c r="G30" s="269">
        <v>0</v>
      </c>
      <c r="H30" s="270">
        <f t="shared" si="9"/>
        <v>312957</v>
      </c>
    </row>
    <row r="31" spans="1:10" ht="24.75" x14ac:dyDescent="0.25">
      <c r="A31" s="1" t="s">
        <v>422</v>
      </c>
      <c r="B31" s="266" t="s">
        <v>448</v>
      </c>
      <c r="C31" s="269">
        <v>7753</v>
      </c>
      <c r="D31" s="269">
        <v>0</v>
      </c>
      <c r="E31" s="270">
        <f t="shared" si="8"/>
        <v>7753</v>
      </c>
      <c r="F31" s="269">
        <v>6286</v>
      </c>
      <c r="G31" s="269">
        <v>0</v>
      </c>
      <c r="H31" s="270">
        <f t="shared" si="9"/>
        <v>6286</v>
      </c>
    </row>
    <row r="32" spans="1:10" ht="17.25" customHeight="1" x14ac:dyDescent="0.25">
      <c r="A32" s="1"/>
      <c r="B32" s="267" t="s">
        <v>450</v>
      </c>
      <c r="C32" s="269">
        <f>C21+C25+C28</f>
        <v>11787771</v>
      </c>
      <c r="D32" s="269">
        <f t="shared" ref="D32:G32" si="12">D21+D25+D28</f>
        <v>-3908</v>
      </c>
      <c r="E32" s="270">
        <f t="shared" si="8"/>
        <v>11783863</v>
      </c>
      <c r="F32" s="271">
        <f t="shared" si="12"/>
        <v>12926913</v>
      </c>
      <c r="G32" s="271">
        <f t="shared" si="12"/>
        <v>0</v>
      </c>
      <c r="H32" s="272">
        <f t="shared" si="9"/>
        <v>12926913</v>
      </c>
    </row>
  </sheetData>
  <mergeCells count="5">
    <mergeCell ref="A1:B1"/>
    <mergeCell ref="F1:H2"/>
    <mergeCell ref="C3:F4"/>
    <mergeCell ref="G5:H5"/>
    <mergeCell ref="A19:H19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view="pageLayout" zoomScaleNormal="100" workbookViewId="0">
      <selection activeCell="B1" sqref="B1:C2"/>
    </sheetView>
  </sheetViews>
  <sheetFormatPr defaultRowHeight="15" x14ac:dyDescent="0.25"/>
  <cols>
    <col min="1" max="1" width="6.42578125" customWidth="1"/>
    <col min="2" max="2" width="47.5703125" customWidth="1"/>
    <col min="3" max="5" width="11.7109375" customWidth="1"/>
  </cols>
  <sheetData>
    <row r="1" spans="1:10" ht="33" customHeight="1" x14ac:dyDescent="0.25">
      <c r="A1" s="344" t="s">
        <v>264</v>
      </c>
      <c r="B1" s="356" t="s">
        <v>451</v>
      </c>
      <c r="C1" s="356"/>
      <c r="D1" s="344" t="s">
        <v>745</v>
      </c>
      <c r="E1" s="344"/>
      <c r="F1" s="93"/>
      <c r="G1" s="93"/>
      <c r="H1" s="93"/>
      <c r="I1" s="93"/>
      <c r="J1" s="93"/>
    </row>
    <row r="2" spans="1:10" ht="3.75" customHeight="1" x14ac:dyDescent="0.25">
      <c r="A2" s="417"/>
      <c r="B2" s="356"/>
      <c r="C2" s="356"/>
      <c r="D2" s="344"/>
      <c r="E2" s="344"/>
      <c r="F2" s="93"/>
      <c r="G2" s="93"/>
      <c r="H2" s="93"/>
      <c r="I2" s="93"/>
      <c r="J2" s="93"/>
    </row>
    <row r="3" spans="1:10" x14ac:dyDescent="0.25">
      <c r="C3" s="481" t="s">
        <v>51</v>
      </c>
      <c r="D3" s="364"/>
      <c r="E3" s="364"/>
      <c r="F3" s="93"/>
      <c r="G3" s="93"/>
      <c r="H3" s="93"/>
      <c r="I3" s="93"/>
      <c r="J3" s="93"/>
    </row>
    <row r="4" spans="1:10" x14ac:dyDescent="0.25">
      <c r="A4" s="274" t="s">
        <v>116</v>
      </c>
      <c r="B4" s="197" t="s">
        <v>117</v>
      </c>
      <c r="C4" s="197" t="s">
        <v>537</v>
      </c>
      <c r="D4" s="197" t="s">
        <v>462</v>
      </c>
      <c r="E4" s="197" t="s">
        <v>268</v>
      </c>
      <c r="F4" s="93"/>
      <c r="G4" s="93"/>
      <c r="H4" s="93"/>
      <c r="I4" s="93"/>
      <c r="J4" s="93"/>
    </row>
    <row r="5" spans="1:10" x14ac:dyDescent="0.25">
      <c r="A5" s="197" t="s">
        <v>26</v>
      </c>
      <c r="B5" s="274" t="s">
        <v>9</v>
      </c>
      <c r="C5" s="119">
        <v>443801</v>
      </c>
      <c r="D5" s="119">
        <v>442210</v>
      </c>
      <c r="E5" s="120">
        <v>401002</v>
      </c>
      <c r="F5" s="93"/>
      <c r="G5" s="93"/>
      <c r="H5" s="93"/>
      <c r="I5" s="93"/>
      <c r="J5" s="93"/>
    </row>
    <row r="6" spans="1:10" x14ac:dyDescent="0.25">
      <c r="A6" s="197" t="s">
        <v>27</v>
      </c>
      <c r="B6" s="274" t="s">
        <v>10</v>
      </c>
      <c r="C6" s="119">
        <v>113592</v>
      </c>
      <c r="D6" s="119">
        <v>110539</v>
      </c>
      <c r="E6" s="120">
        <v>97832</v>
      </c>
      <c r="F6" s="93"/>
      <c r="G6" s="93"/>
      <c r="H6" s="93"/>
      <c r="I6" s="93"/>
      <c r="J6" s="93"/>
    </row>
    <row r="7" spans="1:10" x14ac:dyDescent="0.25">
      <c r="A7" s="197" t="s">
        <v>28</v>
      </c>
      <c r="B7" s="274" t="s">
        <v>491</v>
      </c>
      <c r="C7" s="119">
        <v>546964</v>
      </c>
      <c r="D7" s="119">
        <v>639594</v>
      </c>
      <c r="E7" s="120">
        <v>588630</v>
      </c>
      <c r="F7" s="93"/>
      <c r="G7" s="93"/>
      <c r="H7" s="93"/>
      <c r="I7" s="93"/>
      <c r="J7" s="93"/>
    </row>
    <row r="8" spans="1:10" x14ac:dyDescent="0.25">
      <c r="A8" s="197" t="s">
        <v>29</v>
      </c>
      <c r="B8" s="274" t="s">
        <v>492</v>
      </c>
      <c r="C8" s="119">
        <v>279735</v>
      </c>
      <c r="D8" s="119">
        <v>321549</v>
      </c>
      <c r="E8" s="120">
        <v>103927</v>
      </c>
      <c r="F8" s="93"/>
      <c r="G8" s="93"/>
      <c r="H8" s="93"/>
      <c r="I8" s="93"/>
      <c r="J8" s="93"/>
    </row>
    <row r="9" spans="1:10" x14ac:dyDescent="0.25">
      <c r="A9" s="197" t="s">
        <v>30</v>
      </c>
      <c r="B9" s="274" t="s">
        <v>493</v>
      </c>
      <c r="C9" s="119">
        <v>184955</v>
      </c>
      <c r="D9" s="119">
        <v>230464</v>
      </c>
      <c r="E9" s="120">
        <v>219433</v>
      </c>
      <c r="F9" s="93"/>
      <c r="G9" s="93"/>
      <c r="H9" s="93"/>
      <c r="I9" s="93"/>
      <c r="J9" s="93"/>
    </row>
    <row r="10" spans="1:10" x14ac:dyDescent="0.25">
      <c r="A10" s="197" t="s">
        <v>31</v>
      </c>
      <c r="B10" s="274" t="s">
        <v>494</v>
      </c>
      <c r="C10" s="119">
        <v>24660</v>
      </c>
      <c r="D10" s="119">
        <v>34621</v>
      </c>
      <c r="E10" s="120">
        <v>34874</v>
      </c>
      <c r="F10" s="93"/>
      <c r="G10" s="93"/>
      <c r="H10" s="93"/>
      <c r="I10" s="93"/>
      <c r="J10" s="93"/>
    </row>
    <row r="11" spans="1:10" x14ac:dyDescent="0.25">
      <c r="A11" s="197" t="s">
        <v>32</v>
      </c>
      <c r="B11" s="274" t="s">
        <v>495</v>
      </c>
      <c r="C11" s="119">
        <v>0</v>
      </c>
      <c r="D11" s="119">
        <v>0</v>
      </c>
      <c r="E11" s="120">
        <v>0</v>
      </c>
      <c r="F11" s="93"/>
      <c r="G11" s="93"/>
      <c r="H11" s="93"/>
      <c r="I11" s="93"/>
      <c r="J11" s="93"/>
    </row>
    <row r="12" spans="1:10" x14ac:dyDescent="0.25">
      <c r="A12" s="197" t="s">
        <v>33</v>
      </c>
      <c r="B12" s="274" t="s">
        <v>21</v>
      </c>
      <c r="C12" s="119">
        <v>104465</v>
      </c>
      <c r="D12" s="119">
        <v>118029</v>
      </c>
      <c r="E12" s="120">
        <v>72826</v>
      </c>
      <c r="F12" s="93"/>
      <c r="G12" s="93"/>
      <c r="H12" s="93"/>
      <c r="I12" s="93"/>
      <c r="J12" s="93"/>
    </row>
    <row r="13" spans="1:10" x14ac:dyDescent="0.25">
      <c r="A13" s="197" t="s">
        <v>34</v>
      </c>
      <c r="B13" s="274" t="s">
        <v>496</v>
      </c>
      <c r="C13" s="119">
        <v>24000</v>
      </c>
      <c r="D13" s="119">
        <v>0</v>
      </c>
      <c r="E13" s="120">
        <v>0</v>
      </c>
      <c r="F13" s="301"/>
      <c r="G13" s="93"/>
      <c r="H13" s="93"/>
      <c r="I13" s="93"/>
      <c r="J13" s="93"/>
    </row>
    <row r="14" spans="1:10" x14ac:dyDescent="0.25">
      <c r="A14" s="197" t="s">
        <v>35</v>
      </c>
      <c r="B14" s="274" t="s">
        <v>731</v>
      </c>
      <c r="C14" s="119">
        <v>0</v>
      </c>
      <c r="D14" s="119">
        <v>0</v>
      </c>
      <c r="E14" s="120">
        <v>0</v>
      </c>
      <c r="F14" s="93"/>
      <c r="G14" s="93"/>
      <c r="H14" s="93"/>
      <c r="I14" s="93"/>
      <c r="J14" s="93"/>
    </row>
    <row r="15" spans="1:10" x14ac:dyDescent="0.25">
      <c r="A15" s="197" t="s">
        <v>36</v>
      </c>
      <c r="B15" s="274" t="s">
        <v>497</v>
      </c>
      <c r="C15" s="119">
        <v>0</v>
      </c>
      <c r="D15" s="119">
        <v>0</v>
      </c>
      <c r="E15" s="120">
        <v>0</v>
      </c>
      <c r="F15" s="93"/>
      <c r="G15" s="93"/>
      <c r="H15" s="93"/>
      <c r="I15" s="93"/>
      <c r="J15" s="93"/>
    </row>
    <row r="16" spans="1:10" x14ac:dyDescent="0.25">
      <c r="A16" s="197" t="s">
        <v>37</v>
      </c>
      <c r="B16" s="274" t="s">
        <v>498</v>
      </c>
      <c r="C16" s="119">
        <v>0</v>
      </c>
      <c r="D16" s="119">
        <v>0</v>
      </c>
      <c r="E16" s="120">
        <v>0</v>
      </c>
      <c r="F16" s="93"/>
      <c r="G16" s="93"/>
      <c r="H16" s="93"/>
      <c r="I16" s="93"/>
      <c r="J16" s="93"/>
    </row>
    <row r="17" spans="1:10" x14ac:dyDescent="0.25">
      <c r="A17" s="197" t="s">
        <v>38</v>
      </c>
      <c r="B17" s="276" t="s">
        <v>499</v>
      </c>
      <c r="C17" s="119">
        <f>SUM(C5:C16)</f>
        <v>1722172</v>
      </c>
      <c r="D17" s="119">
        <f t="shared" ref="D17:E17" si="0">SUM(D5:D16)</f>
        <v>1897006</v>
      </c>
      <c r="E17" s="120">
        <f t="shared" si="0"/>
        <v>1518524</v>
      </c>
      <c r="F17" s="93"/>
      <c r="G17" s="93"/>
      <c r="H17" s="93"/>
      <c r="I17" s="93"/>
      <c r="J17" s="93"/>
    </row>
    <row r="18" spans="1:10" x14ac:dyDescent="0.25">
      <c r="A18" s="197" t="s">
        <v>39</v>
      </c>
      <c r="B18" s="274" t="s">
        <v>500</v>
      </c>
      <c r="C18" s="119">
        <v>41838</v>
      </c>
      <c r="D18" s="119">
        <v>21838</v>
      </c>
      <c r="E18" s="120">
        <v>391592</v>
      </c>
      <c r="F18" s="93"/>
      <c r="G18" s="93"/>
      <c r="H18" s="93"/>
      <c r="I18" s="93"/>
      <c r="J18" s="93"/>
    </row>
    <row r="19" spans="1:10" x14ac:dyDescent="0.25">
      <c r="A19" s="197" t="s">
        <v>40</v>
      </c>
      <c r="B19" s="274" t="s">
        <v>501</v>
      </c>
      <c r="C19" s="119">
        <v>0</v>
      </c>
      <c r="D19" s="119">
        <v>0</v>
      </c>
      <c r="E19" s="120">
        <v>0</v>
      </c>
      <c r="F19" s="93"/>
      <c r="G19" s="93"/>
      <c r="H19" s="93"/>
      <c r="I19" s="93"/>
      <c r="J19" s="93"/>
    </row>
    <row r="20" spans="1:10" x14ac:dyDescent="0.25">
      <c r="A20" s="197" t="s">
        <v>41</v>
      </c>
      <c r="B20" s="274" t="s">
        <v>502</v>
      </c>
      <c r="C20" s="119">
        <v>0</v>
      </c>
      <c r="D20" s="119">
        <v>0</v>
      </c>
      <c r="E20" s="120">
        <v>0</v>
      </c>
      <c r="F20" s="93"/>
      <c r="G20" s="93"/>
      <c r="H20" s="93"/>
      <c r="I20" s="93"/>
      <c r="J20" s="93"/>
    </row>
    <row r="21" spans="1:10" x14ac:dyDescent="0.25">
      <c r="A21" s="197" t="s">
        <v>42</v>
      </c>
      <c r="B21" s="274" t="s">
        <v>503</v>
      </c>
      <c r="C21" s="119">
        <v>0</v>
      </c>
      <c r="D21" s="119">
        <v>0</v>
      </c>
      <c r="E21" s="120">
        <v>0</v>
      </c>
      <c r="F21" s="93"/>
      <c r="G21" s="93"/>
      <c r="H21" s="93"/>
      <c r="I21" s="93"/>
      <c r="J21" s="93"/>
    </row>
    <row r="22" spans="1:10" x14ac:dyDescent="0.25">
      <c r="A22" s="197" t="s">
        <v>43</v>
      </c>
      <c r="B22" s="274" t="s">
        <v>504</v>
      </c>
      <c r="C22" s="119">
        <v>0</v>
      </c>
      <c r="D22" s="119">
        <v>0</v>
      </c>
      <c r="E22" s="120">
        <v>0</v>
      </c>
      <c r="F22" s="93"/>
      <c r="G22" s="93"/>
      <c r="H22" s="93"/>
      <c r="I22" s="93"/>
      <c r="J22" s="93"/>
    </row>
    <row r="23" spans="1:10" x14ac:dyDescent="0.25">
      <c r="A23" s="197" t="s">
        <v>44</v>
      </c>
      <c r="B23" s="276" t="s">
        <v>505</v>
      </c>
      <c r="C23" s="119">
        <f>C18+C19+C20+C21+C22</f>
        <v>41838</v>
      </c>
      <c r="D23" s="119">
        <f t="shared" ref="D23:E23" si="1">D18+D19+D20+D21+D22</f>
        <v>21838</v>
      </c>
      <c r="E23" s="120">
        <f t="shared" si="1"/>
        <v>391592</v>
      </c>
      <c r="F23" s="93"/>
      <c r="G23" s="93"/>
      <c r="H23" s="93"/>
      <c r="I23" s="93"/>
      <c r="J23" s="93"/>
    </row>
    <row r="24" spans="1:10" x14ac:dyDescent="0.25">
      <c r="A24" s="197" t="s">
        <v>45</v>
      </c>
      <c r="B24" s="276" t="s">
        <v>506</v>
      </c>
      <c r="C24" s="119">
        <f>C17+C23</f>
        <v>1764010</v>
      </c>
      <c r="D24" s="119">
        <f t="shared" ref="D24:E24" si="2">D17+D23</f>
        <v>1918844</v>
      </c>
      <c r="E24" s="120">
        <f t="shared" si="2"/>
        <v>1910116</v>
      </c>
      <c r="F24" s="93"/>
      <c r="G24" s="93"/>
      <c r="H24" s="93"/>
      <c r="I24" s="93"/>
      <c r="J24" s="93"/>
    </row>
    <row r="25" spans="1:10" x14ac:dyDescent="0.25">
      <c r="A25" s="197" t="s">
        <v>46</v>
      </c>
      <c r="B25" s="274" t="s">
        <v>507</v>
      </c>
      <c r="C25" s="119">
        <v>0</v>
      </c>
      <c r="D25" s="119">
        <v>0</v>
      </c>
      <c r="E25" s="120">
        <v>0</v>
      </c>
      <c r="F25" s="93"/>
      <c r="G25" s="93"/>
      <c r="H25" s="93"/>
      <c r="I25" s="93"/>
      <c r="J25" s="93"/>
    </row>
    <row r="26" spans="1:10" x14ac:dyDescent="0.25">
      <c r="A26" s="197" t="s">
        <v>47</v>
      </c>
      <c r="B26" s="274" t="s">
        <v>508</v>
      </c>
      <c r="C26" s="119">
        <v>0</v>
      </c>
      <c r="D26" s="119">
        <v>0</v>
      </c>
      <c r="E26" s="120">
        <v>-70115</v>
      </c>
      <c r="F26" s="93"/>
      <c r="G26" s="93"/>
      <c r="H26" s="93"/>
      <c r="I26" s="93"/>
      <c r="J26" s="93"/>
    </row>
    <row r="27" spans="1:10" x14ac:dyDescent="0.25">
      <c r="A27" s="197" t="s">
        <v>262</v>
      </c>
      <c r="B27" s="277" t="s">
        <v>200</v>
      </c>
      <c r="C27" s="120">
        <f>C24+C25+C26</f>
        <v>1764010</v>
      </c>
      <c r="D27" s="120">
        <f t="shared" ref="D27:E27" si="3">D24+D25+D26</f>
        <v>1918844</v>
      </c>
      <c r="E27" s="120">
        <f t="shared" si="3"/>
        <v>1840001</v>
      </c>
      <c r="F27" s="93"/>
      <c r="G27" s="93"/>
      <c r="H27" s="93"/>
      <c r="I27" s="93"/>
      <c r="J27" s="93"/>
    </row>
    <row r="28" spans="1:10" x14ac:dyDescent="0.25">
      <c r="A28" s="197" t="s">
        <v>463</v>
      </c>
      <c r="B28" s="274" t="s">
        <v>509</v>
      </c>
      <c r="C28" s="119">
        <v>149725</v>
      </c>
      <c r="D28" s="119">
        <v>148332</v>
      </c>
      <c r="E28" s="120">
        <v>221965</v>
      </c>
      <c r="F28" s="93"/>
      <c r="G28" s="93"/>
      <c r="H28" s="93"/>
      <c r="I28" s="93"/>
      <c r="J28" s="93"/>
    </row>
    <row r="29" spans="1:10" x14ac:dyDescent="0.25">
      <c r="A29" s="197" t="s">
        <v>464</v>
      </c>
      <c r="B29" s="274" t="s">
        <v>510</v>
      </c>
      <c r="C29" s="119">
        <v>859750</v>
      </c>
      <c r="D29" s="119">
        <v>855750</v>
      </c>
      <c r="E29" s="120">
        <v>759632</v>
      </c>
      <c r="F29" s="93"/>
      <c r="G29" s="93"/>
      <c r="H29" s="93"/>
      <c r="I29" s="93"/>
      <c r="J29" s="93"/>
    </row>
    <row r="30" spans="1:10" x14ac:dyDescent="0.25">
      <c r="A30" s="197" t="s">
        <v>465</v>
      </c>
      <c r="B30" s="274" t="s">
        <v>511</v>
      </c>
      <c r="C30" s="119">
        <v>40273</v>
      </c>
      <c r="D30" s="119">
        <v>40059</v>
      </c>
      <c r="E30" s="120">
        <v>62436</v>
      </c>
      <c r="F30" s="93"/>
      <c r="G30" s="93"/>
      <c r="H30" s="93"/>
      <c r="I30" s="93"/>
      <c r="J30" s="93"/>
    </row>
    <row r="31" spans="1:10" x14ac:dyDescent="0.25">
      <c r="A31" s="197" t="s">
        <v>466</v>
      </c>
      <c r="B31" s="274" t="s">
        <v>512</v>
      </c>
      <c r="C31" s="119">
        <v>26400</v>
      </c>
      <c r="D31" s="119">
        <v>26400</v>
      </c>
      <c r="E31" s="120">
        <v>30354</v>
      </c>
      <c r="F31" s="93"/>
      <c r="G31" s="93"/>
      <c r="H31" s="93"/>
      <c r="I31" s="93"/>
      <c r="J31" s="93"/>
    </row>
    <row r="32" spans="1:10" x14ac:dyDescent="0.25">
      <c r="A32" s="197" t="s">
        <v>467</v>
      </c>
      <c r="B32" s="274" t="s">
        <v>513</v>
      </c>
      <c r="C32" s="119">
        <v>105500</v>
      </c>
      <c r="D32" s="119">
        <v>113549</v>
      </c>
      <c r="E32" s="120">
        <v>554854</v>
      </c>
      <c r="F32" s="93"/>
      <c r="G32" s="93"/>
      <c r="H32" s="93"/>
      <c r="I32" s="93"/>
      <c r="J32" s="93"/>
    </row>
    <row r="33" spans="1:10" x14ac:dyDescent="0.25">
      <c r="A33" s="197" t="s">
        <v>468</v>
      </c>
      <c r="B33" s="274" t="s">
        <v>514</v>
      </c>
      <c r="C33" s="119">
        <v>105500</v>
      </c>
      <c r="D33" s="119">
        <v>113549</v>
      </c>
      <c r="E33" s="120">
        <v>554854</v>
      </c>
      <c r="F33" s="93"/>
      <c r="G33" s="93"/>
      <c r="H33" s="93"/>
      <c r="I33" s="93"/>
      <c r="J33" s="93"/>
    </row>
    <row r="34" spans="1:10" x14ac:dyDescent="0.25">
      <c r="A34" s="197" t="s">
        <v>469</v>
      </c>
      <c r="B34" s="274" t="s">
        <v>515</v>
      </c>
      <c r="C34" s="119">
        <v>0</v>
      </c>
      <c r="D34" s="119">
        <v>0</v>
      </c>
      <c r="E34" s="120">
        <v>0</v>
      </c>
      <c r="F34" s="93"/>
      <c r="G34" s="93"/>
      <c r="H34" s="93"/>
      <c r="I34" s="93"/>
      <c r="J34" s="93"/>
    </row>
    <row r="35" spans="1:10" x14ac:dyDescent="0.25">
      <c r="A35" s="197" t="s">
        <v>470</v>
      </c>
      <c r="B35" s="274" t="s">
        <v>516</v>
      </c>
      <c r="C35" s="119">
        <v>0</v>
      </c>
      <c r="D35" s="119">
        <v>0</v>
      </c>
      <c r="E35" s="120">
        <v>0</v>
      </c>
      <c r="F35" s="93"/>
      <c r="G35" s="93"/>
      <c r="H35" s="93"/>
      <c r="I35" s="93"/>
      <c r="J35" s="93"/>
    </row>
    <row r="36" spans="1:10" x14ac:dyDescent="0.25">
      <c r="A36" s="197" t="s">
        <v>471</v>
      </c>
      <c r="B36" s="274" t="s">
        <v>517</v>
      </c>
      <c r="C36" s="119">
        <v>423362</v>
      </c>
      <c r="D36" s="119">
        <v>488273</v>
      </c>
      <c r="E36" s="120">
        <v>488273</v>
      </c>
      <c r="F36" s="93"/>
      <c r="G36" s="93"/>
      <c r="H36" s="93"/>
      <c r="I36" s="93"/>
      <c r="J36" s="93"/>
    </row>
    <row r="37" spans="1:10" x14ac:dyDescent="0.25">
      <c r="A37" s="197" t="s">
        <v>472</v>
      </c>
      <c r="B37" s="274" t="s">
        <v>518</v>
      </c>
      <c r="C37" s="119">
        <v>423362</v>
      </c>
      <c r="D37" s="119">
        <v>488273</v>
      </c>
      <c r="E37" s="120">
        <v>488273</v>
      </c>
      <c r="F37" s="93"/>
      <c r="G37" s="93"/>
      <c r="H37" s="93"/>
      <c r="I37" s="93"/>
      <c r="J37" s="93"/>
    </row>
    <row r="38" spans="1:10" x14ac:dyDescent="0.25">
      <c r="A38" s="197" t="s">
        <v>473</v>
      </c>
      <c r="B38" s="274" t="s">
        <v>519</v>
      </c>
      <c r="C38" s="119">
        <v>0</v>
      </c>
      <c r="D38" s="119">
        <v>0</v>
      </c>
      <c r="E38" s="120">
        <v>0</v>
      </c>
      <c r="F38" s="93"/>
      <c r="G38" s="93"/>
      <c r="H38" s="93"/>
      <c r="I38" s="93"/>
      <c r="J38" s="93"/>
    </row>
    <row r="39" spans="1:10" x14ac:dyDescent="0.25">
      <c r="A39" s="197" t="s">
        <v>474</v>
      </c>
      <c r="B39" s="274" t="s">
        <v>520</v>
      </c>
      <c r="C39" s="119">
        <v>0</v>
      </c>
      <c r="D39" s="119">
        <v>0</v>
      </c>
      <c r="E39" s="120">
        <v>0</v>
      </c>
      <c r="F39" s="93"/>
      <c r="G39" s="93"/>
      <c r="H39" s="93"/>
      <c r="I39" s="93"/>
      <c r="J39" s="93"/>
    </row>
    <row r="40" spans="1:10" x14ac:dyDescent="0.25">
      <c r="A40" s="197" t="s">
        <v>475</v>
      </c>
      <c r="B40" s="276" t="s">
        <v>521</v>
      </c>
      <c r="C40" s="119">
        <f>C28+C29+C30+C31+C32+C34+C35+C36+C38+C39</f>
        <v>1605010</v>
      </c>
      <c r="D40" s="119">
        <f t="shared" ref="D40:E40" si="4">D28+D29+D30+D31+D32+D34+D35+D36+D38+D39</f>
        <v>1672363</v>
      </c>
      <c r="E40" s="120">
        <f t="shared" si="4"/>
        <v>2117514</v>
      </c>
      <c r="F40" s="93"/>
      <c r="G40" s="93"/>
      <c r="H40" s="93"/>
      <c r="I40" s="93"/>
      <c r="J40" s="93"/>
    </row>
    <row r="41" spans="1:10" x14ac:dyDescent="0.25">
      <c r="A41" s="197" t="s">
        <v>476</v>
      </c>
      <c r="B41" s="274" t="s">
        <v>522</v>
      </c>
      <c r="C41" s="119">
        <v>0</v>
      </c>
      <c r="D41" s="119">
        <v>0</v>
      </c>
      <c r="E41" s="120">
        <v>0</v>
      </c>
      <c r="F41" s="93"/>
      <c r="G41" s="93"/>
      <c r="H41" s="93"/>
      <c r="I41" s="93"/>
      <c r="J41" s="93"/>
    </row>
    <row r="42" spans="1:10" x14ac:dyDescent="0.25">
      <c r="A42" s="197" t="s">
        <v>477</v>
      </c>
      <c r="B42" s="274" t="s">
        <v>523</v>
      </c>
      <c r="C42" s="119">
        <v>0</v>
      </c>
      <c r="D42" s="119">
        <v>0</v>
      </c>
      <c r="E42" s="120">
        <v>0</v>
      </c>
      <c r="F42" s="93"/>
      <c r="G42" s="93"/>
      <c r="H42" s="93"/>
      <c r="I42" s="93"/>
      <c r="J42" s="93"/>
    </row>
    <row r="43" spans="1:10" x14ac:dyDescent="0.25">
      <c r="A43" s="197" t="s">
        <v>478</v>
      </c>
      <c r="B43" s="274" t="s">
        <v>524</v>
      </c>
      <c r="C43" s="119">
        <v>0</v>
      </c>
      <c r="D43" s="119">
        <v>0</v>
      </c>
      <c r="E43" s="120">
        <v>0</v>
      </c>
      <c r="F43" s="93"/>
      <c r="G43" s="93"/>
      <c r="H43" s="93"/>
      <c r="I43" s="93"/>
      <c r="J43" s="93"/>
    </row>
    <row r="44" spans="1:10" x14ac:dyDescent="0.25">
      <c r="A44" s="197" t="s">
        <v>479</v>
      </c>
      <c r="B44" s="274" t="s">
        <v>525</v>
      </c>
      <c r="C44" s="119">
        <v>0</v>
      </c>
      <c r="D44" s="119">
        <v>0</v>
      </c>
      <c r="E44" s="120">
        <v>0</v>
      </c>
      <c r="F44" s="93"/>
      <c r="G44" s="93"/>
      <c r="H44" s="93"/>
      <c r="I44" s="93"/>
      <c r="J44" s="93"/>
    </row>
    <row r="45" spans="1:10" x14ac:dyDescent="0.25">
      <c r="A45" s="197" t="s">
        <v>480</v>
      </c>
      <c r="B45" s="274" t="s">
        <v>526</v>
      </c>
      <c r="C45" s="119">
        <v>0</v>
      </c>
      <c r="D45" s="119">
        <v>0</v>
      </c>
      <c r="E45" s="120">
        <v>0</v>
      </c>
      <c r="F45" s="93"/>
      <c r="G45" s="93"/>
      <c r="H45" s="93"/>
      <c r="I45" s="93"/>
      <c r="J45" s="93"/>
    </row>
    <row r="46" spans="1:10" x14ac:dyDescent="0.25">
      <c r="A46" s="197" t="s">
        <v>481</v>
      </c>
      <c r="B46" s="276" t="s">
        <v>527</v>
      </c>
      <c r="C46" s="119">
        <f>C41+C42+C44+C45</f>
        <v>0</v>
      </c>
      <c r="D46" s="119">
        <v>0</v>
      </c>
      <c r="E46" s="120">
        <v>0</v>
      </c>
      <c r="F46" s="93"/>
      <c r="G46" s="93"/>
      <c r="H46" s="93"/>
      <c r="I46" s="93"/>
      <c r="J46" s="93"/>
    </row>
    <row r="47" spans="1:10" x14ac:dyDescent="0.25">
      <c r="A47" s="197" t="s">
        <v>482</v>
      </c>
      <c r="B47" s="276" t="s">
        <v>528</v>
      </c>
      <c r="C47" s="119">
        <f>C40+C46</f>
        <v>1605010</v>
      </c>
      <c r="D47" s="119">
        <f t="shared" ref="D47:E47" si="5">D40+D46</f>
        <v>1672363</v>
      </c>
      <c r="E47" s="120">
        <f t="shared" si="5"/>
        <v>2117514</v>
      </c>
      <c r="F47" s="93"/>
      <c r="G47" s="93"/>
      <c r="H47" s="93"/>
      <c r="I47" s="93"/>
      <c r="J47" s="93"/>
    </row>
    <row r="48" spans="1:10" x14ac:dyDescent="0.25">
      <c r="A48" s="197" t="s">
        <v>483</v>
      </c>
      <c r="B48" s="274" t="s">
        <v>529</v>
      </c>
      <c r="C48" s="119">
        <v>159000</v>
      </c>
      <c r="D48" s="119">
        <v>246481</v>
      </c>
      <c r="E48" s="120">
        <v>246482</v>
      </c>
      <c r="F48" s="93"/>
      <c r="G48" s="93"/>
      <c r="H48" s="93"/>
      <c r="I48" s="93"/>
      <c r="J48" s="93"/>
    </row>
    <row r="49" spans="1:10" x14ac:dyDescent="0.25">
      <c r="A49" s="197" t="s">
        <v>484</v>
      </c>
      <c r="B49" s="274" t="s">
        <v>530</v>
      </c>
      <c r="C49" s="119">
        <v>0</v>
      </c>
      <c r="D49" s="119">
        <v>0</v>
      </c>
      <c r="E49" s="120">
        <v>0</v>
      </c>
      <c r="F49" s="93"/>
      <c r="G49" s="93"/>
      <c r="H49" s="93"/>
      <c r="I49" s="93"/>
      <c r="J49" s="93"/>
    </row>
    <row r="50" spans="1:10" x14ac:dyDescent="0.25">
      <c r="A50" s="197" t="s">
        <v>485</v>
      </c>
      <c r="B50" s="274" t="s">
        <v>531</v>
      </c>
      <c r="C50" s="119">
        <v>0</v>
      </c>
      <c r="D50" s="119">
        <v>0</v>
      </c>
      <c r="E50" s="120">
        <v>-678</v>
      </c>
      <c r="F50" s="93"/>
      <c r="G50" s="93"/>
      <c r="H50" s="93"/>
      <c r="I50" s="93"/>
      <c r="J50" s="93"/>
    </row>
    <row r="51" spans="1:10" x14ac:dyDescent="0.25">
      <c r="A51" s="197" t="s">
        <v>486</v>
      </c>
      <c r="B51" s="276" t="s">
        <v>532</v>
      </c>
      <c r="C51" s="120">
        <f>C47+C48+C49+C50</f>
        <v>1764010</v>
      </c>
      <c r="D51" s="120">
        <f t="shared" ref="D51:E51" si="6">D47+D48+D49+D50</f>
        <v>1918844</v>
      </c>
      <c r="E51" s="120">
        <f t="shared" si="6"/>
        <v>2363318</v>
      </c>
      <c r="F51" s="93"/>
      <c r="G51" s="93"/>
      <c r="H51" s="93"/>
      <c r="I51" s="93"/>
      <c r="J51" s="93"/>
    </row>
    <row r="52" spans="1:10" x14ac:dyDescent="0.25">
      <c r="A52" s="197" t="s">
        <v>487</v>
      </c>
      <c r="B52" s="274" t="s">
        <v>533</v>
      </c>
      <c r="C52" s="119">
        <f>C40-C17</f>
        <v>-117162</v>
      </c>
      <c r="D52" s="119">
        <f t="shared" ref="D52:E52" si="7">D40-D17</f>
        <v>-224643</v>
      </c>
      <c r="E52" s="120">
        <f t="shared" si="7"/>
        <v>598990</v>
      </c>
      <c r="F52" s="93"/>
      <c r="G52" s="93"/>
      <c r="H52" s="93"/>
      <c r="I52" s="93"/>
      <c r="J52" s="93"/>
    </row>
    <row r="53" spans="1:10" ht="22.5" x14ac:dyDescent="0.25">
      <c r="A53" s="197" t="s">
        <v>488</v>
      </c>
      <c r="B53" s="260" t="s">
        <v>534</v>
      </c>
      <c r="C53" s="119">
        <f>C52+C48-C25</f>
        <v>41838</v>
      </c>
      <c r="D53" s="119">
        <f t="shared" ref="D53:E53" si="8">D52+D48-D25</f>
        <v>21838</v>
      </c>
      <c r="E53" s="120">
        <f t="shared" si="8"/>
        <v>845472</v>
      </c>
      <c r="F53" s="93"/>
      <c r="G53" s="93"/>
      <c r="H53" s="93"/>
      <c r="I53" s="93"/>
      <c r="J53" s="93"/>
    </row>
    <row r="54" spans="1:10" x14ac:dyDescent="0.25">
      <c r="A54" s="197" t="s">
        <v>489</v>
      </c>
      <c r="B54" s="274" t="s">
        <v>535</v>
      </c>
      <c r="C54" s="119">
        <f>C46-C23</f>
        <v>-41838</v>
      </c>
      <c r="D54" s="119">
        <f t="shared" ref="D54:E54" si="9">D46-D23</f>
        <v>-21838</v>
      </c>
      <c r="E54" s="120">
        <f t="shared" si="9"/>
        <v>-391592</v>
      </c>
      <c r="F54" s="93"/>
      <c r="G54" s="93"/>
      <c r="H54" s="93"/>
      <c r="I54" s="93"/>
      <c r="J54" s="93"/>
    </row>
    <row r="55" spans="1:10" x14ac:dyDescent="0.25">
      <c r="A55" s="197" t="s">
        <v>490</v>
      </c>
      <c r="B55" s="274" t="s">
        <v>536</v>
      </c>
      <c r="C55" s="119">
        <f>C49+C50-C26</f>
        <v>0</v>
      </c>
      <c r="D55" s="119">
        <f t="shared" ref="D55:E55" si="10">D49+D50-D26</f>
        <v>0</v>
      </c>
      <c r="E55" s="120">
        <f t="shared" si="10"/>
        <v>69437</v>
      </c>
      <c r="F55" s="93"/>
      <c r="G55" s="93"/>
      <c r="H55" s="93"/>
      <c r="I55" s="93"/>
      <c r="J55" s="93"/>
    </row>
    <row r="56" spans="1:10" x14ac:dyDescent="0.25">
      <c r="A56" s="220"/>
      <c r="B56" s="224"/>
      <c r="C56" s="187"/>
      <c r="D56" s="94"/>
      <c r="E56" s="94"/>
      <c r="F56" s="93"/>
      <c r="G56" s="93"/>
      <c r="H56" s="93"/>
      <c r="I56" s="93"/>
      <c r="J56" s="93"/>
    </row>
    <row r="57" spans="1:10" s="93" customFormat="1" x14ac:dyDescent="0.25">
      <c r="A57" s="214"/>
      <c r="B57" s="214"/>
      <c r="C57" s="214"/>
    </row>
    <row r="58" spans="1:10" s="93" customFormat="1" x14ac:dyDescent="0.25">
      <c r="A58" s="214"/>
      <c r="B58" s="214"/>
      <c r="C58" s="214"/>
    </row>
    <row r="59" spans="1:10" s="93" customFormat="1" x14ac:dyDescent="0.25"/>
    <row r="60" spans="1:10" s="93" customFormat="1" x14ac:dyDescent="0.25"/>
    <row r="61" spans="1:10" s="93" customFormat="1" x14ac:dyDescent="0.25"/>
    <row r="62" spans="1:10" s="93" customFormat="1" x14ac:dyDescent="0.25"/>
    <row r="63" spans="1:10" s="93" customFormat="1" x14ac:dyDescent="0.25"/>
    <row r="64" spans="1:10" s="93" customFormat="1" x14ac:dyDescent="0.25"/>
    <row r="65" s="93" customFormat="1" x14ac:dyDescent="0.25"/>
    <row r="66" s="93" customFormat="1" x14ac:dyDescent="0.25"/>
    <row r="67" s="93" customFormat="1" x14ac:dyDescent="0.25"/>
    <row r="68" s="93" customFormat="1" x14ac:dyDescent="0.25"/>
    <row r="69" s="93" customFormat="1" x14ac:dyDescent="0.25"/>
    <row r="70" s="93" customFormat="1" x14ac:dyDescent="0.25"/>
    <row r="71" s="93" customFormat="1" x14ac:dyDescent="0.25"/>
    <row r="72" s="93" customFormat="1" x14ac:dyDescent="0.25"/>
    <row r="73" s="93" customFormat="1" x14ac:dyDescent="0.25"/>
    <row r="74" s="93" customFormat="1" x14ac:dyDescent="0.25"/>
    <row r="75" s="93" customFormat="1" x14ac:dyDescent="0.25"/>
    <row r="76" s="93" customFormat="1" x14ac:dyDescent="0.25"/>
    <row r="77" s="93" customFormat="1" x14ac:dyDescent="0.25"/>
    <row r="78" s="93" customFormat="1" x14ac:dyDescent="0.25"/>
    <row r="79" s="93" customFormat="1" x14ac:dyDescent="0.25"/>
    <row r="80" s="93" customFormat="1" x14ac:dyDescent="0.25"/>
    <row r="81" s="93" customFormat="1" x14ac:dyDescent="0.25"/>
    <row r="82" s="93" customFormat="1" x14ac:dyDescent="0.25"/>
    <row r="83" s="93" customFormat="1" x14ac:dyDescent="0.25"/>
    <row r="84" s="93" customFormat="1" x14ac:dyDescent="0.25"/>
    <row r="85" s="93" customFormat="1" x14ac:dyDescent="0.25"/>
    <row r="86" s="93" customFormat="1" x14ac:dyDescent="0.25"/>
    <row r="87" s="93" customFormat="1" x14ac:dyDescent="0.25"/>
    <row r="88" s="93" customFormat="1" x14ac:dyDescent="0.25"/>
    <row r="89" s="93" customFormat="1" x14ac:dyDescent="0.25"/>
    <row r="90" s="93" customFormat="1" x14ac:dyDescent="0.25"/>
    <row r="91" s="93" customFormat="1" x14ac:dyDescent="0.25"/>
    <row r="92" s="93" customFormat="1" x14ac:dyDescent="0.25"/>
    <row r="93" s="93" customFormat="1" x14ac:dyDescent="0.25"/>
    <row r="94" s="93" customFormat="1" x14ac:dyDescent="0.25"/>
    <row r="95" s="93" customFormat="1" x14ac:dyDescent="0.25"/>
    <row r="96" s="93" customFormat="1" x14ac:dyDescent="0.25"/>
    <row r="97" s="93" customFormat="1" x14ac:dyDescent="0.25"/>
    <row r="98" s="93" customFormat="1" x14ac:dyDescent="0.25"/>
    <row r="99" s="93" customFormat="1" x14ac:dyDescent="0.25"/>
    <row r="100" s="93" customFormat="1" x14ac:dyDescent="0.25"/>
    <row r="101" s="93" customFormat="1" x14ac:dyDescent="0.25"/>
    <row r="102" s="93" customFormat="1" x14ac:dyDescent="0.25"/>
    <row r="103" s="93" customFormat="1" x14ac:dyDescent="0.25"/>
    <row r="104" s="93" customFormat="1" x14ac:dyDescent="0.25"/>
    <row r="105" s="93" customFormat="1" x14ac:dyDescent="0.25"/>
  </sheetData>
  <mergeCells count="4">
    <mergeCell ref="C3:E3"/>
    <mergeCell ref="B1:C2"/>
    <mergeCell ref="D1:E2"/>
    <mergeCell ref="A1:A2"/>
  </mergeCells>
  <pageMargins left="0.55118110236220474" right="0.51181102362204722" top="3.937007874015748E-2" bottom="7.874015748031496E-2" header="0.11811023622047245" footer="0.11811023622047245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2" sqref="A2"/>
    </sheetView>
  </sheetViews>
  <sheetFormatPr defaultRowHeight="15" x14ac:dyDescent="0.25"/>
  <cols>
    <col min="1" max="1" width="3.85546875" customWidth="1"/>
    <col min="2" max="2" width="33.42578125" customWidth="1"/>
    <col min="3" max="3" width="9.7109375" customWidth="1"/>
    <col min="4" max="4" width="8.7109375" customWidth="1"/>
    <col min="5" max="5" width="10.42578125" customWidth="1"/>
    <col min="6" max="6" width="10" customWidth="1"/>
    <col min="7" max="7" width="8.7109375" customWidth="1"/>
    <col min="8" max="8" width="10.28515625" customWidth="1"/>
  </cols>
  <sheetData>
    <row r="1" spans="1:13" x14ac:dyDescent="0.25">
      <c r="A1" s="482" t="s">
        <v>264</v>
      </c>
      <c r="B1" s="482"/>
      <c r="F1" s="344" t="s">
        <v>768</v>
      </c>
      <c r="G1" s="344"/>
      <c r="H1" s="344"/>
    </row>
    <row r="2" spans="1:13" x14ac:dyDescent="0.25">
      <c r="F2" s="344"/>
      <c r="G2" s="344"/>
      <c r="H2" s="344"/>
    </row>
    <row r="3" spans="1:13" x14ac:dyDescent="0.25">
      <c r="B3" s="356" t="s">
        <v>553</v>
      </c>
      <c r="C3" s="356"/>
      <c r="D3" s="356"/>
      <c r="E3" s="356"/>
      <c r="F3" s="356"/>
      <c r="G3" s="356"/>
    </row>
    <row r="4" spans="1:13" x14ac:dyDescent="0.25">
      <c r="B4" s="356"/>
      <c r="C4" s="356"/>
      <c r="D4" s="356"/>
      <c r="E4" s="356"/>
      <c r="F4" s="356"/>
      <c r="G4" s="356"/>
    </row>
    <row r="7" spans="1:13" ht="73.5" customHeight="1" x14ac:dyDescent="0.25">
      <c r="A7" s="197" t="s">
        <v>276</v>
      </c>
      <c r="B7" s="197" t="s">
        <v>117</v>
      </c>
      <c r="C7" s="260" t="s">
        <v>411</v>
      </c>
      <c r="D7" s="273" t="s">
        <v>412</v>
      </c>
      <c r="E7" s="273" t="s">
        <v>413</v>
      </c>
      <c r="F7" s="273" t="s">
        <v>414</v>
      </c>
      <c r="G7" s="273" t="s">
        <v>412</v>
      </c>
      <c r="H7" s="273" t="s">
        <v>415</v>
      </c>
      <c r="I7" s="93"/>
      <c r="J7" s="93"/>
      <c r="K7" s="93"/>
      <c r="L7" s="93"/>
      <c r="M7" s="93"/>
    </row>
    <row r="8" spans="1:13" x14ac:dyDescent="0.25">
      <c r="A8" s="197" t="s">
        <v>26</v>
      </c>
      <c r="B8" s="274" t="s">
        <v>538</v>
      </c>
      <c r="C8" s="303">
        <v>170017</v>
      </c>
      <c r="D8" s="303">
        <v>0</v>
      </c>
      <c r="E8" s="303">
        <f>C8+D8</f>
        <v>170017</v>
      </c>
      <c r="F8" s="304">
        <v>442709</v>
      </c>
      <c r="G8" s="303">
        <v>0</v>
      </c>
      <c r="H8" s="304">
        <f>F8+G8</f>
        <v>442709</v>
      </c>
      <c r="I8" s="93"/>
      <c r="J8" s="93"/>
      <c r="K8" s="93"/>
      <c r="L8" s="93"/>
      <c r="M8" s="93"/>
    </row>
    <row r="9" spans="1:13" ht="36.75" customHeight="1" x14ac:dyDescent="0.25">
      <c r="A9" s="197" t="s">
        <v>27</v>
      </c>
      <c r="B9" s="260" t="s">
        <v>763</v>
      </c>
      <c r="C9" s="303">
        <v>0</v>
      </c>
      <c r="D9" s="303">
        <v>0</v>
      </c>
      <c r="E9" s="303">
        <f t="shared" ref="E9:E22" si="0">C9+D9</f>
        <v>0</v>
      </c>
      <c r="F9" s="304">
        <v>7670</v>
      </c>
      <c r="G9" s="303">
        <v>0</v>
      </c>
      <c r="H9" s="304">
        <f t="shared" ref="H9:H22" si="1">F9+G9</f>
        <v>7670</v>
      </c>
      <c r="I9" s="93"/>
      <c r="J9" s="93"/>
      <c r="K9" s="93"/>
      <c r="L9" s="93"/>
      <c r="M9" s="93"/>
    </row>
    <row r="10" spans="1:13" ht="22.5" x14ac:dyDescent="0.25">
      <c r="A10" s="197" t="s">
        <v>28</v>
      </c>
      <c r="B10" s="260" t="s">
        <v>539</v>
      </c>
      <c r="C10" s="303">
        <v>76581</v>
      </c>
      <c r="D10" s="303">
        <v>0</v>
      </c>
      <c r="E10" s="303">
        <f t="shared" si="0"/>
        <v>76581</v>
      </c>
      <c r="F10" s="304">
        <v>6139</v>
      </c>
      <c r="G10" s="303">
        <v>0</v>
      </c>
      <c r="H10" s="304">
        <f t="shared" si="1"/>
        <v>6139</v>
      </c>
      <c r="I10" s="93"/>
      <c r="J10" s="93"/>
      <c r="K10" s="93"/>
      <c r="L10" s="93"/>
      <c r="M10" s="93"/>
    </row>
    <row r="11" spans="1:13" ht="22.5" x14ac:dyDescent="0.25">
      <c r="A11" s="197" t="s">
        <v>29</v>
      </c>
      <c r="B11" s="260" t="s">
        <v>540</v>
      </c>
      <c r="C11" s="303">
        <v>0</v>
      </c>
      <c r="D11" s="303">
        <v>0</v>
      </c>
      <c r="E11" s="303">
        <f t="shared" si="0"/>
        <v>0</v>
      </c>
      <c r="F11" s="304">
        <v>0</v>
      </c>
      <c r="G11" s="303">
        <v>0</v>
      </c>
      <c r="H11" s="304">
        <f t="shared" si="1"/>
        <v>0</v>
      </c>
      <c r="I11" s="93"/>
      <c r="J11" s="93"/>
      <c r="K11" s="93"/>
      <c r="L11" s="93"/>
      <c r="M11" s="93"/>
    </row>
    <row r="12" spans="1:13" ht="22.5" x14ac:dyDescent="0.25">
      <c r="A12" s="197" t="s">
        <v>30</v>
      </c>
      <c r="B12" s="260" t="s">
        <v>542</v>
      </c>
      <c r="C12" s="303">
        <v>0</v>
      </c>
      <c r="D12" s="303">
        <v>0</v>
      </c>
      <c r="E12" s="303">
        <f t="shared" si="0"/>
        <v>0</v>
      </c>
      <c r="F12" s="304">
        <v>0</v>
      </c>
      <c r="G12" s="303">
        <v>0</v>
      </c>
      <c r="H12" s="304">
        <f t="shared" si="1"/>
        <v>0</v>
      </c>
      <c r="I12" s="93"/>
      <c r="J12" s="93"/>
      <c r="K12" s="93"/>
      <c r="L12" s="93"/>
      <c r="M12" s="93"/>
    </row>
    <row r="13" spans="1:13" ht="22.5" x14ac:dyDescent="0.25">
      <c r="A13" s="197" t="s">
        <v>31</v>
      </c>
      <c r="B13" s="260" t="s">
        <v>541</v>
      </c>
      <c r="C13" s="303">
        <f>C8+C9+C10-C11-C12</f>
        <v>246598</v>
      </c>
      <c r="D13" s="303">
        <f t="shared" ref="D13:G13" si="2">D8+D9+D10-D11-D12</f>
        <v>0</v>
      </c>
      <c r="E13" s="303">
        <f t="shared" si="0"/>
        <v>246598</v>
      </c>
      <c r="F13" s="304">
        <f t="shared" si="2"/>
        <v>456518</v>
      </c>
      <c r="G13" s="303">
        <f t="shared" si="2"/>
        <v>0</v>
      </c>
      <c r="H13" s="304">
        <f t="shared" si="1"/>
        <v>456518</v>
      </c>
      <c r="I13" s="93"/>
      <c r="J13" s="93"/>
      <c r="K13" s="93"/>
      <c r="L13" s="93"/>
      <c r="M13" s="93"/>
    </row>
    <row r="14" spans="1:13" x14ac:dyDescent="0.25">
      <c r="A14" s="197" t="s">
        <v>32</v>
      </c>
      <c r="B14" s="260" t="s">
        <v>543</v>
      </c>
      <c r="C14" s="303">
        <v>-3037</v>
      </c>
      <c r="D14" s="303">
        <v>0</v>
      </c>
      <c r="E14" s="303">
        <f t="shared" si="0"/>
        <v>-3037</v>
      </c>
      <c r="F14" s="304">
        <v>-596</v>
      </c>
      <c r="G14" s="303">
        <v>0</v>
      </c>
      <c r="H14" s="304">
        <f t="shared" si="1"/>
        <v>-596</v>
      </c>
      <c r="I14" s="93"/>
      <c r="J14" s="93"/>
      <c r="K14" s="93"/>
      <c r="L14" s="93"/>
      <c r="M14" s="93"/>
    </row>
    <row r="15" spans="1:13" x14ac:dyDescent="0.25">
      <c r="A15" s="197" t="s">
        <v>33</v>
      </c>
      <c r="B15" s="260" t="s">
        <v>544</v>
      </c>
      <c r="C15" s="303">
        <v>0</v>
      </c>
      <c r="D15" s="303">
        <v>0</v>
      </c>
      <c r="E15" s="303">
        <f t="shared" si="0"/>
        <v>0</v>
      </c>
      <c r="F15" s="304">
        <v>0</v>
      </c>
      <c r="G15" s="303">
        <v>0</v>
      </c>
      <c r="H15" s="304">
        <f t="shared" si="1"/>
        <v>0</v>
      </c>
      <c r="I15" s="93"/>
      <c r="J15" s="93"/>
      <c r="K15" s="93"/>
      <c r="L15" s="93"/>
      <c r="M15" s="93"/>
    </row>
    <row r="16" spans="1:13" x14ac:dyDescent="0.25">
      <c r="A16" s="197" t="s">
        <v>34</v>
      </c>
      <c r="B16" s="260" t="s">
        <v>545</v>
      </c>
      <c r="C16" s="303">
        <f>C13+C14-C15</f>
        <v>243561</v>
      </c>
      <c r="D16" s="303">
        <f t="shared" ref="D16:G16" si="3">D13+D14-D15</f>
        <v>0</v>
      </c>
      <c r="E16" s="303">
        <f t="shared" si="0"/>
        <v>243561</v>
      </c>
      <c r="F16" s="304">
        <f t="shared" si="3"/>
        <v>455922</v>
      </c>
      <c r="G16" s="303">
        <f t="shared" si="3"/>
        <v>0</v>
      </c>
      <c r="H16" s="304">
        <f t="shared" si="1"/>
        <v>455922</v>
      </c>
      <c r="I16" s="93"/>
      <c r="J16" s="93"/>
      <c r="K16" s="93"/>
      <c r="L16" s="93"/>
      <c r="M16" s="93"/>
    </row>
    <row r="17" spans="1:13" ht="22.5" x14ac:dyDescent="0.25">
      <c r="A17" s="197" t="s">
        <v>35</v>
      </c>
      <c r="B17" s="260" t="s">
        <v>546</v>
      </c>
      <c r="C17" s="303">
        <v>0</v>
      </c>
      <c r="D17" s="303">
        <v>0</v>
      </c>
      <c r="E17" s="303">
        <f t="shared" si="0"/>
        <v>0</v>
      </c>
      <c r="F17" s="304">
        <v>0</v>
      </c>
      <c r="G17" s="303">
        <v>0</v>
      </c>
      <c r="H17" s="304">
        <f t="shared" si="1"/>
        <v>0</v>
      </c>
      <c r="I17" s="93"/>
      <c r="J17" s="93"/>
      <c r="K17" s="93"/>
      <c r="L17" s="93"/>
      <c r="M17" s="93"/>
    </row>
    <row r="18" spans="1:13" ht="22.5" x14ac:dyDescent="0.25">
      <c r="A18" s="197" t="s">
        <v>36</v>
      </c>
      <c r="B18" s="260" t="s">
        <v>547</v>
      </c>
      <c r="C18" s="303">
        <v>0</v>
      </c>
      <c r="D18" s="303">
        <v>0</v>
      </c>
      <c r="E18" s="303">
        <f t="shared" si="0"/>
        <v>0</v>
      </c>
      <c r="F18" s="304">
        <v>0</v>
      </c>
      <c r="G18" s="303">
        <v>0</v>
      </c>
      <c r="H18" s="304">
        <f t="shared" si="1"/>
        <v>0</v>
      </c>
      <c r="I18" s="93"/>
      <c r="J18" s="93"/>
      <c r="K18" s="93"/>
      <c r="L18" s="93"/>
      <c r="M18" s="93"/>
    </row>
    <row r="19" spans="1:13" x14ac:dyDescent="0.25">
      <c r="A19" s="197" t="s">
        <v>37</v>
      </c>
      <c r="B19" s="260" t="s">
        <v>548</v>
      </c>
      <c r="C19" s="303">
        <f>C20+C21+C22</f>
        <v>243561</v>
      </c>
      <c r="D19" s="303">
        <f t="shared" ref="D19:G19" si="4">D20+D21+D22</f>
        <v>0</v>
      </c>
      <c r="E19" s="303">
        <f t="shared" si="0"/>
        <v>243561</v>
      </c>
      <c r="F19" s="304">
        <v>455922</v>
      </c>
      <c r="G19" s="303">
        <f t="shared" si="4"/>
        <v>0</v>
      </c>
      <c r="H19" s="304">
        <v>455922</v>
      </c>
      <c r="I19" s="93"/>
      <c r="J19" s="93"/>
      <c r="K19" s="93"/>
      <c r="L19" s="93"/>
      <c r="M19" s="93"/>
    </row>
    <row r="20" spans="1:13" ht="22.5" x14ac:dyDescent="0.25">
      <c r="A20" s="197" t="s">
        <v>38</v>
      </c>
      <c r="B20" s="260" t="s">
        <v>549</v>
      </c>
      <c r="C20" s="303">
        <v>0</v>
      </c>
      <c r="D20" s="303">
        <v>0</v>
      </c>
      <c r="E20" s="303">
        <f t="shared" si="0"/>
        <v>0</v>
      </c>
      <c r="F20" s="304">
        <v>0</v>
      </c>
      <c r="G20" s="303">
        <v>0</v>
      </c>
      <c r="H20" s="304">
        <f t="shared" si="1"/>
        <v>0</v>
      </c>
      <c r="I20" s="93"/>
      <c r="J20" s="93"/>
      <c r="K20" s="93"/>
      <c r="L20" s="93"/>
      <c r="M20" s="93"/>
    </row>
    <row r="21" spans="1:13" ht="22.5" x14ac:dyDescent="0.25">
      <c r="A21" s="197" t="s">
        <v>39</v>
      </c>
      <c r="B21" s="260" t="s">
        <v>550</v>
      </c>
      <c r="C21" s="303">
        <v>237539</v>
      </c>
      <c r="D21" s="303">
        <v>0</v>
      </c>
      <c r="E21" s="303">
        <f t="shared" si="0"/>
        <v>237539</v>
      </c>
      <c r="F21" s="304">
        <v>397695</v>
      </c>
      <c r="G21" s="303">
        <v>0</v>
      </c>
      <c r="H21" s="304">
        <v>397695</v>
      </c>
      <c r="I21" s="93"/>
      <c r="J21" s="93"/>
      <c r="K21" s="93"/>
      <c r="L21" s="93"/>
      <c r="M21" s="93"/>
    </row>
    <row r="22" spans="1:13" x14ac:dyDescent="0.25">
      <c r="A22" s="197" t="s">
        <v>40</v>
      </c>
      <c r="B22" s="260" t="s">
        <v>551</v>
      </c>
      <c r="C22" s="303">
        <v>6022</v>
      </c>
      <c r="D22" s="303">
        <v>0</v>
      </c>
      <c r="E22" s="303">
        <f t="shared" si="0"/>
        <v>6022</v>
      </c>
      <c r="F22" s="304">
        <v>58227</v>
      </c>
      <c r="G22" s="303">
        <v>0</v>
      </c>
      <c r="H22" s="304">
        <f t="shared" si="1"/>
        <v>58227</v>
      </c>
      <c r="I22" s="93"/>
      <c r="J22" s="93"/>
      <c r="K22" s="93"/>
      <c r="L22" s="93"/>
      <c r="M22" s="93"/>
    </row>
    <row r="23" spans="1:13" s="93" customFormat="1" x14ac:dyDescent="0.25">
      <c r="A23" s="220"/>
      <c r="B23" s="278"/>
    </row>
    <row r="24" spans="1:13" s="93" customFormat="1" x14ac:dyDescent="0.25">
      <c r="A24" s="220"/>
    </row>
    <row r="25" spans="1:13" s="93" customFormat="1" x14ac:dyDescent="0.25">
      <c r="A25" s="220"/>
    </row>
    <row r="26" spans="1:13" s="93" customFormat="1" x14ac:dyDescent="0.25">
      <c r="A26" s="220"/>
    </row>
    <row r="27" spans="1:13" s="93" customFormat="1" x14ac:dyDescent="0.25">
      <c r="A27" s="220"/>
    </row>
    <row r="28" spans="1:13" s="93" customFormat="1" x14ac:dyDescent="0.25">
      <c r="A28" s="178"/>
    </row>
    <row r="29" spans="1:13" s="93" customFormat="1" x14ac:dyDescent="0.25"/>
    <row r="30" spans="1:13" x14ac:dyDescent="0.25">
      <c r="I30" s="93"/>
      <c r="J30" s="93"/>
      <c r="K30" s="93"/>
      <c r="L30" s="93"/>
      <c r="M30" s="93"/>
    </row>
    <row r="31" spans="1:13" x14ac:dyDescent="0.25">
      <c r="I31" s="93"/>
      <c r="J31" s="93"/>
      <c r="K31" s="93"/>
      <c r="L31" s="93"/>
      <c r="M31" s="93"/>
    </row>
  </sheetData>
  <mergeCells count="3">
    <mergeCell ref="A1:B1"/>
    <mergeCell ref="F1:H2"/>
    <mergeCell ref="B3:G4"/>
  </mergeCells>
  <pageMargins left="0.3" right="0.39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9" sqref="H9"/>
    </sheetView>
  </sheetViews>
  <sheetFormatPr defaultRowHeight="15" x14ac:dyDescent="0.25"/>
  <cols>
    <col min="1" max="1" width="3.7109375" customWidth="1"/>
    <col min="2" max="2" width="31.42578125" customWidth="1"/>
    <col min="3" max="3" width="10.42578125" customWidth="1"/>
    <col min="4" max="4" width="8.28515625" customWidth="1"/>
    <col min="5" max="6" width="10.7109375" customWidth="1"/>
    <col min="7" max="7" width="8.140625" customWidth="1"/>
    <col min="8" max="8" width="10.85546875" customWidth="1"/>
  </cols>
  <sheetData>
    <row r="1" spans="1:8" x14ac:dyDescent="0.25">
      <c r="A1" s="482" t="s">
        <v>264</v>
      </c>
      <c r="B1" s="482"/>
      <c r="F1" s="344" t="s">
        <v>552</v>
      </c>
      <c r="G1" s="344"/>
      <c r="H1" s="344"/>
    </row>
    <row r="2" spans="1:8" x14ac:dyDescent="0.25">
      <c r="F2" s="344"/>
      <c r="G2" s="344"/>
      <c r="H2" s="344"/>
    </row>
    <row r="3" spans="1:8" x14ac:dyDescent="0.25">
      <c r="B3" s="356" t="s">
        <v>554</v>
      </c>
      <c r="C3" s="356"/>
      <c r="D3" s="356"/>
      <c r="E3" s="356"/>
      <c r="F3" s="356"/>
      <c r="G3" s="356"/>
    </row>
    <row r="4" spans="1:8" x14ac:dyDescent="0.25">
      <c r="B4" s="356"/>
      <c r="C4" s="356"/>
      <c r="D4" s="356"/>
      <c r="E4" s="356"/>
      <c r="F4" s="356"/>
      <c r="G4" s="356"/>
    </row>
    <row r="7" spans="1:8" ht="56.25" x14ac:dyDescent="0.25">
      <c r="A7" s="197" t="s">
        <v>276</v>
      </c>
      <c r="B7" s="197" t="s">
        <v>117</v>
      </c>
      <c r="C7" s="260" t="s">
        <v>411</v>
      </c>
      <c r="D7" s="273" t="s">
        <v>412</v>
      </c>
      <c r="E7" s="273" t="s">
        <v>413</v>
      </c>
      <c r="F7" s="273" t="s">
        <v>414</v>
      </c>
      <c r="G7" s="273" t="s">
        <v>412</v>
      </c>
      <c r="H7" s="273" t="s">
        <v>415</v>
      </c>
    </row>
    <row r="8" spans="1:8" ht="22.5" x14ac:dyDescent="0.25">
      <c r="A8" s="197" t="s">
        <v>26</v>
      </c>
      <c r="B8" s="260" t="s">
        <v>555</v>
      </c>
      <c r="C8" s="302">
        <v>0</v>
      </c>
      <c r="D8" s="302">
        <v>0</v>
      </c>
      <c r="E8" s="302">
        <v>0</v>
      </c>
      <c r="F8" s="302">
        <v>0</v>
      </c>
      <c r="G8" s="302">
        <v>0</v>
      </c>
      <c r="H8" s="302">
        <v>0</v>
      </c>
    </row>
    <row r="9" spans="1:8" ht="22.5" x14ac:dyDescent="0.25">
      <c r="A9" s="197" t="s">
        <v>27</v>
      </c>
      <c r="B9" s="260" t="s">
        <v>556</v>
      </c>
      <c r="C9" s="302">
        <v>0</v>
      </c>
      <c r="D9" s="302">
        <v>0</v>
      </c>
      <c r="E9" s="302">
        <v>0</v>
      </c>
      <c r="F9" s="302">
        <v>0</v>
      </c>
      <c r="G9" s="302">
        <v>0</v>
      </c>
      <c r="H9" s="302">
        <v>0</v>
      </c>
    </row>
    <row r="10" spans="1:8" ht="27" customHeight="1" x14ac:dyDescent="0.25">
      <c r="A10" s="197" t="s">
        <v>28</v>
      </c>
      <c r="B10" s="260" t="s">
        <v>557</v>
      </c>
      <c r="C10" s="302">
        <v>0</v>
      </c>
      <c r="D10" s="302">
        <v>0</v>
      </c>
      <c r="E10" s="302">
        <v>0</v>
      </c>
      <c r="F10" s="302">
        <v>0</v>
      </c>
      <c r="G10" s="302">
        <v>0</v>
      </c>
      <c r="H10" s="302">
        <v>0</v>
      </c>
    </row>
    <row r="11" spans="1:8" ht="26.25" customHeight="1" x14ac:dyDescent="0.25">
      <c r="A11" s="197" t="s">
        <v>416</v>
      </c>
      <c r="B11" s="260" t="s">
        <v>558</v>
      </c>
      <c r="C11" s="302">
        <v>0</v>
      </c>
      <c r="D11" s="302">
        <v>0</v>
      </c>
      <c r="E11" s="302">
        <v>0</v>
      </c>
      <c r="F11" s="302">
        <v>0</v>
      </c>
      <c r="G11" s="302">
        <v>0</v>
      </c>
      <c r="H11" s="302">
        <v>0</v>
      </c>
    </row>
    <row r="12" spans="1:8" ht="28.5" customHeight="1" x14ac:dyDescent="0.25">
      <c r="A12" s="197" t="s">
        <v>29</v>
      </c>
      <c r="B12" s="260" t="s">
        <v>559</v>
      </c>
      <c r="C12" s="302">
        <v>0</v>
      </c>
      <c r="D12" s="302">
        <v>0</v>
      </c>
      <c r="E12" s="302">
        <v>0</v>
      </c>
      <c r="F12" s="302">
        <v>0</v>
      </c>
      <c r="G12" s="302">
        <v>0</v>
      </c>
      <c r="H12" s="302">
        <v>0</v>
      </c>
    </row>
    <row r="13" spans="1:8" ht="29.25" customHeight="1" x14ac:dyDescent="0.25">
      <c r="A13" s="197" t="s">
        <v>30</v>
      </c>
      <c r="B13" s="260" t="s">
        <v>560</v>
      </c>
      <c r="C13" s="302">
        <v>0</v>
      </c>
      <c r="D13" s="302">
        <v>0</v>
      </c>
      <c r="E13" s="302">
        <v>0</v>
      </c>
      <c r="F13" s="302">
        <v>0</v>
      </c>
      <c r="G13" s="302">
        <v>0</v>
      </c>
      <c r="H13" s="302">
        <v>0</v>
      </c>
    </row>
    <row r="14" spans="1:8" ht="30.75" customHeight="1" x14ac:dyDescent="0.25">
      <c r="A14" s="197" t="s">
        <v>31</v>
      </c>
      <c r="B14" s="260" t="s">
        <v>561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</row>
    <row r="15" spans="1:8" ht="27" customHeight="1" x14ac:dyDescent="0.25">
      <c r="A15" s="197" t="s">
        <v>562</v>
      </c>
      <c r="B15" s="260" t="s">
        <v>563</v>
      </c>
      <c r="C15" s="302">
        <v>0</v>
      </c>
      <c r="D15" s="302">
        <v>0</v>
      </c>
      <c r="E15" s="302">
        <v>0</v>
      </c>
      <c r="F15" s="302">
        <v>0</v>
      </c>
      <c r="G15" s="302">
        <v>0</v>
      </c>
      <c r="H15" s="302">
        <v>0</v>
      </c>
    </row>
    <row r="16" spans="1:8" ht="32.25" customHeight="1" x14ac:dyDescent="0.25">
      <c r="A16" s="197" t="s">
        <v>564</v>
      </c>
      <c r="B16" s="260" t="s">
        <v>565</v>
      </c>
      <c r="C16" s="302">
        <v>0</v>
      </c>
      <c r="D16" s="302">
        <v>0</v>
      </c>
      <c r="E16" s="302">
        <v>0</v>
      </c>
      <c r="F16" s="302">
        <v>0</v>
      </c>
      <c r="G16" s="302">
        <v>0</v>
      </c>
      <c r="H16" s="302">
        <v>0</v>
      </c>
    </row>
    <row r="17" spans="1:8" ht="28.5" customHeight="1" x14ac:dyDescent="0.25">
      <c r="A17" s="197" t="s">
        <v>32</v>
      </c>
      <c r="B17" s="260" t="s">
        <v>566</v>
      </c>
      <c r="C17" s="302">
        <v>0</v>
      </c>
      <c r="D17" s="302">
        <v>0</v>
      </c>
      <c r="E17" s="302">
        <v>0</v>
      </c>
      <c r="F17" s="302">
        <v>0</v>
      </c>
      <c r="G17" s="302">
        <v>0</v>
      </c>
      <c r="H17" s="302">
        <v>0</v>
      </c>
    </row>
    <row r="18" spans="1:8" ht="42" customHeight="1" x14ac:dyDescent="0.25">
      <c r="A18" s="197" t="s">
        <v>33</v>
      </c>
      <c r="B18" s="260" t="s">
        <v>567</v>
      </c>
      <c r="C18" s="302">
        <v>0</v>
      </c>
      <c r="D18" s="302">
        <v>0</v>
      </c>
      <c r="E18" s="302">
        <v>0</v>
      </c>
      <c r="F18" s="302">
        <v>0</v>
      </c>
      <c r="G18" s="302">
        <v>0</v>
      </c>
      <c r="H18" s="302">
        <v>0</v>
      </c>
    </row>
    <row r="19" spans="1:8" ht="30.75" customHeight="1" x14ac:dyDescent="0.25">
      <c r="A19" s="197" t="s">
        <v>34</v>
      </c>
      <c r="B19" s="260" t="s">
        <v>568</v>
      </c>
      <c r="C19" s="302">
        <v>0</v>
      </c>
      <c r="D19" s="302">
        <v>0</v>
      </c>
      <c r="E19" s="302">
        <v>0</v>
      </c>
      <c r="F19" s="302">
        <v>0</v>
      </c>
      <c r="G19" s="302">
        <v>0</v>
      </c>
      <c r="H19" s="302">
        <v>0</v>
      </c>
    </row>
    <row r="20" spans="1:8" ht="43.5" customHeight="1" x14ac:dyDescent="0.25">
      <c r="A20" s="197" t="s">
        <v>569</v>
      </c>
      <c r="B20" s="260" t="s">
        <v>570</v>
      </c>
      <c r="C20" s="302">
        <v>0</v>
      </c>
      <c r="D20" s="302">
        <v>0</v>
      </c>
      <c r="E20" s="302">
        <v>0</v>
      </c>
      <c r="F20" s="302">
        <v>0</v>
      </c>
      <c r="G20" s="302">
        <v>0</v>
      </c>
      <c r="H20" s="302">
        <v>0</v>
      </c>
    </row>
    <row r="21" spans="1:8" ht="35.25" customHeight="1" x14ac:dyDescent="0.25">
      <c r="A21" s="197" t="s">
        <v>571</v>
      </c>
      <c r="B21" s="260" t="s">
        <v>573</v>
      </c>
      <c r="C21" s="302">
        <v>0</v>
      </c>
      <c r="D21" s="302">
        <v>0</v>
      </c>
      <c r="E21" s="302">
        <v>0</v>
      </c>
      <c r="F21" s="302">
        <v>0</v>
      </c>
      <c r="G21" s="302">
        <v>0</v>
      </c>
      <c r="H21" s="302">
        <v>0</v>
      </c>
    </row>
    <row r="22" spans="1:8" ht="29.25" customHeight="1" x14ac:dyDescent="0.25">
      <c r="A22" s="197" t="s">
        <v>572</v>
      </c>
      <c r="B22" s="260" t="s">
        <v>574</v>
      </c>
      <c r="C22" s="302">
        <v>0</v>
      </c>
      <c r="D22" s="302">
        <v>0</v>
      </c>
      <c r="E22" s="302">
        <v>0</v>
      </c>
      <c r="F22" s="302">
        <v>0</v>
      </c>
      <c r="G22" s="302">
        <v>0</v>
      </c>
      <c r="H22" s="302">
        <v>0</v>
      </c>
    </row>
    <row r="23" spans="1:8" x14ac:dyDescent="0.25">
      <c r="A23" s="220"/>
      <c r="B23" s="278"/>
      <c r="C23" s="93"/>
      <c r="D23" s="93"/>
      <c r="E23" s="93"/>
      <c r="F23" s="93"/>
      <c r="G23" s="93"/>
      <c r="H23" s="93"/>
    </row>
    <row r="24" spans="1:8" x14ac:dyDescent="0.25">
      <c r="A24" s="220"/>
      <c r="B24" s="93"/>
      <c r="C24" s="93"/>
      <c r="D24" s="93"/>
      <c r="E24" s="93"/>
      <c r="F24" s="93"/>
      <c r="G24" s="93"/>
      <c r="H24" s="93"/>
    </row>
    <row r="25" spans="1:8" x14ac:dyDescent="0.25">
      <c r="A25" s="220"/>
      <c r="B25" s="93"/>
      <c r="C25" s="93"/>
      <c r="D25" s="93"/>
      <c r="E25" s="93"/>
      <c r="F25" s="93"/>
      <c r="G25" s="93"/>
      <c r="H25" s="93"/>
    </row>
  </sheetData>
  <mergeCells count="3">
    <mergeCell ref="A1:B1"/>
    <mergeCell ref="F1:H2"/>
    <mergeCell ref="B3:G4"/>
  </mergeCells>
  <pageMargins left="0.34" right="0.4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view="pageLayout" zoomScaleNormal="100" workbookViewId="0">
      <selection activeCell="J39" sqref="J39"/>
    </sheetView>
  </sheetViews>
  <sheetFormatPr defaultColWidth="9.140625" defaultRowHeight="15" x14ac:dyDescent="0.25"/>
  <cols>
    <col min="1" max="1" width="5.28515625" style="3" customWidth="1"/>
    <col min="2" max="2" width="37.5703125" style="2" customWidth="1"/>
    <col min="3" max="3" width="10.140625" customWidth="1"/>
    <col min="4" max="6" width="8.85546875" customWidth="1"/>
    <col min="7" max="8" width="8.140625" customWidth="1"/>
    <col min="9" max="9" width="9" customWidth="1"/>
    <col min="10" max="10" width="11.42578125" customWidth="1"/>
    <col min="11" max="11" width="11.85546875" customWidth="1"/>
    <col min="12" max="12" width="12.28515625" customWidth="1"/>
    <col min="13" max="13" width="28.5703125" customWidth="1"/>
  </cols>
  <sheetData>
    <row r="1" spans="1:13" ht="13.5" customHeight="1" x14ac:dyDescent="0.25">
      <c r="A1" s="352" t="s">
        <v>264</v>
      </c>
      <c r="B1" s="354"/>
      <c r="C1" s="354"/>
      <c r="D1" s="347" t="s">
        <v>301</v>
      </c>
      <c r="E1" s="356"/>
      <c r="F1" s="356"/>
      <c r="G1" s="356"/>
      <c r="H1" s="356"/>
      <c r="I1" s="356"/>
      <c r="J1" s="162"/>
      <c r="K1" s="351" t="s">
        <v>770</v>
      </c>
      <c r="L1" s="344"/>
    </row>
    <row r="2" spans="1:13" ht="15" customHeight="1" x14ac:dyDescent="0.25">
      <c r="A2" s="352"/>
      <c r="B2" s="353"/>
      <c r="C2" s="353"/>
      <c r="D2" s="356"/>
      <c r="E2" s="356"/>
      <c r="F2" s="356"/>
      <c r="G2" s="356"/>
      <c r="H2" s="356"/>
      <c r="I2" s="356"/>
      <c r="J2" s="161"/>
      <c r="K2" s="344"/>
      <c r="L2" s="344"/>
    </row>
    <row r="3" spans="1:13" ht="12" customHeight="1" x14ac:dyDescent="0.25">
      <c r="A3" s="152"/>
      <c r="B3" s="153"/>
      <c r="C3" s="153"/>
      <c r="D3" s="356"/>
      <c r="E3" s="356"/>
      <c r="F3" s="356"/>
      <c r="G3" s="356"/>
      <c r="H3" s="356"/>
      <c r="I3" s="356"/>
      <c r="J3" s="154"/>
      <c r="K3" s="154"/>
      <c r="L3" s="284" t="s">
        <v>728</v>
      </c>
    </row>
    <row r="4" spans="1:13" ht="15" customHeight="1" x14ac:dyDescent="0.25">
      <c r="A4" s="19"/>
      <c r="B4" s="35" t="s">
        <v>83</v>
      </c>
      <c r="C4" s="20"/>
      <c r="D4" s="141"/>
      <c r="E4" s="141"/>
      <c r="F4" s="141"/>
      <c r="G4" s="141"/>
      <c r="H4" s="21"/>
      <c r="I4" s="21"/>
      <c r="J4" s="87"/>
      <c r="K4" s="340" t="s">
        <v>51</v>
      </c>
      <c r="L4" s="345"/>
    </row>
    <row r="5" spans="1:13" ht="57" customHeight="1" x14ac:dyDescent="0.25">
      <c r="A5" s="22" t="s">
        <v>276</v>
      </c>
      <c r="B5" s="23" t="s">
        <v>49</v>
      </c>
      <c r="C5" s="207" t="s">
        <v>206</v>
      </c>
      <c r="D5" s="207" t="s">
        <v>208</v>
      </c>
      <c r="E5" s="207" t="s">
        <v>302</v>
      </c>
      <c r="F5" s="207" t="s">
        <v>211</v>
      </c>
      <c r="G5" s="207" t="s">
        <v>209</v>
      </c>
      <c r="H5" s="207" t="s">
        <v>303</v>
      </c>
      <c r="I5" s="207" t="s">
        <v>212</v>
      </c>
      <c r="J5" s="207" t="s">
        <v>213</v>
      </c>
      <c r="K5" s="207" t="s">
        <v>214</v>
      </c>
      <c r="L5" s="207" t="s">
        <v>299</v>
      </c>
    </row>
    <row r="6" spans="1:13" ht="14.1" customHeight="1" x14ac:dyDescent="0.25">
      <c r="A6" s="25" t="s">
        <v>26</v>
      </c>
      <c r="B6" s="29" t="s">
        <v>62</v>
      </c>
      <c r="C6" s="89">
        <f>C7+C8</f>
        <v>0</v>
      </c>
      <c r="D6" s="89">
        <v>0</v>
      </c>
      <c r="E6" s="26">
        <v>0</v>
      </c>
      <c r="F6" s="89">
        <v>0</v>
      </c>
      <c r="G6" s="89">
        <v>0</v>
      </c>
      <c r="H6" s="89">
        <v>0</v>
      </c>
      <c r="I6" s="89">
        <v>0</v>
      </c>
      <c r="J6" s="89">
        <f>C6+F6+I6</f>
        <v>0</v>
      </c>
      <c r="K6" s="89">
        <f>D6+G6</f>
        <v>0</v>
      </c>
      <c r="L6" s="26">
        <f>E6+H6</f>
        <v>0</v>
      </c>
    </row>
    <row r="7" spans="1:13" ht="12.75" customHeight="1" x14ac:dyDescent="0.25">
      <c r="A7" s="25"/>
      <c r="B7" s="30" t="s">
        <v>65</v>
      </c>
      <c r="C7" s="89">
        <v>0</v>
      </c>
      <c r="D7" s="89">
        <v>0</v>
      </c>
      <c r="E7" s="26">
        <v>0</v>
      </c>
      <c r="F7" s="89">
        <v>0</v>
      </c>
      <c r="G7" s="89">
        <v>0</v>
      </c>
      <c r="H7" s="89">
        <v>0</v>
      </c>
      <c r="I7" s="89">
        <v>0</v>
      </c>
      <c r="J7" s="89">
        <f t="shared" ref="J7:J35" si="0">C7+F7+I7</f>
        <v>0</v>
      </c>
      <c r="K7" s="89">
        <f t="shared" ref="K7:K36" si="1">D7+G7</f>
        <v>0</v>
      </c>
      <c r="L7" s="26">
        <f t="shared" ref="L7:L36" si="2">E7+H7</f>
        <v>0</v>
      </c>
    </row>
    <row r="8" spans="1:13" ht="12" customHeight="1" x14ac:dyDescent="0.25">
      <c r="A8" s="25"/>
      <c r="B8" s="30" t="s">
        <v>66</v>
      </c>
      <c r="C8" s="89">
        <v>0</v>
      </c>
      <c r="D8" s="89">
        <v>0</v>
      </c>
      <c r="E8" s="26">
        <v>0</v>
      </c>
      <c r="F8" s="89">
        <v>0</v>
      </c>
      <c r="G8" s="89">
        <v>0</v>
      </c>
      <c r="H8" s="89">
        <v>0</v>
      </c>
      <c r="I8" s="89">
        <v>0</v>
      </c>
      <c r="J8" s="89">
        <f t="shared" si="0"/>
        <v>0</v>
      </c>
      <c r="K8" s="89">
        <f t="shared" si="1"/>
        <v>0</v>
      </c>
      <c r="L8" s="26">
        <f t="shared" si="2"/>
        <v>0</v>
      </c>
    </row>
    <row r="9" spans="1:13" ht="24" customHeight="1" x14ac:dyDescent="0.25">
      <c r="A9" s="25" t="s">
        <v>27</v>
      </c>
      <c r="B9" s="30" t="s">
        <v>105</v>
      </c>
      <c r="C9" s="27">
        <v>0</v>
      </c>
      <c r="D9" s="89">
        <v>0</v>
      </c>
      <c r="E9" s="26">
        <v>9489</v>
      </c>
      <c r="F9" s="89">
        <v>0</v>
      </c>
      <c r="G9" s="89">
        <v>0</v>
      </c>
      <c r="H9" s="27">
        <v>0</v>
      </c>
      <c r="I9" s="27">
        <v>0</v>
      </c>
      <c r="J9" s="89">
        <f t="shared" si="0"/>
        <v>0</v>
      </c>
      <c r="K9" s="89">
        <f t="shared" si="1"/>
        <v>0</v>
      </c>
      <c r="L9" s="26">
        <f t="shared" si="2"/>
        <v>9489</v>
      </c>
    </row>
    <row r="10" spans="1:13" ht="14.1" customHeight="1" x14ac:dyDescent="0.25">
      <c r="A10" s="25" t="s">
        <v>28</v>
      </c>
      <c r="B10" s="30" t="s">
        <v>90</v>
      </c>
      <c r="C10" s="27">
        <v>25863</v>
      </c>
      <c r="D10" s="89">
        <v>28149</v>
      </c>
      <c r="E10" s="26">
        <v>28370</v>
      </c>
      <c r="F10" s="89">
        <v>0</v>
      </c>
      <c r="G10" s="89">
        <v>0</v>
      </c>
      <c r="H10" s="27">
        <v>0</v>
      </c>
      <c r="I10" s="27">
        <v>0</v>
      </c>
      <c r="J10" s="89">
        <f t="shared" si="0"/>
        <v>25863</v>
      </c>
      <c r="K10" s="89">
        <f t="shared" si="1"/>
        <v>28149</v>
      </c>
      <c r="L10" s="26">
        <f t="shared" si="2"/>
        <v>28370</v>
      </c>
      <c r="M10" s="66"/>
    </row>
    <row r="11" spans="1:13" ht="22.5" customHeight="1" x14ac:dyDescent="0.25">
      <c r="A11" s="25">
        <v>4</v>
      </c>
      <c r="B11" s="30" t="s">
        <v>110</v>
      </c>
      <c r="C11" s="27">
        <v>0</v>
      </c>
      <c r="D11" s="89">
        <v>0</v>
      </c>
      <c r="E11" s="26">
        <v>0</v>
      </c>
      <c r="F11" s="89">
        <v>0</v>
      </c>
      <c r="G11" s="89">
        <v>0</v>
      </c>
      <c r="H11" s="27">
        <v>0</v>
      </c>
      <c r="I11" s="27">
        <v>0</v>
      </c>
      <c r="J11" s="89">
        <f t="shared" si="0"/>
        <v>0</v>
      </c>
      <c r="K11" s="89">
        <f t="shared" si="1"/>
        <v>0</v>
      </c>
      <c r="L11" s="26">
        <f t="shared" si="2"/>
        <v>0</v>
      </c>
      <c r="M11" s="66"/>
    </row>
    <row r="12" spans="1:13" ht="22.5" customHeight="1" x14ac:dyDescent="0.25">
      <c r="A12" s="25">
        <v>5</v>
      </c>
      <c r="B12" s="30" t="s">
        <v>258</v>
      </c>
      <c r="C12" s="27">
        <v>12960</v>
      </c>
      <c r="D12" s="89">
        <v>11910</v>
      </c>
      <c r="E12" s="26">
        <v>11161</v>
      </c>
      <c r="F12" s="89">
        <v>0</v>
      </c>
      <c r="G12" s="89">
        <v>0</v>
      </c>
      <c r="H12" s="27">
        <v>0</v>
      </c>
      <c r="I12" s="27">
        <v>0</v>
      </c>
      <c r="J12" s="89">
        <f t="shared" si="0"/>
        <v>12960</v>
      </c>
      <c r="K12" s="89">
        <f t="shared" si="1"/>
        <v>11910</v>
      </c>
      <c r="L12" s="26">
        <f t="shared" si="2"/>
        <v>11161</v>
      </c>
      <c r="M12" s="66"/>
    </row>
    <row r="13" spans="1:13" ht="12" customHeight="1" x14ac:dyDescent="0.25">
      <c r="A13" s="116" t="s">
        <v>259</v>
      </c>
      <c r="B13" s="306" t="s">
        <v>732</v>
      </c>
      <c r="C13" s="89"/>
      <c r="D13" s="89"/>
      <c r="E13" s="26">
        <v>9964</v>
      </c>
      <c r="F13" s="89">
        <v>0</v>
      </c>
      <c r="G13" s="89">
        <v>0</v>
      </c>
      <c r="H13" s="89">
        <v>0</v>
      </c>
      <c r="I13" s="89">
        <v>0</v>
      </c>
      <c r="J13" s="89"/>
      <c r="K13" s="89">
        <f t="shared" si="1"/>
        <v>0</v>
      </c>
      <c r="L13" s="26">
        <f t="shared" si="2"/>
        <v>9964</v>
      </c>
      <c r="M13" s="66"/>
    </row>
    <row r="14" spans="1:13" ht="14.1" customHeight="1" x14ac:dyDescent="0.25">
      <c r="A14" s="25">
        <v>6</v>
      </c>
      <c r="B14" s="307" t="s">
        <v>260</v>
      </c>
      <c r="C14" s="27">
        <f>C9+C10+C11+C12</f>
        <v>38823</v>
      </c>
      <c r="D14" s="89">
        <f t="shared" ref="D14:J14" si="3">D9+D10+D11+D12</f>
        <v>40059</v>
      </c>
      <c r="E14" s="26">
        <f>E9+E10+E11+E12+E13</f>
        <v>58984</v>
      </c>
      <c r="F14" s="89">
        <f t="shared" si="3"/>
        <v>0</v>
      </c>
      <c r="G14" s="89">
        <v>0</v>
      </c>
      <c r="H14" s="89">
        <f t="shared" si="3"/>
        <v>0</v>
      </c>
      <c r="I14" s="89">
        <f t="shared" si="3"/>
        <v>0</v>
      </c>
      <c r="J14" s="89">
        <f t="shared" si="3"/>
        <v>38823</v>
      </c>
      <c r="K14" s="89">
        <f t="shared" si="1"/>
        <v>40059</v>
      </c>
      <c r="L14" s="26">
        <f t="shared" si="2"/>
        <v>58984</v>
      </c>
      <c r="M14" s="66"/>
    </row>
    <row r="15" spans="1:13" ht="14.1" customHeight="1" x14ac:dyDescent="0.25">
      <c r="A15" s="25">
        <v>7</v>
      </c>
      <c r="B15" s="30" t="s">
        <v>67</v>
      </c>
      <c r="C15" s="27">
        <v>5000</v>
      </c>
      <c r="D15" s="89">
        <v>0</v>
      </c>
      <c r="E15" s="26"/>
      <c r="F15" s="89">
        <v>0</v>
      </c>
      <c r="G15" s="89">
        <v>0</v>
      </c>
      <c r="H15" s="27">
        <v>0</v>
      </c>
      <c r="I15" s="27">
        <v>0</v>
      </c>
      <c r="J15" s="89">
        <f t="shared" si="0"/>
        <v>5000</v>
      </c>
      <c r="K15" s="89">
        <f t="shared" si="1"/>
        <v>0</v>
      </c>
      <c r="L15" s="26">
        <f t="shared" si="2"/>
        <v>0</v>
      </c>
      <c r="M15" s="66"/>
    </row>
    <row r="16" spans="1:13" ht="14.1" customHeight="1" x14ac:dyDescent="0.25">
      <c r="A16" s="25">
        <v>8</v>
      </c>
      <c r="B16" s="30" t="s">
        <v>68</v>
      </c>
      <c r="C16" s="27">
        <v>86130</v>
      </c>
      <c r="D16" s="89">
        <v>90130</v>
      </c>
      <c r="E16" s="26">
        <v>172540</v>
      </c>
      <c r="F16" s="89">
        <v>0</v>
      </c>
      <c r="G16" s="89">
        <v>0</v>
      </c>
      <c r="H16" s="27">
        <v>0</v>
      </c>
      <c r="I16" s="27">
        <v>0</v>
      </c>
      <c r="J16" s="89">
        <f t="shared" si="0"/>
        <v>86130</v>
      </c>
      <c r="K16" s="89">
        <f t="shared" si="1"/>
        <v>90130</v>
      </c>
      <c r="L16" s="26">
        <f t="shared" si="2"/>
        <v>172540</v>
      </c>
      <c r="M16" s="66"/>
    </row>
    <row r="17" spans="1:13" ht="14.1" customHeight="1" x14ac:dyDescent="0.25">
      <c r="A17" s="25">
        <v>9</v>
      </c>
      <c r="B17" s="30" t="s">
        <v>69</v>
      </c>
      <c r="C17" s="27">
        <v>10000</v>
      </c>
      <c r="D17" s="89">
        <v>10000</v>
      </c>
      <c r="E17" s="26">
        <v>0</v>
      </c>
      <c r="F17" s="89">
        <v>0</v>
      </c>
      <c r="G17" s="89">
        <v>0</v>
      </c>
      <c r="H17" s="27">
        <v>0</v>
      </c>
      <c r="I17" s="27">
        <v>0</v>
      </c>
      <c r="J17" s="89">
        <f t="shared" si="0"/>
        <v>10000</v>
      </c>
      <c r="K17" s="89">
        <f t="shared" si="1"/>
        <v>10000</v>
      </c>
      <c r="L17" s="26">
        <f t="shared" si="2"/>
        <v>0</v>
      </c>
      <c r="M17" s="66"/>
    </row>
    <row r="18" spans="1:13" ht="24.75" customHeight="1" x14ac:dyDescent="0.25">
      <c r="A18" s="25">
        <v>10</v>
      </c>
      <c r="B18" s="30" t="s">
        <v>162</v>
      </c>
      <c r="C18" s="27">
        <v>26400</v>
      </c>
      <c r="D18" s="89">
        <v>26400</v>
      </c>
      <c r="E18" s="26">
        <v>30254</v>
      </c>
      <c r="F18" s="89">
        <v>0</v>
      </c>
      <c r="G18" s="89">
        <v>0</v>
      </c>
      <c r="H18" s="27">
        <v>0</v>
      </c>
      <c r="I18" s="27">
        <v>0</v>
      </c>
      <c r="J18" s="89">
        <f t="shared" si="0"/>
        <v>26400</v>
      </c>
      <c r="K18" s="89">
        <f t="shared" si="1"/>
        <v>26400</v>
      </c>
      <c r="L18" s="26">
        <f t="shared" si="2"/>
        <v>30254</v>
      </c>
      <c r="M18" s="66"/>
    </row>
    <row r="19" spans="1:13" ht="14.1" customHeight="1" x14ac:dyDescent="0.25">
      <c r="A19" s="25">
        <v>11</v>
      </c>
      <c r="B19" s="30" t="s">
        <v>733</v>
      </c>
      <c r="C19" s="27">
        <v>0</v>
      </c>
      <c r="D19" s="89">
        <v>0</v>
      </c>
      <c r="E19" s="26">
        <v>0</v>
      </c>
      <c r="F19" s="89">
        <v>0</v>
      </c>
      <c r="G19" s="89">
        <v>0</v>
      </c>
      <c r="H19" s="27">
        <v>0</v>
      </c>
      <c r="I19" s="27">
        <v>0</v>
      </c>
      <c r="J19" s="89">
        <f t="shared" si="0"/>
        <v>0</v>
      </c>
      <c r="K19" s="89">
        <f t="shared" si="1"/>
        <v>0</v>
      </c>
      <c r="L19" s="26">
        <f t="shared" si="2"/>
        <v>0</v>
      </c>
      <c r="M19" s="66"/>
    </row>
    <row r="20" spans="1:13" ht="14.1" customHeight="1" x14ac:dyDescent="0.25">
      <c r="A20" s="25">
        <v>12</v>
      </c>
      <c r="B20" s="30" t="s">
        <v>71</v>
      </c>
      <c r="C20" s="27">
        <v>0</v>
      </c>
      <c r="D20" s="89">
        <v>0</v>
      </c>
      <c r="E20" s="26">
        <v>0</v>
      </c>
      <c r="F20" s="89">
        <v>0</v>
      </c>
      <c r="G20" s="89">
        <v>0</v>
      </c>
      <c r="H20" s="27">
        <v>0</v>
      </c>
      <c r="I20" s="27">
        <v>0</v>
      </c>
      <c r="J20" s="89">
        <f t="shared" si="0"/>
        <v>0</v>
      </c>
      <c r="K20" s="89">
        <f t="shared" si="1"/>
        <v>0</v>
      </c>
      <c r="L20" s="26">
        <f t="shared" si="2"/>
        <v>0</v>
      </c>
      <c r="M20" s="66"/>
    </row>
    <row r="21" spans="1:13" ht="14.1" customHeight="1" x14ac:dyDescent="0.25">
      <c r="A21" s="25">
        <v>13</v>
      </c>
      <c r="B21" s="30" t="s">
        <v>72</v>
      </c>
      <c r="C21" s="27">
        <v>159000</v>
      </c>
      <c r="D21" s="89">
        <v>239428</v>
      </c>
      <c r="E21" s="26">
        <v>239430</v>
      </c>
      <c r="F21" s="89">
        <v>0</v>
      </c>
      <c r="G21" s="89">
        <v>0</v>
      </c>
      <c r="H21" s="27">
        <v>0</v>
      </c>
      <c r="I21" s="27">
        <v>0</v>
      </c>
      <c r="J21" s="89">
        <f t="shared" si="0"/>
        <v>159000</v>
      </c>
      <c r="K21" s="89">
        <f t="shared" si="1"/>
        <v>239428</v>
      </c>
      <c r="L21" s="26">
        <f t="shared" si="2"/>
        <v>239430</v>
      </c>
      <c r="M21" s="66"/>
    </row>
    <row r="22" spans="1:13" ht="14.1" customHeight="1" x14ac:dyDescent="0.25">
      <c r="A22" s="25">
        <v>14</v>
      </c>
      <c r="B22" s="30" t="s">
        <v>73</v>
      </c>
      <c r="C22" s="27">
        <f>C23+C24+C25+C26+C27+C28+C29+C30</f>
        <v>853900</v>
      </c>
      <c r="D22" s="89">
        <v>854900</v>
      </c>
      <c r="E22" s="26">
        <f>E23+E24+E25+E26+E27+E28+E29+E30</f>
        <v>759453</v>
      </c>
      <c r="F22" s="89">
        <f t="shared" ref="F22:J22" si="4">F23+F24+F25+F26+F27+F28+F29+F30</f>
        <v>0</v>
      </c>
      <c r="G22" s="89">
        <f t="shared" si="4"/>
        <v>0</v>
      </c>
      <c r="H22" s="89">
        <f t="shared" si="4"/>
        <v>0</v>
      </c>
      <c r="I22" s="89">
        <v>0</v>
      </c>
      <c r="J22" s="89">
        <f t="shared" si="4"/>
        <v>853900</v>
      </c>
      <c r="K22" s="89">
        <f t="shared" si="1"/>
        <v>854900</v>
      </c>
      <c r="L22" s="26">
        <f t="shared" si="2"/>
        <v>759453</v>
      </c>
      <c r="M22" s="66"/>
    </row>
    <row r="23" spans="1:13" ht="14.1" customHeight="1" x14ac:dyDescent="0.25">
      <c r="A23" s="25"/>
      <c r="B23" s="30" t="s">
        <v>74</v>
      </c>
      <c r="C23" s="27">
        <v>245000</v>
      </c>
      <c r="D23" s="89">
        <v>245000</v>
      </c>
      <c r="E23" s="26">
        <v>217855</v>
      </c>
      <c r="F23" s="89">
        <v>0</v>
      </c>
      <c r="G23" s="89">
        <v>0</v>
      </c>
      <c r="H23" s="27">
        <v>0</v>
      </c>
      <c r="I23" s="27">
        <v>0</v>
      </c>
      <c r="J23" s="89">
        <f t="shared" si="0"/>
        <v>245000</v>
      </c>
      <c r="K23" s="89">
        <f t="shared" si="1"/>
        <v>245000</v>
      </c>
      <c r="L23" s="26">
        <f t="shared" si="2"/>
        <v>217855</v>
      </c>
      <c r="M23" s="66"/>
    </row>
    <row r="24" spans="1:13" ht="14.1" customHeight="1" x14ac:dyDescent="0.25">
      <c r="A24" s="25"/>
      <c r="B24" s="30" t="s">
        <v>75</v>
      </c>
      <c r="C24" s="27">
        <v>60000</v>
      </c>
      <c r="D24" s="89">
        <v>60000</v>
      </c>
      <c r="E24" s="26">
        <v>53809</v>
      </c>
      <c r="F24" s="89">
        <v>0</v>
      </c>
      <c r="G24" s="89">
        <v>0</v>
      </c>
      <c r="H24" s="27">
        <v>0</v>
      </c>
      <c r="I24" s="27">
        <v>0</v>
      </c>
      <c r="J24" s="89">
        <f t="shared" si="0"/>
        <v>60000</v>
      </c>
      <c r="K24" s="89">
        <f t="shared" si="1"/>
        <v>60000</v>
      </c>
      <c r="L24" s="26">
        <f t="shared" si="2"/>
        <v>53809</v>
      </c>
      <c r="M24" s="66"/>
    </row>
    <row r="25" spans="1:13" ht="14.1" customHeight="1" x14ac:dyDescent="0.25">
      <c r="A25" s="25"/>
      <c r="B25" s="30" t="s">
        <v>185</v>
      </c>
      <c r="C25" s="27">
        <v>1600</v>
      </c>
      <c r="D25" s="89">
        <v>1600</v>
      </c>
      <c r="E25" s="26">
        <v>1384</v>
      </c>
      <c r="F25" s="89">
        <v>0</v>
      </c>
      <c r="G25" s="89">
        <v>0</v>
      </c>
      <c r="H25" s="27">
        <v>0</v>
      </c>
      <c r="I25" s="27">
        <v>0</v>
      </c>
      <c r="J25" s="89">
        <f t="shared" si="0"/>
        <v>1600</v>
      </c>
      <c r="K25" s="89">
        <f t="shared" si="1"/>
        <v>1600</v>
      </c>
      <c r="L25" s="26">
        <f t="shared" si="2"/>
        <v>1384</v>
      </c>
      <c r="M25" s="66"/>
    </row>
    <row r="26" spans="1:13" ht="14.1" customHeight="1" x14ac:dyDescent="0.25">
      <c r="A26" s="25"/>
      <c r="B26" s="30" t="s">
        <v>76</v>
      </c>
      <c r="C26" s="27">
        <v>425000</v>
      </c>
      <c r="D26" s="89">
        <v>425000</v>
      </c>
      <c r="E26" s="26">
        <v>428742</v>
      </c>
      <c r="F26" s="89">
        <v>0</v>
      </c>
      <c r="G26" s="89">
        <v>0</v>
      </c>
      <c r="H26" s="27">
        <v>0</v>
      </c>
      <c r="I26" s="27">
        <v>0</v>
      </c>
      <c r="J26" s="89">
        <f t="shared" si="0"/>
        <v>425000</v>
      </c>
      <c r="K26" s="89">
        <f t="shared" si="1"/>
        <v>425000</v>
      </c>
      <c r="L26" s="26">
        <f t="shared" si="2"/>
        <v>428742</v>
      </c>
      <c r="M26" s="66"/>
    </row>
    <row r="27" spans="1:13" ht="14.1" customHeight="1" x14ac:dyDescent="0.25">
      <c r="A27" s="25"/>
      <c r="B27" s="30" t="s">
        <v>77</v>
      </c>
      <c r="C27" s="27">
        <v>6000</v>
      </c>
      <c r="D27" s="89">
        <v>6000</v>
      </c>
      <c r="E27" s="26">
        <v>9078</v>
      </c>
      <c r="F27" s="89">
        <v>0</v>
      </c>
      <c r="G27" s="89">
        <v>0</v>
      </c>
      <c r="H27" s="27">
        <v>0</v>
      </c>
      <c r="I27" s="27">
        <v>0</v>
      </c>
      <c r="J27" s="89">
        <f t="shared" si="0"/>
        <v>6000</v>
      </c>
      <c r="K27" s="89">
        <f t="shared" si="1"/>
        <v>6000</v>
      </c>
      <c r="L27" s="26">
        <f t="shared" si="2"/>
        <v>9078</v>
      </c>
      <c r="M27" s="66"/>
    </row>
    <row r="28" spans="1:13" ht="14.1" customHeight="1" x14ac:dyDescent="0.25">
      <c r="A28" s="25"/>
      <c r="B28" s="30" t="s">
        <v>78</v>
      </c>
      <c r="C28" s="27">
        <v>110000</v>
      </c>
      <c r="D28" s="89">
        <v>110000</v>
      </c>
      <c r="E28" s="26">
        <v>44629</v>
      </c>
      <c r="F28" s="89">
        <v>0</v>
      </c>
      <c r="G28" s="89">
        <v>0</v>
      </c>
      <c r="H28" s="27">
        <v>0</v>
      </c>
      <c r="I28" s="27">
        <v>0</v>
      </c>
      <c r="J28" s="89">
        <f t="shared" si="0"/>
        <v>110000</v>
      </c>
      <c r="K28" s="89">
        <f t="shared" si="1"/>
        <v>110000</v>
      </c>
      <c r="L28" s="26">
        <f t="shared" si="2"/>
        <v>44629</v>
      </c>
      <c r="M28" s="66"/>
    </row>
    <row r="29" spans="1:13" ht="14.1" customHeight="1" x14ac:dyDescent="0.25">
      <c r="A29" s="25"/>
      <c r="B29" s="30" t="s">
        <v>79</v>
      </c>
      <c r="C29" s="27">
        <v>2300</v>
      </c>
      <c r="D29" s="89">
        <v>2300</v>
      </c>
      <c r="E29" s="26">
        <v>1022</v>
      </c>
      <c r="F29" s="89">
        <v>0</v>
      </c>
      <c r="G29" s="89">
        <v>0</v>
      </c>
      <c r="H29" s="27">
        <v>0</v>
      </c>
      <c r="I29" s="27">
        <v>0</v>
      </c>
      <c r="J29" s="89">
        <f t="shared" si="0"/>
        <v>2300</v>
      </c>
      <c r="K29" s="89">
        <f t="shared" si="1"/>
        <v>2300</v>
      </c>
      <c r="L29" s="26">
        <f t="shared" si="2"/>
        <v>1022</v>
      </c>
      <c r="M29" s="66"/>
    </row>
    <row r="30" spans="1:13" ht="14.1" customHeight="1" x14ac:dyDescent="0.25">
      <c r="A30" s="25"/>
      <c r="B30" s="30" t="s">
        <v>80</v>
      </c>
      <c r="C30" s="27">
        <v>4000</v>
      </c>
      <c r="D30" s="89">
        <v>5000</v>
      </c>
      <c r="E30" s="26">
        <v>2934</v>
      </c>
      <c r="F30" s="89">
        <v>0</v>
      </c>
      <c r="G30" s="89">
        <v>0</v>
      </c>
      <c r="H30" s="27">
        <v>0</v>
      </c>
      <c r="I30" s="27">
        <v>0</v>
      </c>
      <c r="J30" s="89">
        <f t="shared" si="0"/>
        <v>4000</v>
      </c>
      <c r="K30" s="89">
        <f t="shared" si="1"/>
        <v>5000</v>
      </c>
      <c r="L30" s="26">
        <f t="shared" si="2"/>
        <v>2934</v>
      </c>
      <c r="M30" s="66"/>
    </row>
    <row r="31" spans="1:13" ht="14.1" customHeight="1" x14ac:dyDescent="0.25">
      <c r="A31" s="25">
        <v>15</v>
      </c>
      <c r="B31" s="30" t="s">
        <v>81</v>
      </c>
      <c r="C31" s="27">
        <v>95500</v>
      </c>
      <c r="D31" s="89">
        <v>103549</v>
      </c>
      <c r="E31" s="26">
        <v>554854</v>
      </c>
      <c r="F31" s="89">
        <v>0</v>
      </c>
      <c r="G31" s="89">
        <v>0</v>
      </c>
      <c r="H31" s="27">
        <v>0</v>
      </c>
      <c r="I31" s="27">
        <v>0</v>
      </c>
      <c r="J31" s="89">
        <f t="shared" si="0"/>
        <v>95500</v>
      </c>
      <c r="K31" s="89">
        <f t="shared" si="1"/>
        <v>103549</v>
      </c>
      <c r="L31" s="26">
        <f t="shared" si="2"/>
        <v>554854</v>
      </c>
      <c r="M31" s="66"/>
    </row>
    <row r="32" spans="1:13" ht="14.1" customHeight="1" x14ac:dyDescent="0.25">
      <c r="A32" s="25">
        <v>16</v>
      </c>
      <c r="B32" s="30" t="s">
        <v>107</v>
      </c>
      <c r="C32" s="27">
        <v>423362</v>
      </c>
      <c r="D32" s="89">
        <v>488273</v>
      </c>
      <c r="E32" s="26">
        <v>488273</v>
      </c>
      <c r="F32" s="89">
        <v>0</v>
      </c>
      <c r="G32" s="89">
        <v>0</v>
      </c>
      <c r="H32" s="27">
        <v>0</v>
      </c>
      <c r="I32" s="27">
        <v>0</v>
      </c>
      <c r="J32" s="89">
        <f t="shared" si="0"/>
        <v>423362</v>
      </c>
      <c r="K32" s="89">
        <f t="shared" si="1"/>
        <v>488273</v>
      </c>
      <c r="L32" s="26">
        <f t="shared" si="2"/>
        <v>488273</v>
      </c>
      <c r="M32" s="66"/>
    </row>
    <row r="33" spans="1:14" ht="14.1" customHeight="1" x14ac:dyDescent="0.25">
      <c r="A33" s="25">
        <v>17</v>
      </c>
      <c r="B33" s="29" t="s">
        <v>108</v>
      </c>
      <c r="C33" s="27">
        <f>C22+C31+C32</f>
        <v>1372762</v>
      </c>
      <c r="D33" s="89">
        <f t="shared" ref="D33:J33" si="5">D22+D31+D32</f>
        <v>1446722</v>
      </c>
      <c r="E33" s="26">
        <f t="shared" si="5"/>
        <v>1802580</v>
      </c>
      <c r="F33" s="89">
        <f t="shared" si="5"/>
        <v>0</v>
      </c>
      <c r="G33" s="89">
        <f t="shared" si="5"/>
        <v>0</v>
      </c>
      <c r="H33" s="89">
        <f t="shared" si="5"/>
        <v>0</v>
      </c>
      <c r="I33" s="89">
        <f t="shared" si="5"/>
        <v>0</v>
      </c>
      <c r="J33" s="89">
        <f t="shared" si="5"/>
        <v>1372762</v>
      </c>
      <c r="K33" s="89">
        <f t="shared" si="1"/>
        <v>1446722</v>
      </c>
      <c r="L33" s="26">
        <f t="shared" si="2"/>
        <v>1802580</v>
      </c>
      <c r="M33" s="66"/>
    </row>
    <row r="34" spans="1:14" ht="14.1" customHeight="1" x14ac:dyDescent="0.25">
      <c r="A34" s="25">
        <v>18</v>
      </c>
      <c r="B34" s="30" t="s">
        <v>82</v>
      </c>
      <c r="C34" s="27">
        <v>0</v>
      </c>
      <c r="D34" s="89">
        <v>0</v>
      </c>
      <c r="E34" s="26">
        <v>0</v>
      </c>
      <c r="F34" s="89">
        <v>0</v>
      </c>
      <c r="G34" s="89">
        <v>0</v>
      </c>
      <c r="H34" s="27">
        <v>0</v>
      </c>
      <c r="I34" s="27">
        <v>0</v>
      </c>
      <c r="J34" s="89">
        <f t="shared" si="0"/>
        <v>0</v>
      </c>
      <c r="K34" s="89">
        <f t="shared" si="1"/>
        <v>0</v>
      </c>
      <c r="L34" s="26">
        <f t="shared" si="2"/>
        <v>0</v>
      </c>
      <c r="M34" s="66"/>
    </row>
    <row r="35" spans="1:14" ht="14.1" customHeight="1" x14ac:dyDescent="0.25">
      <c r="A35" s="25">
        <v>19</v>
      </c>
      <c r="B35" s="30" t="s">
        <v>109</v>
      </c>
      <c r="C35" s="27">
        <v>0</v>
      </c>
      <c r="D35" s="89">
        <v>0</v>
      </c>
      <c r="E35" s="26">
        <v>0</v>
      </c>
      <c r="F35" s="89">
        <v>0</v>
      </c>
      <c r="G35" s="89">
        <v>0</v>
      </c>
      <c r="H35" s="27">
        <v>0</v>
      </c>
      <c r="I35" s="27">
        <v>0</v>
      </c>
      <c r="J35" s="89">
        <f t="shared" si="0"/>
        <v>0</v>
      </c>
      <c r="K35" s="89">
        <f t="shared" si="1"/>
        <v>0</v>
      </c>
      <c r="L35" s="26">
        <f t="shared" si="2"/>
        <v>0</v>
      </c>
      <c r="M35" s="66"/>
    </row>
    <row r="36" spans="1:14" ht="14.1" customHeight="1" x14ac:dyDescent="0.25">
      <c r="A36" s="25">
        <v>20</v>
      </c>
      <c r="B36" s="34" t="s">
        <v>111</v>
      </c>
      <c r="C36" s="89">
        <f>C6+C14+C15+C16+C17+C18+C19+C20+C21+C33+C34+C35</f>
        <v>1698115</v>
      </c>
      <c r="D36" s="89">
        <f t="shared" ref="D36:J36" si="6">D6+D14+D15+D16+D17+D18+D19+D20+D21+D33+D34+D35</f>
        <v>1852739</v>
      </c>
      <c r="E36" s="26">
        <f t="shared" si="6"/>
        <v>2303788</v>
      </c>
      <c r="F36" s="26">
        <f t="shared" si="6"/>
        <v>0</v>
      </c>
      <c r="G36" s="26">
        <f t="shared" si="6"/>
        <v>0</v>
      </c>
      <c r="H36" s="26">
        <f t="shared" si="6"/>
        <v>0</v>
      </c>
      <c r="I36" s="26">
        <f t="shared" si="6"/>
        <v>0</v>
      </c>
      <c r="J36" s="89">
        <f t="shared" si="6"/>
        <v>1698115</v>
      </c>
      <c r="K36" s="89">
        <f t="shared" si="1"/>
        <v>1852739</v>
      </c>
      <c r="L36" s="26">
        <f t="shared" si="2"/>
        <v>2303788</v>
      </c>
      <c r="M36" s="66"/>
    </row>
    <row r="37" spans="1:14" ht="14.1" customHeight="1" x14ac:dyDescent="0.25">
      <c r="A37" s="223" t="s">
        <v>264</v>
      </c>
      <c r="B37" s="82"/>
      <c r="C37" s="79"/>
      <c r="D37" s="347" t="s">
        <v>301</v>
      </c>
      <c r="E37" s="356"/>
      <c r="F37" s="356"/>
      <c r="G37" s="356"/>
      <c r="H37" s="356"/>
      <c r="I37" s="356"/>
      <c r="J37" s="79"/>
      <c r="K37" s="79"/>
      <c r="L37" s="79"/>
      <c r="M37" s="66"/>
    </row>
    <row r="38" spans="1:14" ht="14.1" customHeight="1" x14ac:dyDescent="0.25">
      <c r="A38" s="342"/>
      <c r="B38" s="355"/>
      <c r="C38" s="355"/>
      <c r="D38" s="356"/>
      <c r="E38" s="356"/>
      <c r="F38" s="356"/>
      <c r="G38" s="356"/>
      <c r="H38" s="356"/>
      <c r="I38" s="356"/>
      <c r="J38" s="79"/>
      <c r="K38" s="351" t="s">
        <v>771</v>
      </c>
      <c r="L38" s="344"/>
      <c r="M38" s="66"/>
    </row>
    <row r="39" spans="1:14" ht="14.1" customHeight="1" x14ac:dyDescent="0.25">
      <c r="A39" s="342"/>
      <c r="B39" s="343"/>
      <c r="C39" s="343"/>
      <c r="D39" s="356"/>
      <c r="E39" s="356"/>
      <c r="F39" s="356"/>
      <c r="G39" s="356"/>
      <c r="H39" s="356"/>
      <c r="I39" s="356"/>
      <c r="J39" s="79"/>
      <c r="K39" s="344"/>
      <c r="L39" s="344"/>
      <c r="M39" s="66"/>
    </row>
    <row r="40" spans="1:14" ht="14.1" customHeight="1" x14ac:dyDescent="0.25">
      <c r="A40" s="158"/>
      <c r="B40" s="82"/>
      <c r="C40" s="79"/>
      <c r="D40" s="79"/>
      <c r="E40" s="79"/>
      <c r="F40" s="79"/>
      <c r="G40" s="79"/>
      <c r="H40" s="79"/>
      <c r="I40" s="79"/>
      <c r="J40" s="79"/>
      <c r="K40" s="79"/>
      <c r="L40" s="292" t="s">
        <v>452</v>
      </c>
      <c r="M40" s="66"/>
    </row>
    <row r="41" spans="1:14" ht="18" customHeight="1" x14ac:dyDescent="0.25">
      <c r="B41" s="83" t="s">
        <v>3</v>
      </c>
      <c r="C41" s="84"/>
      <c r="D41" s="84"/>
      <c r="E41" s="84"/>
      <c r="F41" s="84"/>
      <c r="G41" s="84"/>
      <c r="L41" s="21" t="s">
        <v>51</v>
      </c>
    </row>
    <row r="42" spans="1:14" ht="58.5" customHeight="1" x14ac:dyDescent="0.25">
      <c r="A42" s="22" t="s">
        <v>48</v>
      </c>
      <c r="B42" s="23" t="s">
        <v>49</v>
      </c>
      <c r="C42" s="118" t="s">
        <v>206</v>
      </c>
      <c r="D42" s="118" t="s">
        <v>208</v>
      </c>
      <c r="E42" s="118" t="s">
        <v>302</v>
      </c>
      <c r="F42" s="118" t="s">
        <v>211</v>
      </c>
      <c r="G42" s="118" t="s">
        <v>209</v>
      </c>
      <c r="H42" s="118" t="s">
        <v>303</v>
      </c>
      <c r="I42" s="118" t="s">
        <v>212</v>
      </c>
      <c r="J42" s="147" t="s">
        <v>213</v>
      </c>
      <c r="K42" s="147" t="s">
        <v>214</v>
      </c>
      <c r="L42" s="219" t="s">
        <v>299</v>
      </c>
    </row>
    <row r="43" spans="1:14" ht="14.1" customHeight="1" x14ac:dyDescent="0.25">
      <c r="A43" s="25">
        <v>1</v>
      </c>
      <c r="B43" s="30" t="s">
        <v>91</v>
      </c>
      <c r="C43" s="63">
        <v>65911</v>
      </c>
      <c r="D43" s="63">
        <v>73373</v>
      </c>
      <c r="E43" s="26">
        <v>63468</v>
      </c>
      <c r="F43" s="63">
        <v>0</v>
      </c>
      <c r="G43" s="63">
        <v>0</v>
      </c>
      <c r="H43" s="26">
        <v>0</v>
      </c>
      <c r="I43" s="63">
        <v>0</v>
      </c>
      <c r="J43" s="89">
        <f>C43+F43+I43</f>
        <v>65911</v>
      </c>
      <c r="K43" s="63">
        <f>D43+G43</f>
        <v>73373</v>
      </c>
      <c r="L43" s="26">
        <f>E43+H43</f>
        <v>63468</v>
      </c>
      <c r="M43" s="66"/>
      <c r="N43" s="66"/>
    </row>
    <row r="44" spans="1:14" ht="24.75" customHeight="1" x14ac:dyDescent="0.25">
      <c r="A44" s="25">
        <v>2</v>
      </c>
      <c r="B44" s="30" t="s">
        <v>92</v>
      </c>
      <c r="C44" s="63">
        <v>17281</v>
      </c>
      <c r="D44" s="63">
        <v>18789</v>
      </c>
      <c r="E44" s="26">
        <v>13866</v>
      </c>
      <c r="F44" s="63">
        <v>0</v>
      </c>
      <c r="G44" s="63">
        <v>0</v>
      </c>
      <c r="H44" s="26">
        <v>0</v>
      </c>
      <c r="I44" s="63">
        <v>0</v>
      </c>
      <c r="J44" s="89">
        <f t="shared" ref="J44:J65" si="7">C44+F44+I44</f>
        <v>17281</v>
      </c>
      <c r="K44" s="63">
        <f t="shared" ref="K44:K66" si="8">D44+G44</f>
        <v>18789</v>
      </c>
      <c r="L44" s="26">
        <f t="shared" ref="L44:L66" si="9">E44+H44</f>
        <v>13866</v>
      </c>
    </row>
    <row r="45" spans="1:14" ht="14.1" customHeight="1" x14ac:dyDescent="0.25">
      <c r="A45" s="25">
        <v>3</v>
      </c>
      <c r="B45" s="30" t="s">
        <v>93</v>
      </c>
      <c r="C45" s="63">
        <v>322263</v>
      </c>
      <c r="D45" s="63">
        <v>439489</v>
      </c>
      <c r="E45" s="26">
        <v>420429</v>
      </c>
      <c r="F45" s="63">
        <v>4572</v>
      </c>
      <c r="G45" s="63">
        <v>4572</v>
      </c>
      <c r="H45" s="26">
        <v>5099</v>
      </c>
      <c r="I45" s="63"/>
      <c r="J45" s="89">
        <f t="shared" si="7"/>
        <v>326835</v>
      </c>
      <c r="K45" s="63">
        <f t="shared" si="8"/>
        <v>444061</v>
      </c>
      <c r="L45" s="26">
        <f t="shared" si="9"/>
        <v>425528</v>
      </c>
      <c r="M45" s="71"/>
    </row>
    <row r="46" spans="1:14" ht="14.1" customHeight="1" x14ac:dyDescent="0.25">
      <c r="A46" s="25">
        <v>4</v>
      </c>
      <c r="B46" s="30" t="s">
        <v>94</v>
      </c>
      <c r="C46" s="63">
        <v>0</v>
      </c>
      <c r="D46" s="63">
        <v>0</v>
      </c>
      <c r="E46" s="26">
        <v>0</v>
      </c>
      <c r="F46" s="63">
        <v>0</v>
      </c>
      <c r="G46" s="63">
        <v>0</v>
      </c>
      <c r="H46" s="26">
        <v>0</v>
      </c>
      <c r="I46" s="63">
        <v>0</v>
      </c>
      <c r="J46" s="89">
        <f t="shared" si="7"/>
        <v>0</v>
      </c>
      <c r="K46" s="63">
        <f t="shared" si="8"/>
        <v>0</v>
      </c>
      <c r="L46" s="26">
        <f t="shared" si="9"/>
        <v>0</v>
      </c>
    </row>
    <row r="47" spans="1:14" ht="14.1" customHeight="1" x14ac:dyDescent="0.25">
      <c r="A47" s="25">
        <v>5</v>
      </c>
      <c r="B47" s="30" t="s">
        <v>95</v>
      </c>
      <c r="C47" s="63">
        <f>C48+C49+C50+C51+C52+C53+C54+C56</f>
        <v>919750</v>
      </c>
      <c r="D47" s="63">
        <v>1013915</v>
      </c>
      <c r="E47" s="26">
        <v>865828</v>
      </c>
      <c r="F47" s="63">
        <f>F48+F49+F50+F51+F52+F53+F54+F56</f>
        <v>23680</v>
      </c>
      <c r="G47" s="63">
        <v>31436</v>
      </c>
      <c r="H47" s="26">
        <v>30131</v>
      </c>
      <c r="I47" s="63">
        <f>I48+I49+I50+I51+I52+I53+I54+I56</f>
        <v>0</v>
      </c>
      <c r="J47" s="89">
        <f>J48+J49+J50+J51+J52+J53+J54+J56</f>
        <v>943430</v>
      </c>
      <c r="K47" s="63">
        <f t="shared" si="8"/>
        <v>1045351</v>
      </c>
      <c r="L47" s="26">
        <f t="shared" si="9"/>
        <v>895959</v>
      </c>
    </row>
    <row r="48" spans="1:14" ht="27.75" customHeight="1" x14ac:dyDescent="0.25">
      <c r="A48" s="4"/>
      <c r="B48" s="30" t="s">
        <v>127</v>
      </c>
      <c r="C48" s="63">
        <v>66000</v>
      </c>
      <c r="D48" s="63">
        <v>66000</v>
      </c>
      <c r="E48" s="26">
        <v>0</v>
      </c>
      <c r="F48" s="63">
        <v>0</v>
      </c>
      <c r="G48" s="63">
        <v>0</v>
      </c>
      <c r="H48" s="26">
        <v>0</v>
      </c>
      <c r="I48" s="63">
        <v>0</v>
      </c>
      <c r="J48" s="89">
        <f t="shared" si="7"/>
        <v>66000</v>
      </c>
      <c r="K48" s="63">
        <f t="shared" si="8"/>
        <v>66000</v>
      </c>
      <c r="L48" s="26">
        <f t="shared" si="9"/>
        <v>0</v>
      </c>
    </row>
    <row r="49" spans="1:13" ht="25.5" customHeight="1" x14ac:dyDescent="0.25">
      <c r="A49" s="4"/>
      <c r="B49" s="30" t="s">
        <v>128</v>
      </c>
      <c r="C49" s="63">
        <v>925</v>
      </c>
      <c r="D49" s="63">
        <v>1050</v>
      </c>
      <c r="E49" s="26">
        <v>1314</v>
      </c>
      <c r="F49" s="63">
        <v>1830</v>
      </c>
      <c r="G49" s="63">
        <v>6471</v>
      </c>
      <c r="H49" s="26">
        <v>5294</v>
      </c>
      <c r="I49" s="63">
        <v>0</v>
      </c>
      <c r="J49" s="89">
        <f t="shared" si="7"/>
        <v>2755</v>
      </c>
      <c r="K49" s="63">
        <f t="shared" si="8"/>
        <v>7521</v>
      </c>
      <c r="L49" s="26">
        <f t="shared" si="9"/>
        <v>6608</v>
      </c>
      <c r="M49" s="66"/>
    </row>
    <row r="50" spans="1:13" ht="14.1" customHeight="1" x14ac:dyDescent="0.25">
      <c r="A50" s="4"/>
      <c r="B50" s="30" t="s">
        <v>84</v>
      </c>
      <c r="C50" s="63">
        <v>6500</v>
      </c>
      <c r="D50" s="63">
        <v>6500</v>
      </c>
      <c r="E50" s="26">
        <v>0</v>
      </c>
      <c r="F50" s="63">
        <v>0</v>
      </c>
      <c r="G50" s="63">
        <v>0</v>
      </c>
      <c r="H50" s="26">
        <v>0</v>
      </c>
      <c r="I50" s="63">
        <v>0</v>
      </c>
      <c r="J50" s="89">
        <f t="shared" si="7"/>
        <v>6500</v>
      </c>
      <c r="K50" s="63">
        <f t="shared" si="8"/>
        <v>6500</v>
      </c>
      <c r="L50" s="26">
        <f t="shared" si="9"/>
        <v>0</v>
      </c>
    </row>
    <row r="51" spans="1:13" ht="14.1" customHeight="1" x14ac:dyDescent="0.25">
      <c r="A51" s="4"/>
      <c r="B51" s="30" t="s">
        <v>85</v>
      </c>
      <c r="C51" s="63">
        <v>25556</v>
      </c>
      <c r="D51" s="63">
        <v>26780</v>
      </c>
      <c r="E51" s="26">
        <v>26657</v>
      </c>
      <c r="F51" s="63">
        <v>0</v>
      </c>
      <c r="G51" s="63">
        <v>0</v>
      </c>
      <c r="H51" s="26">
        <v>0</v>
      </c>
      <c r="I51" s="63">
        <v>0</v>
      </c>
      <c r="J51" s="89">
        <f t="shared" si="7"/>
        <v>25556</v>
      </c>
      <c r="K51" s="63">
        <f t="shared" si="8"/>
        <v>26780</v>
      </c>
      <c r="L51" s="26">
        <f t="shared" si="9"/>
        <v>26657</v>
      </c>
    </row>
    <row r="52" spans="1:13" ht="14.1" customHeight="1" x14ac:dyDescent="0.25">
      <c r="A52" s="4"/>
      <c r="B52" s="30" t="s">
        <v>86</v>
      </c>
      <c r="C52" s="63">
        <v>2000</v>
      </c>
      <c r="D52" s="63">
        <v>2000</v>
      </c>
      <c r="E52" s="26">
        <v>2000</v>
      </c>
      <c r="F52" s="63">
        <v>0</v>
      </c>
      <c r="G52" s="63">
        <v>0</v>
      </c>
      <c r="H52" s="26">
        <v>0</v>
      </c>
      <c r="I52" s="63">
        <v>0</v>
      </c>
      <c r="J52" s="89">
        <f t="shared" si="7"/>
        <v>2000</v>
      </c>
      <c r="K52" s="63">
        <f t="shared" si="8"/>
        <v>2000</v>
      </c>
      <c r="L52" s="26">
        <f t="shared" si="9"/>
        <v>2000</v>
      </c>
    </row>
    <row r="53" spans="1:13" ht="14.1" customHeight="1" x14ac:dyDescent="0.25">
      <c r="A53" s="4"/>
      <c r="B53" s="30" t="s">
        <v>126</v>
      </c>
      <c r="C53" s="63">
        <v>634459</v>
      </c>
      <c r="D53" s="63">
        <v>596847</v>
      </c>
      <c r="E53" s="26">
        <v>537725</v>
      </c>
      <c r="F53" s="63">
        <v>0</v>
      </c>
      <c r="G53" s="63">
        <v>0</v>
      </c>
      <c r="H53" s="26">
        <v>0</v>
      </c>
      <c r="I53" s="63">
        <v>0</v>
      </c>
      <c r="J53" s="89">
        <f t="shared" si="7"/>
        <v>634459</v>
      </c>
      <c r="K53" s="63">
        <f t="shared" si="8"/>
        <v>596847</v>
      </c>
      <c r="L53" s="26">
        <f t="shared" si="9"/>
        <v>537725</v>
      </c>
    </row>
    <row r="54" spans="1:13" ht="23.25" customHeight="1" x14ac:dyDescent="0.25">
      <c r="A54" s="4"/>
      <c r="B54" s="30" t="s">
        <v>129</v>
      </c>
      <c r="C54" s="63">
        <v>2110</v>
      </c>
      <c r="D54" s="63">
        <v>9656</v>
      </c>
      <c r="E54" s="26">
        <v>10037</v>
      </c>
      <c r="F54" s="63">
        <v>21850</v>
      </c>
      <c r="G54" s="63">
        <v>24965</v>
      </c>
      <c r="H54" s="26">
        <v>24837</v>
      </c>
      <c r="I54" s="63">
        <v>0</v>
      </c>
      <c r="J54" s="89">
        <f t="shared" si="7"/>
        <v>23960</v>
      </c>
      <c r="K54" s="63">
        <f t="shared" si="8"/>
        <v>34621</v>
      </c>
      <c r="L54" s="26">
        <f t="shared" si="9"/>
        <v>34874</v>
      </c>
      <c r="M54" s="71"/>
    </row>
    <row r="55" spans="1:13" ht="14.25" customHeight="1" x14ac:dyDescent="0.25">
      <c r="A55" s="4"/>
      <c r="B55" s="30" t="s">
        <v>726</v>
      </c>
      <c r="C55" s="63">
        <v>0</v>
      </c>
      <c r="D55" s="63">
        <v>82139</v>
      </c>
      <c r="E55" s="26">
        <v>75271</v>
      </c>
      <c r="F55" s="63">
        <v>0</v>
      </c>
      <c r="G55" s="63">
        <v>0</v>
      </c>
      <c r="H55" s="26">
        <v>0</v>
      </c>
      <c r="I55" s="63">
        <v>0</v>
      </c>
      <c r="J55" s="89">
        <v>0</v>
      </c>
      <c r="K55" s="63">
        <f t="shared" si="8"/>
        <v>82139</v>
      </c>
      <c r="L55" s="26">
        <f t="shared" si="9"/>
        <v>75271</v>
      </c>
      <c r="M55" s="71"/>
    </row>
    <row r="56" spans="1:13" ht="25.5" customHeight="1" x14ac:dyDescent="0.25">
      <c r="A56" s="4"/>
      <c r="B56" s="30" t="s">
        <v>727</v>
      </c>
      <c r="C56" s="63">
        <v>182200</v>
      </c>
      <c r="D56" s="63">
        <v>222843</v>
      </c>
      <c r="E56" s="26">
        <v>212824</v>
      </c>
      <c r="F56" s="63">
        <v>0</v>
      </c>
      <c r="G56" s="63">
        <v>0</v>
      </c>
      <c r="H56" s="26">
        <v>0</v>
      </c>
      <c r="I56" s="63">
        <v>0</v>
      </c>
      <c r="J56" s="89">
        <f t="shared" si="7"/>
        <v>182200</v>
      </c>
      <c r="K56" s="63">
        <f t="shared" si="8"/>
        <v>222843</v>
      </c>
      <c r="L56" s="26">
        <f t="shared" si="9"/>
        <v>212824</v>
      </c>
    </row>
    <row r="57" spans="1:13" ht="14.1" customHeight="1" x14ac:dyDescent="0.25">
      <c r="A57" s="25">
        <v>6</v>
      </c>
      <c r="B57" s="29" t="s">
        <v>88</v>
      </c>
      <c r="C57" s="63">
        <f>C43+C44+C45+C46+C47</f>
        <v>1325205</v>
      </c>
      <c r="D57" s="63">
        <f t="shared" ref="D57:J57" si="10">D43+D44+D45+D46+D47</f>
        <v>1545566</v>
      </c>
      <c r="E57" s="26">
        <f t="shared" si="10"/>
        <v>1363591</v>
      </c>
      <c r="F57" s="63">
        <f t="shared" si="10"/>
        <v>28252</v>
      </c>
      <c r="G57" s="63">
        <f t="shared" si="10"/>
        <v>36008</v>
      </c>
      <c r="H57" s="26">
        <f t="shared" si="10"/>
        <v>35230</v>
      </c>
      <c r="I57" s="63">
        <f t="shared" si="10"/>
        <v>0</v>
      </c>
      <c r="J57" s="89">
        <f t="shared" si="10"/>
        <v>1353457</v>
      </c>
      <c r="K57" s="63">
        <f t="shared" si="8"/>
        <v>1581574</v>
      </c>
      <c r="L57" s="26">
        <f t="shared" si="9"/>
        <v>1398821</v>
      </c>
    </row>
    <row r="58" spans="1:13" ht="14.1" customHeight="1" x14ac:dyDescent="0.25">
      <c r="A58" s="25">
        <v>7</v>
      </c>
      <c r="B58" s="30" t="s">
        <v>96</v>
      </c>
      <c r="C58" s="63">
        <v>99141</v>
      </c>
      <c r="D58" s="63">
        <v>111197</v>
      </c>
      <c r="E58" s="89">
        <v>65828</v>
      </c>
      <c r="F58" s="63">
        <v>0</v>
      </c>
      <c r="G58" s="63">
        <v>0</v>
      </c>
      <c r="H58" s="26">
        <v>0</v>
      </c>
      <c r="I58" s="63">
        <v>0</v>
      </c>
      <c r="J58" s="89">
        <f t="shared" si="7"/>
        <v>99141</v>
      </c>
      <c r="K58" s="63">
        <f t="shared" si="8"/>
        <v>111197</v>
      </c>
      <c r="L58" s="26">
        <f t="shared" si="9"/>
        <v>65828</v>
      </c>
      <c r="M58" s="66"/>
    </row>
    <row r="59" spans="1:13" ht="14.1" customHeight="1" x14ac:dyDescent="0.25">
      <c r="A59" s="25">
        <v>8</v>
      </c>
      <c r="B59" s="30" t="s">
        <v>97</v>
      </c>
      <c r="C59" s="63">
        <v>0</v>
      </c>
      <c r="D59" s="63">
        <v>0</v>
      </c>
      <c r="E59" s="26">
        <v>0</v>
      </c>
      <c r="F59" s="63">
        <v>0</v>
      </c>
      <c r="G59" s="63">
        <v>0</v>
      </c>
      <c r="H59" s="26">
        <v>0</v>
      </c>
      <c r="I59" s="63">
        <v>0</v>
      </c>
      <c r="J59" s="89">
        <f t="shared" si="7"/>
        <v>0</v>
      </c>
      <c r="K59" s="63">
        <f t="shared" si="8"/>
        <v>0</v>
      </c>
      <c r="L59" s="26">
        <f t="shared" si="9"/>
        <v>0</v>
      </c>
      <c r="M59" s="66"/>
    </row>
    <row r="60" spans="1:13" ht="14.1" customHeight="1" x14ac:dyDescent="0.25">
      <c r="A60" s="25">
        <v>9</v>
      </c>
      <c r="B60" s="30" t="s">
        <v>98</v>
      </c>
      <c r="C60" s="63">
        <v>0</v>
      </c>
      <c r="D60" s="63">
        <v>0</v>
      </c>
      <c r="E60" s="26">
        <v>0</v>
      </c>
      <c r="F60" s="63">
        <v>0</v>
      </c>
      <c r="G60" s="63">
        <v>0</v>
      </c>
      <c r="H60" s="26">
        <v>0</v>
      </c>
      <c r="I60" s="63">
        <v>0</v>
      </c>
      <c r="J60" s="89">
        <f t="shared" si="7"/>
        <v>0</v>
      </c>
      <c r="K60" s="63">
        <f t="shared" si="8"/>
        <v>0</v>
      </c>
      <c r="L60" s="26">
        <f t="shared" si="9"/>
        <v>0</v>
      </c>
    </row>
    <row r="61" spans="1:13" ht="14.1" customHeight="1" x14ac:dyDescent="0.25">
      <c r="A61" s="25">
        <v>10</v>
      </c>
      <c r="B61" s="29" t="s">
        <v>89</v>
      </c>
      <c r="C61" s="63">
        <f>C58+C59+C60</f>
        <v>99141</v>
      </c>
      <c r="D61" s="63">
        <f t="shared" ref="D61:J61" si="11">D58+D59+D60</f>
        <v>111197</v>
      </c>
      <c r="E61" s="26">
        <f t="shared" si="11"/>
        <v>65828</v>
      </c>
      <c r="F61" s="63">
        <f t="shared" si="11"/>
        <v>0</v>
      </c>
      <c r="G61" s="63">
        <f t="shared" si="11"/>
        <v>0</v>
      </c>
      <c r="H61" s="26">
        <f t="shared" si="11"/>
        <v>0</v>
      </c>
      <c r="I61" s="63">
        <f t="shared" si="11"/>
        <v>0</v>
      </c>
      <c r="J61" s="89">
        <f t="shared" si="11"/>
        <v>99141</v>
      </c>
      <c r="K61" s="63">
        <f t="shared" si="8"/>
        <v>111197</v>
      </c>
      <c r="L61" s="26">
        <f t="shared" si="9"/>
        <v>65828</v>
      </c>
    </row>
    <row r="62" spans="1:13" ht="14.1" customHeight="1" x14ac:dyDescent="0.25">
      <c r="A62" s="25">
        <v>11</v>
      </c>
      <c r="B62" s="30" t="s">
        <v>99</v>
      </c>
      <c r="C62" s="63">
        <v>0</v>
      </c>
      <c r="D62" s="63">
        <v>0</v>
      </c>
      <c r="E62" s="26">
        <v>0</v>
      </c>
      <c r="F62" s="63">
        <v>0</v>
      </c>
      <c r="G62" s="63">
        <v>0</v>
      </c>
      <c r="H62" s="26">
        <v>0</v>
      </c>
      <c r="I62" s="63">
        <v>0</v>
      </c>
      <c r="J62" s="89">
        <f t="shared" si="7"/>
        <v>0</v>
      </c>
      <c r="K62" s="63">
        <f t="shared" si="8"/>
        <v>0</v>
      </c>
      <c r="L62" s="26">
        <f t="shared" si="9"/>
        <v>0</v>
      </c>
    </row>
    <row r="63" spans="1:13" ht="14.1" customHeight="1" x14ac:dyDescent="0.25">
      <c r="A63" s="25">
        <v>12</v>
      </c>
      <c r="B63" s="30" t="s">
        <v>100</v>
      </c>
      <c r="C63" s="63">
        <v>0</v>
      </c>
      <c r="D63" s="63">
        <v>0</v>
      </c>
      <c r="E63" s="26">
        <v>0</v>
      </c>
      <c r="F63" s="63">
        <v>0</v>
      </c>
      <c r="G63" s="63">
        <v>0</v>
      </c>
      <c r="H63" s="26">
        <v>0</v>
      </c>
      <c r="I63" s="63">
        <v>0</v>
      </c>
      <c r="J63" s="89">
        <f t="shared" si="7"/>
        <v>0</v>
      </c>
      <c r="K63" s="63">
        <f t="shared" si="8"/>
        <v>0</v>
      </c>
      <c r="L63" s="26">
        <f t="shared" si="9"/>
        <v>0</v>
      </c>
    </row>
    <row r="64" spans="1:13" ht="14.1" customHeight="1" x14ac:dyDescent="0.25">
      <c r="A64" s="25">
        <v>13</v>
      </c>
      <c r="B64" s="30" t="s">
        <v>101</v>
      </c>
      <c r="C64" s="63">
        <v>203679</v>
      </c>
      <c r="D64" s="63">
        <v>138130</v>
      </c>
      <c r="E64" s="26">
        <v>0</v>
      </c>
      <c r="F64" s="63">
        <v>0</v>
      </c>
      <c r="G64" s="63">
        <v>0</v>
      </c>
      <c r="H64" s="26">
        <v>0</v>
      </c>
      <c r="I64" s="63">
        <v>0</v>
      </c>
      <c r="J64" s="89">
        <f t="shared" si="7"/>
        <v>203679</v>
      </c>
      <c r="K64" s="63">
        <f t="shared" si="8"/>
        <v>138130</v>
      </c>
      <c r="L64" s="26">
        <f t="shared" si="9"/>
        <v>0</v>
      </c>
    </row>
    <row r="65" spans="1:13" ht="14.1" customHeight="1" x14ac:dyDescent="0.25">
      <c r="A65" s="25">
        <v>14</v>
      </c>
      <c r="B65" s="24" t="s">
        <v>102</v>
      </c>
      <c r="C65" s="63">
        <v>41838</v>
      </c>
      <c r="D65" s="63">
        <v>21838</v>
      </c>
      <c r="E65" s="26">
        <v>391592</v>
      </c>
      <c r="F65" s="63">
        <v>0</v>
      </c>
      <c r="G65" s="63">
        <v>0</v>
      </c>
      <c r="H65" s="26">
        <v>0</v>
      </c>
      <c r="I65" s="63">
        <v>0</v>
      </c>
      <c r="J65" s="89">
        <f t="shared" si="7"/>
        <v>41838</v>
      </c>
      <c r="K65" s="63">
        <f t="shared" si="8"/>
        <v>21838</v>
      </c>
      <c r="L65" s="26">
        <f t="shared" si="9"/>
        <v>391592</v>
      </c>
      <c r="M65" s="66"/>
    </row>
    <row r="66" spans="1:13" ht="14.1" customHeight="1" x14ac:dyDescent="0.25">
      <c r="A66" s="25">
        <v>15</v>
      </c>
      <c r="B66" s="36" t="s">
        <v>103</v>
      </c>
      <c r="C66" s="89">
        <f>C57+C61+C62+C63+C64+C65</f>
        <v>1669863</v>
      </c>
      <c r="D66" s="89">
        <f t="shared" ref="D66:J66" si="12">D57+D61+D62+D63+D64+D65</f>
        <v>1816731</v>
      </c>
      <c r="E66" s="26">
        <f>E57+E61+E62+E63+E64+E65</f>
        <v>1821011</v>
      </c>
      <c r="F66" s="89">
        <f t="shared" si="12"/>
        <v>28252</v>
      </c>
      <c r="G66" s="89">
        <f t="shared" si="12"/>
        <v>36008</v>
      </c>
      <c r="H66" s="26">
        <f t="shared" si="12"/>
        <v>35230</v>
      </c>
      <c r="I66" s="65">
        <f t="shared" si="12"/>
        <v>0</v>
      </c>
      <c r="J66" s="89">
        <f t="shared" si="12"/>
        <v>1698115</v>
      </c>
      <c r="K66" s="63">
        <f t="shared" si="8"/>
        <v>1852739</v>
      </c>
      <c r="L66" s="26">
        <f t="shared" si="9"/>
        <v>1856241</v>
      </c>
    </row>
    <row r="67" spans="1:13" x14ac:dyDescent="0.25">
      <c r="A67" s="8"/>
      <c r="B67" s="9"/>
      <c r="C67" s="111"/>
      <c r="D67" s="111"/>
      <c r="E67" s="111"/>
      <c r="F67" s="111"/>
      <c r="G67" s="111"/>
      <c r="H67" s="17"/>
    </row>
    <row r="68" spans="1:13" x14ac:dyDescent="0.25">
      <c r="A68" s="8"/>
      <c r="B68" s="31"/>
      <c r="C68" s="32"/>
      <c r="D68" s="32"/>
      <c r="E68" s="32"/>
      <c r="F68" s="32"/>
      <c r="G68" s="305"/>
      <c r="K68" s="188"/>
    </row>
    <row r="69" spans="1:13" x14ac:dyDescent="0.25">
      <c r="A69" s="8"/>
      <c r="B69" s="9"/>
      <c r="C69" s="33"/>
      <c r="D69" s="94"/>
      <c r="E69" s="94"/>
      <c r="F69" s="94"/>
      <c r="G69" s="94"/>
      <c r="K69" s="188"/>
    </row>
    <row r="70" spans="1:13" x14ac:dyDescent="0.25">
      <c r="A70" s="8"/>
      <c r="B70" s="9"/>
      <c r="C70" s="33"/>
      <c r="D70" s="94"/>
      <c r="E70" s="94"/>
      <c r="F70" s="94"/>
      <c r="G70" s="94"/>
    </row>
    <row r="71" spans="1:13" x14ac:dyDescent="0.25">
      <c r="A71" s="8"/>
      <c r="B71" s="31"/>
      <c r="C71" s="32"/>
      <c r="D71" s="32"/>
      <c r="E71" s="32"/>
      <c r="F71" s="32"/>
      <c r="G71" s="32"/>
    </row>
    <row r="72" spans="1:13" x14ac:dyDescent="0.25">
      <c r="A72" s="8"/>
      <c r="B72" s="31"/>
      <c r="C72" s="32"/>
      <c r="D72" s="32"/>
      <c r="E72" s="32"/>
      <c r="F72" s="32"/>
      <c r="G72" s="32"/>
    </row>
    <row r="73" spans="1:13" x14ac:dyDescent="0.25">
      <c r="A73" s="11"/>
      <c r="B73" s="37"/>
      <c r="C73" s="38"/>
      <c r="D73" s="38"/>
      <c r="E73" s="38"/>
      <c r="F73" s="38"/>
      <c r="G73" s="38"/>
      <c r="H73" s="12"/>
      <c r="I73" s="12"/>
      <c r="J73" s="12"/>
      <c r="K73" s="12"/>
    </row>
    <row r="74" spans="1:13" ht="30" customHeight="1" x14ac:dyDescent="0.25">
      <c r="A74" s="11"/>
      <c r="B74" s="39"/>
      <c r="C74" s="40"/>
      <c r="D74" s="40"/>
      <c r="E74" s="40"/>
      <c r="F74" s="40"/>
      <c r="G74" s="40"/>
      <c r="H74" s="12"/>
      <c r="I74" s="12"/>
      <c r="J74" s="12"/>
      <c r="K74" s="12"/>
    </row>
    <row r="75" spans="1:13" x14ac:dyDescent="0.25">
      <c r="A75" s="11"/>
      <c r="B75" s="37"/>
      <c r="C75" s="41"/>
      <c r="D75" s="41"/>
      <c r="E75" s="41"/>
      <c r="F75" s="41"/>
      <c r="G75" s="41"/>
      <c r="H75" s="12"/>
      <c r="I75" s="12"/>
      <c r="J75" s="12"/>
      <c r="K75" s="12"/>
    </row>
    <row r="76" spans="1:13" x14ac:dyDescent="0.25">
      <c r="A76" s="11"/>
      <c r="B76" s="37"/>
      <c r="C76" s="41"/>
      <c r="D76" s="41"/>
      <c r="E76" s="41"/>
      <c r="F76" s="41"/>
      <c r="G76" s="41"/>
      <c r="H76" s="12"/>
      <c r="I76" s="12"/>
      <c r="J76" s="12"/>
      <c r="K76" s="12"/>
    </row>
    <row r="77" spans="1:13" x14ac:dyDescent="0.25">
      <c r="A77" s="8"/>
      <c r="B77" s="9"/>
      <c r="C77" s="10"/>
      <c r="D77" s="93"/>
      <c r="E77" s="93"/>
      <c r="F77" s="93"/>
      <c r="G77" s="93"/>
    </row>
  </sheetData>
  <mergeCells count="9">
    <mergeCell ref="K38:L39"/>
    <mergeCell ref="K1:L2"/>
    <mergeCell ref="A2:C2"/>
    <mergeCell ref="A1:C1"/>
    <mergeCell ref="K4:L4"/>
    <mergeCell ref="A38:C38"/>
    <mergeCell ref="A39:C39"/>
    <mergeCell ref="D1:I3"/>
    <mergeCell ref="D37:I39"/>
  </mergeCells>
  <phoneticPr fontId="3" type="noConversion"/>
  <pageMargins left="0.31496062992125984" right="0.31496062992125984" top="0.19685039370078741" bottom="0.23622047244094491" header="0.23622047244094491" footer="0.23622047244094491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5"/>
  <sheetViews>
    <sheetView topLeftCell="A141" zoomScaleNormal="100" workbookViewId="0">
      <selection activeCell="D176" sqref="D176"/>
    </sheetView>
  </sheetViews>
  <sheetFormatPr defaultRowHeight="15" x14ac:dyDescent="0.25"/>
  <cols>
    <col min="1" max="1" width="5.5703125" customWidth="1"/>
    <col min="2" max="2" width="55.140625" customWidth="1"/>
    <col min="3" max="3" width="12.5703125" customWidth="1"/>
    <col min="4" max="4" width="12.140625" customWidth="1"/>
  </cols>
  <sheetData>
    <row r="1" spans="1:4" x14ac:dyDescent="0.25">
      <c r="A1" s="279" t="s">
        <v>264</v>
      </c>
      <c r="B1" s="93"/>
      <c r="C1" s="432" t="s">
        <v>575</v>
      </c>
      <c r="D1" s="432"/>
    </row>
    <row r="2" spans="1:4" x14ac:dyDescent="0.25">
      <c r="A2" s="93"/>
      <c r="B2" s="449" t="s">
        <v>576</v>
      </c>
      <c r="C2" s="432"/>
      <c r="D2" s="432"/>
    </row>
    <row r="3" spans="1:4" x14ac:dyDescent="0.25">
      <c r="A3" s="93"/>
      <c r="B3" s="449"/>
      <c r="C3" s="432"/>
      <c r="D3" s="432"/>
    </row>
    <row r="4" spans="1:4" x14ac:dyDescent="0.25">
      <c r="A4" s="93"/>
      <c r="B4" s="93"/>
      <c r="C4" s="310" t="s">
        <v>738</v>
      </c>
      <c r="D4" s="224" t="s">
        <v>577</v>
      </c>
    </row>
    <row r="5" spans="1:4" ht="22.5" x14ac:dyDescent="0.25">
      <c r="A5" s="197" t="s">
        <v>276</v>
      </c>
      <c r="B5" s="216" t="s">
        <v>117</v>
      </c>
      <c r="C5" s="275" t="s">
        <v>578</v>
      </c>
      <c r="D5" s="275" t="s">
        <v>579</v>
      </c>
    </row>
    <row r="6" spans="1:4" x14ac:dyDescent="0.25">
      <c r="A6" s="197"/>
      <c r="B6" s="281" t="s">
        <v>410</v>
      </c>
      <c r="C6" s="217"/>
      <c r="D6" s="217"/>
    </row>
    <row r="7" spans="1:4" x14ac:dyDescent="0.25">
      <c r="A7" s="216" t="s">
        <v>380</v>
      </c>
      <c r="B7" s="280" t="s">
        <v>580</v>
      </c>
      <c r="C7" s="288">
        <v>0</v>
      </c>
      <c r="D7" s="288">
        <v>0</v>
      </c>
    </row>
    <row r="8" spans="1:4" x14ac:dyDescent="0.25">
      <c r="A8" s="216" t="s">
        <v>382</v>
      </c>
      <c r="B8" s="280" t="s">
        <v>581</v>
      </c>
      <c r="C8" s="288">
        <v>0</v>
      </c>
      <c r="D8" s="288">
        <v>0</v>
      </c>
    </row>
    <row r="9" spans="1:4" x14ac:dyDescent="0.25">
      <c r="A9" s="216" t="s">
        <v>384</v>
      </c>
      <c r="B9" s="280" t="s">
        <v>582</v>
      </c>
      <c r="C9" s="288">
        <v>9266</v>
      </c>
      <c r="D9" s="288">
        <v>6130</v>
      </c>
    </row>
    <row r="10" spans="1:4" x14ac:dyDescent="0.25">
      <c r="A10" s="216" t="s">
        <v>386</v>
      </c>
      <c r="B10" s="280" t="s">
        <v>583</v>
      </c>
      <c r="C10" s="288">
        <v>7378</v>
      </c>
      <c r="D10" s="288">
        <v>6</v>
      </c>
    </row>
    <row r="11" spans="1:4" x14ac:dyDescent="0.25">
      <c r="A11" s="216" t="s">
        <v>388</v>
      </c>
      <c r="B11" s="280" t="s">
        <v>584</v>
      </c>
      <c r="C11" s="288">
        <v>0</v>
      </c>
      <c r="D11" s="288">
        <v>0</v>
      </c>
    </row>
    <row r="12" spans="1:4" x14ac:dyDescent="0.25">
      <c r="A12" s="216" t="s">
        <v>390</v>
      </c>
      <c r="B12" s="280" t="s">
        <v>585</v>
      </c>
      <c r="C12" s="288">
        <v>0</v>
      </c>
      <c r="D12" s="288">
        <v>0</v>
      </c>
    </row>
    <row r="13" spans="1:4" x14ac:dyDescent="0.25">
      <c r="A13" s="216" t="s">
        <v>392</v>
      </c>
      <c r="B13" s="281" t="s">
        <v>586</v>
      </c>
      <c r="C13" s="289">
        <f>C7+C8+C9+C10+C11+C12</f>
        <v>16644</v>
      </c>
      <c r="D13" s="289">
        <f>D7+D8+D9+D10+D11+D12</f>
        <v>6136</v>
      </c>
    </row>
    <row r="14" spans="1:4" x14ac:dyDescent="0.25">
      <c r="A14" s="216" t="s">
        <v>395</v>
      </c>
      <c r="B14" s="280" t="s">
        <v>587</v>
      </c>
      <c r="C14" s="288">
        <v>10942824</v>
      </c>
      <c r="D14" s="288">
        <v>12039001</v>
      </c>
    </row>
    <row r="15" spans="1:4" x14ac:dyDescent="0.25">
      <c r="A15" s="216" t="s">
        <v>396</v>
      </c>
      <c r="B15" s="280" t="s">
        <v>588</v>
      </c>
      <c r="C15" s="288">
        <v>69458</v>
      </c>
      <c r="D15" s="288">
        <v>175683</v>
      </c>
    </row>
    <row r="16" spans="1:4" x14ac:dyDescent="0.25">
      <c r="A16" s="197">
        <v>10</v>
      </c>
      <c r="B16" s="280" t="s">
        <v>589</v>
      </c>
      <c r="C16" s="288">
        <v>12971</v>
      </c>
      <c r="D16" s="288">
        <v>10361</v>
      </c>
    </row>
    <row r="17" spans="1:4" x14ac:dyDescent="0.25">
      <c r="A17" s="197">
        <v>11</v>
      </c>
      <c r="B17" s="280" t="s">
        <v>590</v>
      </c>
      <c r="C17" s="288">
        <v>0</v>
      </c>
      <c r="D17" s="288">
        <v>0</v>
      </c>
    </row>
    <row r="18" spans="1:4" x14ac:dyDescent="0.25">
      <c r="A18" s="197">
        <v>12</v>
      </c>
      <c r="B18" s="280" t="s">
        <v>591</v>
      </c>
      <c r="C18" s="288">
        <v>13363</v>
      </c>
      <c r="D18" s="288">
        <v>0</v>
      </c>
    </row>
    <row r="19" spans="1:4" x14ac:dyDescent="0.25">
      <c r="A19" s="197">
        <v>13</v>
      </c>
      <c r="B19" s="280" t="s">
        <v>592</v>
      </c>
      <c r="C19" s="288">
        <v>0</v>
      </c>
      <c r="D19" s="288">
        <v>0</v>
      </c>
    </row>
    <row r="20" spans="1:4" x14ac:dyDescent="0.25">
      <c r="A20" s="197">
        <v>14</v>
      </c>
      <c r="B20" s="280" t="s">
        <v>593</v>
      </c>
      <c r="C20" s="288">
        <v>0</v>
      </c>
      <c r="D20" s="288">
        <v>0</v>
      </c>
    </row>
    <row r="21" spans="1:4" x14ac:dyDescent="0.25">
      <c r="A21" s="197">
        <v>15</v>
      </c>
      <c r="B21" s="280" t="s">
        <v>594</v>
      </c>
      <c r="C21" s="288">
        <v>0</v>
      </c>
      <c r="D21" s="288">
        <v>0</v>
      </c>
    </row>
    <row r="22" spans="1:4" x14ac:dyDescent="0.25">
      <c r="A22" s="197">
        <v>16</v>
      </c>
      <c r="B22" s="281" t="s">
        <v>595</v>
      </c>
      <c r="C22" s="289">
        <f>C14+C16+C15+C17+C18+C19+C20+C21</f>
        <v>11038616</v>
      </c>
      <c r="D22" s="289">
        <f>D14+D16+D15+D17+D18+D19+D20+D21</f>
        <v>12225045</v>
      </c>
    </row>
    <row r="23" spans="1:4" x14ac:dyDescent="0.25">
      <c r="A23" s="197">
        <v>17</v>
      </c>
      <c r="B23" s="280" t="s">
        <v>596</v>
      </c>
      <c r="C23" s="288">
        <v>152050</v>
      </c>
      <c r="D23" s="288">
        <v>151550</v>
      </c>
    </row>
    <row r="24" spans="1:4" x14ac:dyDescent="0.25">
      <c r="A24" s="197">
        <v>18</v>
      </c>
      <c r="B24" s="280" t="s">
        <v>695</v>
      </c>
      <c r="C24" s="288">
        <v>0</v>
      </c>
      <c r="D24" s="288">
        <v>0</v>
      </c>
    </row>
    <row r="25" spans="1:4" x14ac:dyDescent="0.25">
      <c r="A25" s="197">
        <v>19</v>
      </c>
      <c r="B25" s="280" t="s">
        <v>597</v>
      </c>
      <c r="C25" s="288">
        <v>0</v>
      </c>
      <c r="D25" s="288">
        <v>0</v>
      </c>
    </row>
    <row r="26" spans="1:4" x14ac:dyDescent="0.25">
      <c r="A26" s="197">
        <v>20</v>
      </c>
      <c r="B26" s="280" t="s">
        <v>598</v>
      </c>
      <c r="C26" s="288">
        <v>445</v>
      </c>
      <c r="D26" s="288">
        <v>373</v>
      </c>
    </row>
    <row r="27" spans="1:4" x14ac:dyDescent="0.25">
      <c r="A27" s="197">
        <v>21</v>
      </c>
      <c r="B27" s="280" t="s">
        <v>599</v>
      </c>
      <c r="C27" s="288">
        <v>0</v>
      </c>
      <c r="D27" s="288">
        <v>0</v>
      </c>
    </row>
    <row r="28" spans="1:4" x14ac:dyDescent="0.25">
      <c r="A28" s="197">
        <v>22</v>
      </c>
      <c r="B28" s="280" t="s">
        <v>696</v>
      </c>
      <c r="C28" s="288">
        <v>0</v>
      </c>
      <c r="D28" s="288">
        <v>0</v>
      </c>
    </row>
    <row r="29" spans="1:4" x14ac:dyDescent="0.25">
      <c r="A29" s="197">
        <v>23</v>
      </c>
      <c r="B29" s="280" t="s">
        <v>600</v>
      </c>
      <c r="C29" s="288">
        <v>0</v>
      </c>
      <c r="D29" s="288">
        <v>0</v>
      </c>
    </row>
    <row r="30" spans="1:4" x14ac:dyDescent="0.25">
      <c r="A30" s="197">
        <v>24</v>
      </c>
      <c r="B30" s="280" t="s">
        <v>601</v>
      </c>
      <c r="C30" s="288">
        <v>0</v>
      </c>
      <c r="D30" s="288">
        <v>0</v>
      </c>
    </row>
    <row r="31" spans="1:4" x14ac:dyDescent="0.25">
      <c r="A31" s="197">
        <v>25</v>
      </c>
      <c r="B31" s="280" t="s">
        <v>602</v>
      </c>
      <c r="C31" s="288">
        <v>0</v>
      </c>
      <c r="D31" s="288">
        <v>0</v>
      </c>
    </row>
    <row r="32" spans="1:4" x14ac:dyDescent="0.25">
      <c r="A32" s="197">
        <v>26</v>
      </c>
      <c r="B32" s="281" t="s">
        <v>603</v>
      </c>
      <c r="C32" s="289">
        <f>C23+C25+C26+C27+C30+C31</f>
        <v>152495</v>
      </c>
      <c r="D32" s="289">
        <f>D23+D25+D26+D27+D30+D31</f>
        <v>151923</v>
      </c>
    </row>
    <row r="33" spans="1:4" x14ac:dyDescent="0.25">
      <c r="A33" s="197">
        <v>27</v>
      </c>
      <c r="B33" s="280" t="s">
        <v>604</v>
      </c>
      <c r="C33" s="288">
        <v>215487</v>
      </c>
      <c r="D33" s="288">
        <v>0</v>
      </c>
    </row>
    <row r="34" spans="1:4" x14ac:dyDescent="0.25">
      <c r="A34" s="197">
        <v>28</v>
      </c>
      <c r="B34" s="280" t="s">
        <v>605</v>
      </c>
      <c r="C34" s="288">
        <v>0</v>
      </c>
      <c r="D34" s="288">
        <v>0</v>
      </c>
    </row>
    <row r="35" spans="1:4" x14ac:dyDescent="0.25">
      <c r="A35" s="197">
        <v>29</v>
      </c>
      <c r="B35" s="280" t="s">
        <v>606</v>
      </c>
      <c r="C35" s="288">
        <v>0</v>
      </c>
      <c r="D35" s="288">
        <v>0</v>
      </c>
    </row>
    <row r="36" spans="1:4" x14ac:dyDescent="0.25">
      <c r="A36" s="197">
        <v>30</v>
      </c>
      <c r="B36" s="280" t="s">
        <v>607</v>
      </c>
      <c r="C36" s="288">
        <v>0</v>
      </c>
      <c r="D36" s="288">
        <v>0</v>
      </c>
    </row>
    <row r="37" spans="1:4" ht="31.5" customHeight="1" x14ac:dyDescent="0.25">
      <c r="A37" s="197">
        <v>31</v>
      </c>
      <c r="B37" s="282" t="s">
        <v>735</v>
      </c>
      <c r="C37" s="288">
        <v>0</v>
      </c>
      <c r="D37" s="288">
        <v>0</v>
      </c>
    </row>
    <row r="38" spans="1:4" x14ac:dyDescent="0.25">
      <c r="A38" s="197">
        <v>32</v>
      </c>
      <c r="B38" s="281" t="s">
        <v>608</v>
      </c>
      <c r="C38" s="289">
        <f>C33+C34+C35+C36+C37</f>
        <v>215487</v>
      </c>
      <c r="D38" s="289">
        <f>D33+D34+D35+D36+D37</f>
        <v>0</v>
      </c>
    </row>
    <row r="39" spans="1:4" x14ac:dyDescent="0.25">
      <c r="A39" s="197">
        <v>33</v>
      </c>
      <c r="B39" s="281" t="s">
        <v>609</v>
      </c>
      <c r="C39" s="289">
        <f>C13+C22+C32+C38</f>
        <v>11423242</v>
      </c>
      <c r="D39" s="289">
        <f>D13+D22+D32+D38</f>
        <v>12383104</v>
      </c>
    </row>
    <row r="40" spans="1:4" x14ac:dyDescent="0.25">
      <c r="A40" s="197">
        <v>34</v>
      </c>
      <c r="B40" s="280" t="s">
        <v>610</v>
      </c>
      <c r="C40" s="288">
        <v>226</v>
      </c>
      <c r="D40" s="288">
        <v>326</v>
      </c>
    </row>
    <row r="41" spans="1:4" x14ac:dyDescent="0.25">
      <c r="A41" s="197">
        <v>35</v>
      </c>
      <c r="B41" s="280" t="s">
        <v>611</v>
      </c>
      <c r="C41" s="288">
        <v>0</v>
      </c>
      <c r="D41" s="288">
        <v>0</v>
      </c>
    </row>
    <row r="42" spans="1:4" x14ac:dyDescent="0.25">
      <c r="A42" s="197">
        <v>36</v>
      </c>
      <c r="B42" s="280" t="s">
        <v>612</v>
      </c>
      <c r="C42" s="288">
        <v>0</v>
      </c>
      <c r="D42" s="288">
        <v>0</v>
      </c>
    </row>
    <row r="43" spans="1:4" x14ac:dyDescent="0.25">
      <c r="A43" s="197">
        <v>37</v>
      </c>
      <c r="B43" s="280" t="s">
        <v>613</v>
      </c>
      <c r="C43" s="288">
        <v>0</v>
      </c>
      <c r="D43" s="288">
        <v>0</v>
      </c>
    </row>
    <row r="44" spans="1:4" x14ac:dyDescent="0.25">
      <c r="A44" s="197">
        <v>38</v>
      </c>
      <c r="B44" s="280" t="s">
        <v>697</v>
      </c>
      <c r="C44" s="288">
        <v>0</v>
      </c>
      <c r="D44" s="288">
        <v>0</v>
      </c>
    </row>
    <row r="45" spans="1:4" x14ac:dyDescent="0.25">
      <c r="A45" s="197">
        <v>39</v>
      </c>
      <c r="B45" s="280" t="s">
        <v>614</v>
      </c>
      <c r="C45" s="288">
        <v>0</v>
      </c>
      <c r="D45" s="288">
        <v>0</v>
      </c>
    </row>
    <row r="46" spans="1:4" x14ac:dyDescent="0.25">
      <c r="A46" s="197">
        <v>40</v>
      </c>
      <c r="B46" s="281" t="s">
        <v>615</v>
      </c>
      <c r="C46" s="289">
        <f>C40+C41+C42+C43+C44+C45</f>
        <v>226</v>
      </c>
      <c r="D46" s="289">
        <f>D40+D41+D42+D43+D44+D45</f>
        <v>326</v>
      </c>
    </row>
    <row r="47" spans="1:4" x14ac:dyDescent="0.25">
      <c r="A47" s="197">
        <v>41</v>
      </c>
      <c r="B47" s="280" t="s">
        <v>616</v>
      </c>
      <c r="C47" s="288">
        <v>2807</v>
      </c>
      <c r="D47" s="288">
        <v>15365</v>
      </c>
    </row>
    <row r="48" spans="1:4" x14ac:dyDescent="0.25">
      <c r="A48" s="197">
        <v>42</v>
      </c>
      <c r="B48" s="280" t="s">
        <v>617</v>
      </c>
      <c r="C48" s="288">
        <v>102247</v>
      </c>
      <c r="D48" s="288">
        <v>68086</v>
      </c>
    </row>
    <row r="49" spans="1:4" x14ac:dyDescent="0.25">
      <c r="A49" s="279" t="s">
        <v>264</v>
      </c>
      <c r="B49" s="93"/>
      <c r="C49" s="432" t="s">
        <v>575</v>
      </c>
      <c r="D49" s="432"/>
    </row>
    <row r="50" spans="1:4" x14ac:dyDescent="0.25">
      <c r="A50" s="93"/>
      <c r="B50" s="449" t="s">
        <v>576</v>
      </c>
      <c r="C50" s="432"/>
      <c r="D50" s="432"/>
    </row>
    <row r="51" spans="1:4" x14ac:dyDescent="0.25">
      <c r="A51" s="93"/>
      <c r="B51" s="449"/>
      <c r="C51" s="432"/>
      <c r="D51" s="432"/>
    </row>
    <row r="52" spans="1:4" x14ac:dyDescent="0.25">
      <c r="A52" s="93"/>
      <c r="B52" s="93"/>
      <c r="C52" s="310" t="s">
        <v>739</v>
      </c>
      <c r="D52" s="224" t="s">
        <v>577</v>
      </c>
    </row>
    <row r="53" spans="1:4" ht="22.5" x14ac:dyDescent="0.25">
      <c r="A53" s="197" t="s">
        <v>276</v>
      </c>
      <c r="B53" s="216" t="s">
        <v>117</v>
      </c>
      <c r="C53" s="309" t="s">
        <v>578</v>
      </c>
      <c r="D53" s="309" t="s">
        <v>579</v>
      </c>
    </row>
    <row r="54" spans="1:4" x14ac:dyDescent="0.25">
      <c r="A54" s="197">
        <v>43</v>
      </c>
      <c r="B54" s="280" t="s">
        <v>618</v>
      </c>
      <c r="C54" s="288">
        <v>0</v>
      </c>
      <c r="D54" s="288">
        <v>0</v>
      </c>
    </row>
    <row r="55" spans="1:4" ht="29.25" customHeight="1" x14ac:dyDescent="0.25">
      <c r="A55" s="197">
        <v>44</v>
      </c>
      <c r="B55" s="282" t="s">
        <v>736</v>
      </c>
      <c r="C55" s="288">
        <v>0</v>
      </c>
      <c r="D55" s="288">
        <v>0</v>
      </c>
    </row>
    <row r="56" spans="1:4" x14ac:dyDescent="0.25">
      <c r="A56" s="197">
        <v>45</v>
      </c>
      <c r="B56" s="280" t="s">
        <v>619</v>
      </c>
      <c r="C56" s="288">
        <v>0</v>
      </c>
      <c r="D56" s="288">
        <v>0</v>
      </c>
    </row>
    <row r="57" spans="1:4" x14ac:dyDescent="0.25">
      <c r="A57" s="197">
        <v>46</v>
      </c>
      <c r="B57" s="280" t="s">
        <v>698</v>
      </c>
      <c r="C57" s="288">
        <v>0</v>
      </c>
      <c r="D57" s="288">
        <v>0</v>
      </c>
    </row>
    <row r="58" spans="1:4" x14ac:dyDescent="0.25">
      <c r="A58" s="197">
        <v>47</v>
      </c>
      <c r="B58" s="280" t="s">
        <v>620</v>
      </c>
      <c r="C58" s="288">
        <v>0</v>
      </c>
      <c r="D58" s="288">
        <v>0</v>
      </c>
    </row>
    <row r="59" spans="1:4" x14ac:dyDescent="0.25">
      <c r="A59" s="197">
        <v>48</v>
      </c>
      <c r="B59" s="280" t="s">
        <v>621</v>
      </c>
      <c r="C59" s="288">
        <v>0</v>
      </c>
      <c r="D59" s="288">
        <v>0</v>
      </c>
    </row>
    <row r="60" spans="1:4" x14ac:dyDescent="0.25">
      <c r="A60" s="197">
        <v>49</v>
      </c>
      <c r="B60" s="280" t="s">
        <v>622</v>
      </c>
      <c r="C60" s="288">
        <v>0</v>
      </c>
      <c r="D60" s="288">
        <v>0</v>
      </c>
    </row>
    <row r="61" spans="1:4" x14ac:dyDescent="0.25">
      <c r="A61" s="197">
        <v>50</v>
      </c>
      <c r="B61" s="280" t="s">
        <v>623</v>
      </c>
      <c r="C61" s="288">
        <v>0</v>
      </c>
      <c r="D61" s="288">
        <v>0</v>
      </c>
    </row>
    <row r="62" spans="1:4" ht="28.5" customHeight="1" x14ac:dyDescent="0.25">
      <c r="A62" s="197">
        <v>51</v>
      </c>
      <c r="B62" s="282" t="s">
        <v>737</v>
      </c>
      <c r="C62" s="288">
        <v>0</v>
      </c>
      <c r="D62" s="288">
        <v>0</v>
      </c>
    </row>
    <row r="63" spans="1:4" x14ac:dyDescent="0.25">
      <c r="A63" s="197">
        <v>52</v>
      </c>
      <c r="B63" s="281" t="s">
        <v>624</v>
      </c>
      <c r="C63" s="289">
        <f>C47+C48+C54+C56</f>
        <v>105054</v>
      </c>
      <c r="D63" s="289">
        <f>D47+D48+D54+D56</f>
        <v>83451</v>
      </c>
    </row>
    <row r="64" spans="1:4" x14ac:dyDescent="0.25">
      <c r="A64" s="197">
        <v>53</v>
      </c>
      <c r="B64" s="280" t="s">
        <v>625</v>
      </c>
      <c r="C64" s="288">
        <v>0</v>
      </c>
      <c r="D64" s="288">
        <v>0</v>
      </c>
    </row>
    <row r="65" spans="1:4" x14ac:dyDescent="0.25">
      <c r="A65" s="197">
        <v>54</v>
      </c>
      <c r="B65" s="280" t="s">
        <v>626</v>
      </c>
      <c r="C65" s="288">
        <v>0</v>
      </c>
      <c r="D65" s="288">
        <v>0</v>
      </c>
    </row>
    <row r="66" spans="1:4" x14ac:dyDescent="0.25">
      <c r="A66" s="197">
        <v>55</v>
      </c>
      <c r="B66" s="280" t="s">
        <v>627</v>
      </c>
      <c r="C66" s="288">
        <v>0</v>
      </c>
      <c r="D66" s="288">
        <v>0</v>
      </c>
    </row>
    <row r="67" spans="1:4" x14ac:dyDescent="0.25">
      <c r="A67" s="197">
        <v>56</v>
      </c>
      <c r="B67" s="280" t="s">
        <v>628</v>
      </c>
      <c r="C67" s="288">
        <v>0</v>
      </c>
      <c r="D67" s="288">
        <v>0</v>
      </c>
    </row>
    <row r="68" spans="1:4" ht="22.5" x14ac:dyDescent="0.25">
      <c r="A68" s="197">
        <v>57</v>
      </c>
      <c r="B68" s="282" t="s">
        <v>629</v>
      </c>
      <c r="C68" s="288">
        <v>0</v>
      </c>
      <c r="D68" s="288">
        <v>0</v>
      </c>
    </row>
    <row r="69" spans="1:4" x14ac:dyDescent="0.25">
      <c r="A69" s="197">
        <v>58</v>
      </c>
      <c r="B69" s="280" t="s">
        <v>630</v>
      </c>
      <c r="C69" s="288">
        <v>0</v>
      </c>
      <c r="D69" s="288">
        <v>0</v>
      </c>
    </row>
    <row r="70" spans="1:4" x14ac:dyDescent="0.25">
      <c r="A70" s="197">
        <v>59</v>
      </c>
      <c r="B70" s="281" t="s">
        <v>631</v>
      </c>
      <c r="C70" s="289">
        <f>C64+C67</f>
        <v>0</v>
      </c>
      <c r="D70" s="289">
        <f>D64+D67</f>
        <v>0</v>
      </c>
    </row>
    <row r="71" spans="1:4" x14ac:dyDescent="0.25">
      <c r="A71" s="197">
        <v>60</v>
      </c>
      <c r="B71" s="280" t="s">
        <v>632</v>
      </c>
      <c r="C71" s="288">
        <v>0</v>
      </c>
      <c r="D71" s="288">
        <v>0</v>
      </c>
    </row>
    <row r="72" spans="1:4" x14ac:dyDescent="0.25">
      <c r="A72" s="197">
        <v>61</v>
      </c>
      <c r="B72" s="280" t="s">
        <v>633</v>
      </c>
      <c r="C72" s="288">
        <v>170017</v>
      </c>
      <c r="D72" s="288">
        <v>442709</v>
      </c>
    </row>
    <row r="73" spans="1:4" x14ac:dyDescent="0.25">
      <c r="A73" s="197">
        <v>62</v>
      </c>
      <c r="B73" s="280" t="s">
        <v>634</v>
      </c>
      <c r="C73" s="288">
        <v>170017</v>
      </c>
      <c r="D73" s="288">
        <v>442709</v>
      </c>
    </row>
    <row r="74" spans="1:4" x14ac:dyDescent="0.25">
      <c r="A74" s="197">
        <v>63</v>
      </c>
      <c r="B74" s="280" t="s">
        <v>635</v>
      </c>
      <c r="C74" s="288">
        <v>0</v>
      </c>
      <c r="D74" s="288">
        <v>0</v>
      </c>
    </row>
    <row r="75" spans="1:4" x14ac:dyDescent="0.25">
      <c r="A75" s="197">
        <v>64</v>
      </c>
      <c r="B75" s="280" t="s">
        <v>636</v>
      </c>
      <c r="C75" s="288">
        <v>0</v>
      </c>
      <c r="D75" s="288">
        <v>0</v>
      </c>
    </row>
    <row r="76" spans="1:4" x14ac:dyDescent="0.25">
      <c r="A76" s="197">
        <v>65</v>
      </c>
      <c r="B76" s="280" t="s">
        <v>637</v>
      </c>
      <c r="C76" s="288">
        <v>8427</v>
      </c>
      <c r="D76" s="288">
        <v>7670</v>
      </c>
    </row>
    <row r="77" spans="1:4" x14ac:dyDescent="0.25">
      <c r="A77" s="197">
        <v>66</v>
      </c>
      <c r="B77" s="280" t="s">
        <v>638</v>
      </c>
      <c r="C77" s="288">
        <v>8427</v>
      </c>
      <c r="D77" s="288">
        <v>7670</v>
      </c>
    </row>
    <row r="78" spans="1:4" x14ac:dyDescent="0.25">
      <c r="A78" s="197">
        <v>67</v>
      </c>
      <c r="B78" s="280" t="s">
        <v>639</v>
      </c>
      <c r="C78" s="288">
        <v>0</v>
      </c>
      <c r="D78" s="288">
        <v>0</v>
      </c>
    </row>
    <row r="79" spans="1:4" x14ac:dyDescent="0.25">
      <c r="A79" s="197">
        <v>68</v>
      </c>
      <c r="B79" s="281" t="s">
        <v>640</v>
      </c>
      <c r="C79" s="289">
        <f>C71+C72+C75+C76</f>
        <v>178444</v>
      </c>
      <c r="D79" s="289">
        <f>D71+D72+D75+D76</f>
        <v>450379</v>
      </c>
    </row>
    <row r="80" spans="1:4" x14ac:dyDescent="0.25">
      <c r="A80" s="197">
        <v>69</v>
      </c>
      <c r="B80" s="280" t="s">
        <v>641</v>
      </c>
      <c r="C80" s="288">
        <v>0</v>
      </c>
      <c r="D80" s="288">
        <v>0</v>
      </c>
    </row>
    <row r="81" spans="1:4" x14ac:dyDescent="0.25">
      <c r="A81" s="197">
        <v>70</v>
      </c>
      <c r="B81" s="280" t="s">
        <v>642</v>
      </c>
      <c r="C81" s="288">
        <v>80805</v>
      </c>
      <c r="D81" s="288">
        <v>9653</v>
      </c>
    </row>
    <row r="82" spans="1:4" x14ac:dyDescent="0.25">
      <c r="A82" s="197">
        <v>71</v>
      </c>
      <c r="B82" s="280" t="s">
        <v>643</v>
      </c>
      <c r="C82" s="288">
        <v>0</v>
      </c>
      <c r="D82" s="288">
        <v>0</v>
      </c>
    </row>
    <row r="83" spans="1:4" x14ac:dyDescent="0.25">
      <c r="A83" s="197">
        <v>72</v>
      </c>
      <c r="B83" s="280" t="s">
        <v>644</v>
      </c>
      <c r="C83" s="288">
        <v>0</v>
      </c>
      <c r="D83" s="288">
        <v>0</v>
      </c>
    </row>
    <row r="84" spans="1:4" x14ac:dyDescent="0.25">
      <c r="A84" s="197">
        <v>73</v>
      </c>
      <c r="B84" s="281" t="s">
        <v>645</v>
      </c>
      <c r="C84" s="289">
        <f>C80+C81+C82+C83</f>
        <v>80805</v>
      </c>
      <c r="D84" s="289">
        <f>D80+D81+D82+D83</f>
        <v>9653</v>
      </c>
    </row>
    <row r="85" spans="1:4" x14ac:dyDescent="0.25">
      <c r="A85" s="197">
        <v>74</v>
      </c>
      <c r="B85" s="281" t="s">
        <v>646</v>
      </c>
      <c r="C85" s="289">
        <f>C46+C63+C70+C79+C84</f>
        <v>364529</v>
      </c>
      <c r="D85" s="289">
        <f>D46+D63+D70+D79+D84</f>
        <v>543809</v>
      </c>
    </row>
    <row r="86" spans="1:4" x14ac:dyDescent="0.25">
      <c r="A86" s="197">
        <v>75</v>
      </c>
      <c r="B86" s="281" t="s">
        <v>647</v>
      </c>
      <c r="C86" s="289">
        <f>C39+C85</f>
        <v>11787771</v>
      </c>
      <c r="D86" s="289">
        <f>D39+D85</f>
        <v>12926913</v>
      </c>
    </row>
    <row r="87" spans="1:4" x14ac:dyDescent="0.25">
      <c r="A87" s="197"/>
      <c r="B87" s="281"/>
      <c r="C87" s="289"/>
      <c r="D87" s="289"/>
    </row>
    <row r="88" spans="1:4" x14ac:dyDescent="0.25">
      <c r="A88" s="197"/>
      <c r="B88" s="281"/>
      <c r="C88" s="289"/>
      <c r="D88" s="289"/>
    </row>
    <row r="89" spans="1:4" x14ac:dyDescent="0.25">
      <c r="A89" s="197"/>
      <c r="B89" s="281"/>
      <c r="C89" s="289"/>
      <c r="D89" s="289"/>
    </row>
    <row r="90" spans="1:4" x14ac:dyDescent="0.25">
      <c r="A90" s="197"/>
      <c r="B90" s="281"/>
      <c r="C90" s="289"/>
      <c r="D90" s="289"/>
    </row>
    <row r="91" spans="1:4" x14ac:dyDescent="0.25">
      <c r="A91" s="197"/>
      <c r="B91" s="281"/>
      <c r="C91" s="289"/>
      <c r="D91" s="289"/>
    </row>
    <row r="92" spans="1:4" x14ac:dyDescent="0.25">
      <c r="A92" s="197"/>
      <c r="B92" s="281"/>
      <c r="C92" s="289"/>
      <c r="D92" s="289"/>
    </row>
    <row r="93" spans="1:4" x14ac:dyDescent="0.25">
      <c r="A93" s="197"/>
      <c r="B93" s="281"/>
      <c r="C93" s="289"/>
      <c r="D93" s="289"/>
    </row>
    <row r="94" spans="1:4" x14ac:dyDescent="0.25">
      <c r="A94" s="197"/>
      <c r="B94" s="281"/>
      <c r="C94" s="289"/>
      <c r="D94" s="289"/>
    </row>
    <row r="95" spans="1:4" x14ac:dyDescent="0.25">
      <c r="A95" s="197"/>
      <c r="B95" s="281"/>
      <c r="C95" s="289"/>
      <c r="D95" s="289"/>
    </row>
    <row r="96" spans="1:4" x14ac:dyDescent="0.25">
      <c r="A96" s="279" t="s">
        <v>264</v>
      </c>
      <c r="B96" s="93"/>
      <c r="C96" s="432" t="s">
        <v>575</v>
      </c>
      <c r="D96" s="432"/>
    </row>
    <row r="97" spans="1:4" x14ac:dyDescent="0.25">
      <c r="A97" s="93"/>
      <c r="B97" s="449" t="s">
        <v>576</v>
      </c>
      <c r="C97" s="432"/>
      <c r="D97" s="432"/>
    </row>
    <row r="98" spans="1:4" x14ac:dyDescent="0.25">
      <c r="A98" s="93"/>
      <c r="B98" s="449"/>
      <c r="C98" s="432"/>
      <c r="D98" s="432"/>
    </row>
    <row r="99" spans="1:4" x14ac:dyDescent="0.25">
      <c r="A99" s="93"/>
      <c r="B99" s="93"/>
      <c r="C99" s="310" t="s">
        <v>740</v>
      </c>
      <c r="D99" s="224" t="s">
        <v>577</v>
      </c>
    </row>
    <row r="100" spans="1:4" ht="22.5" x14ac:dyDescent="0.25">
      <c r="A100" s="197" t="s">
        <v>276</v>
      </c>
      <c r="B100" s="216" t="s">
        <v>117</v>
      </c>
      <c r="C100" s="309" t="s">
        <v>578</v>
      </c>
      <c r="D100" s="309" t="s">
        <v>579</v>
      </c>
    </row>
    <row r="101" spans="1:4" x14ac:dyDescent="0.25">
      <c r="A101" s="197"/>
      <c r="B101" s="281" t="s">
        <v>434</v>
      </c>
      <c r="C101" s="217"/>
      <c r="D101" s="217"/>
    </row>
    <row r="102" spans="1:4" x14ac:dyDescent="0.25">
      <c r="A102" s="197">
        <v>76</v>
      </c>
      <c r="B102" s="280" t="s">
        <v>648</v>
      </c>
      <c r="C102" s="288">
        <v>0</v>
      </c>
      <c r="D102" s="288">
        <v>0</v>
      </c>
    </row>
    <row r="103" spans="1:4" x14ac:dyDescent="0.25">
      <c r="A103" s="197">
        <v>77</v>
      </c>
      <c r="B103" s="280" t="s">
        <v>649</v>
      </c>
      <c r="C103" s="288">
        <v>55494</v>
      </c>
      <c r="D103" s="288">
        <v>53327</v>
      </c>
    </row>
    <row r="104" spans="1:4" x14ac:dyDescent="0.25">
      <c r="A104" s="197">
        <v>78</v>
      </c>
      <c r="B104" s="281" t="s">
        <v>650</v>
      </c>
      <c r="C104" s="289">
        <f>C102+C103</f>
        <v>55494</v>
      </c>
      <c r="D104" s="289">
        <f>D102+D103</f>
        <v>53327</v>
      </c>
    </row>
    <row r="105" spans="1:4" x14ac:dyDescent="0.25">
      <c r="A105" s="197">
        <v>79</v>
      </c>
      <c r="B105" s="280" t="s">
        <v>651</v>
      </c>
      <c r="C105" s="288">
        <v>-197010</v>
      </c>
      <c r="D105" s="288">
        <v>1282327</v>
      </c>
    </row>
    <row r="106" spans="1:4" x14ac:dyDescent="0.25">
      <c r="A106" s="197">
        <v>80</v>
      </c>
      <c r="B106" s="280" t="s">
        <v>652</v>
      </c>
      <c r="C106" s="288">
        <v>11018681</v>
      </c>
      <c r="D106" s="288">
        <v>10823168</v>
      </c>
    </row>
    <row r="107" spans="1:4" x14ac:dyDescent="0.25">
      <c r="A107" s="197">
        <v>81</v>
      </c>
      <c r="B107" s="281" t="s">
        <v>653</v>
      </c>
      <c r="C107" s="289">
        <f>C105+C106</f>
        <v>10821671</v>
      </c>
      <c r="D107" s="289">
        <f>D105+D106</f>
        <v>12105495</v>
      </c>
    </row>
    <row r="108" spans="1:4" x14ac:dyDescent="0.25">
      <c r="A108" s="197">
        <v>82</v>
      </c>
      <c r="B108" s="280" t="s">
        <v>654</v>
      </c>
      <c r="C108" s="288">
        <v>0</v>
      </c>
      <c r="D108" s="288">
        <v>0</v>
      </c>
    </row>
    <row r="109" spans="1:4" x14ac:dyDescent="0.25">
      <c r="A109" s="197">
        <v>83</v>
      </c>
      <c r="B109" s="280" t="s">
        <v>655</v>
      </c>
      <c r="C109" s="288">
        <v>0</v>
      </c>
      <c r="D109" s="288">
        <v>0</v>
      </c>
    </row>
    <row r="110" spans="1:4" x14ac:dyDescent="0.25">
      <c r="A110" s="197">
        <v>84</v>
      </c>
      <c r="B110" s="281" t="s">
        <v>656</v>
      </c>
      <c r="C110" s="289">
        <f>C108+C109</f>
        <v>0</v>
      </c>
      <c r="D110" s="289">
        <f>D108+D109</f>
        <v>0</v>
      </c>
    </row>
    <row r="111" spans="1:4" x14ac:dyDescent="0.25">
      <c r="A111" s="197">
        <v>85</v>
      </c>
      <c r="B111" s="281" t="s">
        <v>657</v>
      </c>
      <c r="C111" s="289">
        <f>C104+C107+C110</f>
        <v>10877165</v>
      </c>
      <c r="D111" s="289">
        <f>D104+D107+D110</f>
        <v>12158822</v>
      </c>
    </row>
    <row r="112" spans="1:4" x14ac:dyDescent="0.25">
      <c r="A112" s="197">
        <v>86</v>
      </c>
      <c r="B112" s="280" t="s">
        <v>658</v>
      </c>
      <c r="C112" s="288">
        <v>246598</v>
      </c>
      <c r="D112" s="288">
        <v>448848</v>
      </c>
    </row>
    <row r="113" spans="1:4" x14ac:dyDescent="0.25">
      <c r="A113" s="197">
        <v>87</v>
      </c>
      <c r="B113" s="280" t="s">
        <v>659</v>
      </c>
      <c r="C113" s="288">
        <v>246598</v>
      </c>
      <c r="D113" s="288">
        <v>448848</v>
      </c>
    </row>
    <row r="114" spans="1:4" x14ac:dyDescent="0.25">
      <c r="A114" s="197">
        <v>88</v>
      </c>
      <c r="B114" s="280" t="s">
        <v>660</v>
      </c>
      <c r="C114" s="288">
        <v>0</v>
      </c>
      <c r="D114" s="288">
        <v>0</v>
      </c>
    </row>
    <row r="115" spans="1:4" x14ac:dyDescent="0.25">
      <c r="A115" s="197">
        <v>89</v>
      </c>
      <c r="B115" s="280" t="s">
        <v>661</v>
      </c>
      <c r="C115" s="288">
        <v>0</v>
      </c>
      <c r="D115" s="288">
        <v>0</v>
      </c>
    </row>
    <row r="116" spans="1:4" x14ac:dyDescent="0.25">
      <c r="A116" s="197">
        <v>90</v>
      </c>
      <c r="B116" s="280" t="s">
        <v>662</v>
      </c>
      <c r="C116" s="288">
        <v>0</v>
      </c>
      <c r="D116" s="288">
        <v>0</v>
      </c>
    </row>
    <row r="117" spans="1:4" x14ac:dyDescent="0.25">
      <c r="A117" s="197">
        <v>91</v>
      </c>
      <c r="B117" s="280" t="s">
        <v>663</v>
      </c>
      <c r="C117" s="288">
        <v>0</v>
      </c>
      <c r="D117" s="288">
        <v>0</v>
      </c>
    </row>
    <row r="118" spans="1:4" x14ac:dyDescent="0.25">
      <c r="A118" s="197">
        <v>92</v>
      </c>
      <c r="B118" s="280" t="s">
        <v>664</v>
      </c>
      <c r="C118" s="288">
        <v>0</v>
      </c>
      <c r="D118" s="288">
        <v>0</v>
      </c>
    </row>
    <row r="119" spans="1:4" x14ac:dyDescent="0.25">
      <c r="A119" s="197">
        <v>93</v>
      </c>
      <c r="B119" s="281" t="s">
        <v>665</v>
      </c>
      <c r="C119" s="289">
        <f>C112+C115+C116+C117+C118</f>
        <v>246598</v>
      </c>
      <c r="D119" s="289">
        <f>D112+D115+D116+D117+D118</f>
        <v>448848</v>
      </c>
    </row>
    <row r="120" spans="1:4" x14ac:dyDescent="0.25">
      <c r="A120" s="197">
        <v>94</v>
      </c>
      <c r="B120" s="280" t="s">
        <v>666</v>
      </c>
      <c r="C120" s="288">
        <v>0</v>
      </c>
      <c r="D120" s="288">
        <v>0</v>
      </c>
    </row>
    <row r="121" spans="1:4" x14ac:dyDescent="0.25">
      <c r="A121" s="197">
        <v>95</v>
      </c>
      <c r="B121" s="280" t="s">
        <v>667</v>
      </c>
      <c r="C121" s="288">
        <v>0</v>
      </c>
      <c r="D121" s="288">
        <v>0</v>
      </c>
    </row>
    <row r="122" spans="1:4" x14ac:dyDescent="0.25">
      <c r="A122" s="197">
        <v>96</v>
      </c>
      <c r="B122" s="280" t="s">
        <v>668</v>
      </c>
      <c r="C122" s="288">
        <v>0</v>
      </c>
      <c r="D122" s="288">
        <v>0</v>
      </c>
    </row>
    <row r="123" spans="1:4" x14ac:dyDescent="0.25">
      <c r="A123" s="197">
        <v>97</v>
      </c>
      <c r="B123" s="280" t="s">
        <v>669</v>
      </c>
      <c r="C123" s="288">
        <v>0</v>
      </c>
      <c r="D123" s="288">
        <v>0</v>
      </c>
    </row>
    <row r="124" spans="1:4" x14ac:dyDescent="0.25">
      <c r="A124" s="197">
        <v>98</v>
      </c>
      <c r="B124" s="280" t="s">
        <v>670</v>
      </c>
      <c r="C124" s="288">
        <v>0</v>
      </c>
      <c r="D124" s="288">
        <v>0</v>
      </c>
    </row>
    <row r="125" spans="1:4" x14ac:dyDescent="0.25">
      <c r="A125" s="197">
        <v>99</v>
      </c>
      <c r="B125" s="280" t="s">
        <v>671</v>
      </c>
      <c r="C125" s="288">
        <v>0</v>
      </c>
      <c r="D125" s="288">
        <v>0</v>
      </c>
    </row>
    <row r="126" spans="1:4" x14ac:dyDescent="0.25">
      <c r="A126" s="197">
        <v>100</v>
      </c>
      <c r="B126" s="281" t="s">
        <v>672</v>
      </c>
      <c r="C126" s="289">
        <f>C120+C123+C124+C125</f>
        <v>0</v>
      </c>
      <c r="D126" s="289">
        <f>D120+D123+D124+D125</f>
        <v>0</v>
      </c>
    </row>
    <row r="127" spans="1:4" x14ac:dyDescent="0.25">
      <c r="A127" s="197">
        <v>101</v>
      </c>
      <c r="B127" s="281" t="s">
        <v>720</v>
      </c>
      <c r="C127" s="289">
        <f>C119+C126</f>
        <v>246598</v>
      </c>
      <c r="D127" s="289">
        <f>D119+D126</f>
        <v>448848</v>
      </c>
    </row>
    <row r="128" spans="1:4" x14ac:dyDescent="0.25">
      <c r="A128" s="197">
        <v>102</v>
      </c>
      <c r="B128" s="280" t="s">
        <v>673</v>
      </c>
      <c r="C128" s="288">
        <v>0</v>
      </c>
      <c r="D128" s="288">
        <v>0</v>
      </c>
    </row>
    <row r="129" spans="1:4" x14ac:dyDescent="0.25">
      <c r="A129" s="197">
        <v>103</v>
      </c>
      <c r="B129" s="280" t="s">
        <v>674</v>
      </c>
      <c r="C129" s="288">
        <v>0</v>
      </c>
      <c r="D129" s="288">
        <v>0</v>
      </c>
    </row>
    <row r="130" spans="1:4" x14ac:dyDescent="0.25">
      <c r="A130" s="197">
        <v>104</v>
      </c>
      <c r="B130" s="280" t="s">
        <v>675</v>
      </c>
      <c r="C130" s="288">
        <v>0</v>
      </c>
      <c r="D130" s="288">
        <v>0</v>
      </c>
    </row>
    <row r="131" spans="1:4" x14ac:dyDescent="0.25">
      <c r="A131" s="197">
        <v>105</v>
      </c>
      <c r="B131" s="280" t="s">
        <v>676</v>
      </c>
      <c r="C131" s="288">
        <v>569328</v>
      </c>
      <c r="D131" s="288">
        <v>0</v>
      </c>
    </row>
    <row r="132" spans="1:4" x14ac:dyDescent="0.25">
      <c r="A132" s="197">
        <v>106</v>
      </c>
      <c r="B132" s="280" t="s">
        <v>677</v>
      </c>
      <c r="C132" s="288">
        <v>0</v>
      </c>
      <c r="D132" s="288">
        <v>0</v>
      </c>
    </row>
    <row r="133" spans="1:4" x14ac:dyDescent="0.25">
      <c r="A133" s="197">
        <v>107</v>
      </c>
      <c r="B133" s="280" t="s">
        <v>678</v>
      </c>
      <c r="C133" s="288">
        <v>0</v>
      </c>
      <c r="D133" s="288">
        <v>0</v>
      </c>
    </row>
    <row r="134" spans="1:4" x14ac:dyDescent="0.25">
      <c r="A134" s="197">
        <v>108</v>
      </c>
      <c r="B134" s="280" t="s">
        <v>679</v>
      </c>
      <c r="C134" s="288">
        <v>0</v>
      </c>
      <c r="D134" s="288"/>
    </row>
    <row r="135" spans="1:4" x14ac:dyDescent="0.25">
      <c r="A135" s="197">
        <v>109</v>
      </c>
      <c r="B135" s="281" t="s">
        <v>680</v>
      </c>
      <c r="C135" s="289">
        <f>C128+C129+C130+C131+C132+C133</f>
        <v>569328</v>
      </c>
      <c r="D135" s="289">
        <f>D128+D129+D130+D131+D132+D133</f>
        <v>0</v>
      </c>
    </row>
    <row r="136" spans="1:4" x14ac:dyDescent="0.25">
      <c r="A136" s="197">
        <v>110</v>
      </c>
      <c r="B136" s="280" t="s">
        <v>681</v>
      </c>
      <c r="C136" s="288">
        <v>0</v>
      </c>
      <c r="D136" s="288">
        <v>0</v>
      </c>
    </row>
    <row r="137" spans="1:4" x14ac:dyDescent="0.25">
      <c r="A137" s="197">
        <v>111</v>
      </c>
      <c r="B137" s="280" t="s">
        <v>682</v>
      </c>
      <c r="C137" s="288">
        <v>0</v>
      </c>
      <c r="D137" s="288">
        <v>0</v>
      </c>
    </row>
    <row r="138" spans="1:4" x14ac:dyDescent="0.25">
      <c r="A138" s="197">
        <v>112</v>
      </c>
      <c r="B138" s="280" t="s">
        <v>683</v>
      </c>
      <c r="C138" s="288">
        <v>47264</v>
      </c>
      <c r="D138" s="288">
        <v>222193</v>
      </c>
    </row>
    <row r="139" spans="1:4" x14ac:dyDescent="0.25">
      <c r="A139" s="197">
        <v>113</v>
      </c>
      <c r="B139" s="280" t="s">
        <v>684</v>
      </c>
      <c r="C139" s="288">
        <v>0</v>
      </c>
      <c r="D139" s="288">
        <v>0</v>
      </c>
    </row>
    <row r="140" spans="1:4" ht="22.5" x14ac:dyDescent="0.25">
      <c r="A140" s="197">
        <v>114</v>
      </c>
      <c r="B140" s="282" t="s">
        <v>699</v>
      </c>
      <c r="C140" s="288">
        <v>0</v>
      </c>
      <c r="D140" s="288">
        <v>0</v>
      </c>
    </row>
    <row r="141" spans="1:4" ht="22.5" x14ac:dyDescent="0.25">
      <c r="A141" s="197">
        <v>115</v>
      </c>
      <c r="B141" s="282" t="s">
        <v>700</v>
      </c>
      <c r="C141" s="288">
        <v>0</v>
      </c>
      <c r="D141" s="288">
        <v>0</v>
      </c>
    </row>
    <row r="142" spans="1:4" x14ac:dyDescent="0.25">
      <c r="A142" s="197">
        <v>116</v>
      </c>
      <c r="B142" s="280" t="s">
        <v>701</v>
      </c>
      <c r="C142" s="288">
        <v>38028</v>
      </c>
      <c r="D142" s="288">
        <v>215894</v>
      </c>
    </row>
    <row r="143" spans="1:4" x14ac:dyDescent="0.25">
      <c r="A143" s="197">
        <v>117</v>
      </c>
      <c r="B143" s="280" t="s">
        <v>702</v>
      </c>
      <c r="C143" s="288">
        <v>0</v>
      </c>
      <c r="D143" s="288">
        <v>0</v>
      </c>
    </row>
    <row r="144" spans="1:4" x14ac:dyDescent="0.25">
      <c r="A144" s="279" t="s">
        <v>264</v>
      </c>
      <c r="B144" s="93"/>
      <c r="C144" s="432" t="s">
        <v>575</v>
      </c>
      <c r="D144" s="432"/>
    </row>
    <row r="145" spans="1:4" x14ac:dyDescent="0.25">
      <c r="A145" s="93"/>
      <c r="B145" s="449" t="s">
        <v>576</v>
      </c>
      <c r="C145" s="432"/>
      <c r="D145" s="432"/>
    </row>
    <row r="146" spans="1:4" x14ac:dyDescent="0.25">
      <c r="A146" s="93"/>
      <c r="B146" s="449"/>
      <c r="C146" s="432"/>
      <c r="D146" s="432"/>
    </row>
    <row r="147" spans="1:4" x14ac:dyDescent="0.25">
      <c r="A147" s="93"/>
      <c r="B147" s="93"/>
      <c r="C147" s="310" t="s">
        <v>741</v>
      </c>
      <c r="D147" s="224" t="s">
        <v>577</v>
      </c>
    </row>
    <row r="148" spans="1:4" ht="22.5" x14ac:dyDescent="0.25">
      <c r="A148" s="197" t="s">
        <v>276</v>
      </c>
      <c r="B148" s="216" t="s">
        <v>117</v>
      </c>
      <c r="C148" s="309" t="s">
        <v>578</v>
      </c>
      <c r="D148" s="309" t="s">
        <v>579</v>
      </c>
    </row>
    <row r="149" spans="1:4" x14ac:dyDescent="0.25">
      <c r="A149" s="197">
        <v>118</v>
      </c>
      <c r="B149" s="280" t="s">
        <v>685</v>
      </c>
      <c r="C149" s="288">
        <v>1148</v>
      </c>
      <c r="D149" s="288">
        <v>14392</v>
      </c>
    </row>
    <row r="150" spans="1:4" x14ac:dyDescent="0.25">
      <c r="A150" s="197">
        <v>119</v>
      </c>
      <c r="B150" s="280" t="s">
        <v>686</v>
      </c>
      <c r="C150" s="288">
        <v>1148</v>
      </c>
      <c r="D150" s="288">
        <v>14392</v>
      </c>
    </row>
    <row r="151" spans="1:4" x14ac:dyDescent="0.25">
      <c r="A151" s="197">
        <v>120</v>
      </c>
      <c r="B151" s="280" t="s">
        <v>703</v>
      </c>
      <c r="C151" s="288">
        <v>0</v>
      </c>
      <c r="D151" s="288">
        <v>0</v>
      </c>
    </row>
    <row r="152" spans="1:4" x14ac:dyDescent="0.25">
      <c r="A152" s="197">
        <v>121</v>
      </c>
      <c r="B152" s="280" t="s">
        <v>687</v>
      </c>
      <c r="C152" s="288">
        <v>38515</v>
      </c>
      <c r="D152" s="288">
        <v>76372</v>
      </c>
    </row>
    <row r="153" spans="1:4" x14ac:dyDescent="0.25">
      <c r="A153" s="197">
        <v>122</v>
      </c>
      <c r="B153" s="280" t="s">
        <v>688</v>
      </c>
      <c r="C153" s="288">
        <v>0</v>
      </c>
      <c r="D153" s="288">
        <v>0</v>
      </c>
    </row>
    <row r="154" spans="1:4" x14ac:dyDescent="0.25">
      <c r="A154" s="197">
        <v>123</v>
      </c>
      <c r="B154" s="280" t="s">
        <v>704</v>
      </c>
      <c r="C154" s="288">
        <v>0</v>
      </c>
      <c r="D154" s="288">
        <v>0</v>
      </c>
    </row>
    <row r="155" spans="1:4" x14ac:dyDescent="0.25">
      <c r="A155" s="197">
        <v>124</v>
      </c>
      <c r="B155" s="280" t="s">
        <v>705</v>
      </c>
      <c r="C155" s="288">
        <v>0</v>
      </c>
      <c r="D155" s="288">
        <v>0</v>
      </c>
    </row>
    <row r="156" spans="1:4" x14ac:dyDescent="0.25">
      <c r="A156" s="197">
        <v>125</v>
      </c>
      <c r="B156" s="280" t="s">
        <v>706</v>
      </c>
      <c r="C156" s="288">
        <v>38515</v>
      </c>
      <c r="D156" s="288">
        <v>76372</v>
      </c>
    </row>
    <row r="157" spans="1:4" x14ac:dyDescent="0.25">
      <c r="A157" s="197">
        <v>126</v>
      </c>
      <c r="B157" s="280" t="s">
        <v>707</v>
      </c>
      <c r="C157" s="288">
        <v>0</v>
      </c>
      <c r="D157" s="288">
        <v>0</v>
      </c>
    </row>
    <row r="158" spans="1:4" x14ac:dyDescent="0.25">
      <c r="A158" s="197">
        <v>127</v>
      </c>
      <c r="B158" s="280" t="s">
        <v>708</v>
      </c>
      <c r="C158" s="288">
        <v>0</v>
      </c>
      <c r="D158" s="288">
        <v>0</v>
      </c>
    </row>
    <row r="159" spans="1:4" x14ac:dyDescent="0.25">
      <c r="A159" s="197">
        <v>128</v>
      </c>
      <c r="B159" s="280" t="s">
        <v>709</v>
      </c>
      <c r="C159" s="288">
        <v>0</v>
      </c>
      <c r="D159" s="288">
        <v>0</v>
      </c>
    </row>
    <row r="160" spans="1:4" x14ac:dyDescent="0.25">
      <c r="A160" s="197">
        <v>129</v>
      </c>
      <c r="B160" s="280" t="s">
        <v>710</v>
      </c>
      <c r="C160" s="288">
        <v>0</v>
      </c>
      <c r="D160" s="288">
        <v>0</v>
      </c>
    </row>
    <row r="161" spans="1:4" x14ac:dyDescent="0.25">
      <c r="A161" s="197">
        <v>130</v>
      </c>
      <c r="B161" s="280" t="s">
        <v>711</v>
      </c>
      <c r="C161" s="288">
        <v>0</v>
      </c>
      <c r="D161" s="288">
        <v>0</v>
      </c>
    </row>
    <row r="162" spans="1:4" x14ac:dyDescent="0.25">
      <c r="A162" s="197">
        <v>131</v>
      </c>
      <c r="B162" s="280" t="s">
        <v>712</v>
      </c>
      <c r="C162" s="288">
        <v>0</v>
      </c>
      <c r="D162" s="288">
        <v>0</v>
      </c>
    </row>
    <row r="163" spans="1:4" x14ac:dyDescent="0.25">
      <c r="A163" s="197">
        <v>132</v>
      </c>
      <c r="B163" s="280" t="s">
        <v>713</v>
      </c>
      <c r="C163" s="288">
        <v>0</v>
      </c>
      <c r="D163" s="288">
        <v>0</v>
      </c>
    </row>
    <row r="164" spans="1:4" x14ac:dyDescent="0.25">
      <c r="A164" s="197">
        <v>133</v>
      </c>
      <c r="B164" s="280" t="s">
        <v>714</v>
      </c>
      <c r="C164" s="288">
        <v>0</v>
      </c>
      <c r="D164" s="288">
        <v>0</v>
      </c>
    </row>
    <row r="165" spans="1:4" x14ac:dyDescent="0.25">
      <c r="A165" s="197">
        <v>134</v>
      </c>
      <c r="B165" s="280" t="s">
        <v>715</v>
      </c>
      <c r="C165" s="288">
        <v>0</v>
      </c>
      <c r="D165" s="288">
        <v>0</v>
      </c>
    </row>
    <row r="166" spans="1:4" x14ac:dyDescent="0.25">
      <c r="A166" s="197">
        <v>135</v>
      </c>
      <c r="B166" s="281" t="s">
        <v>689</v>
      </c>
      <c r="C166" s="289">
        <f>C136+C138+C149+C152</f>
        <v>86927</v>
      </c>
      <c r="D166" s="289">
        <f>D136+D138+D149+D152</f>
        <v>312957</v>
      </c>
    </row>
    <row r="167" spans="1:4" x14ac:dyDescent="0.25">
      <c r="A167" s="197">
        <v>136</v>
      </c>
      <c r="B167" s="280" t="s">
        <v>690</v>
      </c>
      <c r="C167" s="288">
        <v>0</v>
      </c>
      <c r="D167" s="288">
        <v>0</v>
      </c>
    </row>
    <row r="168" spans="1:4" x14ac:dyDescent="0.25">
      <c r="A168" s="197">
        <v>137</v>
      </c>
      <c r="B168" s="280" t="s">
        <v>691</v>
      </c>
      <c r="C168" s="288">
        <v>4224</v>
      </c>
      <c r="D168" s="288">
        <v>3514</v>
      </c>
    </row>
    <row r="169" spans="1:4" x14ac:dyDescent="0.25">
      <c r="A169" s="197">
        <v>138</v>
      </c>
      <c r="B169" s="280" t="s">
        <v>692</v>
      </c>
      <c r="C169" s="288">
        <v>0</v>
      </c>
      <c r="D169" s="288">
        <v>0</v>
      </c>
    </row>
    <row r="170" spans="1:4" x14ac:dyDescent="0.25">
      <c r="A170" s="197">
        <v>139</v>
      </c>
      <c r="B170" s="280" t="s">
        <v>693</v>
      </c>
      <c r="C170" s="288">
        <v>3529</v>
      </c>
      <c r="D170" s="288">
        <v>2772</v>
      </c>
    </row>
    <row r="171" spans="1:4" x14ac:dyDescent="0.25">
      <c r="A171" s="197">
        <v>140</v>
      </c>
      <c r="B171" s="184" t="s">
        <v>694</v>
      </c>
      <c r="C171" s="288">
        <v>0</v>
      </c>
      <c r="D171" s="288">
        <v>0</v>
      </c>
    </row>
    <row r="172" spans="1:4" x14ac:dyDescent="0.25">
      <c r="A172" s="197">
        <v>141</v>
      </c>
      <c r="B172" s="283" t="s">
        <v>716</v>
      </c>
      <c r="C172" s="288">
        <v>948</v>
      </c>
      <c r="D172" s="288">
        <v>0</v>
      </c>
    </row>
    <row r="173" spans="1:4" x14ac:dyDescent="0.25">
      <c r="A173" s="197">
        <v>142</v>
      </c>
      <c r="B173" s="287" t="s">
        <v>717</v>
      </c>
      <c r="C173" s="289">
        <f>C167+C168+C169+C170</f>
        <v>7753</v>
      </c>
      <c r="D173" s="289">
        <f>D167+D168+D169+D170</f>
        <v>6286</v>
      </c>
    </row>
    <row r="174" spans="1:4" x14ac:dyDescent="0.25">
      <c r="A174" s="197">
        <v>143</v>
      </c>
      <c r="B174" s="242" t="s">
        <v>718</v>
      </c>
      <c r="C174" s="289">
        <f>C135+C166+C173</f>
        <v>664008</v>
      </c>
      <c r="D174" s="289">
        <f>D135+D166+D173</f>
        <v>319243</v>
      </c>
    </row>
    <row r="175" spans="1:4" x14ac:dyDescent="0.25">
      <c r="A175" s="197">
        <v>144</v>
      </c>
      <c r="B175" s="242" t="s">
        <v>719</v>
      </c>
      <c r="C175" s="289">
        <f>C111+C127+C174</f>
        <v>11787771</v>
      </c>
      <c r="D175" s="289">
        <f>D111+D127+D174</f>
        <v>12926913</v>
      </c>
    </row>
  </sheetData>
  <mergeCells count="8">
    <mergeCell ref="C144:D146"/>
    <mergeCell ref="B145:B146"/>
    <mergeCell ref="C1:D3"/>
    <mergeCell ref="B2:B3"/>
    <mergeCell ref="C49:D51"/>
    <mergeCell ref="B50:B51"/>
    <mergeCell ref="C96:D98"/>
    <mergeCell ref="B97:B98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N17" sqref="N17"/>
    </sheetView>
  </sheetViews>
  <sheetFormatPr defaultRowHeight="15" x14ac:dyDescent="0.25"/>
  <cols>
    <col min="1" max="1" width="9.140625" customWidth="1"/>
    <col min="4" max="4" width="13.42578125" customWidth="1"/>
    <col min="7" max="7" width="3.42578125" customWidth="1"/>
    <col min="10" max="10" width="4.28515625" customWidth="1"/>
  </cols>
  <sheetData>
    <row r="1" spans="1:10" x14ac:dyDescent="0.25">
      <c r="A1" s="279" t="s">
        <v>264</v>
      </c>
      <c r="B1" s="93"/>
      <c r="C1" s="93"/>
      <c r="D1" s="93"/>
      <c r="E1" s="93"/>
      <c r="F1" s="93"/>
      <c r="G1" s="93"/>
      <c r="H1" s="432" t="s">
        <v>721</v>
      </c>
      <c r="I1" s="432"/>
      <c r="J1" s="432"/>
    </row>
    <row r="2" spans="1:10" x14ac:dyDescent="0.25">
      <c r="A2" s="93"/>
      <c r="B2" s="93"/>
      <c r="C2" s="484" t="s">
        <v>722</v>
      </c>
      <c r="D2" s="484"/>
      <c r="E2" s="484"/>
      <c r="F2" s="484"/>
      <c r="G2" s="484"/>
      <c r="H2" s="432"/>
      <c r="I2" s="432"/>
      <c r="J2" s="432"/>
    </row>
    <row r="3" spans="1:10" x14ac:dyDescent="0.25">
      <c r="A3" s="93"/>
      <c r="B3" s="93"/>
      <c r="C3" s="484"/>
      <c r="D3" s="484"/>
      <c r="E3" s="484"/>
      <c r="F3" s="484"/>
      <c r="G3" s="484"/>
      <c r="H3" s="432"/>
      <c r="I3" s="432"/>
      <c r="J3" s="432"/>
    </row>
    <row r="4" spans="1:10" x14ac:dyDescent="0.25">
      <c r="A4" s="93"/>
      <c r="B4" s="93"/>
      <c r="C4" s="484"/>
      <c r="D4" s="484"/>
      <c r="E4" s="484"/>
      <c r="F4" s="484"/>
      <c r="G4" s="484"/>
      <c r="H4" s="93"/>
      <c r="I4" s="93"/>
      <c r="J4" s="93"/>
    </row>
    <row r="5" spans="1:10" x14ac:dyDescent="0.25">
      <c r="A5" s="93"/>
      <c r="B5" s="93"/>
      <c r="C5" s="290"/>
      <c r="D5" s="290"/>
      <c r="E5" s="290"/>
      <c r="F5" s="290"/>
      <c r="G5" s="290"/>
      <c r="H5" s="93"/>
      <c r="I5" s="93"/>
      <c r="J5" s="93"/>
    </row>
    <row r="6" spans="1:10" x14ac:dyDescent="0.25">
      <c r="A6" s="93"/>
      <c r="B6" s="93"/>
      <c r="C6" s="93"/>
      <c r="D6" s="93"/>
      <c r="E6" s="93"/>
      <c r="F6" s="93"/>
      <c r="G6" s="93"/>
      <c r="H6" s="440" t="s">
        <v>723</v>
      </c>
      <c r="I6" s="440"/>
      <c r="J6" s="440"/>
    </row>
    <row r="7" spans="1:10" x14ac:dyDescent="0.25">
      <c r="A7" s="407" t="s">
        <v>117</v>
      </c>
      <c r="B7" s="483"/>
      <c r="C7" s="483"/>
      <c r="D7" s="408"/>
      <c r="E7" s="407" t="s">
        <v>724</v>
      </c>
      <c r="F7" s="483"/>
      <c r="G7" s="408"/>
      <c r="H7" s="407" t="s">
        <v>725</v>
      </c>
      <c r="I7" s="483"/>
      <c r="J7" s="408"/>
    </row>
    <row r="8" spans="1:10" ht="45" customHeight="1" x14ac:dyDescent="0.25">
      <c r="A8" s="488" t="s">
        <v>764</v>
      </c>
      <c r="B8" s="489"/>
      <c r="C8" s="489"/>
      <c r="D8" s="490"/>
      <c r="E8" s="407" t="s">
        <v>757</v>
      </c>
      <c r="F8" s="483"/>
      <c r="G8" s="408"/>
      <c r="H8" s="407" t="s">
        <v>767</v>
      </c>
      <c r="I8" s="483"/>
      <c r="J8" s="408"/>
    </row>
    <row r="9" spans="1:10" ht="45" customHeight="1" x14ac:dyDescent="0.25">
      <c r="A9" s="491" t="s">
        <v>758</v>
      </c>
      <c r="B9" s="492"/>
      <c r="C9" s="492"/>
      <c r="D9" s="493"/>
      <c r="E9" s="407" t="s">
        <v>759</v>
      </c>
      <c r="F9" s="483"/>
      <c r="G9" s="408"/>
      <c r="H9" s="407">
        <v>0</v>
      </c>
      <c r="I9" s="483"/>
      <c r="J9" s="408"/>
    </row>
    <row r="10" spans="1:10" ht="42" customHeight="1" x14ac:dyDescent="0.25">
      <c r="A10" s="488" t="s">
        <v>765</v>
      </c>
      <c r="B10" s="489"/>
      <c r="C10" s="489"/>
      <c r="D10" s="490"/>
      <c r="E10" s="407" t="s">
        <v>762</v>
      </c>
      <c r="F10" s="483"/>
      <c r="G10" s="408"/>
      <c r="H10" s="485">
        <v>31323017</v>
      </c>
      <c r="I10" s="486"/>
      <c r="J10" s="487"/>
    </row>
    <row r="11" spans="1:10" ht="45" customHeight="1" x14ac:dyDescent="0.25">
      <c r="A11" s="494" t="s">
        <v>766</v>
      </c>
      <c r="B11" s="495"/>
      <c r="C11" s="495"/>
      <c r="D11" s="496"/>
      <c r="E11" s="407" t="s">
        <v>760</v>
      </c>
      <c r="F11" s="483"/>
      <c r="G11" s="408"/>
      <c r="H11" s="407" t="s">
        <v>761</v>
      </c>
      <c r="I11" s="483"/>
      <c r="J11" s="408"/>
    </row>
    <row r="12" spans="1:10" x14ac:dyDescent="0.25">
      <c r="A12" s="368"/>
      <c r="B12" s="368"/>
      <c r="C12" s="368"/>
      <c r="D12" s="368"/>
      <c r="E12" s="368"/>
      <c r="F12" s="368"/>
      <c r="G12" s="368"/>
      <c r="H12" s="368"/>
      <c r="I12" s="368"/>
      <c r="J12" s="368"/>
    </row>
    <row r="13" spans="1:10" x14ac:dyDescent="0.25">
      <c r="A13" s="368"/>
      <c r="B13" s="368"/>
      <c r="C13" s="368"/>
      <c r="D13" s="368"/>
      <c r="E13" s="368"/>
      <c r="F13" s="368"/>
      <c r="G13" s="368"/>
      <c r="H13" s="368"/>
      <c r="I13" s="368"/>
      <c r="J13" s="368"/>
    </row>
    <row r="14" spans="1:10" x14ac:dyDescent="0.25">
      <c r="A14" s="368"/>
      <c r="B14" s="368"/>
      <c r="C14" s="368"/>
      <c r="D14" s="368"/>
      <c r="E14" s="368"/>
      <c r="F14" s="368"/>
      <c r="G14" s="368"/>
      <c r="H14" s="368"/>
      <c r="I14" s="368"/>
      <c r="J14" s="368"/>
    </row>
    <row r="15" spans="1:10" x14ac:dyDescent="0.25">
      <c r="A15" s="368"/>
      <c r="B15" s="368"/>
      <c r="C15" s="368"/>
      <c r="D15" s="368"/>
      <c r="E15" s="368"/>
      <c r="F15" s="368"/>
      <c r="G15" s="368"/>
      <c r="H15" s="368"/>
      <c r="I15" s="368"/>
      <c r="J15" s="368"/>
    </row>
    <row r="16" spans="1:10" x14ac:dyDescent="0.25">
      <c r="A16" s="368"/>
      <c r="B16" s="368"/>
      <c r="C16" s="368"/>
      <c r="D16" s="368"/>
      <c r="E16" s="368"/>
      <c r="F16" s="368"/>
      <c r="G16" s="368"/>
      <c r="H16" s="368"/>
      <c r="I16" s="368"/>
      <c r="J16" s="368"/>
    </row>
    <row r="17" spans="1:10" x14ac:dyDescent="0.25">
      <c r="A17" s="368"/>
      <c r="B17" s="368"/>
      <c r="C17" s="368"/>
      <c r="D17" s="368"/>
      <c r="E17" s="368"/>
      <c r="F17" s="368"/>
      <c r="G17" s="368"/>
      <c r="H17" s="368"/>
      <c r="I17" s="368"/>
      <c r="J17" s="368"/>
    </row>
    <row r="18" spans="1:10" x14ac:dyDescent="0.25">
      <c r="A18" s="368"/>
      <c r="B18" s="368"/>
      <c r="C18" s="368"/>
      <c r="D18" s="368"/>
      <c r="E18" s="368"/>
      <c r="F18" s="368"/>
      <c r="G18" s="368"/>
      <c r="H18" s="368"/>
      <c r="I18" s="368"/>
      <c r="J18" s="368"/>
    </row>
    <row r="19" spans="1:10" s="93" customFormat="1" x14ac:dyDescent="0.25"/>
    <row r="20" spans="1:10" s="93" customFormat="1" x14ac:dyDescent="0.25"/>
    <row r="21" spans="1:10" s="93" customFormat="1" x14ac:dyDescent="0.25"/>
    <row r="22" spans="1:10" s="93" customFormat="1" x14ac:dyDescent="0.25"/>
    <row r="23" spans="1:10" s="93" customFormat="1" x14ac:dyDescent="0.25"/>
    <row r="24" spans="1:10" s="93" customFormat="1" x14ac:dyDescent="0.25"/>
    <row r="25" spans="1:10" s="93" customFormat="1" x14ac:dyDescent="0.25"/>
    <row r="26" spans="1:10" s="93" customFormat="1" x14ac:dyDescent="0.25"/>
    <row r="27" spans="1:10" s="93" customFormat="1" x14ac:dyDescent="0.25"/>
    <row r="28" spans="1:10" s="93" customFormat="1" x14ac:dyDescent="0.25"/>
    <row r="29" spans="1:10" s="93" customFormat="1" x14ac:dyDescent="0.25"/>
    <row r="30" spans="1:10" s="93" customFormat="1" x14ac:dyDescent="0.25"/>
    <row r="31" spans="1:10" s="93" customFormat="1" x14ac:dyDescent="0.25"/>
    <row r="32" spans="1:10" s="93" customFormat="1" x14ac:dyDescent="0.25"/>
    <row r="33" s="93" customFormat="1" x14ac:dyDescent="0.25"/>
    <row r="34" s="93" customFormat="1" x14ac:dyDescent="0.25"/>
    <row r="35" s="93" customFormat="1" x14ac:dyDescent="0.25"/>
    <row r="36" s="93" customFormat="1" x14ac:dyDescent="0.25"/>
  </sheetData>
  <mergeCells count="39">
    <mergeCell ref="H14:J14"/>
    <mergeCell ref="H15:J15"/>
    <mergeCell ref="H16:J16"/>
    <mergeCell ref="H17:J17"/>
    <mergeCell ref="H18:J18"/>
    <mergeCell ref="E8:G8"/>
    <mergeCell ref="E9:G9"/>
    <mergeCell ref="E10:G10"/>
    <mergeCell ref="E11:G11"/>
    <mergeCell ref="A8:D8"/>
    <mergeCell ref="A9:D9"/>
    <mergeCell ref="A10:D10"/>
    <mergeCell ref="A11:D11"/>
    <mergeCell ref="E16:G16"/>
    <mergeCell ref="E17:G17"/>
    <mergeCell ref="E18:G18"/>
    <mergeCell ref="A14:D14"/>
    <mergeCell ref="A15:D15"/>
    <mergeCell ref="A16:D16"/>
    <mergeCell ref="A17:D17"/>
    <mergeCell ref="A18:D18"/>
    <mergeCell ref="E14:G14"/>
    <mergeCell ref="E15:G15"/>
    <mergeCell ref="A12:D12"/>
    <mergeCell ref="A13:D13"/>
    <mergeCell ref="H1:J3"/>
    <mergeCell ref="A7:D7"/>
    <mergeCell ref="E7:G7"/>
    <mergeCell ref="H7:J7"/>
    <mergeCell ref="H6:J6"/>
    <mergeCell ref="H12:J12"/>
    <mergeCell ref="H13:J13"/>
    <mergeCell ref="E13:G13"/>
    <mergeCell ref="E12:G12"/>
    <mergeCell ref="C2:G4"/>
    <mergeCell ref="H8:J8"/>
    <mergeCell ref="H9:J9"/>
    <mergeCell ref="H10:J10"/>
    <mergeCell ref="H11:J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showWhiteSpace="0" topLeftCell="C1" zoomScaleNormal="100" workbookViewId="0">
      <selection activeCell="R32" sqref="R32"/>
    </sheetView>
  </sheetViews>
  <sheetFormatPr defaultColWidth="9.140625" defaultRowHeight="15" x14ac:dyDescent="0.25"/>
  <cols>
    <col min="1" max="1" width="4.42578125" style="3" customWidth="1"/>
    <col min="2" max="2" width="38.28515625" customWidth="1"/>
    <col min="3" max="3" width="8" customWidth="1"/>
    <col min="4" max="4" width="8.28515625" customWidth="1"/>
    <col min="5" max="6" width="8" customWidth="1"/>
    <col min="7" max="7" width="8.7109375" customWidth="1"/>
    <col min="8" max="9" width="8" customWidth="1"/>
    <col min="10" max="10" width="8.28515625" customWidth="1"/>
    <col min="11" max="12" width="8" customWidth="1"/>
    <col min="13" max="13" width="8.28515625" customWidth="1"/>
    <col min="14" max="14" width="8" customWidth="1"/>
    <col min="15" max="15" width="8.85546875" customWidth="1"/>
    <col min="16" max="16" width="8.28515625" customWidth="1"/>
    <col min="17" max="17" width="8" customWidth="1"/>
    <col min="18" max="18" width="10.7109375" customWidth="1"/>
    <col min="19" max="19" width="11.140625" customWidth="1"/>
    <col min="20" max="20" width="10.5703125" customWidth="1"/>
    <col min="21" max="21" width="10.7109375" customWidth="1"/>
  </cols>
  <sheetData>
    <row r="1" spans="1:21" s="12" customFormat="1" ht="35.25" customHeight="1" x14ac:dyDescent="0.25">
      <c r="A1" s="359" t="s">
        <v>264</v>
      </c>
      <c r="B1" s="360"/>
      <c r="C1" s="360"/>
      <c r="D1" s="356" t="s">
        <v>453</v>
      </c>
      <c r="E1" s="356"/>
      <c r="F1" s="356"/>
      <c r="G1" s="356"/>
      <c r="H1" s="356"/>
      <c r="I1" s="356"/>
      <c r="J1" s="356"/>
      <c r="K1" s="356"/>
      <c r="L1" s="131"/>
      <c r="M1" s="131"/>
      <c r="N1" s="131"/>
      <c r="O1" s="131"/>
      <c r="P1" s="131"/>
      <c r="Q1" s="131"/>
      <c r="R1" s="131"/>
      <c r="S1" s="344" t="s">
        <v>772</v>
      </c>
      <c r="T1" s="344"/>
      <c r="U1" s="143"/>
    </row>
    <row r="2" spans="1:21" ht="19.5" customHeight="1" x14ac:dyDescent="0.25">
      <c r="A2" s="361"/>
      <c r="B2" s="362"/>
      <c r="C2" s="362"/>
      <c r="D2" s="142"/>
      <c r="E2" s="142"/>
      <c r="F2" s="21"/>
      <c r="G2" s="87"/>
      <c r="H2" s="87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344"/>
      <c r="T2" s="344"/>
      <c r="U2" s="143"/>
    </row>
    <row r="3" spans="1:21" x14ac:dyDescent="0.25">
      <c r="A3" s="152"/>
      <c r="B3" s="153"/>
      <c r="C3" s="153"/>
      <c r="D3" s="153"/>
      <c r="E3" s="153"/>
      <c r="F3" s="87"/>
      <c r="G3" s="87"/>
      <c r="H3" s="87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284" t="s">
        <v>729</v>
      </c>
      <c r="U3" s="155"/>
    </row>
    <row r="4" spans="1:21" x14ac:dyDescent="0.25">
      <c r="A4" s="19"/>
      <c r="B4" s="35" t="s">
        <v>83</v>
      </c>
      <c r="C4" s="20"/>
      <c r="D4" s="146"/>
      <c r="E4" s="146"/>
      <c r="F4" s="21"/>
      <c r="G4" s="87"/>
      <c r="H4" s="87"/>
      <c r="I4" s="21"/>
      <c r="J4" s="87"/>
      <c r="K4" s="87"/>
      <c r="L4" s="363"/>
      <c r="M4" s="363"/>
      <c r="N4" s="363"/>
      <c r="O4" s="364"/>
      <c r="P4" s="364"/>
      <c r="Q4" s="364"/>
      <c r="R4" s="364"/>
      <c r="S4" s="357" t="s">
        <v>51</v>
      </c>
      <c r="T4" s="357"/>
      <c r="U4" s="144"/>
    </row>
    <row r="5" spans="1:21" ht="60" customHeight="1" x14ac:dyDescent="0.25">
      <c r="A5" s="22" t="s">
        <v>48</v>
      </c>
      <c r="B5" s="23" t="s">
        <v>49</v>
      </c>
      <c r="C5" s="207" t="s">
        <v>215</v>
      </c>
      <c r="D5" s="207" t="s">
        <v>216</v>
      </c>
      <c r="E5" s="207" t="s">
        <v>304</v>
      </c>
      <c r="F5" s="207" t="s">
        <v>217</v>
      </c>
      <c r="G5" s="207" t="s">
        <v>218</v>
      </c>
      <c r="H5" s="207" t="s">
        <v>310</v>
      </c>
      <c r="I5" s="207" t="s">
        <v>219</v>
      </c>
      <c r="J5" s="207" t="s">
        <v>312</v>
      </c>
      <c r="K5" s="207" t="s">
        <v>306</v>
      </c>
      <c r="L5" s="207" t="s">
        <v>220</v>
      </c>
      <c r="M5" s="207" t="s">
        <v>221</v>
      </c>
      <c r="N5" s="207" t="s">
        <v>307</v>
      </c>
      <c r="O5" s="207" t="s">
        <v>222</v>
      </c>
      <c r="P5" s="207" t="s">
        <v>223</v>
      </c>
      <c r="Q5" s="207" t="s">
        <v>311</v>
      </c>
      <c r="R5" s="225" t="s">
        <v>261</v>
      </c>
      <c r="S5" s="225" t="s">
        <v>225</v>
      </c>
      <c r="T5" s="225" t="s">
        <v>309</v>
      </c>
      <c r="U5" s="150"/>
    </row>
    <row r="6" spans="1:21" ht="15.75" customHeight="1" x14ac:dyDescent="0.25">
      <c r="A6" s="25" t="s">
        <v>26</v>
      </c>
      <c r="B6" s="29" t="s">
        <v>62</v>
      </c>
      <c r="C6" s="89">
        <f>C7+C8</f>
        <v>0</v>
      </c>
      <c r="D6" s="89">
        <v>0</v>
      </c>
      <c r="E6" s="26">
        <v>0</v>
      </c>
      <c r="F6" s="26">
        <f>F7+F8</f>
        <v>0</v>
      </c>
      <c r="G6" s="26">
        <v>0</v>
      </c>
      <c r="H6" s="26">
        <v>0</v>
      </c>
      <c r="I6" s="89">
        <f>I7+I8</f>
        <v>0</v>
      </c>
      <c r="J6" s="89">
        <v>0</v>
      </c>
      <c r="K6" s="26">
        <v>0</v>
      </c>
      <c r="L6" s="89">
        <v>0</v>
      </c>
      <c r="M6" s="89">
        <v>0</v>
      </c>
      <c r="N6" s="26">
        <v>0</v>
      </c>
      <c r="O6" s="47">
        <v>0</v>
      </c>
      <c r="P6" s="89">
        <v>0</v>
      </c>
      <c r="Q6" s="48">
        <v>0</v>
      </c>
      <c r="R6" s="89">
        <f>R7+R8</f>
        <v>0</v>
      </c>
      <c r="S6" s="26"/>
      <c r="T6" s="48">
        <v>0</v>
      </c>
      <c r="U6" s="79"/>
    </row>
    <row r="7" spans="1:21" x14ac:dyDescent="0.25">
      <c r="A7" s="25"/>
      <c r="B7" s="30" t="s">
        <v>65</v>
      </c>
      <c r="C7" s="89">
        <v>0</v>
      </c>
      <c r="D7" s="89">
        <v>0</v>
      </c>
      <c r="E7" s="26">
        <v>0</v>
      </c>
      <c r="F7" s="27">
        <v>0</v>
      </c>
      <c r="G7" s="89">
        <v>0</v>
      </c>
      <c r="H7" s="26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122">
        <v>0</v>
      </c>
      <c r="P7" s="184">
        <v>0</v>
      </c>
      <c r="Q7" s="122">
        <v>0</v>
      </c>
      <c r="R7" s="184">
        <v>0</v>
      </c>
      <c r="S7" s="1"/>
      <c r="T7" s="293">
        <v>0</v>
      </c>
      <c r="U7" s="93"/>
    </row>
    <row r="8" spans="1:21" x14ac:dyDescent="0.25">
      <c r="A8" s="25"/>
      <c r="B8" s="30" t="s">
        <v>66</v>
      </c>
      <c r="C8" s="89">
        <v>0</v>
      </c>
      <c r="D8" s="89">
        <v>0</v>
      </c>
      <c r="E8" s="89">
        <v>0</v>
      </c>
      <c r="F8" s="27">
        <v>0</v>
      </c>
      <c r="G8" s="89">
        <v>0</v>
      </c>
      <c r="H8" s="26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122">
        <v>0</v>
      </c>
      <c r="P8" s="184">
        <v>0</v>
      </c>
      <c r="Q8" s="122">
        <v>0</v>
      </c>
      <c r="R8" s="184">
        <v>0</v>
      </c>
      <c r="S8" s="1"/>
      <c r="T8" s="293">
        <v>0</v>
      </c>
      <c r="U8" s="93"/>
    </row>
    <row r="9" spans="1:21" x14ac:dyDescent="0.25">
      <c r="A9" s="25" t="s">
        <v>27</v>
      </c>
      <c r="B9" s="30" t="s">
        <v>104</v>
      </c>
      <c r="C9" s="89">
        <v>11569</v>
      </c>
      <c r="D9" s="89">
        <v>10519</v>
      </c>
      <c r="E9" s="26">
        <v>31844</v>
      </c>
      <c r="F9" s="27">
        <v>24854</v>
      </c>
      <c r="G9" s="89">
        <v>27140</v>
      </c>
      <c r="H9" s="26">
        <v>27140</v>
      </c>
      <c r="I9" s="89">
        <v>0</v>
      </c>
      <c r="J9" s="89">
        <v>0</v>
      </c>
      <c r="K9" s="89">
        <v>0</v>
      </c>
      <c r="L9" s="89">
        <v>2400</v>
      </c>
      <c r="M9" s="89">
        <v>2400</v>
      </c>
      <c r="N9" s="26">
        <v>0</v>
      </c>
      <c r="O9" s="122">
        <v>0</v>
      </c>
      <c r="P9" s="184">
        <v>0</v>
      </c>
      <c r="Q9" s="293">
        <v>0</v>
      </c>
      <c r="R9" s="63">
        <f>C9+F9+I9+L9+O9</f>
        <v>38823</v>
      </c>
      <c r="S9" s="63">
        <f t="shared" ref="S9:T19" si="0">D9+G9+J9+M9+P9</f>
        <v>40059</v>
      </c>
      <c r="T9" s="48">
        <f t="shared" si="0"/>
        <v>58984</v>
      </c>
      <c r="U9" s="85"/>
    </row>
    <row r="10" spans="1:21" x14ac:dyDescent="0.25">
      <c r="A10" s="25">
        <v>3</v>
      </c>
      <c r="B10" s="30" t="s">
        <v>67</v>
      </c>
      <c r="C10" s="89">
        <v>5000</v>
      </c>
      <c r="D10" s="89">
        <v>0</v>
      </c>
      <c r="E10" s="26">
        <v>0</v>
      </c>
      <c r="F10" s="27">
        <v>0</v>
      </c>
      <c r="G10" s="89">
        <v>0</v>
      </c>
      <c r="H10" s="26">
        <v>0</v>
      </c>
      <c r="I10" s="89">
        <v>0</v>
      </c>
      <c r="J10" s="89">
        <v>0</v>
      </c>
      <c r="K10" s="26">
        <v>0</v>
      </c>
      <c r="L10" s="89">
        <v>0</v>
      </c>
      <c r="M10" s="89">
        <v>0</v>
      </c>
      <c r="N10" s="26">
        <v>0</v>
      </c>
      <c r="O10" s="122">
        <v>0</v>
      </c>
      <c r="P10" s="184">
        <v>0</v>
      </c>
      <c r="Q10" s="293">
        <v>0</v>
      </c>
      <c r="R10" s="63">
        <f t="shared" ref="R10:R22" si="1">C10+F10+I10+L10+O10</f>
        <v>5000</v>
      </c>
      <c r="S10" s="63">
        <f t="shared" si="0"/>
        <v>0</v>
      </c>
      <c r="T10" s="48">
        <f t="shared" si="0"/>
        <v>0</v>
      </c>
      <c r="U10" s="85"/>
    </row>
    <row r="11" spans="1:21" x14ac:dyDescent="0.25">
      <c r="A11" s="25">
        <v>4</v>
      </c>
      <c r="B11" s="30" t="s">
        <v>68</v>
      </c>
      <c r="C11" s="89">
        <v>49380</v>
      </c>
      <c r="D11" s="89">
        <v>53380</v>
      </c>
      <c r="E11" s="26">
        <v>143057</v>
      </c>
      <c r="F11" s="27">
        <v>0</v>
      </c>
      <c r="G11" s="89">
        <v>0</v>
      </c>
      <c r="H11" s="26">
        <v>0</v>
      </c>
      <c r="I11" s="89">
        <v>29800</v>
      </c>
      <c r="J11" s="89">
        <v>29800</v>
      </c>
      <c r="K11" s="26">
        <v>23784</v>
      </c>
      <c r="L11" s="89">
        <v>3950</v>
      </c>
      <c r="M11" s="89">
        <v>3950</v>
      </c>
      <c r="N11" s="26">
        <v>2801</v>
      </c>
      <c r="O11" s="63">
        <v>3000</v>
      </c>
      <c r="P11" s="63">
        <v>3000</v>
      </c>
      <c r="Q11" s="26">
        <v>2898</v>
      </c>
      <c r="R11" s="63">
        <f t="shared" si="1"/>
        <v>86130</v>
      </c>
      <c r="S11" s="63">
        <f t="shared" si="0"/>
        <v>90130</v>
      </c>
      <c r="T11" s="48">
        <f t="shared" si="0"/>
        <v>172540</v>
      </c>
      <c r="U11" s="85"/>
    </row>
    <row r="12" spans="1:21" x14ac:dyDescent="0.25">
      <c r="A12" s="25">
        <v>5</v>
      </c>
      <c r="B12" s="30" t="s">
        <v>69</v>
      </c>
      <c r="C12" s="89">
        <v>10000</v>
      </c>
      <c r="D12" s="89">
        <v>10000</v>
      </c>
      <c r="E12" s="26">
        <v>0</v>
      </c>
      <c r="F12" s="27">
        <v>0</v>
      </c>
      <c r="G12" s="89">
        <v>0</v>
      </c>
      <c r="H12" s="26">
        <v>0</v>
      </c>
      <c r="I12" s="89">
        <v>0</v>
      </c>
      <c r="J12" s="89">
        <v>0</v>
      </c>
      <c r="K12" s="26">
        <v>0</v>
      </c>
      <c r="L12" s="89">
        <v>0</v>
      </c>
      <c r="M12" s="89">
        <v>0</v>
      </c>
      <c r="N12" s="26">
        <v>0</v>
      </c>
      <c r="O12" s="184">
        <v>0</v>
      </c>
      <c r="P12" s="122">
        <v>0</v>
      </c>
      <c r="Q12" s="242">
        <v>0</v>
      </c>
      <c r="R12" s="63">
        <f t="shared" si="1"/>
        <v>10000</v>
      </c>
      <c r="S12" s="63">
        <f t="shared" si="0"/>
        <v>10000</v>
      </c>
      <c r="T12" s="48">
        <f>E12+H12+K12+N12+Q12</f>
        <v>0</v>
      </c>
      <c r="U12" s="85"/>
    </row>
    <row r="13" spans="1:21" ht="23.25" x14ac:dyDescent="0.25">
      <c r="A13" s="25">
        <v>6</v>
      </c>
      <c r="B13" s="30" t="s">
        <v>163</v>
      </c>
      <c r="C13" s="89">
        <v>26400</v>
      </c>
      <c r="D13" s="89">
        <v>26400</v>
      </c>
      <c r="E13" s="26">
        <v>30254</v>
      </c>
      <c r="F13" s="27">
        <v>0</v>
      </c>
      <c r="G13" s="89">
        <v>0</v>
      </c>
      <c r="H13" s="26">
        <v>0</v>
      </c>
      <c r="I13" s="89">
        <v>0</v>
      </c>
      <c r="J13" s="89">
        <v>0</v>
      </c>
      <c r="K13" s="26">
        <v>0</v>
      </c>
      <c r="L13" s="89">
        <v>0</v>
      </c>
      <c r="M13" s="89">
        <v>0</v>
      </c>
      <c r="N13" s="26">
        <v>0</v>
      </c>
      <c r="O13" s="184">
        <v>0</v>
      </c>
      <c r="P13" s="122">
        <v>0</v>
      </c>
      <c r="Q13" s="242">
        <v>0</v>
      </c>
      <c r="R13" s="63">
        <f t="shared" si="1"/>
        <v>26400</v>
      </c>
      <c r="S13" s="63">
        <f t="shared" si="0"/>
        <v>26400</v>
      </c>
      <c r="T13" s="48">
        <f t="shared" ref="T13:T23" si="2">E13+H13+K13+N13+Q13</f>
        <v>30254</v>
      </c>
      <c r="U13" s="85"/>
    </row>
    <row r="14" spans="1:21" x14ac:dyDescent="0.25">
      <c r="A14" s="25">
        <v>7</v>
      </c>
      <c r="B14" s="30" t="s">
        <v>70</v>
      </c>
      <c r="C14" s="89">
        <v>0</v>
      </c>
      <c r="D14" s="89">
        <v>0</v>
      </c>
      <c r="E14" s="26">
        <v>0</v>
      </c>
      <c r="F14" s="27">
        <v>0</v>
      </c>
      <c r="G14" s="89">
        <v>0</v>
      </c>
      <c r="H14" s="26">
        <v>0</v>
      </c>
      <c r="I14" s="89">
        <v>0</v>
      </c>
      <c r="J14" s="89">
        <v>0</v>
      </c>
      <c r="K14" s="26">
        <v>0</v>
      </c>
      <c r="L14" s="89">
        <v>0</v>
      </c>
      <c r="M14" s="89">
        <v>0</v>
      </c>
      <c r="N14" s="26">
        <v>0</v>
      </c>
      <c r="O14" s="184">
        <v>0</v>
      </c>
      <c r="P14" s="122">
        <v>0</v>
      </c>
      <c r="Q14" s="242">
        <v>0</v>
      </c>
      <c r="R14" s="63">
        <f t="shared" si="1"/>
        <v>0</v>
      </c>
      <c r="S14" s="63">
        <f t="shared" si="0"/>
        <v>0</v>
      </c>
      <c r="T14" s="48">
        <f t="shared" si="2"/>
        <v>0</v>
      </c>
      <c r="U14" s="85"/>
    </row>
    <row r="15" spans="1:21" x14ac:dyDescent="0.25">
      <c r="A15" s="25">
        <v>8</v>
      </c>
      <c r="B15" s="30" t="s">
        <v>71</v>
      </c>
      <c r="C15" s="89">
        <v>0</v>
      </c>
      <c r="D15" s="89">
        <v>0</v>
      </c>
      <c r="E15" s="26">
        <v>0</v>
      </c>
      <c r="F15" s="27">
        <v>0</v>
      </c>
      <c r="G15" s="89">
        <v>0</v>
      </c>
      <c r="H15" s="26">
        <v>0</v>
      </c>
      <c r="I15" s="89">
        <v>0</v>
      </c>
      <c r="J15" s="89">
        <v>0</v>
      </c>
      <c r="K15" s="26">
        <v>0</v>
      </c>
      <c r="L15" s="89">
        <v>0</v>
      </c>
      <c r="M15" s="89">
        <v>0</v>
      </c>
      <c r="N15" s="26">
        <v>0</v>
      </c>
      <c r="O15" s="184">
        <v>0</v>
      </c>
      <c r="P15" s="122">
        <v>0</v>
      </c>
      <c r="Q15" s="242">
        <v>0</v>
      </c>
      <c r="R15" s="63">
        <f t="shared" si="1"/>
        <v>0</v>
      </c>
      <c r="S15" s="63">
        <f t="shared" si="0"/>
        <v>0</v>
      </c>
      <c r="T15" s="48">
        <f t="shared" si="2"/>
        <v>0</v>
      </c>
      <c r="U15" s="85"/>
    </row>
    <row r="16" spans="1:21" x14ac:dyDescent="0.25">
      <c r="A16" s="25">
        <v>9</v>
      </c>
      <c r="B16" s="30" t="s">
        <v>72</v>
      </c>
      <c r="C16" s="89">
        <v>159000</v>
      </c>
      <c r="D16" s="89">
        <v>239428</v>
      </c>
      <c r="E16" s="26">
        <v>239430</v>
      </c>
      <c r="F16" s="27">
        <v>0</v>
      </c>
      <c r="G16" s="89">
        <v>0</v>
      </c>
      <c r="H16" s="26">
        <v>0</v>
      </c>
      <c r="I16" s="89">
        <v>0</v>
      </c>
      <c r="J16" s="89">
        <v>0</v>
      </c>
      <c r="K16" s="26">
        <v>0</v>
      </c>
      <c r="L16" s="89">
        <v>0</v>
      </c>
      <c r="M16" s="89">
        <v>0</v>
      </c>
      <c r="N16" s="26">
        <v>0</v>
      </c>
      <c r="O16" s="184">
        <v>0</v>
      </c>
      <c r="P16" s="122">
        <v>0</v>
      </c>
      <c r="Q16" s="242">
        <v>0</v>
      </c>
      <c r="R16" s="63">
        <f t="shared" si="1"/>
        <v>159000</v>
      </c>
      <c r="S16" s="63">
        <f t="shared" si="0"/>
        <v>239428</v>
      </c>
      <c r="T16" s="48">
        <f t="shared" si="2"/>
        <v>239430</v>
      </c>
      <c r="U16" s="85"/>
    </row>
    <row r="17" spans="1:21" x14ac:dyDescent="0.25">
      <c r="A17" s="25">
        <v>10</v>
      </c>
      <c r="B17" s="30" t="s">
        <v>73</v>
      </c>
      <c r="C17" s="89">
        <v>853900</v>
      </c>
      <c r="D17" s="89">
        <v>854900</v>
      </c>
      <c r="E17" s="26">
        <v>759453</v>
      </c>
      <c r="F17" s="27">
        <v>0</v>
      </c>
      <c r="G17" s="89">
        <v>0</v>
      </c>
      <c r="H17" s="26">
        <v>0</v>
      </c>
      <c r="I17" s="89">
        <v>0</v>
      </c>
      <c r="J17" s="89">
        <v>0</v>
      </c>
      <c r="K17" s="26">
        <v>0</v>
      </c>
      <c r="L17" s="89">
        <v>0</v>
      </c>
      <c r="M17" s="89">
        <v>0</v>
      </c>
      <c r="N17" s="26">
        <v>0</v>
      </c>
      <c r="O17" s="184">
        <v>0</v>
      </c>
      <c r="P17" s="122">
        <v>0</v>
      </c>
      <c r="Q17" s="242">
        <v>0</v>
      </c>
      <c r="R17" s="63">
        <f t="shared" si="1"/>
        <v>853900</v>
      </c>
      <c r="S17" s="63">
        <f t="shared" si="0"/>
        <v>854900</v>
      </c>
      <c r="T17" s="48">
        <f t="shared" si="2"/>
        <v>759453</v>
      </c>
      <c r="U17" s="85"/>
    </row>
    <row r="18" spans="1:21" x14ac:dyDescent="0.25">
      <c r="A18" s="25">
        <v>11</v>
      </c>
      <c r="B18" s="30" t="s">
        <v>81</v>
      </c>
      <c r="C18" s="89">
        <v>95500</v>
      </c>
      <c r="D18" s="89">
        <v>103549</v>
      </c>
      <c r="E18" s="26">
        <v>554854</v>
      </c>
      <c r="F18" s="27">
        <v>0</v>
      </c>
      <c r="G18" s="89">
        <v>0</v>
      </c>
      <c r="H18" s="26">
        <v>0</v>
      </c>
      <c r="I18" s="89">
        <v>0</v>
      </c>
      <c r="J18" s="89">
        <v>0</v>
      </c>
      <c r="K18" s="26">
        <v>0</v>
      </c>
      <c r="L18" s="89">
        <v>0</v>
      </c>
      <c r="M18" s="89">
        <v>0</v>
      </c>
      <c r="N18" s="26">
        <v>0</v>
      </c>
      <c r="O18" s="184">
        <v>0</v>
      </c>
      <c r="P18" s="122">
        <v>0</v>
      </c>
      <c r="Q18" s="242">
        <v>0</v>
      </c>
      <c r="R18" s="63">
        <v>95500</v>
      </c>
      <c r="S18" s="63">
        <f t="shared" si="0"/>
        <v>103549</v>
      </c>
      <c r="T18" s="48">
        <f t="shared" si="2"/>
        <v>554854</v>
      </c>
      <c r="U18" s="85"/>
    </row>
    <row r="19" spans="1:21" x14ac:dyDescent="0.25">
      <c r="A19" s="25">
        <v>12</v>
      </c>
      <c r="B19" s="30" t="s">
        <v>112</v>
      </c>
      <c r="C19" s="89">
        <v>395210</v>
      </c>
      <c r="D19" s="89">
        <v>459192</v>
      </c>
      <c r="E19" s="26">
        <v>460121</v>
      </c>
      <c r="F19" s="27">
        <v>0</v>
      </c>
      <c r="G19" s="89">
        <v>929</v>
      </c>
      <c r="H19" s="26">
        <v>0</v>
      </c>
      <c r="I19" s="89">
        <v>26520</v>
      </c>
      <c r="J19" s="89">
        <v>26520</v>
      </c>
      <c r="K19" s="26">
        <v>26520</v>
      </c>
      <c r="L19" s="89">
        <v>1632</v>
      </c>
      <c r="M19" s="89">
        <v>1632</v>
      </c>
      <c r="N19" s="26">
        <v>1632</v>
      </c>
      <c r="O19" s="184">
        <v>0</v>
      </c>
      <c r="P19" s="122">
        <v>0</v>
      </c>
      <c r="Q19" s="242">
        <v>0</v>
      </c>
      <c r="R19" s="63">
        <f t="shared" si="1"/>
        <v>423362</v>
      </c>
      <c r="S19" s="63">
        <f t="shared" si="0"/>
        <v>488273</v>
      </c>
      <c r="T19" s="48">
        <f t="shared" si="2"/>
        <v>488273</v>
      </c>
      <c r="U19" s="85"/>
    </row>
    <row r="20" spans="1:21" x14ac:dyDescent="0.25">
      <c r="A20" s="25">
        <v>13</v>
      </c>
      <c r="B20" s="30" t="s">
        <v>113</v>
      </c>
      <c r="C20" s="89">
        <f>C17+C18+C19</f>
        <v>1344610</v>
      </c>
      <c r="D20" s="89">
        <f>D17+D18+D19</f>
        <v>1417641</v>
      </c>
      <c r="E20" s="89">
        <f>E17+E18+E19</f>
        <v>1774428</v>
      </c>
      <c r="F20" s="89">
        <f t="shared" ref="F20:N20" si="3">F17+F18+F19</f>
        <v>0</v>
      </c>
      <c r="G20" s="89">
        <f t="shared" si="3"/>
        <v>929</v>
      </c>
      <c r="H20" s="26">
        <f t="shared" si="3"/>
        <v>0</v>
      </c>
      <c r="I20" s="89">
        <f t="shared" si="3"/>
        <v>26520</v>
      </c>
      <c r="J20" s="89">
        <f t="shared" si="3"/>
        <v>26520</v>
      </c>
      <c r="K20" s="26">
        <f t="shared" si="3"/>
        <v>26520</v>
      </c>
      <c r="L20" s="89">
        <f t="shared" si="3"/>
        <v>1632</v>
      </c>
      <c r="M20" s="89">
        <f t="shared" si="3"/>
        <v>1632</v>
      </c>
      <c r="N20" s="26">
        <f t="shared" si="3"/>
        <v>1632</v>
      </c>
      <c r="O20" s="89">
        <f t="shared" ref="O20" si="4">O17+O18+O19</f>
        <v>0</v>
      </c>
      <c r="P20" s="47">
        <f t="shared" ref="P20" si="5">P17+P18+P19</f>
        <v>0</v>
      </c>
      <c r="Q20" s="26">
        <f t="shared" ref="Q20" si="6">Q17+Q18+Q19</f>
        <v>0</v>
      </c>
      <c r="R20" s="89">
        <f t="shared" ref="R20" si="7">R17+R18+R19</f>
        <v>1372762</v>
      </c>
      <c r="S20" s="89">
        <f t="shared" ref="S20" si="8">S17+S18+S19</f>
        <v>1446722</v>
      </c>
      <c r="T20" s="48">
        <f t="shared" si="2"/>
        <v>1802580</v>
      </c>
      <c r="U20" s="85"/>
    </row>
    <row r="21" spans="1:21" x14ac:dyDescent="0.25">
      <c r="A21" s="25">
        <v>14</v>
      </c>
      <c r="B21" s="30" t="s">
        <v>82</v>
      </c>
      <c r="C21" s="89">
        <v>0</v>
      </c>
      <c r="D21" s="89">
        <f t="shared" ref="D21:D22" si="9">S21-P21-M21-J21-G21</f>
        <v>0</v>
      </c>
      <c r="E21" s="26">
        <v>0</v>
      </c>
      <c r="F21" s="27">
        <v>0</v>
      </c>
      <c r="G21" s="89">
        <v>0</v>
      </c>
      <c r="H21" s="26">
        <v>0</v>
      </c>
      <c r="I21" s="89">
        <v>0</v>
      </c>
      <c r="J21" s="89">
        <v>0</v>
      </c>
      <c r="K21" s="26">
        <v>0</v>
      </c>
      <c r="L21" s="89">
        <v>0</v>
      </c>
      <c r="M21" s="89">
        <v>0</v>
      </c>
      <c r="N21" s="26">
        <v>0</v>
      </c>
      <c r="O21" s="184">
        <v>0</v>
      </c>
      <c r="P21" s="122">
        <v>0</v>
      </c>
      <c r="Q21" s="242">
        <v>0</v>
      </c>
      <c r="R21" s="63">
        <f t="shared" si="1"/>
        <v>0</v>
      </c>
      <c r="S21" s="63"/>
      <c r="T21" s="48">
        <f t="shared" si="2"/>
        <v>0</v>
      </c>
      <c r="U21" s="85"/>
    </row>
    <row r="22" spans="1:21" x14ac:dyDescent="0.25">
      <c r="A22" s="25">
        <v>15</v>
      </c>
      <c r="B22" s="30" t="s">
        <v>109</v>
      </c>
      <c r="C22" s="89">
        <v>0</v>
      </c>
      <c r="D22" s="89">
        <f t="shared" si="9"/>
        <v>0</v>
      </c>
      <c r="E22" s="26">
        <v>0</v>
      </c>
      <c r="F22" s="27">
        <v>0</v>
      </c>
      <c r="G22" s="89">
        <v>0</v>
      </c>
      <c r="H22" s="26">
        <v>0</v>
      </c>
      <c r="I22" s="89">
        <v>0</v>
      </c>
      <c r="J22" s="89">
        <v>0</v>
      </c>
      <c r="K22" s="26">
        <v>0</v>
      </c>
      <c r="L22" s="89">
        <v>0</v>
      </c>
      <c r="M22" s="89">
        <v>0</v>
      </c>
      <c r="N22" s="26">
        <v>0</v>
      </c>
      <c r="O22" s="184">
        <v>0</v>
      </c>
      <c r="P22" s="122">
        <v>0</v>
      </c>
      <c r="Q22" s="242">
        <v>0</v>
      </c>
      <c r="R22" s="63">
        <f t="shared" si="1"/>
        <v>0</v>
      </c>
      <c r="S22" s="63"/>
      <c r="T22" s="48">
        <f t="shared" si="2"/>
        <v>0</v>
      </c>
      <c r="U22" s="85"/>
    </row>
    <row r="23" spans="1:21" x14ac:dyDescent="0.25">
      <c r="A23" s="25">
        <v>16</v>
      </c>
      <c r="B23" s="34" t="s">
        <v>114</v>
      </c>
      <c r="C23" s="89">
        <f>C6+C9+C10+C11+C12+C13+C14+C15+C16+C20+C21+C22</f>
        <v>1605959</v>
      </c>
      <c r="D23" s="89">
        <f>D6+D9+D10+D11+D12+D13+D14+D15+D16+D20+D21+D22</f>
        <v>1757368</v>
      </c>
      <c r="E23" s="89">
        <f t="shared" ref="E23:S23" si="10">E6+E9+E10+E11+E12+E13+E14+E15+E16+E20+E21+E22</f>
        <v>2219013</v>
      </c>
      <c r="F23" s="89">
        <f t="shared" si="10"/>
        <v>24854</v>
      </c>
      <c r="G23" s="89">
        <f t="shared" si="10"/>
        <v>28069</v>
      </c>
      <c r="H23" s="89">
        <f t="shared" si="10"/>
        <v>27140</v>
      </c>
      <c r="I23" s="89">
        <f t="shared" si="10"/>
        <v>56320</v>
      </c>
      <c r="J23" s="89">
        <f t="shared" si="10"/>
        <v>56320</v>
      </c>
      <c r="K23" s="89">
        <f t="shared" si="10"/>
        <v>50304</v>
      </c>
      <c r="L23" s="89">
        <f t="shared" si="10"/>
        <v>7982</v>
      </c>
      <c r="M23" s="89">
        <f t="shared" si="10"/>
        <v>7982</v>
      </c>
      <c r="N23" s="89">
        <f t="shared" si="10"/>
        <v>4433</v>
      </c>
      <c r="O23" s="89">
        <f t="shared" si="10"/>
        <v>3000</v>
      </c>
      <c r="P23" s="89">
        <f t="shared" si="10"/>
        <v>3000</v>
      </c>
      <c r="Q23" s="89">
        <f t="shared" si="10"/>
        <v>2898</v>
      </c>
      <c r="R23" s="89">
        <f t="shared" si="10"/>
        <v>1698115</v>
      </c>
      <c r="S23" s="89">
        <f t="shared" si="10"/>
        <v>1852739</v>
      </c>
      <c r="T23" s="48">
        <f t="shared" si="2"/>
        <v>2303788</v>
      </c>
      <c r="U23" s="70"/>
    </row>
    <row r="24" spans="1:21" ht="195" customHeight="1" x14ac:dyDescent="0.25">
      <c r="A24" s="145"/>
      <c r="B24" s="148"/>
      <c r="C24" s="149"/>
      <c r="D24" s="79"/>
      <c r="E24" s="79"/>
      <c r="F24" s="79"/>
      <c r="G24" s="79"/>
      <c r="H24" s="79"/>
      <c r="I24" s="79"/>
      <c r="J24" s="79"/>
      <c r="K24" s="79"/>
      <c r="L24" s="149"/>
      <c r="M24" s="149"/>
      <c r="N24" s="149"/>
      <c r="O24" s="149"/>
      <c r="P24" s="149"/>
      <c r="Q24" s="149"/>
      <c r="R24" s="151"/>
      <c r="S24" s="70"/>
      <c r="T24" s="70"/>
      <c r="U24" s="70"/>
    </row>
    <row r="25" spans="1:21" x14ac:dyDescent="0.25">
      <c r="A25" s="145"/>
      <c r="B25" s="82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0"/>
      <c r="S25" s="70"/>
      <c r="T25" s="70"/>
      <c r="U25" s="70"/>
    </row>
    <row r="26" spans="1:21" x14ac:dyDescent="0.25">
      <c r="A26" s="145"/>
      <c r="B26" s="82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0"/>
      <c r="S26" s="70"/>
      <c r="T26" s="70"/>
      <c r="U26" s="70"/>
    </row>
    <row r="27" spans="1:21" x14ac:dyDescent="0.25">
      <c r="A27" s="158"/>
      <c r="B27" s="82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0"/>
      <c r="S27" s="70"/>
      <c r="T27" s="70"/>
      <c r="U27" s="70"/>
    </row>
    <row r="28" spans="1:21" x14ac:dyDescent="0.25">
      <c r="A28" s="262"/>
      <c r="B28" s="82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0"/>
      <c r="S28" s="70"/>
      <c r="T28" s="70"/>
      <c r="U28" s="70"/>
    </row>
    <row r="29" spans="1:21" x14ac:dyDescent="0.25">
      <c r="A29" s="262"/>
      <c r="B29" s="82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0"/>
      <c r="S29" s="70"/>
      <c r="T29" s="70"/>
      <c r="U29" s="70"/>
    </row>
    <row r="30" spans="1:21" x14ac:dyDescent="0.25">
      <c r="A30" s="262"/>
      <c r="B30" s="82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0"/>
      <c r="S30" s="70"/>
      <c r="T30" s="70"/>
      <c r="U30" s="70"/>
    </row>
    <row r="31" spans="1:21" x14ac:dyDescent="0.25">
      <c r="A31" s="158"/>
      <c r="B31" s="82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0"/>
      <c r="S31" s="209"/>
      <c r="T31" s="209"/>
      <c r="U31" s="70"/>
    </row>
    <row r="32" spans="1:21" ht="46.5" customHeight="1" x14ac:dyDescent="0.25">
      <c r="A32" s="359" t="s">
        <v>264</v>
      </c>
      <c r="B32" s="360"/>
      <c r="C32" s="360"/>
      <c r="D32" s="356" t="s">
        <v>454</v>
      </c>
      <c r="E32" s="356"/>
      <c r="F32" s="356"/>
      <c r="G32" s="356"/>
      <c r="H32" s="356"/>
      <c r="I32" s="356"/>
      <c r="J32" s="356"/>
      <c r="K32" s="356"/>
      <c r="L32" s="79"/>
      <c r="M32" s="79"/>
      <c r="N32" s="79"/>
      <c r="O32" s="79"/>
      <c r="P32" s="79"/>
      <c r="Q32" s="79"/>
      <c r="R32" s="70"/>
      <c r="S32" s="344" t="s">
        <v>772</v>
      </c>
      <c r="T32" s="344"/>
      <c r="U32" s="70"/>
    </row>
    <row r="33" spans="1:21" ht="21" customHeight="1" x14ac:dyDescent="0.25">
      <c r="A33" s="361"/>
      <c r="B33" s="362"/>
      <c r="C33" s="362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0"/>
      <c r="S33" s="70"/>
      <c r="T33" s="292" t="s">
        <v>452</v>
      </c>
      <c r="U33" s="70"/>
    </row>
    <row r="34" spans="1:21" ht="19.5" customHeight="1" x14ac:dyDescent="0.25">
      <c r="B34" s="83" t="s">
        <v>3</v>
      </c>
      <c r="C34" s="84"/>
      <c r="D34" s="84"/>
      <c r="E34" s="84"/>
      <c r="L34" s="340"/>
      <c r="M34" s="340"/>
      <c r="N34" s="340"/>
      <c r="O34" s="345"/>
      <c r="P34" s="345"/>
      <c r="Q34" s="345"/>
      <c r="R34" s="345"/>
      <c r="S34" s="358" t="s">
        <v>51</v>
      </c>
      <c r="T34" s="358"/>
      <c r="U34" s="144"/>
    </row>
    <row r="35" spans="1:21" ht="60" customHeight="1" x14ac:dyDescent="0.25">
      <c r="A35" s="22" t="s">
        <v>48</v>
      </c>
      <c r="B35" s="263" t="s">
        <v>49</v>
      </c>
      <c r="C35" s="263" t="s">
        <v>215</v>
      </c>
      <c r="D35" s="263" t="s">
        <v>216</v>
      </c>
      <c r="E35" s="263" t="s">
        <v>304</v>
      </c>
      <c r="F35" s="263" t="s">
        <v>217</v>
      </c>
      <c r="G35" s="263" t="s">
        <v>218</v>
      </c>
      <c r="H35" s="263" t="s">
        <v>305</v>
      </c>
      <c r="I35" s="263" t="s">
        <v>219</v>
      </c>
      <c r="J35" s="263" t="s">
        <v>312</v>
      </c>
      <c r="K35" s="263" t="s">
        <v>306</v>
      </c>
      <c r="L35" s="263" t="s">
        <v>220</v>
      </c>
      <c r="M35" s="263" t="s">
        <v>221</v>
      </c>
      <c r="N35" s="263" t="s">
        <v>307</v>
      </c>
      <c r="O35" s="263" t="s">
        <v>222</v>
      </c>
      <c r="P35" s="263" t="s">
        <v>223</v>
      </c>
      <c r="Q35" s="263" t="s">
        <v>308</v>
      </c>
      <c r="R35" s="225" t="s">
        <v>224</v>
      </c>
      <c r="S35" s="225" t="s">
        <v>225</v>
      </c>
      <c r="T35" s="225" t="s">
        <v>309</v>
      </c>
      <c r="U35" s="150"/>
    </row>
    <row r="36" spans="1:21" x14ac:dyDescent="0.25">
      <c r="A36" s="25">
        <v>1</v>
      </c>
      <c r="B36" s="30" t="s">
        <v>91</v>
      </c>
      <c r="C36" s="63">
        <v>50748</v>
      </c>
      <c r="D36" s="63">
        <v>55673</v>
      </c>
      <c r="E36" s="26">
        <v>46017</v>
      </c>
      <c r="F36" s="63">
        <v>15163</v>
      </c>
      <c r="G36" s="63">
        <v>17700</v>
      </c>
      <c r="H36" s="26">
        <v>17451</v>
      </c>
      <c r="I36" s="63">
        <v>0</v>
      </c>
      <c r="J36" s="63">
        <v>0</v>
      </c>
      <c r="K36" s="26">
        <v>0</v>
      </c>
      <c r="L36" s="63">
        <v>0</v>
      </c>
      <c r="M36" s="63">
        <v>0</v>
      </c>
      <c r="N36" s="26">
        <v>0</v>
      </c>
      <c r="O36" s="64">
        <v>0</v>
      </c>
      <c r="P36" s="64">
        <v>0</v>
      </c>
      <c r="Q36" s="190">
        <v>0</v>
      </c>
      <c r="R36" s="63">
        <f>C36+F36+I36+L36+O36</f>
        <v>65911</v>
      </c>
      <c r="S36" s="63">
        <f>D36+G36+J36+M36+P36</f>
        <v>73373</v>
      </c>
      <c r="T36" s="26">
        <f>E36+H36+K36+N36+Q36</f>
        <v>63468</v>
      </c>
      <c r="U36" s="85"/>
    </row>
    <row r="37" spans="1:21" ht="23.25" x14ac:dyDescent="0.25">
      <c r="A37" s="25">
        <v>2</v>
      </c>
      <c r="B37" s="30" t="s">
        <v>92</v>
      </c>
      <c r="C37" s="63">
        <v>13579</v>
      </c>
      <c r="D37" s="63">
        <v>14409</v>
      </c>
      <c r="E37" s="26">
        <v>9567</v>
      </c>
      <c r="F37" s="63">
        <v>3702</v>
      </c>
      <c r="G37" s="63">
        <v>4380</v>
      </c>
      <c r="H37" s="26">
        <v>4299</v>
      </c>
      <c r="I37" s="63">
        <v>0</v>
      </c>
      <c r="J37" s="63">
        <v>0</v>
      </c>
      <c r="K37" s="26">
        <v>0</v>
      </c>
      <c r="L37" s="63">
        <v>0</v>
      </c>
      <c r="M37" s="63">
        <v>0</v>
      </c>
      <c r="N37" s="26">
        <v>0</v>
      </c>
      <c r="O37" s="64">
        <v>0</v>
      </c>
      <c r="P37" s="64">
        <v>0</v>
      </c>
      <c r="Q37" s="190">
        <v>0</v>
      </c>
      <c r="R37" s="63">
        <f t="shared" ref="R37:T49" si="11">C37+F37+I37+L37+O37</f>
        <v>17281</v>
      </c>
      <c r="S37" s="63">
        <f t="shared" si="11"/>
        <v>18789</v>
      </c>
      <c r="T37" s="26">
        <f t="shared" si="11"/>
        <v>13866</v>
      </c>
      <c r="U37" s="85"/>
    </row>
    <row r="38" spans="1:21" x14ac:dyDescent="0.25">
      <c r="A38" s="25">
        <v>3</v>
      </c>
      <c r="B38" s="30" t="s">
        <v>93</v>
      </c>
      <c r="C38" s="63">
        <v>185565</v>
      </c>
      <c r="D38" s="63">
        <v>296829</v>
      </c>
      <c r="E38" s="26">
        <v>298683</v>
      </c>
      <c r="F38" s="63">
        <v>4475</v>
      </c>
      <c r="G38" s="63">
        <v>4475</v>
      </c>
      <c r="H38" s="26">
        <v>2184</v>
      </c>
      <c r="I38" s="63">
        <v>106535</v>
      </c>
      <c r="J38" s="63">
        <v>112229</v>
      </c>
      <c r="K38" s="26">
        <v>102079</v>
      </c>
      <c r="L38" s="63">
        <v>25760</v>
      </c>
      <c r="M38" s="63">
        <v>26028</v>
      </c>
      <c r="N38" s="26">
        <v>19403</v>
      </c>
      <c r="O38" s="64">
        <v>4500</v>
      </c>
      <c r="P38" s="64">
        <v>4500</v>
      </c>
      <c r="Q38" s="190">
        <v>3179</v>
      </c>
      <c r="R38" s="63">
        <f t="shared" si="11"/>
        <v>326835</v>
      </c>
      <c r="S38" s="63">
        <f t="shared" si="11"/>
        <v>444061</v>
      </c>
      <c r="T38" s="26">
        <f t="shared" si="11"/>
        <v>425528</v>
      </c>
      <c r="U38" s="85"/>
    </row>
    <row r="39" spans="1:21" x14ac:dyDescent="0.25">
      <c r="A39" s="25">
        <v>4</v>
      </c>
      <c r="B39" s="30" t="s">
        <v>94</v>
      </c>
      <c r="C39" s="63">
        <v>0</v>
      </c>
      <c r="D39" s="63">
        <f t="shared" ref="D39" si="12">S39-P39-M39-J39-G39</f>
        <v>0</v>
      </c>
      <c r="E39" s="26">
        <v>0</v>
      </c>
      <c r="F39" s="63">
        <v>0</v>
      </c>
      <c r="G39" s="63">
        <v>0</v>
      </c>
      <c r="H39" s="26">
        <v>0</v>
      </c>
      <c r="I39" s="63">
        <v>0</v>
      </c>
      <c r="J39" s="63">
        <v>0</v>
      </c>
      <c r="K39" s="26">
        <v>0</v>
      </c>
      <c r="L39" s="63">
        <v>0</v>
      </c>
      <c r="M39" s="63">
        <v>0</v>
      </c>
      <c r="N39" s="26">
        <v>0</v>
      </c>
      <c r="O39" s="64">
        <v>0</v>
      </c>
      <c r="P39" s="64">
        <v>0</v>
      </c>
      <c r="Q39" s="190">
        <v>0</v>
      </c>
      <c r="R39" s="63">
        <f t="shared" si="11"/>
        <v>0</v>
      </c>
      <c r="S39" s="63">
        <v>0</v>
      </c>
      <c r="T39" s="26">
        <v>0</v>
      </c>
      <c r="U39" s="85"/>
    </row>
    <row r="40" spans="1:21" x14ac:dyDescent="0.25">
      <c r="A40" s="25">
        <v>5</v>
      </c>
      <c r="B40" s="30" t="s">
        <v>95</v>
      </c>
      <c r="C40" s="63">
        <v>943430</v>
      </c>
      <c r="D40" s="63">
        <v>1045351</v>
      </c>
      <c r="E40" s="26">
        <v>895959</v>
      </c>
      <c r="F40" s="63">
        <v>0</v>
      </c>
      <c r="G40" s="63">
        <v>0</v>
      </c>
      <c r="H40" s="26">
        <v>0</v>
      </c>
      <c r="I40" s="63">
        <v>0</v>
      </c>
      <c r="J40" s="63">
        <v>0</v>
      </c>
      <c r="K40" s="26">
        <v>0</v>
      </c>
      <c r="L40" s="63">
        <v>0</v>
      </c>
      <c r="M40" s="63">
        <v>0</v>
      </c>
      <c r="N40" s="26">
        <v>0</v>
      </c>
      <c r="O40" s="64">
        <v>0</v>
      </c>
      <c r="P40" s="64">
        <v>0</v>
      </c>
      <c r="Q40" s="190">
        <v>0</v>
      </c>
      <c r="R40" s="63">
        <f t="shared" si="11"/>
        <v>943430</v>
      </c>
      <c r="S40" s="63">
        <f t="shared" ref="S40:T40" si="13">D40+G40+J40+M40+P40</f>
        <v>1045351</v>
      </c>
      <c r="T40" s="26">
        <f t="shared" si="13"/>
        <v>895959</v>
      </c>
      <c r="U40" s="85"/>
    </row>
    <row r="41" spans="1:21" x14ac:dyDescent="0.25">
      <c r="A41" s="25">
        <v>6</v>
      </c>
      <c r="B41" s="29" t="s">
        <v>88</v>
      </c>
      <c r="C41" s="63">
        <f>C36+C37+C38+C39+C40</f>
        <v>1193322</v>
      </c>
      <c r="D41" s="63">
        <f t="shared" ref="D41:E41" si="14">D36+D37+D38+D39+D40</f>
        <v>1412262</v>
      </c>
      <c r="E41" s="26">
        <f t="shared" si="14"/>
        <v>1250226</v>
      </c>
      <c r="F41" s="63">
        <f>F36+F37+F38+F39+F40</f>
        <v>23340</v>
      </c>
      <c r="G41" s="63">
        <f t="shared" ref="G41:H41" si="15">G36+G37+G38+G39+G40</f>
        <v>26555</v>
      </c>
      <c r="H41" s="26">
        <f t="shared" si="15"/>
        <v>23934</v>
      </c>
      <c r="I41" s="89">
        <f t="shared" ref="I41" si="16">I36+I37+I38+I39+I40</f>
        <v>106535</v>
      </c>
      <c r="J41" s="89">
        <f t="shared" ref="J41" si="17">J36+J37+J38+J39+J40</f>
        <v>112229</v>
      </c>
      <c r="K41" s="26">
        <f t="shared" ref="K41" si="18">K36+K37+K38+K39+K40</f>
        <v>102079</v>
      </c>
      <c r="L41" s="63">
        <f t="shared" ref="L41:T41" si="19">L36+L37+L38+L39+L40</f>
        <v>25760</v>
      </c>
      <c r="M41" s="63">
        <f t="shared" si="19"/>
        <v>26028</v>
      </c>
      <c r="N41" s="26">
        <f t="shared" si="19"/>
        <v>19403</v>
      </c>
      <c r="O41" s="63">
        <f t="shared" si="19"/>
        <v>4500</v>
      </c>
      <c r="P41" s="63">
        <f t="shared" si="19"/>
        <v>4500</v>
      </c>
      <c r="Q41" s="26">
        <f t="shared" si="19"/>
        <v>3179</v>
      </c>
      <c r="R41" s="63">
        <f t="shared" si="19"/>
        <v>1353457</v>
      </c>
      <c r="S41" s="63">
        <f t="shared" si="19"/>
        <v>1581574</v>
      </c>
      <c r="T41" s="26">
        <f t="shared" si="19"/>
        <v>1398821</v>
      </c>
      <c r="U41" s="85"/>
    </row>
    <row r="42" spans="1:21" x14ac:dyDescent="0.25">
      <c r="A42" s="25">
        <v>7</v>
      </c>
      <c r="B42" s="30" t="s">
        <v>96</v>
      </c>
      <c r="C42" s="63">
        <v>97627</v>
      </c>
      <c r="D42" s="63">
        <v>109683</v>
      </c>
      <c r="E42" s="26">
        <v>64378</v>
      </c>
      <c r="F42" s="63">
        <v>1514</v>
      </c>
      <c r="G42" s="63">
        <v>1514</v>
      </c>
      <c r="H42" s="26">
        <v>1450</v>
      </c>
      <c r="I42" s="63">
        <v>0</v>
      </c>
      <c r="J42" s="63">
        <v>0</v>
      </c>
      <c r="K42" s="26">
        <v>0</v>
      </c>
      <c r="L42" s="63">
        <v>0</v>
      </c>
      <c r="M42" s="63">
        <v>0</v>
      </c>
      <c r="N42" s="26">
        <v>0</v>
      </c>
      <c r="O42" s="64">
        <v>0</v>
      </c>
      <c r="P42" s="64">
        <v>0</v>
      </c>
      <c r="Q42" s="190">
        <v>0</v>
      </c>
      <c r="R42" s="63">
        <f t="shared" si="11"/>
        <v>99141</v>
      </c>
      <c r="S42" s="63">
        <f t="shared" ref="S42:S44" si="20">D42+G42+J42+M42+P42</f>
        <v>111197</v>
      </c>
      <c r="T42" s="26">
        <f t="shared" ref="T42:T44" si="21">E42+H42+K42+N42+Q42</f>
        <v>65828</v>
      </c>
      <c r="U42" s="85"/>
    </row>
    <row r="43" spans="1:21" x14ac:dyDescent="0.25">
      <c r="A43" s="25">
        <v>8</v>
      </c>
      <c r="B43" s="30" t="s">
        <v>97</v>
      </c>
      <c r="C43" s="63">
        <v>0</v>
      </c>
      <c r="D43" s="63">
        <v>0</v>
      </c>
      <c r="E43" s="26">
        <v>0</v>
      </c>
      <c r="F43" s="63">
        <v>0</v>
      </c>
      <c r="G43" s="63">
        <v>0</v>
      </c>
      <c r="H43" s="26">
        <v>0</v>
      </c>
      <c r="I43" s="63">
        <v>0</v>
      </c>
      <c r="J43" s="63">
        <v>0</v>
      </c>
      <c r="K43" s="26">
        <v>0</v>
      </c>
      <c r="L43" s="63">
        <v>0</v>
      </c>
      <c r="M43" s="63">
        <v>0</v>
      </c>
      <c r="N43" s="26">
        <v>0</v>
      </c>
      <c r="O43" s="64">
        <v>0</v>
      </c>
      <c r="P43" s="64">
        <v>0</v>
      </c>
      <c r="Q43" s="190">
        <v>0</v>
      </c>
      <c r="R43" s="63">
        <f t="shared" si="11"/>
        <v>0</v>
      </c>
      <c r="S43" s="63">
        <f t="shared" si="20"/>
        <v>0</v>
      </c>
      <c r="T43" s="26">
        <f t="shared" si="21"/>
        <v>0</v>
      </c>
      <c r="U43" s="85"/>
    </row>
    <row r="44" spans="1:21" x14ac:dyDescent="0.25">
      <c r="A44" s="25">
        <v>9</v>
      </c>
      <c r="B44" s="30" t="s">
        <v>98</v>
      </c>
      <c r="C44" s="63">
        <v>0</v>
      </c>
      <c r="D44" s="63">
        <v>0</v>
      </c>
      <c r="E44" s="26">
        <v>0</v>
      </c>
      <c r="F44" s="63">
        <v>0</v>
      </c>
      <c r="G44" s="63">
        <v>0</v>
      </c>
      <c r="H44" s="26">
        <v>0</v>
      </c>
      <c r="I44" s="63">
        <v>0</v>
      </c>
      <c r="J44" s="63">
        <v>0</v>
      </c>
      <c r="K44" s="26">
        <v>0</v>
      </c>
      <c r="L44" s="63">
        <v>0</v>
      </c>
      <c r="M44" s="63">
        <v>0</v>
      </c>
      <c r="N44" s="26">
        <v>0</v>
      </c>
      <c r="O44" s="64">
        <v>0</v>
      </c>
      <c r="P44" s="64">
        <v>0</v>
      </c>
      <c r="Q44" s="190">
        <v>0</v>
      </c>
      <c r="R44" s="63">
        <f t="shared" si="11"/>
        <v>0</v>
      </c>
      <c r="S44" s="63">
        <f t="shared" si="20"/>
        <v>0</v>
      </c>
      <c r="T44" s="26">
        <f t="shared" si="21"/>
        <v>0</v>
      </c>
      <c r="U44" s="85"/>
    </row>
    <row r="45" spans="1:21" x14ac:dyDescent="0.25">
      <c r="A45" s="25">
        <v>10</v>
      </c>
      <c r="B45" s="29" t="s">
        <v>89</v>
      </c>
      <c r="C45" s="63">
        <f>C42+C43+C44</f>
        <v>97627</v>
      </c>
      <c r="D45" s="63">
        <f t="shared" ref="D45:E45" si="22">D42+D43+D44</f>
        <v>109683</v>
      </c>
      <c r="E45" s="26">
        <f t="shared" si="22"/>
        <v>64378</v>
      </c>
      <c r="F45" s="63">
        <f>F42+F43+F44</f>
        <v>1514</v>
      </c>
      <c r="G45" s="63">
        <f t="shared" ref="G45:H45" si="23">G42+G43+G44</f>
        <v>1514</v>
      </c>
      <c r="H45" s="26">
        <f t="shared" si="23"/>
        <v>1450</v>
      </c>
      <c r="I45" s="26">
        <f t="shared" ref="I45" si="24">I42+I43+I44</f>
        <v>0</v>
      </c>
      <c r="J45" s="26">
        <f t="shared" ref="J45" si="25">J42+J43+J44</f>
        <v>0</v>
      </c>
      <c r="K45" s="26">
        <f t="shared" ref="K45" si="26">K42+K43+K44</f>
        <v>0</v>
      </c>
      <c r="L45" s="63">
        <f>L42+L43+L44</f>
        <v>0</v>
      </c>
      <c r="M45" s="63">
        <f t="shared" ref="M45:T45" si="27">M42+M43+M44</f>
        <v>0</v>
      </c>
      <c r="N45" s="26">
        <f t="shared" si="27"/>
        <v>0</v>
      </c>
      <c r="O45" s="63">
        <f t="shared" si="27"/>
        <v>0</v>
      </c>
      <c r="P45" s="63">
        <f t="shared" si="27"/>
        <v>0</v>
      </c>
      <c r="Q45" s="26">
        <f t="shared" si="27"/>
        <v>0</v>
      </c>
      <c r="R45" s="63">
        <f t="shared" si="27"/>
        <v>99141</v>
      </c>
      <c r="S45" s="63">
        <f t="shared" si="27"/>
        <v>111197</v>
      </c>
      <c r="T45" s="26">
        <f t="shared" si="27"/>
        <v>65828</v>
      </c>
      <c r="U45" s="85"/>
    </row>
    <row r="46" spans="1:21" x14ac:dyDescent="0.25">
      <c r="A46" s="25">
        <v>11</v>
      </c>
      <c r="B46" s="30" t="s">
        <v>99</v>
      </c>
      <c r="C46" s="63">
        <v>0</v>
      </c>
      <c r="D46" s="63">
        <v>0</v>
      </c>
      <c r="E46" s="26">
        <v>0</v>
      </c>
      <c r="F46" s="63">
        <v>0</v>
      </c>
      <c r="G46" s="63">
        <v>0</v>
      </c>
      <c r="H46" s="26">
        <v>0</v>
      </c>
      <c r="I46" s="63">
        <v>0</v>
      </c>
      <c r="J46" s="63">
        <v>0</v>
      </c>
      <c r="K46" s="26">
        <v>0</v>
      </c>
      <c r="L46" s="63">
        <v>0</v>
      </c>
      <c r="M46" s="63">
        <v>0</v>
      </c>
      <c r="N46" s="26">
        <v>0</v>
      </c>
      <c r="O46" s="63">
        <v>0</v>
      </c>
      <c r="P46" s="63">
        <v>0</v>
      </c>
      <c r="Q46" s="26">
        <v>0</v>
      </c>
      <c r="R46" s="63">
        <f t="shared" si="11"/>
        <v>0</v>
      </c>
      <c r="S46" s="63">
        <f t="shared" ref="S46:T49" si="28">D46+G46+J46+M46+P46</f>
        <v>0</v>
      </c>
      <c r="T46" s="26">
        <f t="shared" ref="T46:T48" si="29">E46+H46+K46+N46+Q46</f>
        <v>0</v>
      </c>
      <c r="U46" s="85"/>
    </row>
    <row r="47" spans="1:21" x14ac:dyDescent="0.25">
      <c r="A47" s="25">
        <v>12</v>
      </c>
      <c r="B47" s="30" t="s">
        <v>100</v>
      </c>
      <c r="C47" s="63">
        <v>0</v>
      </c>
      <c r="D47" s="63">
        <v>0</v>
      </c>
      <c r="E47" s="26">
        <v>0</v>
      </c>
      <c r="F47" s="63">
        <v>0</v>
      </c>
      <c r="G47" s="63">
        <v>0</v>
      </c>
      <c r="H47" s="26">
        <v>0</v>
      </c>
      <c r="I47" s="63">
        <v>0</v>
      </c>
      <c r="J47" s="63">
        <v>0</v>
      </c>
      <c r="K47" s="26">
        <v>0</v>
      </c>
      <c r="L47" s="63">
        <v>0</v>
      </c>
      <c r="M47" s="63">
        <v>0</v>
      </c>
      <c r="N47" s="26">
        <v>0</v>
      </c>
      <c r="O47" s="63">
        <v>0</v>
      </c>
      <c r="P47" s="63">
        <v>0</v>
      </c>
      <c r="Q47" s="26">
        <v>0</v>
      </c>
      <c r="R47" s="63">
        <f t="shared" si="11"/>
        <v>0</v>
      </c>
      <c r="S47" s="63">
        <f t="shared" si="28"/>
        <v>0</v>
      </c>
      <c r="T47" s="26">
        <f t="shared" si="29"/>
        <v>0</v>
      </c>
      <c r="U47" s="85"/>
    </row>
    <row r="48" spans="1:21" x14ac:dyDescent="0.25">
      <c r="A48" s="25">
        <v>13</v>
      </c>
      <c r="B48" s="30" t="s">
        <v>101</v>
      </c>
      <c r="C48" s="63">
        <v>203679</v>
      </c>
      <c r="D48" s="63">
        <v>138130</v>
      </c>
      <c r="E48" s="26">
        <v>0</v>
      </c>
      <c r="F48" s="63">
        <v>0</v>
      </c>
      <c r="G48" s="63">
        <v>0</v>
      </c>
      <c r="H48" s="26">
        <v>0</v>
      </c>
      <c r="I48" s="63">
        <v>0</v>
      </c>
      <c r="J48" s="63">
        <v>0</v>
      </c>
      <c r="K48" s="26">
        <v>0</v>
      </c>
      <c r="L48" s="63">
        <v>0</v>
      </c>
      <c r="M48" s="63">
        <v>0</v>
      </c>
      <c r="N48" s="26">
        <v>0</v>
      </c>
      <c r="O48" s="64">
        <v>0</v>
      </c>
      <c r="P48" s="64">
        <v>0</v>
      </c>
      <c r="Q48" s="190">
        <v>0</v>
      </c>
      <c r="R48" s="63">
        <f t="shared" si="11"/>
        <v>203679</v>
      </c>
      <c r="S48" s="63">
        <f t="shared" si="28"/>
        <v>138130</v>
      </c>
      <c r="T48" s="26">
        <f t="shared" si="29"/>
        <v>0</v>
      </c>
      <c r="U48" s="85"/>
    </row>
    <row r="49" spans="1:21" x14ac:dyDescent="0.25">
      <c r="A49" s="25">
        <v>14</v>
      </c>
      <c r="B49" s="24" t="s">
        <v>102</v>
      </c>
      <c r="C49" s="63">
        <v>41838</v>
      </c>
      <c r="D49" s="63">
        <v>21838</v>
      </c>
      <c r="E49" s="26">
        <v>391592</v>
      </c>
      <c r="F49" s="63">
        <v>0</v>
      </c>
      <c r="G49" s="63">
        <v>0</v>
      </c>
      <c r="H49" s="26">
        <v>0</v>
      </c>
      <c r="I49" s="63">
        <v>0</v>
      </c>
      <c r="J49" s="63">
        <v>0</v>
      </c>
      <c r="K49" s="26">
        <v>0</v>
      </c>
      <c r="L49" s="63">
        <v>0</v>
      </c>
      <c r="M49" s="63">
        <v>0</v>
      </c>
      <c r="N49" s="26">
        <v>0</v>
      </c>
      <c r="O49" s="64">
        <v>0</v>
      </c>
      <c r="P49" s="64">
        <v>0</v>
      </c>
      <c r="Q49" s="190">
        <v>0</v>
      </c>
      <c r="R49" s="63">
        <f t="shared" si="11"/>
        <v>41838</v>
      </c>
      <c r="S49" s="63">
        <f t="shared" si="28"/>
        <v>21838</v>
      </c>
      <c r="T49" s="26">
        <f t="shared" si="28"/>
        <v>391592</v>
      </c>
      <c r="U49" s="85"/>
    </row>
    <row r="50" spans="1:21" x14ac:dyDescent="0.25">
      <c r="A50" s="25">
        <v>15</v>
      </c>
      <c r="B50" s="36" t="s">
        <v>103</v>
      </c>
      <c r="C50" s="89">
        <f>C41+C45+C46+C47+C48+C49</f>
        <v>1536466</v>
      </c>
      <c r="D50" s="89">
        <f t="shared" ref="D50:E50" si="30">D41+D45+D46+D47+D48+D49</f>
        <v>1681913</v>
      </c>
      <c r="E50" s="26">
        <f t="shared" si="30"/>
        <v>1706196</v>
      </c>
      <c r="F50" s="89">
        <f>F41+F45+F46+F47+F48+F49</f>
        <v>24854</v>
      </c>
      <c r="G50" s="89">
        <f t="shared" ref="G50:H50" si="31">G41+G45+G46+G47+G48+G49</f>
        <v>28069</v>
      </c>
      <c r="H50" s="26">
        <f t="shared" si="31"/>
        <v>25384</v>
      </c>
      <c r="I50" s="89">
        <f t="shared" ref="I50" si="32">I41+I45+I46+I47+I48+I49</f>
        <v>106535</v>
      </c>
      <c r="J50" s="89">
        <f t="shared" ref="J50" si="33">J41+J45+J46+J47+J48+J49</f>
        <v>112229</v>
      </c>
      <c r="K50" s="26">
        <f t="shared" ref="K50" si="34">K41+K45+K46+K47+K48+K49</f>
        <v>102079</v>
      </c>
      <c r="L50" s="89">
        <f>L41+L45+L46+L47+L48+L49</f>
        <v>25760</v>
      </c>
      <c r="M50" s="89">
        <f t="shared" ref="M50:T50" si="35">M41+M45+M46+M47+M48+M49</f>
        <v>26028</v>
      </c>
      <c r="N50" s="26">
        <f t="shared" si="35"/>
        <v>19403</v>
      </c>
      <c r="O50" s="89">
        <f t="shared" si="35"/>
        <v>4500</v>
      </c>
      <c r="P50" s="89">
        <f t="shared" si="35"/>
        <v>4500</v>
      </c>
      <c r="Q50" s="26">
        <f t="shared" si="35"/>
        <v>3179</v>
      </c>
      <c r="R50" s="89">
        <f t="shared" si="35"/>
        <v>1698115</v>
      </c>
      <c r="S50" s="89">
        <f t="shared" si="35"/>
        <v>1852739</v>
      </c>
      <c r="T50" s="26">
        <f t="shared" si="35"/>
        <v>1856241</v>
      </c>
      <c r="U50" s="70"/>
    </row>
  </sheetData>
  <mergeCells count="12">
    <mergeCell ref="S4:T4"/>
    <mergeCell ref="S34:T34"/>
    <mergeCell ref="L34:R34"/>
    <mergeCell ref="A1:C1"/>
    <mergeCell ref="A2:C2"/>
    <mergeCell ref="L4:R4"/>
    <mergeCell ref="S1:T2"/>
    <mergeCell ref="A32:C32"/>
    <mergeCell ref="A33:C33"/>
    <mergeCell ref="D1:K1"/>
    <mergeCell ref="D32:K32"/>
    <mergeCell ref="S32:T32"/>
  </mergeCells>
  <phoneticPr fontId="3" type="noConversion"/>
  <pageMargins left="0.27559055118110237" right="0.35433070866141736" top="0.70866141732283472" bottom="0.74803149606299213" header="0.31496062992125984" footer="0.31496062992125984"/>
  <pageSetup paperSize="9" scale="71" orientation="landscape" r:id="rId1"/>
  <headerFooter>
    <oddFooter xml:space="preserve">&amp;C&amp;P/&amp;N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8"/>
  <sheetViews>
    <sheetView topLeftCell="BX1" zoomScaleNormal="100" workbookViewId="0">
      <selection activeCell="CD3" sqref="CD3"/>
    </sheetView>
  </sheetViews>
  <sheetFormatPr defaultRowHeight="15" x14ac:dyDescent="0.25"/>
  <cols>
    <col min="1" max="1" width="7.85546875" customWidth="1"/>
    <col min="2" max="2" width="39.85546875" customWidth="1"/>
    <col min="3" max="8" width="8.7109375" customWidth="1"/>
    <col min="9" max="9" width="7.7109375" customWidth="1"/>
    <col min="10" max="12" width="8.7109375" customWidth="1"/>
    <col min="13" max="13" width="7.85546875" customWidth="1"/>
    <col min="14" max="14" width="39.85546875" customWidth="1"/>
    <col min="15" max="20" width="8.7109375" customWidth="1"/>
    <col min="21" max="21" width="7.7109375" customWidth="1"/>
    <col min="22" max="24" width="8.7109375" customWidth="1"/>
    <col min="25" max="25" width="7.85546875" customWidth="1"/>
    <col min="26" max="26" width="39.85546875" customWidth="1"/>
    <col min="27" max="32" width="8.7109375" customWidth="1"/>
    <col min="33" max="33" width="7.7109375" customWidth="1"/>
    <col min="34" max="36" width="8.7109375" customWidth="1"/>
    <col min="37" max="37" width="7.85546875" customWidth="1"/>
    <col min="38" max="38" width="39.85546875" customWidth="1"/>
    <col min="39" max="44" width="8.7109375" customWidth="1"/>
    <col min="45" max="45" width="7.7109375" customWidth="1"/>
    <col min="46" max="48" width="8.7109375" customWidth="1"/>
    <col min="49" max="49" width="7.85546875" customWidth="1"/>
    <col min="50" max="50" width="39.85546875" customWidth="1"/>
    <col min="51" max="56" width="8.7109375" customWidth="1"/>
    <col min="57" max="57" width="7.7109375" customWidth="1"/>
    <col min="58" max="60" width="8.7109375" customWidth="1"/>
    <col min="61" max="61" width="7.85546875" customWidth="1"/>
    <col min="62" max="62" width="39.85546875" customWidth="1"/>
    <col min="63" max="68" width="8.7109375" customWidth="1"/>
    <col min="69" max="69" width="7.7109375" customWidth="1"/>
    <col min="70" max="72" width="8.7109375" customWidth="1"/>
    <col min="73" max="73" width="7.7109375" customWidth="1"/>
    <col min="74" max="74" width="39.5703125" customWidth="1"/>
    <col min="75" max="80" width="8.7109375" customWidth="1"/>
    <col min="81" max="81" width="7.7109375" customWidth="1"/>
    <col min="82" max="84" width="8.7109375" customWidth="1"/>
    <col min="85" max="85" width="8.7109375" style="93" customWidth="1"/>
    <col min="86" max="86" width="9.140625" style="93"/>
  </cols>
  <sheetData>
    <row r="1" spans="1:85" ht="15" customHeight="1" x14ac:dyDescent="0.25">
      <c r="A1" s="222" t="s">
        <v>264</v>
      </c>
      <c r="B1" s="168"/>
      <c r="C1" s="356" t="s">
        <v>313</v>
      </c>
      <c r="D1" s="366"/>
      <c r="E1" s="366"/>
      <c r="F1" s="366"/>
      <c r="G1" s="366"/>
      <c r="H1" s="366"/>
      <c r="I1" s="366"/>
      <c r="J1" s="155"/>
      <c r="K1" s="344" t="s">
        <v>314</v>
      </c>
      <c r="L1" s="344"/>
      <c r="M1" s="227" t="s">
        <v>264</v>
      </c>
      <c r="N1" s="168"/>
      <c r="O1" s="356" t="s">
        <v>455</v>
      </c>
      <c r="P1" s="343"/>
      <c r="Q1" s="343"/>
      <c r="R1" s="343"/>
      <c r="S1" s="343"/>
      <c r="T1" s="343"/>
      <c r="U1" s="343"/>
      <c r="V1" s="155"/>
      <c r="W1" s="344" t="s">
        <v>319</v>
      </c>
      <c r="X1" s="344"/>
      <c r="Y1" s="227" t="s">
        <v>264</v>
      </c>
      <c r="Z1" s="204"/>
      <c r="AA1" s="356" t="s">
        <v>456</v>
      </c>
      <c r="AB1" s="356"/>
      <c r="AC1" s="356"/>
      <c r="AD1" s="356"/>
      <c r="AE1" s="356"/>
      <c r="AF1" s="356"/>
      <c r="AG1" s="356"/>
      <c r="AH1" s="208"/>
      <c r="AI1" s="344" t="s">
        <v>320</v>
      </c>
      <c r="AJ1" s="344"/>
      <c r="AK1" s="227" t="s">
        <v>264</v>
      </c>
      <c r="AL1" s="168"/>
      <c r="AM1" s="356" t="s">
        <v>457</v>
      </c>
      <c r="AN1" s="356"/>
      <c r="AO1" s="356"/>
      <c r="AP1" s="356"/>
      <c r="AQ1" s="356"/>
      <c r="AR1" s="356"/>
      <c r="AS1" s="356"/>
      <c r="AT1" s="155"/>
      <c r="AU1" s="344" t="s">
        <v>322</v>
      </c>
      <c r="AV1" s="344"/>
      <c r="AW1" s="227" t="s">
        <v>264</v>
      </c>
      <c r="AX1" s="168"/>
      <c r="AY1" s="356" t="s">
        <v>324</v>
      </c>
      <c r="AZ1" s="356"/>
      <c r="BA1" s="356"/>
      <c r="BB1" s="356"/>
      <c r="BC1" s="356"/>
      <c r="BD1" s="356"/>
      <c r="BE1" s="356"/>
      <c r="BF1" s="155"/>
      <c r="BG1" s="344" t="s">
        <v>323</v>
      </c>
      <c r="BH1" s="344"/>
      <c r="BI1" s="227" t="s">
        <v>264</v>
      </c>
      <c r="BJ1" s="168"/>
      <c r="BK1" s="356" t="s">
        <v>327</v>
      </c>
      <c r="BL1" s="356"/>
      <c r="BM1" s="356"/>
      <c r="BN1" s="356"/>
      <c r="BO1" s="356"/>
      <c r="BP1" s="356"/>
      <c r="BQ1" s="356"/>
      <c r="BR1" s="155"/>
      <c r="BS1" s="344" t="s">
        <v>326</v>
      </c>
      <c r="BT1" s="344"/>
      <c r="BU1" s="372" t="s">
        <v>264</v>
      </c>
      <c r="BV1" s="373"/>
      <c r="BW1" s="373"/>
      <c r="BX1" s="365" t="s">
        <v>328</v>
      </c>
      <c r="BY1" s="365"/>
      <c r="BZ1" s="365"/>
      <c r="CA1" s="365"/>
      <c r="CB1" s="365"/>
      <c r="CC1" s="365"/>
      <c r="CD1" s="155"/>
      <c r="CE1" s="344" t="s">
        <v>773</v>
      </c>
      <c r="CF1" s="344"/>
      <c r="CG1" s="164"/>
    </row>
    <row r="2" spans="1:85" ht="33.75" customHeight="1" x14ac:dyDescent="0.25">
      <c r="A2" s="202"/>
      <c r="B2" s="204"/>
      <c r="C2" s="366"/>
      <c r="D2" s="366"/>
      <c r="E2" s="366"/>
      <c r="F2" s="366"/>
      <c r="G2" s="366"/>
      <c r="H2" s="366"/>
      <c r="I2" s="366"/>
      <c r="J2" s="155"/>
      <c r="K2" s="344"/>
      <c r="L2" s="344"/>
      <c r="M2" s="206"/>
      <c r="N2" s="226"/>
      <c r="O2" s="343"/>
      <c r="P2" s="343"/>
      <c r="Q2" s="343"/>
      <c r="R2" s="343"/>
      <c r="S2" s="343"/>
      <c r="T2" s="343"/>
      <c r="U2" s="343"/>
      <c r="V2" s="155"/>
      <c r="W2" s="344"/>
      <c r="X2" s="344"/>
      <c r="Y2" s="202"/>
      <c r="Z2" s="204"/>
      <c r="AA2" s="356"/>
      <c r="AB2" s="356"/>
      <c r="AC2" s="356"/>
      <c r="AD2" s="356"/>
      <c r="AE2" s="356"/>
      <c r="AF2" s="356"/>
      <c r="AG2" s="356"/>
      <c r="AH2" s="208"/>
      <c r="AI2" s="344"/>
      <c r="AJ2" s="344"/>
      <c r="AK2" s="210"/>
      <c r="AL2" s="168"/>
      <c r="AM2" s="356"/>
      <c r="AN2" s="356"/>
      <c r="AO2" s="356"/>
      <c r="AP2" s="356"/>
      <c r="AQ2" s="356"/>
      <c r="AR2" s="356"/>
      <c r="AS2" s="356"/>
      <c r="AT2" s="155"/>
      <c r="AU2" s="344"/>
      <c r="AV2" s="344"/>
      <c r="AW2" s="210"/>
      <c r="AX2" s="168"/>
      <c r="AY2" s="356"/>
      <c r="AZ2" s="356"/>
      <c r="BA2" s="356"/>
      <c r="BB2" s="356"/>
      <c r="BC2" s="356"/>
      <c r="BD2" s="356"/>
      <c r="BE2" s="356"/>
      <c r="BF2" s="155"/>
      <c r="BG2" s="344"/>
      <c r="BH2" s="344"/>
      <c r="BI2" s="210"/>
      <c r="BJ2" s="168"/>
      <c r="BK2" s="356"/>
      <c r="BL2" s="356"/>
      <c r="BM2" s="356"/>
      <c r="BN2" s="356"/>
      <c r="BO2" s="356"/>
      <c r="BP2" s="356"/>
      <c r="BQ2" s="356"/>
      <c r="BR2" s="155"/>
      <c r="BS2" s="344"/>
      <c r="BT2" s="344"/>
      <c r="BU2" s="374"/>
      <c r="BV2" s="362"/>
      <c r="BW2" s="362"/>
      <c r="BX2" s="365"/>
      <c r="BY2" s="365"/>
      <c r="BZ2" s="365"/>
      <c r="CA2" s="365"/>
      <c r="CB2" s="365"/>
      <c r="CC2" s="365"/>
      <c r="CD2" s="155"/>
      <c r="CE2" s="344"/>
      <c r="CF2" s="344"/>
      <c r="CG2" s="164"/>
    </row>
    <row r="3" spans="1:85" x14ac:dyDescent="0.25">
      <c r="A3" s="19"/>
      <c r="B3" s="35" t="s">
        <v>83</v>
      </c>
      <c r="C3" s="20"/>
      <c r="D3" s="160"/>
      <c r="E3" s="160"/>
      <c r="F3" s="21"/>
      <c r="G3" s="87"/>
      <c r="H3" s="87"/>
      <c r="I3" s="21"/>
      <c r="J3" s="42"/>
      <c r="K3" s="340" t="s">
        <v>51</v>
      </c>
      <c r="L3" s="340"/>
      <c r="M3" s="19"/>
      <c r="N3" s="35" t="s">
        <v>83</v>
      </c>
      <c r="O3" s="20"/>
      <c r="P3" s="160"/>
      <c r="Q3" s="160"/>
      <c r="R3" s="21"/>
      <c r="S3" s="87"/>
      <c r="T3" s="87"/>
      <c r="U3" s="340"/>
      <c r="V3" s="345"/>
      <c r="W3" s="340" t="s">
        <v>51</v>
      </c>
      <c r="X3" s="340"/>
      <c r="Y3" s="19"/>
      <c r="Z3" s="35" t="s">
        <v>83</v>
      </c>
      <c r="AA3" s="20"/>
      <c r="AB3" s="160"/>
      <c r="AC3" s="160"/>
      <c r="AD3" s="21"/>
      <c r="AE3" s="87"/>
      <c r="AF3" s="87"/>
      <c r="AG3" s="21"/>
      <c r="AH3" s="42"/>
      <c r="AI3" s="340" t="s">
        <v>51</v>
      </c>
      <c r="AJ3" s="340"/>
      <c r="AK3" s="19"/>
      <c r="AL3" s="35" t="s">
        <v>83</v>
      </c>
      <c r="AM3" s="20"/>
      <c r="AN3" s="160"/>
      <c r="AO3" s="160"/>
      <c r="AP3" s="21"/>
      <c r="AQ3" s="87"/>
      <c r="AR3" s="87"/>
      <c r="AS3" s="21"/>
      <c r="AT3" s="42"/>
      <c r="AU3" s="340" t="s">
        <v>51</v>
      </c>
      <c r="AV3" s="340"/>
      <c r="AW3" s="19"/>
      <c r="AX3" s="35" t="s">
        <v>83</v>
      </c>
      <c r="AY3" s="20"/>
      <c r="AZ3" s="160"/>
      <c r="BA3" s="160"/>
      <c r="BB3" s="21"/>
      <c r="BC3" s="87"/>
      <c r="BD3" s="87"/>
      <c r="BE3" s="21"/>
      <c r="BF3" s="42"/>
      <c r="BG3" s="340" t="s">
        <v>51</v>
      </c>
      <c r="BH3" s="340"/>
      <c r="BI3" s="19"/>
      <c r="BJ3" s="35" t="s">
        <v>83</v>
      </c>
      <c r="BK3" s="20"/>
      <c r="BL3" s="160"/>
      <c r="BM3" s="160"/>
      <c r="BN3" s="21"/>
      <c r="BO3" s="87"/>
      <c r="BP3" s="87"/>
      <c r="BQ3" s="21"/>
      <c r="BR3" s="42"/>
      <c r="BS3" s="340" t="s">
        <v>51</v>
      </c>
      <c r="BT3" s="340"/>
      <c r="BU3" s="19"/>
      <c r="BV3" s="35" t="s">
        <v>83</v>
      </c>
      <c r="BW3" s="20"/>
      <c r="BX3" s="160"/>
      <c r="BY3" s="160"/>
      <c r="BZ3" s="21"/>
      <c r="CA3" s="87"/>
      <c r="CB3" s="87"/>
      <c r="CC3" s="21"/>
      <c r="CD3" s="42"/>
      <c r="CE3" s="363" t="s">
        <v>51</v>
      </c>
      <c r="CF3" s="363"/>
      <c r="CG3" s="159"/>
    </row>
    <row r="4" spans="1:85" ht="55.5" customHeight="1" x14ac:dyDescent="0.25">
      <c r="A4" s="22" t="s">
        <v>48</v>
      </c>
      <c r="B4" s="23" t="s">
        <v>49</v>
      </c>
      <c r="C4" s="219" t="s">
        <v>226</v>
      </c>
      <c r="D4" s="219" t="s">
        <v>227</v>
      </c>
      <c r="E4" s="219" t="s">
        <v>315</v>
      </c>
      <c r="F4" s="219" t="s">
        <v>228</v>
      </c>
      <c r="G4" s="219" t="s">
        <v>229</v>
      </c>
      <c r="H4" s="219" t="s">
        <v>316</v>
      </c>
      <c r="I4" s="219" t="s">
        <v>230</v>
      </c>
      <c r="J4" s="219" t="s">
        <v>231</v>
      </c>
      <c r="K4" s="228" t="s">
        <v>232</v>
      </c>
      <c r="L4" s="219" t="s">
        <v>299</v>
      </c>
      <c r="M4" s="22" t="s">
        <v>48</v>
      </c>
      <c r="N4" s="23" t="s">
        <v>49</v>
      </c>
      <c r="O4" s="207" t="s">
        <v>226</v>
      </c>
      <c r="P4" s="207" t="s">
        <v>227</v>
      </c>
      <c r="Q4" s="207" t="s">
        <v>315</v>
      </c>
      <c r="R4" s="207" t="s">
        <v>228</v>
      </c>
      <c r="S4" s="207" t="s">
        <v>229</v>
      </c>
      <c r="T4" s="207" t="s">
        <v>321</v>
      </c>
      <c r="U4" s="207" t="s">
        <v>230</v>
      </c>
      <c r="V4" s="207" t="s">
        <v>231</v>
      </c>
      <c r="W4" s="228" t="s">
        <v>232</v>
      </c>
      <c r="X4" s="207" t="s">
        <v>318</v>
      </c>
      <c r="Y4" s="22" t="s">
        <v>48</v>
      </c>
      <c r="Z4" s="23" t="s">
        <v>49</v>
      </c>
      <c r="AA4" s="219" t="s">
        <v>226</v>
      </c>
      <c r="AB4" s="219" t="s">
        <v>227</v>
      </c>
      <c r="AC4" s="219" t="s">
        <v>317</v>
      </c>
      <c r="AD4" s="219" t="s">
        <v>228</v>
      </c>
      <c r="AE4" s="219" t="s">
        <v>229</v>
      </c>
      <c r="AF4" s="219" t="s">
        <v>321</v>
      </c>
      <c r="AG4" s="219" t="s">
        <v>230</v>
      </c>
      <c r="AH4" s="219" t="s">
        <v>231</v>
      </c>
      <c r="AI4" s="228" t="s">
        <v>232</v>
      </c>
      <c r="AJ4" s="219" t="s">
        <v>318</v>
      </c>
      <c r="AK4" s="22" t="s">
        <v>48</v>
      </c>
      <c r="AL4" s="23" t="s">
        <v>49</v>
      </c>
      <c r="AM4" s="219" t="s">
        <v>226</v>
      </c>
      <c r="AN4" s="219" t="s">
        <v>227</v>
      </c>
      <c r="AO4" s="219" t="s">
        <v>317</v>
      </c>
      <c r="AP4" s="219" t="s">
        <v>228</v>
      </c>
      <c r="AQ4" s="219" t="s">
        <v>229</v>
      </c>
      <c r="AR4" s="219" t="s">
        <v>321</v>
      </c>
      <c r="AS4" s="219" t="s">
        <v>230</v>
      </c>
      <c r="AT4" s="219" t="s">
        <v>231</v>
      </c>
      <c r="AU4" s="228" t="s">
        <v>232</v>
      </c>
      <c r="AV4" s="219" t="s">
        <v>318</v>
      </c>
      <c r="AW4" s="22" t="s">
        <v>48</v>
      </c>
      <c r="AX4" s="23" t="s">
        <v>49</v>
      </c>
      <c r="AY4" s="219" t="s">
        <v>226</v>
      </c>
      <c r="AZ4" s="219" t="s">
        <v>227</v>
      </c>
      <c r="BA4" s="219" t="s">
        <v>317</v>
      </c>
      <c r="BB4" s="219" t="s">
        <v>228</v>
      </c>
      <c r="BC4" s="219" t="s">
        <v>229</v>
      </c>
      <c r="BD4" s="219" t="s">
        <v>316</v>
      </c>
      <c r="BE4" s="219" t="s">
        <v>230</v>
      </c>
      <c r="BF4" s="219" t="s">
        <v>231</v>
      </c>
      <c r="BG4" s="228" t="s">
        <v>232</v>
      </c>
      <c r="BH4" s="219" t="s">
        <v>325</v>
      </c>
      <c r="BI4" s="22" t="s">
        <v>48</v>
      </c>
      <c r="BJ4" s="23" t="s">
        <v>49</v>
      </c>
      <c r="BK4" s="219" t="s">
        <v>226</v>
      </c>
      <c r="BL4" s="219" t="s">
        <v>227</v>
      </c>
      <c r="BM4" s="219" t="s">
        <v>315</v>
      </c>
      <c r="BN4" s="219" t="s">
        <v>228</v>
      </c>
      <c r="BO4" s="219" t="s">
        <v>229</v>
      </c>
      <c r="BP4" s="219" t="s">
        <v>316</v>
      </c>
      <c r="BQ4" s="219" t="s">
        <v>230</v>
      </c>
      <c r="BR4" s="219" t="s">
        <v>231</v>
      </c>
      <c r="BS4" s="228" t="s">
        <v>232</v>
      </c>
      <c r="BT4" s="219" t="s">
        <v>318</v>
      </c>
      <c r="BU4" s="22" t="s">
        <v>48</v>
      </c>
      <c r="BV4" s="23" t="s">
        <v>49</v>
      </c>
      <c r="BW4" s="219" t="s">
        <v>226</v>
      </c>
      <c r="BX4" s="219" t="s">
        <v>227</v>
      </c>
      <c r="BY4" s="219" t="s">
        <v>315</v>
      </c>
      <c r="BZ4" s="219" t="s">
        <v>228</v>
      </c>
      <c r="CA4" s="219" t="s">
        <v>229</v>
      </c>
      <c r="CB4" s="219" t="s">
        <v>321</v>
      </c>
      <c r="CC4" s="219" t="s">
        <v>230</v>
      </c>
      <c r="CD4" s="219" t="s">
        <v>231</v>
      </c>
      <c r="CE4" s="228" t="s">
        <v>232</v>
      </c>
      <c r="CF4" s="219" t="s">
        <v>299</v>
      </c>
      <c r="CG4" s="158"/>
    </row>
    <row r="5" spans="1:85" x14ac:dyDescent="0.25">
      <c r="A5" s="25" t="s">
        <v>26</v>
      </c>
      <c r="B5" s="29" t="s">
        <v>62</v>
      </c>
      <c r="C5" s="89">
        <f>C6+C7</f>
        <v>294887</v>
      </c>
      <c r="D5" s="89">
        <f>D6+D7</f>
        <v>300339</v>
      </c>
      <c r="E5" s="26">
        <f>E6+E7</f>
        <v>268634</v>
      </c>
      <c r="F5" s="89">
        <f>F6+F7</f>
        <v>0</v>
      </c>
      <c r="G5" s="89">
        <v>0</v>
      </c>
      <c r="H5" s="26">
        <v>0</v>
      </c>
      <c r="I5" s="89">
        <f>I6+I7</f>
        <v>0</v>
      </c>
      <c r="J5" s="89">
        <f>J6+J7</f>
        <v>294887</v>
      </c>
      <c r="K5" s="89">
        <f>K6+K7</f>
        <v>300339</v>
      </c>
      <c r="L5" s="26">
        <f>E5+H5</f>
        <v>268634</v>
      </c>
      <c r="M5" s="25" t="s">
        <v>26</v>
      </c>
      <c r="N5" s="29" t="s">
        <v>62</v>
      </c>
      <c r="O5" s="89">
        <f>O6+O7</f>
        <v>34118</v>
      </c>
      <c r="P5" s="89">
        <f t="shared" ref="P5:Q5" si="0">P6+P7</f>
        <v>40603</v>
      </c>
      <c r="Q5" s="26">
        <f t="shared" si="0"/>
        <v>33846</v>
      </c>
      <c r="R5" s="89">
        <f>R6+R7</f>
        <v>0</v>
      </c>
      <c r="S5" s="26">
        <v>0</v>
      </c>
      <c r="T5" s="26">
        <v>0</v>
      </c>
      <c r="U5" s="89">
        <f>U6+U7</f>
        <v>0</v>
      </c>
      <c r="V5" s="89">
        <f>O5+R5+U5</f>
        <v>34118</v>
      </c>
      <c r="W5" s="89">
        <f>P5+S5</f>
        <v>40603</v>
      </c>
      <c r="X5" s="26">
        <f>Q5+T5</f>
        <v>33846</v>
      </c>
      <c r="Y5" s="25" t="s">
        <v>26</v>
      </c>
      <c r="Z5" s="29" t="s">
        <v>62</v>
      </c>
      <c r="AA5" s="89">
        <f>AA6+AA7</f>
        <v>98767</v>
      </c>
      <c r="AB5" s="89">
        <f>AB6+AB7</f>
        <v>110713</v>
      </c>
      <c r="AC5" s="26">
        <f>AC6+AC7</f>
        <v>105836</v>
      </c>
      <c r="AD5" s="89">
        <f>AD6+AD7</f>
        <v>0</v>
      </c>
      <c r="AE5" s="89">
        <v>0</v>
      </c>
      <c r="AF5" s="89">
        <v>0</v>
      </c>
      <c r="AG5" s="89">
        <f>AG6+AG7</f>
        <v>0</v>
      </c>
      <c r="AH5" s="89">
        <f>AA5+AD5+AG5</f>
        <v>98767</v>
      </c>
      <c r="AI5" s="89">
        <f>AB5+AE5</f>
        <v>110713</v>
      </c>
      <c r="AJ5" s="26">
        <f>AC5+AF5</f>
        <v>105836</v>
      </c>
      <c r="AK5" s="25" t="s">
        <v>26</v>
      </c>
      <c r="AL5" s="29" t="s">
        <v>62</v>
      </c>
      <c r="AM5" s="89">
        <f>AM6+AM7</f>
        <v>89230</v>
      </c>
      <c r="AN5" s="89">
        <v>99234</v>
      </c>
      <c r="AO5" s="26">
        <f>AO6+AO7</f>
        <v>90522</v>
      </c>
      <c r="AP5" s="89">
        <f>AP6+AP7</f>
        <v>0</v>
      </c>
      <c r="AQ5" s="89">
        <v>0</v>
      </c>
      <c r="AR5" s="89">
        <v>0</v>
      </c>
      <c r="AS5" s="89">
        <f>AS6+AS7</f>
        <v>0</v>
      </c>
      <c r="AT5" s="89">
        <f>AM5+AP5+AS5</f>
        <v>89230</v>
      </c>
      <c r="AU5" s="89">
        <f>AN5+AQ5</f>
        <v>99234</v>
      </c>
      <c r="AV5" s="26">
        <f>AO5+AR5</f>
        <v>90522</v>
      </c>
      <c r="AW5" s="25" t="s">
        <v>26</v>
      </c>
      <c r="AX5" s="29" t="s">
        <v>62</v>
      </c>
      <c r="AY5" s="89">
        <f>AY6+AY7</f>
        <v>75454</v>
      </c>
      <c r="AZ5" s="89">
        <v>0</v>
      </c>
      <c r="BA5" s="26">
        <v>0</v>
      </c>
      <c r="BB5" s="89">
        <f>BB6+BB7</f>
        <v>0</v>
      </c>
      <c r="BC5" s="26">
        <v>0</v>
      </c>
      <c r="BD5" s="26">
        <v>0</v>
      </c>
      <c r="BE5" s="89">
        <f>BE6+BE7</f>
        <v>0</v>
      </c>
      <c r="BF5" s="89">
        <f>AY5+BB5+BE5</f>
        <v>75454</v>
      </c>
      <c r="BG5" s="89">
        <f>AZ5+BC5</f>
        <v>0</v>
      </c>
      <c r="BH5" s="26">
        <f>BA5+BD5</f>
        <v>0</v>
      </c>
      <c r="BI5" s="25" t="s">
        <v>26</v>
      </c>
      <c r="BJ5" s="29" t="s">
        <v>62</v>
      </c>
      <c r="BK5" s="89">
        <f>BK6+BK7</f>
        <v>22808</v>
      </c>
      <c r="BL5" s="89">
        <v>26063</v>
      </c>
      <c r="BM5" s="26">
        <f t="shared" ref="BM5" si="1">BM6+BM7</f>
        <v>24305</v>
      </c>
      <c r="BN5" s="89">
        <f>BN6+BN7</f>
        <v>0</v>
      </c>
      <c r="BO5" s="89">
        <v>0</v>
      </c>
      <c r="BP5" s="89">
        <v>0</v>
      </c>
      <c r="BQ5" s="89">
        <f>BQ6+BQ7</f>
        <v>0</v>
      </c>
      <c r="BR5" s="89">
        <f>BK5+BN5+BQ5</f>
        <v>22808</v>
      </c>
      <c r="BS5" s="89">
        <f>BL5+BO5</f>
        <v>26063</v>
      </c>
      <c r="BT5" s="26">
        <f>BM5+BP5</f>
        <v>24305</v>
      </c>
      <c r="BU5" s="25" t="s">
        <v>26</v>
      </c>
      <c r="BV5" s="29" t="s">
        <v>62</v>
      </c>
      <c r="BW5" s="89">
        <f>BW6+BW7</f>
        <v>19195</v>
      </c>
      <c r="BX5" s="89">
        <v>19895</v>
      </c>
      <c r="BY5" s="26">
        <f t="shared" ref="BY5:CD5" si="2">BY6+BY7</f>
        <v>14582</v>
      </c>
      <c r="BZ5" s="26">
        <f t="shared" si="2"/>
        <v>0</v>
      </c>
      <c r="CA5" s="26">
        <f t="shared" si="2"/>
        <v>0</v>
      </c>
      <c r="CB5" s="26">
        <f t="shared" si="2"/>
        <v>0</v>
      </c>
      <c r="CC5" s="26">
        <f t="shared" si="2"/>
        <v>0</v>
      </c>
      <c r="CD5" s="89">
        <f t="shared" si="2"/>
        <v>19195</v>
      </c>
      <c r="CE5" s="89">
        <f>BX5+CA5</f>
        <v>19895</v>
      </c>
      <c r="CF5" s="26">
        <f>BY5+CB5</f>
        <v>14582</v>
      </c>
      <c r="CG5" s="79"/>
    </row>
    <row r="6" spans="1:85" x14ac:dyDescent="0.25">
      <c r="A6" s="25"/>
      <c r="B6" s="30" t="s">
        <v>65</v>
      </c>
      <c r="C6" s="27">
        <v>158697</v>
      </c>
      <c r="D6" s="89">
        <v>155053</v>
      </c>
      <c r="E6" s="26">
        <v>155053</v>
      </c>
      <c r="F6" s="27">
        <v>0</v>
      </c>
      <c r="G6" s="89">
        <v>0</v>
      </c>
      <c r="H6" s="26">
        <v>0</v>
      </c>
      <c r="I6" s="27">
        <v>0</v>
      </c>
      <c r="J6" s="27">
        <f>C6+F6+I6</f>
        <v>158697</v>
      </c>
      <c r="K6" s="89">
        <f>D6+G6</f>
        <v>155053</v>
      </c>
      <c r="L6" s="26">
        <f t="shared" ref="L6:L12" si="3">E6+H6</f>
        <v>155053</v>
      </c>
      <c r="M6" s="25"/>
      <c r="N6" s="30" t="s">
        <v>65</v>
      </c>
      <c r="O6" s="27">
        <v>16117</v>
      </c>
      <c r="P6" s="89">
        <v>16117</v>
      </c>
      <c r="Q6" s="26">
        <v>16117</v>
      </c>
      <c r="R6" s="27">
        <v>0</v>
      </c>
      <c r="S6" s="89">
        <v>0</v>
      </c>
      <c r="T6" s="89">
        <v>0</v>
      </c>
      <c r="U6" s="27">
        <v>0</v>
      </c>
      <c r="V6" s="89">
        <f>O6+R6+U6</f>
        <v>16117</v>
      </c>
      <c r="W6" s="89">
        <f t="shared" ref="W6:W13" si="4">P6+S6</f>
        <v>16117</v>
      </c>
      <c r="X6" s="26">
        <f t="shared" ref="X6:X13" si="5">Q6+T6</f>
        <v>16117</v>
      </c>
      <c r="Y6" s="25"/>
      <c r="Z6" s="30" t="s">
        <v>65</v>
      </c>
      <c r="AA6" s="27">
        <v>84218</v>
      </c>
      <c r="AB6" s="89">
        <v>87098</v>
      </c>
      <c r="AC6" s="26">
        <v>87098</v>
      </c>
      <c r="AD6" s="27">
        <v>0</v>
      </c>
      <c r="AE6" s="89">
        <v>0</v>
      </c>
      <c r="AF6" s="89">
        <v>0</v>
      </c>
      <c r="AG6" s="27">
        <v>0</v>
      </c>
      <c r="AH6" s="89">
        <f t="shared" ref="AH6:AH10" si="6">AA6+AD6+AG6</f>
        <v>84218</v>
      </c>
      <c r="AI6" s="89">
        <f t="shared" ref="AI6:AI12" si="7">AB6+AE6</f>
        <v>87098</v>
      </c>
      <c r="AJ6" s="26">
        <f t="shared" ref="AJ6:AJ13" si="8">AC6+AF6</f>
        <v>87098</v>
      </c>
      <c r="AK6" s="25"/>
      <c r="AL6" s="30" t="s">
        <v>65</v>
      </c>
      <c r="AM6" s="27">
        <v>79450</v>
      </c>
      <c r="AN6" s="89">
        <v>81655</v>
      </c>
      <c r="AO6" s="26">
        <v>81655</v>
      </c>
      <c r="AP6" s="27">
        <v>0</v>
      </c>
      <c r="AQ6" s="89">
        <v>0</v>
      </c>
      <c r="AR6" s="89">
        <v>0</v>
      </c>
      <c r="AS6" s="27">
        <v>0</v>
      </c>
      <c r="AT6" s="89">
        <f t="shared" ref="AT6:AT13" si="9">AM6+AP6+AS6</f>
        <v>79450</v>
      </c>
      <c r="AU6" s="89">
        <f t="shared" ref="AU6:AU13" si="10">AN6+AQ6</f>
        <v>81655</v>
      </c>
      <c r="AV6" s="26">
        <f t="shared" ref="AV6:AV13" si="11">AO6+AR6</f>
        <v>81655</v>
      </c>
      <c r="AW6" s="25"/>
      <c r="AX6" s="30" t="s">
        <v>65</v>
      </c>
      <c r="AY6" s="27">
        <v>38353</v>
      </c>
      <c r="AZ6" s="89">
        <v>0</v>
      </c>
      <c r="BA6" s="26">
        <v>0</v>
      </c>
      <c r="BB6" s="89">
        <v>0</v>
      </c>
      <c r="BC6" s="89">
        <v>0</v>
      </c>
      <c r="BD6" s="89">
        <v>0</v>
      </c>
      <c r="BE6" s="27">
        <v>0</v>
      </c>
      <c r="BF6" s="89">
        <f t="shared" ref="BF6:BF13" si="12">AY6+BB6+BE6</f>
        <v>38353</v>
      </c>
      <c r="BG6" s="89">
        <f t="shared" ref="BG6:BG13" si="13">AZ6+BC6</f>
        <v>0</v>
      </c>
      <c r="BH6" s="26">
        <f t="shared" ref="BH6:BH13" si="14">BA6+BD6</f>
        <v>0</v>
      </c>
      <c r="BI6" s="25"/>
      <c r="BJ6" s="30" t="s">
        <v>65</v>
      </c>
      <c r="BK6" s="89">
        <v>8180</v>
      </c>
      <c r="BL6" s="89">
        <v>8721</v>
      </c>
      <c r="BM6" s="26">
        <v>8721</v>
      </c>
      <c r="BN6" s="89">
        <v>0</v>
      </c>
      <c r="BO6" s="89">
        <v>0</v>
      </c>
      <c r="BP6" s="89">
        <v>0</v>
      </c>
      <c r="BQ6" s="89">
        <v>0</v>
      </c>
      <c r="BR6" s="89">
        <f t="shared" ref="BR6:BR10" si="15">BK6+BN6+BQ6</f>
        <v>8180</v>
      </c>
      <c r="BS6" s="89">
        <f t="shared" ref="BS6:BS12" si="16">BL6+BO6</f>
        <v>8721</v>
      </c>
      <c r="BT6" s="26">
        <f t="shared" ref="BT6:BT12" si="17">BM6+BP6</f>
        <v>8721</v>
      </c>
      <c r="BU6" s="25"/>
      <c r="BV6" s="30" t="s">
        <v>65</v>
      </c>
      <c r="BW6" s="89">
        <v>8179</v>
      </c>
      <c r="BX6" s="89">
        <v>8782</v>
      </c>
      <c r="BY6" s="26">
        <v>8782</v>
      </c>
      <c r="BZ6" s="27">
        <v>0</v>
      </c>
      <c r="CA6" s="89">
        <v>0</v>
      </c>
      <c r="CB6" s="89">
        <v>0</v>
      </c>
      <c r="CC6" s="27">
        <v>0</v>
      </c>
      <c r="CD6" s="89">
        <f t="shared" ref="CD6:CD12" si="18">BW6+BZ6+CC6</f>
        <v>8179</v>
      </c>
      <c r="CE6" s="89">
        <f t="shared" ref="CE6:CE12" si="19">BX6+CA6</f>
        <v>8782</v>
      </c>
      <c r="CF6" s="26">
        <f t="shared" ref="CF6:CF12" si="20">BY6+CB6</f>
        <v>8782</v>
      </c>
      <c r="CG6" s="79"/>
    </row>
    <row r="7" spans="1:85" x14ac:dyDescent="0.25">
      <c r="A7" s="25"/>
      <c r="B7" s="30" t="s">
        <v>66</v>
      </c>
      <c r="C7" s="27">
        <v>136190</v>
      </c>
      <c r="D7" s="89">
        <v>145286</v>
      </c>
      <c r="E7" s="26">
        <v>113581</v>
      </c>
      <c r="F7" s="27">
        <v>0</v>
      </c>
      <c r="G7" s="89">
        <v>0</v>
      </c>
      <c r="H7" s="26">
        <v>0</v>
      </c>
      <c r="I7" s="27">
        <v>0</v>
      </c>
      <c r="J7" s="27">
        <f>C7+F7+I7</f>
        <v>136190</v>
      </c>
      <c r="K7" s="89">
        <f t="shared" ref="K7:K12" si="21">D7+G7</f>
        <v>145286</v>
      </c>
      <c r="L7" s="26">
        <f t="shared" si="3"/>
        <v>113581</v>
      </c>
      <c r="M7" s="25"/>
      <c r="N7" s="30" t="s">
        <v>66</v>
      </c>
      <c r="O7" s="27">
        <v>18001</v>
      </c>
      <c r="P7" s="89">
        <v>24486</v>
      </c>
      <c r="Q7" s="26">
        <v>17729</v>
      </c>
      <c r="R7" s="27">
        <v>0</v>
      </c>
      <c r="S7" s="89">
        <v>0</v>
      </c>
      <c r="T7" s="89">
        <v>0</v>
      </c>
      <c r="U7" s="27">
        <v>0</v>
      </c>
      <c r="V7" s="89">
        <f>O7+R7+U7</f>
        <v>18001</v>
      </c>
      <c r="W7" s="89">
        <f t="shared" si="4"/>
        <v>24486</v>
      </c>
      <c r="X7" s="26">
        <f t="shared" si="5"/>
        <v>17729</v>
      </c>
      <c r="Y7" s="25"/>
      <c r="Z7" s="30" t="s">
        <v>66</v>
      </c>
      <c r="AA7" s="27">
        <v>14549</v>
      </c>
      <c r="AB7" s="89">
        <v>23615</v>
      </c>
      <c r="AC7" s="26">
        <v>18738</v>
      </c>
      <c r="AD7" s="27">
        <v>0</v>
      </c>
      <c r="AE7" s="89">
        <v>0</v>
      </c>
      <c r="AF7" s="89">
        <v>0</v>
      </c>
      <c r="AG7" s="27">
        <v>0</v>
      </c>
      <c r="AH7" s="89">
        <f t="shared" si="6"/>
        <v>14549</v>
      </c>
      <c r="AI7" s="89">
        <f t="shared" si="7"/>
        <v>23615</v>
      </c>
      <c r="AJ7" s="26">
        <f t="shared" si="8"/>
        <v>18738</v>
      </c>
      <c r="AK7" s="25"/>
      <c r="AL7" s="30" t="s">
        <v>66</v>
      </c>
      <c r="AM7" s="27">
        <v>9780</v>
      </c>
      <c r="AN7" s="89">
        <v>17579</v>
      </c>
      <c r="AO7" s="26">
        <v>8867</v>
      </c>
      <c r="AP7" s="27">
        <v>0</v>
      </c>
      <c r="AQ7" s="89">
        <v>0</v>
      </c>
      <c r="AR7" s="89">
        <v>0</v>
      </c>
      <c r="AS7" s="27">
        <v>0</v>
      </c>
      <c r="AT7" s="89">
        <f t="shared" si="9"/>
        <v>9780</v>
      </c>
      <c r="AU7" s="89">
        <f t="shared" si="10"/>
        <v>17579</v>
      </c>
      <c r="AV7" s="26">
        <f t="shared" si="11"/>
        <v>8867</v>
      </c>
      <c r="AW7" s="25"/>
      <c r="AX7" s="30" t="s">
        <v>66</v>
      </c>
      <c r="AY7" s="27">
        <v>37101</v>
      </c>
      <c r="AZ7" s="89">
        <v>0</v>
      </c>
      <c r="BA7" s="26">
        <v>0</v>
      </c>
      <c r="BB7" s="27">
        <v>0</v>
      </c>
      <c r="BC7" s="89">
        <v>0</v>
      </c>
      <c r="BD7" s="89">
        <v>0</v>
      </c>
      <c r="BE7" s="27">
        <v>0</v>
      </c>
      <c r="BF7" s="89">
        <f t="shared" si="12"/>
        <v>37101</v>
      </c>
      <c r="BG7" s="89">
        <f t="shared" si="13"/>
        <v>0</v>
      </c>
      <c r="BH7" s="26">
        <f t="shared" si="14"/>
        <v>0</v>
      </c>
      <c r="BI7" s="25"/>
      <c r="BJ7" s="30" t="s">
        <v>66</v>
      </c>
      <c r="BK7" s="89">
        <v>14628</v>
      </c>
      <c r="BL7" s="89">
        <v>17342</v>
      </c>
      <c r="BM7" s="26">
        <v>15584</v>
      </c>
      <c r="BN7" s="89">
        <v>0</v>
      </c>
      <c r="BO7" s="89">
        <v>0</v>
      </c>
      <c r="BP7" s="89">
        <v>0</v>
      </c>
      <c r="BQ7" s="89">
        <v>0</v>
      </c>
      <c r="BR7" s="89">
        <f t="shared" si="15"/>
        <v>14628</v>
      </c>
      <c r="BS7" s="89">
        <f t="shared" si="16"/>
        <v>17342</v>
      </c>
      <c r="BT7" s="26">
        <f t="shared" si="17"/>
        <v>15584</v>
      </c>
      <c r="BU7" s="25"/>
      <c r="BV7" s="30" t="s">
        <v>66</v>
      </c>
      <c r="BW7" s="89">
        <v>11016</v>
      </c>
      <c r="BX7" s="89">
        <v>11113</v>
      </c>
      <c r="BY7" s="26">
        <v>5800</v>
      </c>
      <c r="BZ7" s="27">
        <v>0</v>
      </c>
      <c r="CA7" s="89">
        <v>0</v>
      </c>
      <c r="CB7" s="89">
        <v>0</v>
      </c>
      <c r="CC7" s="27">
        <v>0</v>
      </c>
      <c r="CD7" s="89">
        <f t="shared" si="18"/>
        <v>11016</v>
      </c>
      <c r="CE7" s="89">
        <f t="shared" si="19"/>
        <v>11113</v>
      </c>
      <c r="CF7" s="26">
        <f t="shared" si="20"/>
        <v>5800</v>
      </c>
      <c r="CG7" s="79"/>
    </row>
    <row r="8" spans="1:85" x14ac:dyDescent="0.25">
      <c r="A8" s="25" t="s">
        <v>27</v>
      </c>
      <c r="B8" s="30" t="s">
        <v>104</v>
      </c>
      <c r="C8" s="27">
        <v>0</v>
      </c>
      <c r="D8" s="89">
        <v>0</v>
      </c>
      <c r="E8" s="26">
        <v>2513</v>
      </c>
      <c r="F8" s="27">
        <v>0</v>
      </c>
      <c r="G8" s="89">
        <v>0</v>
      </c>
      <c r="H8" s="26">
        <v>0</v>
      </c>
      <c r="I8" s="27">
        <v>0</v>
      </c>
      <c r="J8" s="89">
        <f t="shared" ref="J8:J12" si="22">C8+F8+I8</f>
        <v>0</v>
      </c>
      <c r="K8" s="89">
        <f t="shared" si="21"/>
        <v>0</v>
      </c>
      <c r="L8" s="26">
        <f t="shared" si="3"/>
        <v>2513</v>
      </c>
      <c r="M8" s="25" t="s">
        <v>27</v>
      </c>
      <c r="N8" s="30" t="s">
        <v>104</v>
      </c>
      <c r="O8" s="27">
        <v>0</v>
      </c>
      <c r="P8" s="89">
        <v>0</v>
      </c>
      <c r="Q8" s="26">
        <v>0</v>
      </c>
      <c r="R8" s="27">
        <v>0</v>
      </c>
      <c r="S8" s="89">
        <v>0</v>
      </c>
      <c r="T8" s="89">
        <v>0</v>
      </c>
      <c r="U8" s="27">
        <v>0</v>
      </c>
      <c r="V8" s="89">
        <v>0</v>
      </c>
      <c r="W8" s="89">
        <f t="shared" si="4"/>
        <v>0</v>
      </c>
      <c r="X8" s="26">
        <f t="shared" si="5"/>
        <v>0</v>
      </c>
      <c r="Y8" s="25" t="s">
        <v>27</v>
      </c>
      <c r="Z8" s="30" t="s">
        <v>104</v>
      </c>
      <c r="AA8" s="27">
        <v>0</v>
      </c>
      <c r="AB8" s="89">
        <v>0</v>
      </c>
      <c r="AC8" s="26">
        <v>150</v>
      </c>
      <c r="AD8" s="27">
        <v>0</v>
      </c>
      <c r="AE8" s="89">
        <v>0</v>
      </c>
      <c r="AF8" s="89">
        <v>0</v>
      </c>
      <c r="AG8" s="27">
        <v>0</v>
      </c>
      <c r="AH8" s="89">
        <v>0</v>
      </c>
      <c r="AI8" s="89">
        <f t="shared" si="7"/>
        <v>0</v>
      </c>
      <c r="AJ8" s="26">
        <f t="shared" si="8"/>
        <v>150</v>
      </c>
      <c r="AK8" s="25" t="s">
        <v>27</v>
      </c>
      <c r="AL8" s="30" t="s">
        <v>104</v>
      </c>
      <c r="AM8" s="27">
        <v>0</v>
      </c>
      <c r="AN8" s="89">
        <v>0</v>
      </c>
      <c r="AO8" s="26">
        <v>0</v>
      </c>
      <c r="AP8" s="27">
        <v>0</v>
      </c>
      <c r="AQ8" s="89">
        <v>0</v>
      </c>
      <c r="AR8" s="89">
        <v>0</v>
      </c>
      <c r="AS8" s="27">
        <v>0</v>
      </c>
      <c r="AT8" s="89">
        <v>0</v>
      </c>
      <c r="AU8" s="89">
        <f t="shared" si="10"/>
        <v>0</v>
      </c>
      <c r="AV8" s="26">
        <f t="shared" si="11"/>
        <v>0</v>
      </c>
      <c r="AW8" s="25" t="s">
        <v>27</v>
      </c>
      <c r="AX8" s="30" t="s">
        <v>104</v>
      </c>
      <c r="AY8" s="27">
        <v>1450</v>
      </c>
      <c r="AZ8" s="89">
        <v>0</v>
      </c>
      <c r="BA8" s="26">
        <v>0</v>
      </c>
      <c r="BB8" s="27">
        <v>0</v>
      </c>
      <c r="BC8" s="89">
        <v>0</v>
      </c>
      <c r="BD8" s="89">
        <v>0</v>
      </c>
      <c r="BE8" s="27">
        <v>0</v>
      </c>
      <c r="BF8" s="89">
        <f t="shared" si="12"/>
        <v>1450</v>
      </c>
      <c r="BG8" s="89">
        <f t="shared" si="13"/>
        <v>0</v>
      </c>
      <c r="BH8" s="26">
        <f t="shared" si="14"/>
        <v>0</v>
      </c>
      <c r="BI8" s="25" t="s">
        <v>27</v>
      </c>
      <c r="BJ8" s="30" t="s">
        <v>104</v>
      </c>
      <c r="BK8" s="89">
        <v>0</v>
      </c>
      <c r="BL8" s="89">
        <v>0</v>
      </c>
      <c r="BM8" s="26">
        <v>800</v>
      </c>
      <c r="BN8" s="89">
        <v>0</v>
      </c>
      <c r="BO8" s="89">
        <v>0</v>
      </c>
      <c r="BP8" s="89">
        <v>0</v>
      </c>
      <c r="BQ8" s="89">
        <v>0</v>
      </c>
      <c r="BR8" s="89">
        <v>0</v>
      </c>
      <c r="BS8" s="89">
        <f t="shared" si="16"/>
        <v>0</v>
      </c>
      <c r="BT8" s="26">
        <f t="shared" si="17"/>
        <v>800</v>
      </c>
      <c r="BU8" s="25" t="s">
        <v>27</v>
      </c>
      <c r="BV8" s="30" t="s">
        <v>104</v>
      </c>
      <c r="BW8" s="89">
        <v>0</v>
      </c>
      <c r="BX8" s="89">
        <v>0</v>
      </c>
      <c r="BY8" s="26">
        <v>89</v>
      </c>
      <c r="BZ8" s="27">
        <v>0</v>
      </c>
      <c r="CA8" s="89">
        <v>0</v>
      </c>
      <c r="CB8" s="89">
        <v>0</v>
      </c>
      <c r="CC8" s="27">
        <v>0</v>
      </c>
      <c r="CD8" s="89">
        <f t="shared" si="18"/>
        <v>0</v>
      </c>
      <c r="CE8" s="89">
        <f t="shared" si="19"/>
        <v>0</v>
      </c>
      <c r="CF8" s="26">
        <f t="shared" si="20"/>
        <v>89</v>
      </c>
      <c r="CG8" s="79"/>
    </row>
    <row r="9" spans="1:85" x14ac:dyDescent="0.25">
      <c r="A9" s="25">
        <v>3</v>
      </c>
      <c r="B9" s="30" t="s">
        <v>67</v>
      </c>
      <c r="C9" s="27">
        <v>850</v>
      </c>
      <c r="D9" s="89">
        <v>850</v>
      </c>
      <c r="E9" s="26">
        <v>179</v>
      </c>
      <c r="F9" s="27">
        <v>0</v>
      </c>
      <c r="G9" s="89">
        <v>0</v>
      </c>
      <c r="H9" s="26">
        <v>0</v>
      </c>
      <c r="I9" s="27">
        <v>0</v>
      </c>
      <c r="J9" s="89">
        <f t="shared" si="22"/>
        <v>850</v>
      </c>
      <c r="K9" s="89">
        <f t="shared" si="21"/>
        <v>850</v>
      </c>
      <c r="L9" s="26">
        <f t="shared" si="3"/>
        <v>179</v>
      </c>
      <c r="M9" s="25">
        <v>3</v>
      </c>
      <c r="N9" s="30" t="s">
        <v>67</v>
      </c>
      <c r="O9" s="27">
        <v>0</v>
      </c>
      <c r="P9" s="89">
        <v>0</v>
      </c>
      <c r="Q9" s="26">
        <v>0</v>
      </c>
      <c r="R9" s="27">
        <v>0</v>
      </c>
      <c r="S9" s="89">
        <v>0</v>
      </c>
      <c r="T9" s="89">
        <v>0</v>
      </c>
      <c r="U9" s="27">
        <v>0</v>
      </c>
      <c r="V9" s="89">
        <v>0</v>
      </c>
      <c r="W9" s="89">
        <f t="shared" si="4"/>
        <v>0</v>
      </c>
      <c r="X9" s="26">
        <f t="shared" si="5"/>
        <v>0</v>
      </c>
      <c r="Y9" s="25">
        <v>3</v>
      </c>
      <c r="Z9" s="30" t="s">
        <v>67</v>
      </c>
      <c r="AA9" s="27">
        <v>0</v>
      </c>
      <c r="AB9" s="89">
        <v>0</v>
      </c>
      <c r="AC9" s="26">
        <v>0</v>
      </c>
      <c r="AD9" s="27">
        <v>0</v>
      </c>
      <c r="AE9" s="89">
        <v>0</v>
      </c>
      <c r="AF9" s="89">
        <v>0</v>
      </c>
      <c r="AG9" s="27">
        <v>0</v>
      </c>
      <c r="AH9" s="89">
        <v>0</v>
      </c>
      <c r="AI9" s="89">
        <f t="shared" si="7"/>
        <v>0</v>
      </c>
      <c r="AJ9" s="26">
        <f t="shared" si="8"/>
        <v>0</v>
      </c>
      <c r="AK9" s="25">
        <v>3</v>
      </c>
      <c r="AL9" s="30" t="s">
        <v>67</v>
      </c>
      <c r="AM9" s="27">
        <v>0</v>
      </c>
      <c r="AN9" s="89">
        <v>0</v>
      </c>
      <c r="AO9" s="26">
        <v>0</v>
      </c>
      <c r="AP9" s="27">
        <v>0</v>
      </c>
      <c r="AQ9" s="89">
        <v>0</v>
      </c>
      <c r="AR9" s="89">
        <v>0</v>
      </c>
      <c r="AS9" s="27">
        <v>0</v>
      </c>
      <c r="AT9" s="89">
        <v>0</v>
      </c>
      <c r="AU9" s="89">
        <f t="shared" si="10"/>
        <v>0</v>
      </c>
      <c r="AV9" s="26">
        <f t="shared" si="11"/>
        <v>0</v>
      </c>
      <c r="AW9" s="25">
        <v>3</v>
      </c>
      <c r="AX9" s="30" t="s">
        <v>67</v>
      </c>
      <c r="AY9" s="27">
        <v>0</v>
      </c>
      <c r="AZ9" s="89">
        <v>0</v>
      </c>
      <c r="BA9" s="26">
        <v>0</v>
      </c>
      <c r="BB9" s="27">
        <v>0</v>
      </c>
      <c r="BC9" s="89">
        <v>0</v>
      </c>
      <c r="BD9" s="89">
        <v>0</v>
      </c>
      <c r="BE9" s="27">
        <v>0</v>
      </c>
      <c r="BF9" s="89">
        <f t="shared" si="12"/>
        <v>0</v>
      </c>
      <c r="BG9" s="89">
        <f t="shared" si="13"/>
        <v>0</v>
      </c>
      <c r="BH9" s="26">
        <f t="shared" si="14"/>
        <v>0</v>
      </c>
      <c r="BI9" s="25">
        <v>3</v>
      </c>
      <c r="BJ9" s="30" t="s">
        <v>67</v>
      </c>
      <c r="BK9" s="89">
        <v>0</v>
      </c>
      <c r="BL9" s="89">
        <v>0</v>
      </c>
      <c r="BM9" s="26"/>
      <c r="BN9" s="89">
        <v>0</v>
      </c>
      <c r="BO9" s="89">
        <v>0</v>
      </c>
      <c r="BP9" s="89">
        <v>0</v>
      </c>
      <c r="BQ9" s="89">
        <v>0</v>
      </c>
      <c r="BR9" s="89">
        <v>0</v>
      </c>
      <c r="BS9" s="89">
        <f t="shared" si="16"/>
        <v>0</v>
      </c>
      <c r="BT9" s="26">
        <f t="shared" si="17"/>
        <v>0</v>
      </c>
      <c r="BU9" s="25">
        <v>3</v>
      </c>
      <c r="BV9" s="30" t="s">
        <v>67</v>
      </c>
      <c r="BW9" s="89">
        <v>0</v>
      </c>
      <c r="BX9" s="89">
        <v>0</v>
      </c>
      <c r="BY9" s="26">
        <v>0</v>
      </c>
      <c r="BZ9" s="27">
        <v>0</v>
      </c>
      <c r="CA9" s="89">
        <v>0</v>
      </c>
      <c r="CB9" s="89">
        <v>0</v>
      </c>
      <c r="CC9" s="27">
        <v>0</v>
      </c>
      <c r="CD9" s="89">
        <f t="shared" si="18"/>
        <v>0</v>
      </c>
      <c r="CE9" s="89">
        <f t="shared" si="19"/>
        <v>0</v>
      </c>
      <c r="CF9" s="26">
        <f t="shared" si="20"/>
        <v>0</v>
      </c>
      <c r="CG9" s="79"/>
    </row>
    <row r="10" spans="1:85" x14ac:dyDescent="0.25">
      <c r="A10" s="25">
        <v>4</v>
      </c>
      <c r="B10" s="30" t="s">
        <v>68</v>
      </c>
      <c r="C10" s="27">
        <v>11430</v>
      </c>
      <c r="D10" s="89">
        <v>11430</v>
      </c>
      <c r="E10" s="26">
        <v>4052</v>
      </c>
      <c r="F10" s="27">
        <v>6021</v>
      </c>
      <c r="G10" s="89">
        <v>6021</v>
      </c>
      <c r="H10" s="26">
        <v>4897</v>
      </c>
      <c r="I10" s="27">
        <v>0</v>
      </c>
      <c r="J10" s="89">
        <f t="shared" si="22"/>
        <v>17451</v>
      </c>
      <c r="K10" s="89">
        <f t="shared" si="21"/>
        <v>17451</v>
      </c>
      <c r="L10" s="26">
        <f t="shared" si="3"/>
        <v>8949</v>
      </c>
      <c r="M10" s="25">
        <v>4</v>
      </c>
      <c r="N10" s="30" t="s">
        <v>68</v>
      </c>
      <c r="O10" s="27">
        <v>3200</v>
      </c>
      <c r="P10" s="89">
        <v>3200</v>
      </c>
      <c r="Q10" s="26">
        <v>3401</v>
      </c>
      <c r="R10" s="27">
        <v>0</v>
      </c>
      <c r="S10" s="89">
        <v>0</v>
      </c>
      <c r="T10" s="89">
        <v>0</v>
      </c>
      <c r="U10" s="27">
        <v>0</v>
      </c>
      <c r="V10" s="89">
        <f>O10+R10+U10</f>
        <v>3200</v>
      </c>
      <c r="W10" s="89">
        <f t="shared" si="4"/>
        <v>3200</v>
      </c>
      <c r="X10" s="26">
        <f t="shared" si="5"/>
        <v>3401</v>
      </c>
      <c r="Y10" s="25">
        <v>4</v>
      </c>
      <c r="Z10" s="30" t="s">
        <v>68</v>
      </c>
      <c r="AA10" s="27">
        <v>11850</v>
      </c>
      <c r="AB10" s="89">
        <v>11850</v>
      </c>
      <c r="AC10" s="26">
        <v>12502</v>
      </c>
      <c r="AD10" s="27">
        <v>0</v>
      </c>
      <c r="AE10" s="89">
        <v>0</v>
      </c>
      <c r="AF10" s="89">
        <v>0</v>
      </c>
      <c r="AG10" s="27">
        <v>0</v>
      </c>
      <c r="AH10" s="89">
        <f t="shared" si="6"/>
        <v>11850</v>
      </c>
      <c r="AI10" s="89">
        <f t="shared" si="7"/>
        <v>11850</v>
      </c>
      <c r="AJ10" s="26">
        <f t="shared" si="8"/>
        <v>12502</v>
      </c>
      <c r="AK10" s="25">
        <v>4</v>
      </c>
      <c r="AL10" s="30" t="s">
        <v>68</v>
      </c>
      <c r="AM10" s="27">
        <v>9230</v>
      </c>
      <c r="AN10" s="89">
        <v>9230</v>
      </c>
      <c r="AO10" s="26">
        <v>7478</v>
      </c>
      <c r="AP10" s="27">
        <v>0</v>
      </c>
      <c r="AQ10" s="89">
        <v>0</v>
      </c>
      <c r="AR10" s="89">
        <v>0</v>
      </c>
      <c r="AS10" s="27">
        <v>0</v>
      </c>
      <c r="AT10" s="89">
        <f t="shared" si="9"/>
        <v>9230</v>
      </c>
      <c r="AU10" s="89">
        <f t="shared" si="10"/>
        <v>9230</v>
      </c>
      <c r="AV10" s="26">
        <f t="shared" si="11"/>
        <v>7478</v>
      </c>
      <c r="AW10" s="25">
        <v>4</v>
      </c>
      <c r="AX10" s="30" t="s">
        <v>68</v>
      </c>
      <c r="AY10" s="27">
        <v>5829</v>
      </c>
      <c r="AZ10" s="89">
        <v>0</v>
      </c>
      <c r="BA10" s="26">
        <v>0</v>
      </c>
      <c r="BB10" s="27">
        <v>0</v>
      </c>
      <c r="BC10" s="89">
        <v>0</v>
      </c>
      <c r="BD10" s="89">
        <v>0</v>
      </c>
      <c r="BE10" s="27">
        <v>0</v>
      </c>
      <c r="BF10" s="89">
        <f t="shared" si="12"/>
        <v>5829</v>
      </c>
      <c r="BG10" s="89">
        <f t="shared" si="13"/>
        <v>0</v>
      </c>
      <c r="BH10" s="26">
        <f t="shared" si="14"/>
        <v>0</v>
      </c>
      <c r="BI10" s="25">
        <v>4</v>
      </c>
      <c r="BJ10" s="30" t="s">
        <v>68</v>
      </c>
      <c r="BK10" s="89">
        <v>14635</v>
      </c>
      <c r="BL10" s="89">
        <v>15071</v>
      </c>
      <c r="BM10" s="26">
        <v>16028</v>
      </c>
      <c r="BN10" s="89">
        <v>0</v>
      </c>
      <c r="BO10" s="89">
        <v>0</v>
      </c>
      <c r="BP10" s="89">
        <v>0</v>
      </c>
      <c r="BQ10" s="89">
        <v>0</v>
      </c>
      <c r="BR10" s="89">
        <f t="shared" si="15"/>
        <v>14635</v>
      </c>
      <c r="BS10" s="89">
        <f t="shared" si="16"/>
        <v>15071</v>
      </c>
      <c r="BT10" s="26">
        <f t="shared" si="17"/>
        <v>16028</v>
      </c>
      <c r="BU10" s="25">
        <v>4</v>
      </c>
      <c r="BV10" s="30" t="s">
        <v>68</v>
      </c>
      <c r="BW10" s="89">
        <v>1400</v>
      </c>
      <c r="BX10" s="89">
        <v>1400</v>
      </c>
      <c r="BY10" s="26">
        <v>1067</v>
      </c>
      <c r="BZ10" s="27">
        <v>0</v>
      </c>
      <c r="CA10" s="89">
        <v>0</v>
      </c>
      <c r="CB10" s="89">
        <v>0</v>
      </c>
      <c r="CC10" s="27">
        <v>0</v>
      </c>
      <c r="CD10" s="89">
        <f t="shared" si="18"/>
        <v>1400</v>
      </c>
      <c r="CE10" s="89">
        <f t="shared" si="19"/>
        <v>1400</v>
      </c>
      <c r="CF10" s="26">
        <f t="shared" si="20"/>
        <v>1067</v>
      </c>
      <c r="CG10" s="79"/>
    </row>
    <row r="11" spans="1:85" x14ac:dyDescent="0.25">
      <c r="A11" s="25">
        <v>5</v>
      </c>
      <c r="B11" s="30" t="s">
        <v>69</v>
      </c>
      <c r="C11" s="27">
        <v>0</v>
      </c>
      <c r="D11" s="89">
        <v>0</v>
      </c>
      <c r="E11" s="26">
        <v>0</v>
      </c>
      <c r="F11" s="27">
        <v>0</v>
      </c>
      <c r="G11" s="89">
        <v>0</v>
      </c>
      <c r="H11" s="26">
        <v>0</v>
      </c>
      <c r="I11" s="27">
        <v>0</v>
      </c>
      <c r="J11" s="89">
        <f t="shared" si="22"/>
        <v>0</v>
      </c>
      <c r="K11" s="89">
        <f t="shared" si="21"/>
        <v>0</v>
      </c>
      <c r="L11" s="26">
        <f t="shared" si="3"/>
        <v>0</v>
      </c>
      <c r="M11" s="25">
        <v>5</v>
      </c>
      <c r="N11" s="30" t="s">
        <v>69</v>
      </c>
      <c r="O11" s="27">
        <v>0</v>
      </c>
      <c r="P11" s="89">
        <v>0</v>
      </c>
      <c r="Q11" s="26">
        <v>0</v>
      </c>
      <c r="R11" s="27">
        <v>0</v>
      </c>
      <c r="S11" s="89">
        <v>0</v>
      </c>
      <c r="T11" s="89">
        <v>0</v>
      </c>
      <c r="U11" s="27">
        <v>0</v>
      </c>
      <c r="V11" s="89">
        <v>0</v>
      </c>
      <c r="W11" s="89">
        <f t="shared" si="4"/>
        <v>0</v>
      </c>
      <c r="X11" s="26">
        <f t="shared" si="5"/>
        <v>0</v>
      </c>
      <c r="Y11" s="25">
        <v>5</v>
      </c>
      <c r="Z11" s="30" t="s">
        <v>69</v>
      </c>
      <c r="AA11" s="27">
        <v>0</v>
      </c>
      <c r="AB11" s="89">
        <v>0</v>
      </c>
      <c r="AC11" s="26">
        <v>0</v>
      </c>
      <c r="AD11" s="27">
        <v>0</v>
      </c>
      <c r="AE11" s="89">
        <v>0</v>
      </c>
      <c r="AF11" s="89">
        <v>0</v>
      </c>
      <c r="AG11" s="27">
        <v>0</v>
      </c>
      <c r="AH11" s="89">
        <v>0</v>
      </c>
      <c r="AI11" s="89">
        <f t="shared" si="7"/>
        <v>0</v>
      </c>
      <c r="AJ11" s="26">
        <f t="shared" si="8"/>
        <v>0</v>
      </c>
      <c r="AK11" s="25">
        <v>5</v>
      </c>
      <c r="AL11" s="30" t="s">
        <v>69</v>
      </c>
      <c r="AM11" s="27">
        <v>0</v>
      </c>
      <c r="AN11" s="89">
        <v>0</v>
      </c>
      <c r="AO11" s="26">
        <v>0</v>
      </c>
      <c r="AP11" s="27">
        <v>0</v>
      </c>
      <c r="AQ11" s="89">
        <v>0</v>
      </c>
      <c r="AR11" s="89">
        <v>0</v>
      </c>
      <c r="AS11" s="27">
        <v>0</v>
      </c>
      <c r="AT11" s="89">
        <v>0</v>
      </c>
      <c r="AU11" s="89">
        <f t="shared" si="10"/>
        <v>0</v>
      </c>
      <c r="AV11" s="26">
        <f t="shared" si="11"/>
        <v>0</v>
      </c>
      <c r="AW11" s="25">
        <v>5</v>
      </c>
      <c r="AX11" s="30" t="s">
        <v>69</v>
      </c>
      <c r="AY11" s="27">
        <v>0</v>
      </c>
      <c r="AZ11" s="89">
        <v>0</v>
      </c>
      <c r="BA11" s="26">
        <v>0</v>
      </c>
      <c r="BB11" s="27">
        <v>0</v>
      </c>
      <c r="BC11" s="89">
        <v>0</v>
      </c>
      <c r="BD11" s="89">
        <v>0</v>
      </c>
      <c r="BE11" s="27">
        <v>0</v>
      </c>
      <c r="BF11" s="89">
        <f t="shared" si="12"/>
        <v>0</v>
      </c>
      <c r="BG11" s="89">
        <f t="shared" si="13"/>
        <v>0</v>
      </c>
      <c r="BH11" s="26">
        <f t="shared" si="14"/>
        <v>0</v>
      </c>
      <c r="BI11" s="25">
        <v>5</v>
      </c>
      <c r="BJ11" s="30" t="s">
        <v>69</v>
      </c>
      <c r="BK11" s="89">
        <v>0</v>
      </c>
      <c r="BL11" s="89">
        <v>0</v>
      </c>
      <c r="BM11" s="26"/>
      <c r="BN11" s="89">
        <v>0</v>
      </c>
      <c r="BO11" s="89">
        <v>0</v>
      </c>
      <c r="BP11" s="89">
        <v>0</v>
      </c>
      <c r="BQ11" s="89">
        <v>0</v>
      </c>
      <c r="BR11" s="89">
        <v>0</v>
      </c>
      <c r="BS11" s="89">
        <f t="shared" si="16"/>
        <v>0</v>
      </c>
      <c r="BT11" s="26">
        <f t="shared" si="17"/>
        <v>0</v>
      </c>
      <c r="BU11" s="25">
        <v>5</v>
      </c>
      <c r="BV11" s="30" t="s">
        <v>69</v>
      </c>
      <c r="BW11" s="89">
        <v>0</v>
      </c>
      <c r="BX11" s="89">
        <v>0</v>
      </c>
      <c r="BY11" s="26">
        <v>0</v>
      </c>
      <c r="BZ11" s="27">
        <v>0</v>
      </c>
      <c r="CA11" s="89">
        <v>0</v>
      </c>
      <c r="CB11" s="89">
        <v>0</v>
      </c>
      <c r="CC11" s="27">
        <v>0</v>
      </c>
      <c r="CD11" s="89">
        <f t="shared" si="18"/>
        <v>0</v>
      </c>
      <c r="CE11" s="89">
        <f t="shared" si="19"/>
        <v>0</v>
      </c>
      <c r="CF11" s="26">
        <f t="shared" si="20"/>
        <v>0</v>
      </c>
      <c r="CG11" s="79"/>
    </row>
    <row r="12" spans="1:85" ht="23.25" x14ac:dyDescent="0.25">
      <c r="A12" s="25">
        <v>6</v>
      </c>
      <c r="B12" s="30" t="s">
        <v>256</v>
      </c>
      <c r="C12" s="27">
        <v>0</v>
      </c>
      <c r="D12" s="89">
        <v>4539</v>
      </c>
      <c r="E12" s="26">
        <v>4538</v>
      </c>
      <c r="F12" s="27">
        <v>0</v>
      </c>
      <c r="G12" s="89">
        <v>0</v>
      </c>
      <c r="H12" s="26">
        <v>0</v>
      </c>
      <c r="I12" s="27">
        <v>0</v>
      </c>
      <c r="J12" s="89">
        <f t="shared" si="22"/>
        <v>0</v>
      </c>
      <c r="K12" s="89">
        <f t="shared" si="21"/>
        <v>4539</v>
      </c>
      <c r="L12" s="26">
        <f t="shared" si="3"/>
        <v>4538</v>
      </c>
      <c r="M12" s="25">
        <v>6</v>
      </c>
      <c r="N12" s="30" t="s">
        <v>256</v>
      </c>
      <c r="O12" s="27">
        <v>0</v>
      </c>
      <c r="P12" s="89">
        <v>110</v>
      </c>
      <c r="Q12" s="26">
        <v>110</v>
      </c>
      <c r="R12" s="27">
        <v>0</v>
      </c>
      <c r="S12" s="89">
        <v>0</v>
      </c>
      <c r="T12" s="89">
        <v>0</v>
      </c>
      <c r="U12" s="27">
        <v>0</v>
      </c>
      <c r="V12" s="89">
        <v>0</v>
      </c>
      <c r="W12" s="89">
        <f t="shared" si="4"/>
        <v>110</v>
      </c>
      <c r="X12" s="26">
        <f t="shared" si="5"/>
        <v>110</v>
      </c>
      <c r="Y12" s="25">
        <v>6</v>
      </c>
      <c r="Z12" s="30" t="s">
        <v>257</v>
      </c>
      <c r="AA12" s="27">
        <v>0</v>
      </c>
      <c r="AB12" s="89">
        <v>665</v>
      </c>
      <c r="AC12" s="26">
        <v>665</v>
      </c>
      <c r="AD12" s="27">
        <v>0</v>
      </c>
      <c r="AE12" s="89">
        <v>0</v>
      </c>
      <c r="AF12" s="89">
        <v>0</v>
      </c>
      <c r="AG12" s="27">
        <v>0</v>
      </c>
      <c r="AH12" s="26">
        <v>0</v>
      </c>
      <c r="AI12" s="89">
        <f t="shared" si="7"/>
        <v>665</v>
      </c>
      <c r="AJ12" s="26">
        <f t="shared" si="8"/>
        <v>665</v>
      </c>
      <c r="AK12" s="25">
        <v>6</v>
      </c>
      <c r="AL12" s="30" t="s">
        <v>256</v>
      </c>
      <c r="AM12" s="27">
        <v>0</v>
      </c>
      <c r="AN12" s="89">
        <v>957</v>
      </c>
      <c r="AO12" s="26">
        <v>957</v>
      </c>
      <c r="AP12" s="27">
        <v>0</v>
      </c>
      <c r="AQ12" s="89">
        <v>0</v>
      </c>
      <c r="AR12" s="89">
        <v>0</v>
      </c>
      <c r="AS12" s="27">
        <v>0</v>
      </c>
      <c r="AT12" s="89">
        <v>0</v>
      </c>
      <c r="AU12" s="89">
        <f t="shared" si="10"/>
        <v>957</v>
      </c>
      <c r="AV12" s="26">
        <f t="shared" si="11"/>
        <v>957</v>
      </c>
      <c r="AW12" s="25">
        <v>6</v>
      </c>
      <c r="AX12" s="30" t="s">
        <v>256</v>
      </c>
      <c r="AY12" s="27"/>
      <c r="AZ12" s="89">
        <v>0</v>
      </c>
      <c r="BA12" s="26">
        <v>0</v>
      </c>
      <c r="BB12" s="27">
        <v>0</v>
      </c>
      <c r="BC12" s="89">
        <v>0</v>
      </c>
      <c r="BD12" s="89">
        <v>0</v>
      </c>
      <c r="BE12" s="27">
        <v>0</v>
      </c>
      <c r="BF12" s="89">
        <v>0</v>
      </c>
      <c r="BG12" s="89">
        <f t="shared" si="13"/>
        <v>0</v>
      </c>
      <c r="BH12" s="26">
        <f t="shared" si="14"/>
        <v>0</v>
      </c>
      <c r="BI12" s="25">
        <v>6</v>
      </c>
      <c r="BJ12" s="30" t="s">
        <v>256</v>
      </c>
      <c r="BK12" s="89">
        <v>0</v>
      </c>
      <c r="BL12" s="89">
        <v>222</v>
      </c>
      <c r="BM12" s="26">
        <v>222</v>
      </c>
      <c r="BN12" s="89">
        <v>0</v>
      </c>
      <c r="BO12" s="89">
        <v>0</v>
      </c>
      <c r="BP12" s="89">
        <v>0</v>
      </c>
      <c r="BQ12" s="89">
        <v>0</v>
      </c>
      <c r="BR12" s="89">
        <v>0</v>
      </c>
      <c r="BS12" s="89">
        <f t="shared" si="16"/>
        <v>222</v>
      </c>
      <c r="BT12" s="26">
        <f t="shared" si="17"/>
        <v>222</v>
      </c>
      <c r="BU12" s="25">
        <v>6</v>
      </c>
      <c r="BV12" s="30" t="s">
        <v>255</v>
      </c>
      <c r="BW12" s="89">
        <v>0</v>
      </c>
      <c r="BX12" s="89">
        <v>560</v>
      </c>
      <c r="BY12" s="26">
        <v>560</v>
      </c>
      <c r="BZ12" s="27">
        <v>0</v>
      </c>
      <c r="CA12" s="89">
        <v>0</v>
      </c>
      <c r="CB12" s="89">
        <v>0</v>
      </c>
      <c r="CC12" s="27">
        <v>0</v>
      </c>
      <c r="CD12" s="89">
        <f t="shared" si="18"/>
        <v>0</v>
      </c>
      <c r="CE12" s="89">
        <f t="shared" si="19"/>
        <v>560</v>
      </c>
      <c r="CF12" s="26">
        <f t="shared" si="20"/>
        <v>560</v>
      </c>
      <c r="CG12" s="79"/>
    </row>
    <row r="13" spans="1:85" x14ac:dyDescent="0.25">
      <c r="A13" s="25">
        <v>16</v>
      </c>
      <c r="B13" s="34" t="s">
        <v>122</v>
      </c>
      <c r="C13" s="89">
        <f t="shared" ref="C13:L13" si="23">C5+C8+C9+C10+C11+C12</f>
        <v>307167</v>
      </c>
      <c r="D13" s="89">
        <f t="shared" si="23"/>
        <v>317158</v>
      </c>
      <c r="E13" s="26">
        <f t="shared" si="23"/>
        <v>279916</v>
      </c>
      <c r="F13" s="89">
        <f t="shared" si="23"/>
        <v>6021</v>
      </c>
      <c r="G13" s="89">
        <f t="shared" si="23"/>
        <v>6021</v>
      </c>
      <c r="H13" s="89">
        <f t="shared" si="23"/>
        <v>4897</v>
      </c>
      <c r="I13" s="89">
        <f t="shared" si="23"/>
        <v>0</v>
      </c>
      <c r="J13" s="89">
        <f t="shared" si="23"/>
        <v>313188</v>
      </c>
      <c r="K13" s="89">
        <f t="shared" si="23"/>
        <v>323179</v>
      </c>
      <c r="L13" s="26">
        <f t="shared" si="23"/>
        <v>284813</v>
      </c>
      <c r="M13" s="25">
        <v>16</v>
      </c>
      <c r="N13" s="34" t="s">
        <v>122</v>
      </c>
      <c r="O13" s="89">
        <f>O5+O8+O9+O10+O11+O12</f>
        <v>37318</v>
      </c>
      <c r="P13" s="89">
        <f t="shared" ref="P13:Q13" si="24">P5+P8+P9+P10+P11+P12</f>
        <v>43913</v>
      </c>
      <c r="Q13" s="26">
        <f t="shared" si="24"/>
        <v>37357</v>
      </c>
      <c r="R13" s="27">
        <f>R5+R8+R9+R10+R11+R12</f>
        <v>0</v>
      </c>
      <c r="S13" s="89">
        <v>0</v>
      </c>
      <c r="T13" s="89">
        <v>0</v>
      </c>
      <c r="U13" s="27">
        <f>U5+U8+U9+U10+U11+U12</f>
        <v>0</v>
      </c>
      <c r="V13" s="89">
        <f>V5+V8+V9+V10+V11+V12</f>
        <v>37318</v>
      </c>
      <c r="W13" s="89">
        <f t="shared" si="4"/>
        <v>43913</v>
      </c>
      <c r="X13" s="26">
        <f t="shared" si="5"/>
        <v>37357</v>
      </c>
      <c r="Y13" s="25">
        <v>16</v>
      </c>
      <c r="Z13" s="34" t="s">
        <v>122</v>
      </c>
      <c r="AA13" s="89">
        <f>AA5+AA8+AA9+AA10+AA11+AA12</f>
        <v>110617</v>
      </c>
      <c r="AB13" s="89">
        <f>AB5+AB8+AB9+AB10+AB11+AB12</f>
        <v>123228</v>
      </c>
      <c r="AC13" s="26">
        <f>AC5+AC8+AC9+AC10+AC11+AC12</f>
        <v>119153</v>
      </c>
      <c r="AD13" s="89">
        <f t="shared" ref="AD13:AI13" si="25">AD5+AD8+AD9+AD10+AD11+AD12</f>
        <v>0</v>
      </c>
      <c r="AE13" s="89">
        <f t="shared" si="25"/>
        <v>0</v>
      </c>
      <c r="AF13" s="89">
        <f t="shared" si="25"/>
        <v>0</v>
      </c>
      <c r="AG13" s="89">
        <f t="shared" si="25"/>
        <v>0</v>
      </c>
      <c r="AH13" s="89">
        <f t="shared" si="25"/>
        <v>110617</v>
      </c>
      <c r="AI13" s="89">
        <f t="shared" si="25"/>
        <v>123228</v>
      </c>
      <c r="AJ13" s="26">
        <f t="shared" si="8"/>
        <v>119153</v>
      </c>
      <c r="AK13" s="25">
        <v>16</v>
      </c>
      <c r="AL13" s="34" t="s">
        <v>122</v>
      </c>
      <c r="AM13" s="89">
        <f>AM5+AM8+AM9+AM10+AM11+AM12</f>
        <v>98460</v>
      </c>
      <c r="AN13" s="89">
        <f t="shared" ref="AN13:AS13" si="26">AN5+AN8+AN9+AN10+AN11+AN12</f>
        <v>109421</v>
      </c>
      <c r="AO13" s="26">
        <f t="shared" si="26"/>
        <v>98957</v>
      </c>
      <c r="AP13" s="89">
        <f t="shared" si="26"/>
        <v>0</v>
      </c>
      <c r="AQ13" s="89">
        <f t="shared" si="26"/>
        <v>0</v>
      </c>
      <c r="AR13" s="89">
        <f t="shared" si="26"/>
        <v>0</v>
      </c>
      <c r="AS13" s="89">
        <f t="shared" si="26"/>
        <v>0</v>
      </c>
      <c r="AT13" s="89">
        <f t="shared" si="9"/>
        <v>98460</v>
      </c>
      <c r="AU13" s="89">
        <f t="shared" si="10"/>
        <v>109421</v>
      </c>
      <c r="AV13" s="26">
        <f t="shared" si="11"/>
        <v>98957</v>
      </c>
      <c r="AW13" s="25">
        <v>16</v>
      </c>
      <c r="AX13" s="34" t="s">
        <v>122</v>
      </c>
      <c r="AY13" s="89">
        <f>AY5+AY8+AY9+AY10+AY11+AY12</f>
        <v>82733</v>
      </c>
      <c r="AZ13" s="89">
        <f t="shared" ref="AZ13:BB13" si="27">AZ5+AZ8+AZ9+AZ10+AZ11+AZ12</f>
        <v>0</v>
      </c>
      <c r="BA13" s="26">
        <v>0</v>
      </c>
      <c r="BB13" s="89">
        <f t="shared" si="27"/>
        <v>0</v>
      </c>
      <c r="BC13" s="89">
        <v>0</v>
      </c>
      <c r="BD13" s="89">
        <v>0</v>
      </c>
      <c r="BE13" s="27">
        <f>BE5+BE8+BE9+BE10+BE11+BE12</f>
        <v>0</v>
      </c>
      <c r="BF13" s="89">
        <f t="shared" si="12"/>
        <v>82733</v>
      </c>
      <c r="BG13" s="89">
        <f t="shared" si="13"/>
        <v>0</v>
      </c>
      <c r="BH13" s="26">
        <f t="shared" si="14"/>
        <v>0</v>
      </c>
      <c r="BI13" s="25">
        <v>16</v>
      </c>
      <c r="BJ13" s="34" t="s">
        <v>122</v>
      </c>
      <c r="BK13" s="89">
        <f>BK5+BK8+BK9+BK10+BK11+BK12</f>
        <v>37443</v>
      </c>
      <c r="BL13" s="89">
        <f t="shared" ref="BL13:BT13" si="28">BL5+BL8+BL9+BL10+BL11+BL12</f>
        <v>41356</v>
      </c>
      <c r="BM13" s="89">
        <f t="shared" si="28"/>
        <v>41355</v>
      </c>
      <c r="BN13" s="89">
        <f t="shared" si="28"/>
        <v>0</v>
      </c>
      <c r="BO13" s="89">
        <f t="shared" si="28"/>
        <v>0</v>
      </c>
      <c r="BP13" s="89">
        <f t="shared" si="28"/>
        <v>0</v>
      </c>
      <c r="BQ13" s="89">
        <f t="shared" si="28"/>
        <v>0</v>
      </c>
      <c r="BR13" s="89">
        <f t="shared" si="28"/>
        <v>37443</v>
      </c>
      <c r="BS13" s="89">
        <f t="shared" si="28"/>
        <v>41356</v>
      </c>
      <c r="BT13" s="89">
        <f t="shared" si="28"/>
        <v>41355</v>
      </c>
      <c r="BU13" s="25">
        <v>16</v>
      </c>
      <c r="BV13" s="34" t="s">
        <v>124</v>
      </c>
      <c r="BW13" s="89">
        <f>BW5+BW8+BW9+BW10+BW11+BW12</f>
        <v>20595</v>
      </c>
      <c r="BX13" s="89">
        <f t="shared" ref="BX13:CF13" si="29">BX5+BX8+BX9+BX10+BX11+BX12</f>
        <v>21855</v>
      </c>
      <c r="BY13" s="26">
        <f t="shared" si="29"/>
        <v>16298</v>
      </c>
      <c r="BZ13" s="89">
        <f t="shared" si="29"/>
        <v>0</v>
      </c>
      <c r="CA13" s="89">
        <f t="shared" si="29"/>
        <v>0</v>
      </c>
      <c r="CB13" s="89">
        <f t="shared" si="29"/>
        <v>0</v>
      </c>
      <c r="CC13" s="89">
        <v>0</v>
      </c>
      <c r="CD13" s="89">
        <f t="shared" si="29"/>
        <v>20595</v>
      </c>
      <c r="CE13" s="89">
        <f t="shared" si="29"/>
        <v>21855</v>
      </c>
      <c r="CF13" s="26">
        <f t="shared" si="29"/>
        <v>16298</v>
      </c>
      <c r="CG13" s="79"/>
    </row>
    <row r="14" spans="1:85" x14ac:dyDescent="0.25">
      <c r="A14" s="169"/>
      <c r="B14" s="82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169"/>
      <c r="N14" s="82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169"/>
      <c r="Z14" s="82"/>
      <c r="AA14" s="81"/>
      <c r="AB14" s="81"/>
      <c r="AC14" s="81"/>
      <c r="AD14" s="81"/>
      <c r="AE14" s="81"/>
      <c r="AF14" s="81"/>
      <c r="AG14" s="81"/>
      <c r="AH14" s="79"/>
      <c r="AI14" s="79"/>
      <c r="AJ14" s="79"/>
      <c r="AK14" s="169"/>
      <c r="AL14" s="82"/>
      <c r="AM14" s="81"/>
      <c r="AN14" s="81"/>
      <c r="AO14" s="81"/>
      <c r="AP14" s="81"/>
      <c r="AQ14" s="81"/>
      <c r="AR14" s="81"/>
      <c r="AS14" s="81"/>
      <c r="AT14" s="79"/>
      <c r="AU14" s="79"/>
      <c r="AV14" s="79"/>
      <c r="AW14" s="169"/>
      <c r="AX14" s="82"/>
      <c r="AY14" s="81"/>
      <c r="AZ14" s="81"/>
      <c r="BA14" s="81"/>
      <c r="BB14" s="81"/>
      <c r="BC14" s="81"/>
      <c r="BD14" s="81"/>
      <c r="BE14" s="81"/>
      <c r="BF14" s="79"/>
      <c r="BG14" s="79"/>
      <c r="BH14" s="79"/>
      <c r="BI14" s="169"/>
      <c r="BJ14" s="82"/>
      <c r="BK14" s="81"/>
      <c r="BL14" s="81"/>
      <c r="BM14" s="81"/>
      <c r="BN14" s="81"/>
      <c r="BO14" s="81"/>
      <c r="BP14" s="81"/>
      <c r="BQ14" s="81"/>
      <c r="BR14" s="79"/>
      <c r="BS14" s="79"/>
      <c r="BT14" s="79"/>
      <c r="BU14" s="169"/>
      <c r="BV14" s="82"/>
      <c r="BW14" s="81"/>
      <c r="BX14" s="81"/>
      <c r="BY14" s="81"/>
      <c r="BZ14" s="81"/>
      <c r="CA14" s="81"/>
      <c r="CB14" s="81"/>
      <c r="CC14" s="81"/>
      <c r="CD14" s="79"/>
      <c r="CE14" s="79"/>
      <c r="CF14" s="79"/>
      <c r="CG14" s="79"/>
    </row>
    <row r="15" spans="1:85" x14ac:dyDescent="0.25">
      <c r="A15" s="3"/>
      <c r="B15" s="83" t="s">
        <v>3</v>
      </c>
      <c r="C15" s="84"/>
      <c r="D15" s="84"/>
      <c r="E15" s="84"/>
      <c r="J15" s="171"/>
      <c r="K15" s="371" t="s">
        <v>51</v>
      </c>
      <c r="L15" s="371"/>
      <c r="M15" s="3"/>
      <c r="N15" s="83" t="s">
        <v>3</v>
      </c>
      <c r="O15" s="84"/>
      <c r="P15" s="84"/>
      <c r="Q15" s="84"/>
      <c r="V15" s="171"/>
      <c r="W15" s="371" t="s">
        <v>51</v>
      </c>
      <c r="X15" s="371"/>
      <c r="Y15" s="3"/>
      <c r="Z15" s="83" t="s">
        <v>3</v>
      </c>
      <c r="AA15" s="84"/>
      <c r="AB15" s="84"/>
      <c r="AC15" s="84"/>
      <c r="AH15" s="171"/>
      <c r="AI15" s="371" t="s">
        <v>51</v>
      </c>
      <c r="AJ15" s="371"/>
      <c r="AK15" s="3"/>
      <c r="AL15" s="83" t="s">
        <v>3</v>
      </c>
      <c r="AM15" s="84"/>
      <c r="AN15" s="84"/>
      <c r="AO15" s="84"/>
      <c r="AT15" s="171"/>
      <c r="AU15" s="371" t="s">
        <v>51</v>
      </c>
      <c r="AV15" s="371"/>
      <c r="AW15" s="3"/>
      <c r="AX15" s="83" t="s">
        <v>3</v>
      </c>
      <c r="AY15" s="84"/>
      <c r="AZ15" s="84"/>
      <c r="BA15" s="84"/>
      <c r="BF15" s="171"/>
      <c r="BG15" s="371" t="s">
        <v>51</v>
      </c>
      <c r="BH15" s="371"/>
      <c r="BI15" s="3"/>
      <c r="BJ15" s="83" t="s">
        <v>3</v>
      </c>
      <c r="BK15" s="84"/>
      <c r="BL15" s="84"/>
      <c r="BM15" s="84"/>
      <c r="BR15" s="171"/>
      <c r="BS15" s="371" t="s">
        <v>51</v>
      </c>
      <c r="BT15" s="371"/>
      <c r="BU15" s="3"/>
      <c r="BV15" s="83" t="s">
        <v>3</v>
      </c>
      <c r="BW15" s="84"/>
      <c r="BX15" s="84"/>
      <c r="BY15" s="84"/>
      <c r="CD15" s="171"/>
      <c r="CE15" s="371" t="s">
        <v>51</v>
      </c>
      <c r="CF15" s="375"/>
      <c r="CG15" s="159"/>
    </row>
    <row r="16" spans="1:85" ht="60.75" customHeight="1" x14ac:dyDescent="0.25">
      <c r="A16" s="4"/>
      <c r="B16" s="165"/>
      <c r="C16" s="219" t="s">
        <v>226</v>
      </c>
      <c r="D16" s="219" t="s">
        <v>227</v>
      </c>
      <c r="E16" s="219" t="s">
        <v>317</v>
      </c>
      <c r="F16" s="219" t="s">
        <v>228</v>
      </c>
      <c r="G16" s="219" t="s">
        <v>229</v>
      </c>
      <c r="H16" s="219" t="s">
        <v>316</v>
      </c>
      <c r="I16" s="219" t="s">
        <v>230</v>
      </c>
      <c r="J16" s="219" t="s">
        <v>231</v>
      </c>
      <c r="K16" s="228" t="s">
        <v>232</v>
      </c>
      <c r="L16" s="219" t="s">
        <v>318</v>
      </c>
      <c r="M16" s="4"/>
      <c r="N16" s="165"/>
      <c r="O16" s="207" t="s">
        <v>226</v>
      </c>
      <c r="P16" s="207" t="s">
        <v>227</v>
      </c>
      <c r="Q16" s="207" t="s">
        <v>317</v>
      </c>
      <c r="R16" s="207" t="s">
        <v>228</v>
      </c>
      <c r="S16" s="207" t="s">
        <v>229</v>
      </c>
      <c r="T16" s="207" t="s">
        <v>321</v>
      </c>
      <c r="U16" s="207" t="s">
        <v>230</v>
      </c>
      <c r="V16" s="207" t="s">
        <v>231</v>
      </c>
      <c r="W16" s="228" t="s">
        <v>232</v>
      </c>
      <c r="X16" s="207" t="s">
        <v>318</v>
      </c>
      <c r="Y16" s="4"/>
      <c r="Z16" s="165"/>
      <c r="AA16" s="207" t="s">
        <v>226</v>
      </c>
      <c r="AB16" s="207" t="s">
        <v>227</v>
      </c>
      <c r="AC16" s="207" t="s">
        <v>317</v>
      </c>
      <c r="AD16" s="207" t="s">
        <v>228</v>
      </c>
      <c r="AE16" s="207" t="s">
        <v>229</v>
      </c>
      <c r="AF16" s="207" t="s">
        <v>316</v>
      </c>
      <c r="AG16" s="207" t="s">
        <v>230</v>
      </c>
      <c r="AH16" s="207" t="s">
        <v>231</v>
      </c>
      <c r="AI16" s="228" t="s">
        <v>232</v>
      </c>
      <c r="AJ16" s="207" t="s">
        <v>299</v>
      </c>
      <c r="AK16" s="4"/>
      <c r="AL16" s="165"/>
      <c r="AM16" s="219" t="s">
        <v>226</v>
      </c>
      <c r="AN16" s="219" t="s">
        <v>227</v>
      </c>
      <c r="AO16" s="219" t="s">
        <v>317</v>
      </c>
      <c r="AP16" s="219" t="s">
        <v>228</v>
      </c>
      <c r="AQ16" s="219" t="s">
        <v>229</v>
      </c>
      <c r="AR16" s="219" t="s">
        <v>316</v>
      </c>
      <c r="AS16" s="219" t="s">
        <v>230</v>
      </c>
      <c r="AT16" s="219" t="s">
        <v>231</v>
      </c>
      <c r="AU16" s="228" t="s">
        <v>232</v>
      </c>
      <c r="AV16" s="219" t="s">
        <v>299</v>
      </c>
      <c r="AW16" s="4"/>
      <c r="AX16" s="165"/>
      <c r="AY16" s="219" t="s">
        <v>226</v>
      </c>
      <c r="AZ16" s="219" t="s">
        <v>227</v>
      </c>
      <c r="BA16" s="219" t="s">
        <v>317</v>
      </c>
      <c r="BB16" s="219" t="s">
        <v>228</v>
      </c>
      <c r="BC16" s="219" t="s">
        <v>229</v>
      </c>
      <c r="BD16" s="219" t="s">
        <v>316</v>
      </c>
      <c r="BE16" s="219" t="s">
        <v>230</v>
      </c>
      <c r="BF16" s="219" t="s">
        <v>231</v>
      </c>
      <c r="BG16" s="228" t="s">
        <v>232</v>
      </c>
      <c r="BH16" s="219" t="s">
        <v>299</v>
      </c>
      <c r="BI16" s="4"/>
      <c r="BJ16" s="165"/>
      <c r="BK16" s="219" t="s">
        <v>226</v>
      </c>
      <c r="BL16" s="219" t="s">
        <v>227</v>
      </c>
      <c r="BM16" s="219" t="s">
        <v>315</v>
      </c>
      <c r="BN16" s="219" t="s">
        <v>228</v>
      </c>
      <c r="BO16" s="219" t="s">
        <v>229</v>
      </c>
      <c r="BP16" s="219" t="s">
        <v>321</v>
      </c>
      <c r="BQ16" s="219" t="s">
        <v>230</v>
      </c>
      <c r="BR16" s="219" t="s">
        <v>231</v>
      </c>
      <c r="BS16" s="228" t="s">
        <v>232</v>
      </c>
      <c r="BT16" s="219" t="s">
        <v>318</v>
      </c>
      <c r="BU16" s="4"/>
      <c r="BV16" s="165"/>
      <c r="BW16" s="219" t="s">
        <v>226</v>
      </c>
      <c r="BX16" s="219" t="s">
        <v>227</v>
      </c>
      <c r="BY16" s="219" t="s">
        <v>317</v>
      </c>
      <c r="BZ16" s="219" t="s">
        <v>228</v>
      </c>
      <c r="CA16" s="219" t="s">
        <v>229</v>
      </c>
      <c r="CB16" s="219" t="s">
        <v>316</v>
      </c>
      <c r="CC16" s="219" t="s">
        <v>230</v>
      </c>
      <c r="CD16" s="219" t="s">
        <v>231</v>
      </c>
      <c r="CE16" s="311" t="s">
        <v>232</v>
      </c>
      <c r="CF16" s="311" t="s">
        <v>299</v>
      </c>
      <c r="CG16" s="159"/>
    </row>
    <row r="17" spans="1:85" ht="15" customHeight="1" x14ac:dyDescent="0.25">
      <c r="A17" s="25">
        <v>1</v>
      </c>
      <c r="B17" s="30" t="s">
        <v>91</v>
      </c>
      <c r="C17" s="63">
        <v>170743</v>
      </c>
      <c r="D17" s="63">
        <v>184947</v>
      </c>
      <c r="E17" s="26">
        <v>164275</v>
      </c>
      <c r="F17" s="63">
        <v>0</v>
      </c>
      <c r="G17" s="63">
        <v>0</v>
      </c>
      <c r="H17" s="26">
        <v>0</v>
      </c>
      <c r="I17" s="63">
        <v>0</v>
      </c>
      <c r="J17" s="63">
        <v>170743</v>
      </c>
      <c r="K17" s="63">
        <f>D17+G17</f>
        <v>184947</v>
      </c>
      <c r="L17" s="26">
        <f>E17+H17</f>
        <v>164275</v>
      </c>
      <c r="M17" s="25">
        <v>1</v>
      </c>
      <c r="N17" s="30" t="s">
        <v>91</v>
      </c>
      <c r="O17" s="63">
        <v>22438</v>
      </c>
      <c r="P17" s="63">
        <v>24349</v>
      </c>
      <c r="Q17" s="26">
        <v>22459</v>
      </c>
      <c r="R17" s="63">
        <v>0</v>
      </c>
      <c r="S17" s="63">
        <v>0</v>
      </c>
      <c r="T17" s="63">
        <v>0</v>
      </c>
      <c r="U17" s="63">
        <v>0</v>
      </c>
      <c r="V17" s="63">
        <f>O17+R17+U17</f>
        <v>22438</v>
      </c>
      <c r="W17" s="63">
        <f>P17+S17</f>
        <v>24349</v>
      </c>
      <c r="X17" s="26">
        <f>Q17+T17</f>
        <v>22459</v>
      </c>
      <c r="Y17" s="25">
        <v>1</v>
      </c>
      <c r="Z17" s="30" t="s">
        <v>91</v>
      </c>
      <c r="AA17" s="63">
        <v>60110</v>
      </c>
      <c r="AB17" s="63">
        <v>67423</v>
      </c>
      <c r="AC17" s="26">
        <v>67645</v>
      </c>
      <c r="AD17" s="63">
        <v>0</v>
      </c>
      <c r="AE17" s="63">
        <v>0</v>
      </c>
      <c r="AF17" s="63">
        <v>0</v>
      </c>
      <c r="AG17" s="63">
        <v>0</v>
      </c>
      <c r="AH17" s="63">
        <f>AA17+AD17+AG17</f>
        <v>60110</v>
      </c>
      <c r="AI17" s="63">
        <f>AB17+AE17</f>
        <v>67423</v>
      </c>
      <c r="AJ17" s="26">
        <f>AC17+AF17</f>
        <v>67645</v>
      </c>
      <c r="AK17" s="25">
        <v>1</v>
      </c>
      <c r="AL17" s="30" t="s">
        <v>91</v>
      </c>
      <c r="AM17" s="63">
        <v>54111</v>
      </c>
      <c r="AN17" s="63">
        <v>60957</v>
      </c>
      <c r="AO17" s="26">
        <v>56107</v>
      </c>
      <c r="AP17" s="63">
        <v>0</v>
      </c>
      <c r="AQ17" s="63">
        <v>0</v>
      </c>
      <c r="AR17" s="63">
        <v>0</v>
      </c>
      <c r="AS17" s="63">
        <v>0</v>
      </c>
      <c r="AT17" s="63">
        <f>AM17+AP17+AS17</f>
        <v>54111</v>
      </c>
      <c r="AU17" s="63">
        <f>AN17+AQ17</f>
        <v>60957</v>
      </c>
      <c r="AV17" s="26">
        <f>AO17+AR17</f>
        <v>56107</v>
      </c>
      <c r="AW17" s="25">
        <v>1</v>
      </c>
      <c r="AX17" s="30" t="s">
        <v>91</v>
      </c>
      <c r="AY17" s="63">
        <v>39081</v>
      </c>
      <c r="AZ17" s="63">
        <v>0</v>
      </c>
      <c r="BA17" s="26">
        <v>0</v>
      </c>
      <c r="BB17" s="63">
        <v>1700</v>
      </c>
      <c r="BC17" s="63">
        <v>0</v>
      </c>
      <c r="BD17" s="26">
        <v>0</v>
      </c>
      <c r="BE17" s="63">
        <v>0</v>
      </c>
      <c r="BF17" s="63">
        <v>40781</v>
      </c>
      <c r="BG17" s="63">
        <f>AZ17+BC17</f>
        <v>0</v>
      </c>
      <c r="BH17" s="26">
        <f>BA17+BD17</f>
        <v>0</v>
      </c>
      <c r="BI17" s="25">
        <v>1</v>
      </c>
      <c r="BJ17" s="30" t="s">
        <v>91</v>
      </c>
      <c r="BK17" s="63">
        <v>16772</v>
      </c>
      <c r="BL17" s="63">
        <v>17516</v>
      </c>
      <c r="BM17" s="26">
        <v>16911</v>
      </c>
      <c r="BN17" s="63">
        <v>0</v>
      </c>
      <c r="BO17" s="63">
        <v>0</v>
      </c>
      <c r="BP17" s="63">
        <v>0</v>
      </c>
      <c r="BQ17" s="63">
        <v>0</v>
      </c>
      <c r="BR17" s="63">
        <f>BK17+BN17+BQ17</f>
        <v>16772</v>
      </c>
      <c r="BS17" s="63">
        <f>BL17+BO17</f>
        <v>17516</v>
      </c>
      <c r="BT17" s="26">
        <f>BM17+BP17</f>
        <v>16911</v>
      </c>
      <c r="BU17" s="25">
        <v>1</v>
      </c>
      <c r="BV17" s="30" t="s">
        <v>91</v>
      </c>
      <c r="BW17" s="63">
        <v>12935</v>
      </c>
      <c r="BX17" s="63">
        <v>13645</v>
      </c>
      <c r="BY17" s="26">
        <v>10137</v>
      </c>
      <c r="BZ17" s="63">
        <v>0</v>
      </c>
      <c r="CA17" s="63">
        <v>0</v>
      </c>
      <c r="CB17" s="63">
        <v>0</v>
      </c>
      <c r="CC17" s="63">
        <v>0</v>
      </c>
      <c r="CD17" s="63">
        <f>BW17+BZ17+CC17</f>
        <v>12935</v>
      </c>
      <c r="CE17" s="163">
        <f>BX17+CA17</f>
        <v>13645</v>
      </c>
      <c r="CF17" s="26">
        <f>BY17+CB17</f>
        <v>10137</v>
      </c>
      <c r="CG17" s="85"/>
    </row>
    <row r="18" spans="1:85" ht="15" customHeight="1" x14ac:dyDescent="0.25">
      <c r="A18" s="25">
        <v>2</v>
      </c>
      <c r="B18" s="30" t="s">
        <v>115</v>
      </c>
      <c r="C18" s="63">
        <v>42187</v>
      </c>
      <c r="D18" s="63">
        <v>44244</v>
      </c>
      <c r="E18" s="26">
        <v>40557</v>
      </c>
      <c r="F18" s="63">
        <v>0</v>
      </c>
      <c r="G18" s="63">
        <v>0</v>
      </c>
      <c r="H18" s="26">
        <v>0</v>
      </c>
      <c r="I18" s="63">
        <v>0</v>
      </c>
      <c r="J18" s="63">
        <v>42187</v>
      </c>
      <c r="K18" s="63">
        <f>D18+G18</f>
        <v>44244</v>
      </c>
      <c r="L18" s="26">
        <f>E18+H18</f>
        <v>40557</v>
      </c>
      <c r="M18" s="25">
        <v>2</v>
      </c>
      <c r="N18" s="30" t="s">
        <v>115</v>
      </c>
      <c r="O18" s="63">
        <v>5893</v>
      </c>
      <c r="P18" s="63">
        <v>6362</v>
      </c>
      <c r="Q18" s="26">
        <v>5534</v>
      </c>
      <c r="R18" s="63">
        <v>0</v>
      </c>
      <c r="S18" s="63">
        <v>0</v>
      </c>
      <c r="T18" s="63">
        <v>0</v>
      </c>
      <c r="U18" s="63">
        <v>0</v>
      </c>
      <c r="V18" s="63">
        <f>O18+R18+U18</f>
        <v>5893</v>
      </c>
      <c r="W18" s="63">
        <f t="shared" ref="W18:W27" si="30">P18+S18</f>
        <v>6362</v>
      </c>
      <c r="X18" s="26">
        <f t="shared" ref="X18:X27" si="31">Q18+T18</f>
        <v>5534</v>
      </c>
      <c r="Y18" s="25">
        <v>2</v>
      </c>
      <c r="Z18" s="30" t="s">
        <v>115</v>
      </c>
      <c r="AA18" s="63">
        <v>15937</v>
      </c>
      <c r="AB18" s="63">
        <v>17694</v>
      </c>
      <c r="AC18" s="26">
        <v>17285</v>
      </c>
      <c r="AD18" s="63">
        <v>0</v>
      </c>
      <c r="AE18" s="63">
        <v>0</v>
      </c>
      <c r="AF18" s="63">
        <v>0</v>
      </c>
      <c r="AG18" s="63">
        <v>0</v>
      </c>
      <c r="AH18" s="63">
        <f t="shared" ref="AH18:AH27" si="32">AA18+AD18+AG18</f>
        <v>15937</v>
      </c>
      <c r="AI18" s="63">
        <f t="shared" ref="AI18:AI27" si="33">AB18+AE18</f>
        <v>17694</v>
      </c>
      <c r="AJ18" s="26">
        <f t="shared" ref="AJ18:AJ27" si="34">AC18+AF18</f>
        <v>17285</v>
      </c>
      <c r="AK18" s="25">
        <v>2</v>
      </c>
      <c r="AL18" s="30" t="s">
        <v>115</v>
      </c>
      <c r="AM18" s="63">
        <v>13874</v>
      </c>
      <c r="AN18" s="63">
        <v>15436</v>
      </c>
      <c r="AO18" s="26">
        <v>13860</v>
      </c>
      <c r="AP18" s="63">
        <v>0</v>
      </c>
      <c r="AQ18" s="63">
        <v>0</v>
      </c>
      <c r="AR18" s="63">
        <v>0</v>
      </c>
      <c r="AS18" s="63">
        <v>0</v>
      </c>
      <c r="AT18" s="63">
        <f t="shared" ref="AT18:AT19" si="35">AM18+AP18+AS18</f>
        <v>13874</v>
      </c>
      <c r="AU18" s="63">
        <f t="shared" ref="AU18:AU27" si="36">AN18+AQ18</f>
        <v>15436</v>
      </c>
      <c r="AV18" s="26">
        <f t="shared" ref="AV18:AV27" si="37">AO18+AR18</f>
        <v>13860</v>
      </c>
      <c r="AW18" s="25">
        <v>2</v>
      </c>
      <c r="AX18" s="30" t="s">
        <v>115</v>
      </c>
      <c r="AY18" s="63">
        <f t="shared" ref="AY18:AY27" si="38">BF18-BE18-BB18</f>
        <v>10185</v>
      </c>
      <c r="AZ18" s="63">
        <v>0</v>
      </c>
      <c r="BA18" s="26">
        <v>0</v>
      </c>
      <c r="BB18" s="63">
        <v>427</v>
      </c>
      <c r="BC18" s="63">
        <v>0</v>
      </c>
      <c r="BD18" s="26">
        <v>0</v>
      </c>
      <c r="BE18" s="63">
        <v>0</v>
      </c>
      <c r="BF18" s="63">
        <v>10612</v>
      </c>
      <c r="BG18" s="63">
        <f t="shared" ref="BG18:BG27" si="39">AZ18+BC18</f>
        <v>0</v>
      </c>
      <c r="BH18" s="26">
        <f t="shared" ref="BH18:BH27" si="40">BA18+BD18</f>
        <v>0</v>
      </c>
      <c r="BI18" s="25">
        <v>2</v>
      </c>
      <c r="BJ18" s="30" t="s">
        <v>115</v>
      </c>
      <c r="BK18" s="63">
        <v>4452</v>
      </c>
      <c r="BL18" s="63">
        <v>4583</v>
      </c>
      <c r="BM18" s="26">
        <v>4045</v>
      </c>
      <c r="BN18" s="63">
        <v>0</v>
      </c>
      <c r="BO18" s="63">
        <v>0</v>
      </c>
      <c r="BP18" s="63">
        <v>0</v>
      </c>
      <c r="BQ18" s="63">
        <v>0</v>
      </c>
      <c r="BR18" s="63">
        <f t="shared" ref="BR18:BR27" si="41">BK18+BN18+BQ18</f>
        <v>4452</v>
      </c>
      <c r="BS18" s="63">
        <f t="shared" ref="BS18:BS27" si="42">BL18+BO18</f>
        <v>4583</v>
      </c>
      <c r="BT18" s="26">
        <f t="shared" ref="BT18:BT27" si="43">BM18+BP18</f>
        <v>4045</v>
      </c>
      <c r="BU18" s="25">
        <v>2</v>
      </c>
      <c r="BV18" s="30" t="s">
        <v>115</v>
      </c>
      <c r="BW18" s="63">
        <v>3356</v>
      </c>
      <c r="BX18" s="63">
        <v>3431</v>
      </c>
      <c r="BY18" s="26">
        <v>2685</v>
      </c>
      <c r="BZ18" s="63">
        <v>0</v>
      </c>
      <c r="CA18" s="63">
        <v>0</v>
      </c>
      <c r="CB18" s="63">
        <v>0</v>
      </c>
      <c r="CC18" s="63">
        <v>0</v>
      </c>
      <c r="CD18" s="63">
        <f t="shared" ref="CD18:CD25" si="44">BW18+BZ18+CC18</f>
        <v>3356</v>
      </c>
      <c r="CE18" s="163">
        <f t="shared" ref="CE18:CE27" si="45">BX18+CA18</f>
        <v>3431</v>
      </c>
      <c r="CF18" s="26">
        <f t="shared" ref="CF18:CF27" si="46">BY18+CB18</f>
        <v>2685</v>
      </c>
      <c r="CG18" s="85"/>
    </row>
    <row r="19" spans="1:85" x14ac:dyDescent="0.25">
      <c r="A19" s="25">
        <v>3</v>
      </c>
      <c r="B19" s="30" t="s">
        <v>93</v>
      </c>
      <c r="C19" s="63">
        <v>86657</v>
      </c>
      <c r="D19" s="63">
        <v>80387</v>
      </c>
      <c r="E19" s="26">
        <v>61898</v>
      </c>
      <c r="F19" s="63">
        <v>9021</v>
      </c>
      <c r="G19" s="63">
        <v>9021</v>
      </c>
      <c r="H19" s="26">
        <v>7295</v>
      </c>
      <c r="I19" s="63">
        <v>0</v>
      </c>
      <c r="J19" s="63">
        <f>C19+F19+I19</f>
        <v>95678</v>
      </c>
      <c r="K19" s="63">
        <f t="shared" ref="K19:K27" si="47">D19+G19</f>
        <v>89408</v>
      </c>
      <c r="L19" s="26">
        <f t="shared" ref="L19:L27" si="48">E19+H19</f>
        <v>69193</v>
      </c>
      <c r="M19" s="25">
        <v>3</v>
      </c>
      <c r="N19" s="30" t="s">
        <v>93</v>
      </c>
      <c r="O19" s="63">
        <v>8987</v>
      </c>
      <c r="P19" s="63">
        <v>13202</v>
      </c>
      <c r="Q19" s="26">
        <v>9076</v>
      </c>
      <c r="R19" s="63">
        <v>0</v>
      </c>
      <c r="S19" s="63">
        <v>0</v>
      </c>
      <c r="T19" s="63">
        <v>0</v>
      </c>
      <c r="U19" s="63">
        <v>0</v>
      </c>
      <c r="V19" s="63">
        <f>O19+R19+U19</f>
        <v>8987</v>
      </c>
      <c r="W19" s="63">
        <f t="shared" si="30"/>
        <v>13202</v>
      </c>
      <c r="X19" s="26">
        <f t="shared" si="31"/>
        <v>9076</v>
      </c>
      <c r="Y19" s="25">
        <v>3</v>
      </c>
      <c r="Z19" s="30" t="s">
        <v>93</v>
      </c>
      <c r="AA19" s="63">
        <v>34570</v>
      </c>
      <c r="AB19" s="63">
        <v>38111</v>
      </c>
      <c r="AC19" s="26">
        <v>33949</v>
      </c>
      <c r="AD19" s="63">
        <v>0</v>
      </c>
      <c r="AE19" s="63">
        <v>0</v>
      </c>
      <c r="AF19" s="63">
        <v>0</v>
      </c>
      <c r="AG19" s="63">
        <v>0</v>
      </c>
      <c r="AH19" s="63">
        <f t="shared" si="32"/>
        <v>34570</v>
      </c>
      <c r="AI19" s="63">
        <f t="shared" si="33"/>
        <v>38111</v>
      </c>
      <c r="AJ19" s="26">
        <f t="shared" si="34"/>
        <v>33949</v>
      </c>
      <c r="AK19" s="25">
        <v>3</v>
      </c>
      <c r="AL19" s="30" t="s">
        <v>93</v>
      </c>
      <c r="AM19" s="63">
        <v>30475</v>
      </c>
      <c r="AN19" s="63">
        <v>33028</v>
      </c>
      <c r="AO19" s="26">
        <v>28754</v>
      </c>
      <c r="AP19" s="63">
        <v>0</v>
      </c>
      <c r="AQ19" s="63">
        <v>0</v>
      </c>
      <c r="AR19" s="63">
        <v>0</v>
      </c>
      <c r="AS19" s="63">
        <v>0</v>
      </c>
      <c r="AT19" s="63">
        <f t="shared" si="35"/>
        <v>30475</v>
      </c>
      <c r="AU19" s="63">
        <f t="shared" si="36"/>
        <v>33028</v>
      </c>
      <c r="AV19" s="26">
        <f t="shared" si="37"/>
        <v>28754</v>
      </c>
      <c r="AW19" s="25">
        <v>3</v>
      </c>
      <c r="AX19" s="30" t="s">
        <v>93</v>
      </c>
      <c r="AY19" s="63">
        <f t="shared" si="38"/>
        <v>28401</v>
      </c>
      <c r="AZ19" s="63">
        <v>0</v>
      </c>
      <c r="BA19" s="26">
        <v>0</v>
      </c>
      <c r="BB19" s="63">
        <v>1495</v>
      </c>
      <c r="BC19" s="63">
        <v>0</v>
      </c>
      <c r="BD19" s="26">
        <v>0</v>
      </c>
      <c r="BE19" s="63">
        <v>0</v>
      </c>
      <c r="BF19" s="63">
        <v>29896</v>
      </c>
      <c r="BG19" s="63">
        <f t="shared" si="39"/>
        <v>0</v>
      </c>
      <c r="BH19" s="26">
        <f t="shared" si="40"/>
        <v>0</v>
      </c>
      <c r="BI19" s="25">
        <v>3</v>
      </c>
      <c r="BJ19" s="30" t="s">
        <v>93</v>
      </c>
      <c r="BK19" s="63">
        <v>16219</v>
      </c>
      <c r="BL19" s="63">
        <v>17005</v>
      </c>
      <c r="BM19" s="26">
        <v>18679</v>
      </c>
      <c r="BN19" s="63">
        <v>0</v>
      </c>
      <c r="BO19" s="63">
        <v>0</v>
      </c>
      <c r="BP19" s="63">
        <v>0</v>
      </c>
      <c r="BQ19" s="63">
        <v>0</v>
      </c>
      <c r="BR19" s="63">
        <f t="shared" si="41"/>
        <v>16219</v>
      </c>
      <c r="BS19" s="63">
        <f t="shared" si="42"/>
        <v>17005</v>
      </c>
      <c r="BT19" s="26">
        <f t="shared" si="43"/>
        <v>18679</v>
      </c>
      <c r="BU19" s="25">
        <v>3</v>
      </c>
      <c r="BV19" s="30" t="s">
        <v>93</v>
      </c>
      <c r="BW19" s="63">
        <v>4304</v>
      </c>
      <c r="BX19" s="63">
        <v>4779</v>
      </c>
      <c r="BY19" s="26">
        <v>3451</v>
      </c>
      <c r="BZ19" s="63">
        <v>0</v>
      </c>
      <c r="CA19" s="63">
        <v>0</v>
      </c>
      <c r="CB19" s="63">
        <v>0</v>
      </c>
      <c r="CC19" s="63">
        <v>0</v>
      </c>
      <c r="CD19" s="63">
        <f t="shared" si="44"/>
        <v>4304</v>
      </c>
      <c r="CE19" s="163">
        <f t="shared" si="45"/>
        <v>4779</v>
      </c>
      <c r="CF19" s="26">
        <f t="shared" si="46"/>
        <v>3451</v>
      </c>
      <c r="CG19" s="85"/>
    </row>
    <row r="20" spans="1:85" x14ac:dyDescent="0.25">
      <c r="A20" s="25">
        <v>4</v>
      </c>
      <c r="B20" s="30" t="s">
        <v>94</v>
      </c>
      <c r="C20" s="63">
        <v>0</v>
      </c>
      <c r="D20" s="63">
        <v>0</v>
      </c>
      <c r="E20" s="26">
        <v>0</v>
      </c>
      <c r="F20" s="63">
        <v>0</v>
      </c>
      <c r="G20" s="63">
        <v>0</v>
      </c>
      <c r="H20" s="26">
        <v>0</v>
      </c>
      <c r="I20" s="63">
        <v>0</v>
      </c>
      <c r="J20" s="63">
        <f t="shared" ref="J20:J27" si="49">C20+F20+I20</f>
        <v>0</v>
      </c>
      <c r="K20" s="63">
        <f t="shared" si="47"/>
        <v>0</v>
      </c>
      <c r="L20" s="26">
        <f t="shared" si="48"/>
        <v>0</v>
      </c>
      <c r="M20" s="25">
        <v>4</v>
      </c>
      <c r="N20" s="30" t="s">
        <v>94</v>
      </c>
      <c r="O20" s="63">
        <v>0</v>
      </c>
      <c r="P20" s="63">
        <v>0</v>
      </c>
      <c r="Q20" s="26">
        <v>0</v>
      </c>
      <c r="R20" s="63">
        <v>0</v>
      </c>
      <c r="S20" s="63">
        <v>0</v>
      </c>
      <c r="T20" s="63">
        <v>0</v>
      </c>
      <c r="U20" s="63">
        <v>0</v>
      </c>
      <c r="V20" s="63">
        <f t="shared" ref="V20:V27" si="50">O20+R20+U20</f>
        <v>0</v>
      </c>
      <c r="W20" s="63">
        <f t="shared" si="30"/>
        <v>0</v>
      </c>
      <c r="X20" s="26">
        <f t="shared" si="31"/>
        <v>0</v>
      </c>
      <c r="Y20" s="25">
        <v>4</v>
      </c>
      <c r="Z20" s="30" t="s">
        <v>94</v>
      </c>
      <c r="AA20" s="63">
        <v>0</v>
      </c>
      <c r="AB20" s="63">
        <v>0</v>
      </c>
      <c r="AC20" s="26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f t="shared" si="33"/>
        <v>0</v>
      </c>
      <c r="AJ20" s="26">
        <f t="shared" si="34"/>
        <v>0</v>
      </c>
      <c r="AK20" s="25">
        <v>4</v>
      </c>
      <c r="AL20" s="30" t="s">
        <v>94</v>
      </c>
      <c r="AM20" s="63">
        <v>0</v>
      </c>
      <c r="AN20" s="63">
        <v>0</v>
      </c>
      <c r="AO20" s="26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f t="shared" si="36"/>
        <v>0</v>
      </c>
      <c r="AV20" s="26">
        <f t="shared" si="37"/>
        <v>0</v>
      </c>
      <c r="AW20" s="25">
        <v>4</v>
      </c>
      <c r="AX20" s="30" t="s">
        <v>94</v>
      </c>
      <c r="AY20" s="63">
        <f t="shared" si="38"/>
        <v>700</v>
      </c>
      <c r="AZ20" s="63">
        <v>0</v>
      </c>
      <c r="BA20" s="26">
        <v>0</v>
      </c>
      <c r="BB20" s="63">
        <v>0</v>
      </c>
      <c r="BC20" s="63">
        <v>0</v>
      </c>
      <c r="BD20" s="26">
        <v>0</v>
      </c>
      <c r="BE20" s="63">
        <v>0</v>
      </c>
      <c r="BF20" s="63">
        <v>700</v>
      </c>
      <c r="BG20" s="63">
        <f t="shared" si="39"/>
        <v>0</v>
      </c>
      <c r="BH20" s="26">
        <f t="shared" si="40"/>
        <v>0</v>
      </c>
      <c r="BI20" s="25">
        <v>4</v>
      </c>
      <c r="BJ20" s="30" t="s">
        <v>94</v>
      </c>
      <c r="BK20" s="63">
        <v>0</v>
      </c>
      <c r="BL20" s="63">
        <v>0</v>
      </c>
      <c r="BM20" s="26">
        <v>0</v>
      </c>
      <c r="BN20" s="63">
        <v>0</v>
      </c>
      <c r="BO20" s="63">
        <v>0</v>
      </c>
      <c r="BP20" s="63">
        <v>0</v>
      </c>
      <c r="BQ20" s="63">
        <v>0</v>
      </c>
      <c r="BR20" s="63">
        <v>0</v>
      </c>
      <c r="BS20" s="63">
        <f t="shared" si="42"/>
        <v>0</v>
      </c>
      <c r="BT20" s="26">
        <f t="shared" si="43"/>
        <v>0</v>
      </c>
      <c r="BU20" s="25">
        <v>4</v>
      </c>
      <c r="BV20" s="30" t="s">
        <v>94</v>
      </c>
      <c r="BW20" s="63">
        <v>0</v>
      </c>
      <c r="BX20" s="63">
        <v>0</v>
      </c>
      <c r="BY20" s="26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f t="shared" si="44"/>
        <v>0</v>
      </c>
      <c r="CE20" s="163">
        <f t="shared" si="45"/>
        <v>0</v>
      </c>
      <c r="CF20" s="26">
        <f t="shared" si="46"/>
        <v>0</v>
      </c>
      <c r="CG20" s="85"/>
    </row>
    <row r="21" spans="1:85" x14ac:dyDescent="0.25">
      <c r="A21" s="25">
        <v>5</v>
      </c>
      <c r="B21" s="30" t="s">
        <v>95</v>
      </c>
      <c r="C21" s="63">
        <v>0</v>
      </c>
      <c r="D21" s="63">
        <v>0</v>
      </c>
      <c r="E21" s="26">
        <v>0</v>
      </c>
      <c r="F21" s="63">
        <v>0</v>
      </c>
      <c r="G21" s="63">
        <v>0</v>
      </c>
      <c r="H21" s="26">
        <v>0</v>
      </c>
      <c r="I21" s="63">
        <v>0</v>
      </c>
      <c r="J21" s="63">
        <f t="shared" si="49"/>
        <v>0</v>
      </c>
      <c r="K21" s="63">
        <f t="shared" si="47"/>
        <v>0</v>
      </c>
      <c r="L21" s="26">
        <f t="shared" si="48"/>
        <v>0</v>
      </c>
      <c r="M21" s="25">
        <v>5</v>
      </c>
      <c r="N21" s="30" t="s">
        <v>95</v>
      </c>
      <c r="O21" s="63">
        <v>0</v>
      </c>
      <c r="P21" s="63">
        <v>0</v>
      </c>
      <c r="Q21" s="26">
        <v>0</v>
      </c>
      <c r="R21" s="63">
        <v>0</v>
      </c>
      <c r="S21" s="63">
        <v>0</v>
      </c>
      <c r="T21" s="63">
        <v>0</v>
      </c>
      <c r="U21" s="63">
        <v>0</v>
      </c>
      <c r="V21" s="63">
        <f t="shared" si="50"/>
        <v>0</v>
      </c>
      <c r="W21" s="63">
        <f t="shared" si="30"/>
        <v>0</v>
      </c>
      <c r="X21" s="26">
        <f t="shared" si="31"/>
        <v>0</v>
      </c>
      <c r="Y21" s="25">
        <v>5</v>
      </c>
      <c r="Z21" s="30" t="s">
        <v>95</v>
      </c>
      <c r="AA21" s="63">
        <v>0</v>
      </c>
      <c r="AB21" s="63">
        <v>0</v>
      </c>
      <c r="AC21" s="26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f t="shared" si="33"/>
        <v>0</v>
      </c>
      <c r="AJ21" s="26">
        <f t="shared" si="34"/>
        <v>0</v>
      </c>
      <c r="AK21" s="25">
        <v>5</v>
      </c>
      <c r="AL21" s="30" t="s">
        <v>95</v>
      </c>
      <c r="AM21" s="63">
        <v>0</v>
      </c>
      <c r="AN21" s="63">
        <v>0</v>
      </c>
      <c r="AO21" s="26">
        <v>0</v>
      </c>
      <c r="AP21" s="63">
        <v>0</v>
      </c>
      <c r="AQ21" s="63">
        <v>0</v>
      </c>
      <c r="AR21" s="63">
        <v>0</v>
      </c>
      <c r="AS21" s="63">
        <v>0</v>
      </c>
      <c r="AT21" s="63">
        <v>0</v>
      </c>
      <c r="AU21" s="63">
        <f t="shared" si="36"/>
        <v>0</v>
      </c>
      <c r="AV21" s="26">
        <f t="shared" si="37"/>
        <v>0</v>
      </c>
      <c r="AW21" s="25">
        <v>5</v>
      </c>
      <c r="AX21" s="30" t="s">
        <v>95</v>
      </c>
      <c r="AY21" s="63">
        <f t="shared" si="38"/>
        <v>0</v>
      </c>
      <c r="AZ21" s="63">
        <v>0</v>
      </c>
      <c r="BA21" s="26">
        <v>0</v>
      </c>
      <c r="BB21" s="63">
        <v>0</v>
      </c>
      <c r="BC21" s="63">
        <v>0</v>
      </c>
      <c r="BD21" s="26">
        <v>0</v>
      </c>
      <c r="BE21" s="63">
        <v>0</v>
      </c>
      <c r="BF21" s="63">
        <v>0</v>
      </c>
      <c r="BG21" s="63">
        <f t="shared" si="39"/>
        <v>0</v>
      </c>
      <c r="BH21" s="26">
        <f t="shared" si="40"/>
        <v>0</v>
      </c>
      <c r="BI21" s="25">
        <v>5</v>
      </c>
      <c r="BJ21" s="30" t="s">
        <v>95</v>
      </c>
      <c r="BK21" s="63">
        <v>0</v>
      </c>
      <c r="BL21" s="63">
        <v>0</v>
      </c>
      <c r="BM21" s="26">
        <v>0</v>
      </c>
      <c r="BN21" s="63">
        <v>0</v>
      </c>
      <c r="BO21" s="63">
        <v>0</v>
      </c>
      <c r="BP21" s="63">
        <v>0</v>
      </c>
      <c r="BQ21" s="63">
        <v>0</v>
      </c>
      <c r="BR21" s="63">
        <v>0</v>
      </c>
      <c r="BS21" s="63">
        <f t="shared" si="42"/>
        <v>0</v>
      </c>
      <c r="BT21" s="26">
        <f t="shared" si="43"/>
        <v>0</v>
      </c>
      <c r="BU21" s="25">
        <v>5</v>
      </c>
      <c r="BV21" s="30" t="s">
        <v>95</v>
      </c>
      <c r="BW21" s="63">
        <v>0</v>
      </c>
      <c r="BX21" s="63">
        <v>0</v>
      </c>
      <c r="BY21" s="26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f t="shared" si="44"/>
        <v>0</v>
      </c>
      <c r="CE21" s="163">
        <f t="shared" si="45"/>
        <v>0</v>
      </c>
      <c r="CF21" s="26">
        <f t="shared" si="46"/>
        <v>0</v>
      </c>
      <c r="CG21" s="85"/>
    </row>
    <row r="22" spans="1:85" x14ac:dyDescent="0.25">
      <c r="A22" s="25">
        <v>6</v>
      </c>
      <c r="B22" s="29" t="s">
        <v>88</v>
      </c>
      <c r="C22" s="63">
        <f t="shared" ref="C22:L22" si="51">C17+C18+C19+C20+C21</f>
        <v>299587</v>
      </c>
      <c r="D22" s="63">
        <f t="shared" si="51"/>
        <v>309578</v>
      </c>
      <c r="E22" s="26">
        <f t="shared" si="51"/>
        <v>266730</v>
      </c>
      <c r="F22" s="63">
        <f t="shared" si="51"/>
        <v>9021</v>
      </c>
      <c r="G22" s="63">
        <f t="shared" si="51"/>
        <v>9021</v>
      </c>
      <c r="H22" s="26">
        <f t="shared" si="51"/>
        <v>7295</v>
      </c>
      <c r="I22" s="63">
        <f t="shared" si="51"/>
        <v>0</v>
      </c>
      <c r="J22" s="63">
        <f t="shared" si="51"/>
        <v>308608</v>
      </c>
      <c r="K22" s="63">
        <f t="shared" si="51"/>
        <v>318599</v>
      </c>
      <c r="L22" s="26">
        <f t="shared" si="51"/>
        <v>274025</v>
      </c>
      <c r="M22" s="25">
        <v>6</v>
      </c>
      <c r="N22" s="29" t="s">
        <v>88</v>
      </c>
      <c r="O22" s="63">
        <f>O17+O18+O19+O20+O21</f>
        <v>37318</v>
      </c>
      <c r="P22" s="63">
        <f t="shared" ref="P22:Q22" si="52">P17+P18+P19+P20+P21</f>
        <v>43913</v>
      </c>
      <c r="Q22" s="26">
        <f t="shared" si="52"/>
        <v>37069</v>
      </c>
      <c r="R22" s="63">
        <v>0</v>
      </c>
      <c r="S22" s="63">
        <v>0</v>
      </c>
      <c r="T22" s="63">
        <v>0</v>
      </c>
      <c r="U22" s="63">
        <v>0</v>
      </c>
      <c r="V22" s="63">
        <f t="shared" si="50"/>
        <v>37318</v>
      </c>
      <c r="W22" s="63">
        <f t="shared" si="30"/>
        <v>43913</v>
      </c>
      <c r="X22" s="26">
        <f t="shared" si="31"/>
        <v>37069</v>
      </c>
      <c r="Y22" s="25">
        <v>6</v>
      </c>
      <c r="Z22" s="29" t="s">
        <v>88</v>
      </c>
      <c r="AA22" s="63">
        <f>AA17+AA18+AA19+AA20+AA21</f>
        <v>110617</v>
      </c>
      <c r="AB22" s="63">
        <f t="shared" ref="AB22:AC22" si="53">AB17+AB18+AB19+AB20+AB21</f>
        <v>123228</v>
      </c>
      <c r="AC22" s="26">
        <f t="shared" si="53"/>
        <v>118879</v>
      </c>
      <c r="AD22" s="63">
        <f>AD17+AD18+AD19+AD20+AD21</f>
        <v>0</v>
      </c>
      <c r="AE22" s="63">
        <v>0</v>
      </c>
      <c r="AF22" s="63">
        <v>0</v>
      </c>
      <c r="AG22" s="63">
        <f>AG17+AG18+AG19+AG20+AG21</f>
        <v>0</v>
      </c>
      <c r="AH22" s="63">
        <f t="shared" si="32"/>
        <v>110617</v>
      </c>
      <c r="AI22" s="63">
        <f t="shared" si="33"/>
        <v>123228</v>
      </c>
      <c r="AJ22" s="26">
        <f t="shared" si="34"/>
        <v>118879</v>
      </c>
      <c r="AK22" s="25">
        <v>6</v>
      </c>
      <c r="AL22" s="29" t="s">
        <v>88</v>
      </c>
      <c r="AM22" s="63">
        <f>AM17+AM18+AM19+AM20+AM21</f>
        <v>98460</v>
      </c>
      <c r="AN22" s="63">
        <f t="shared" ref="AN22:AT22" si="54">AN17+AN18+AN19+AN20+AN21</f>
        <v>109421</v>
      </c>
      <c r="AO22" s="26">
        <f t="shared" si="54"/>
        <v>98721</v>
      </c>
      <c r="AP22" s="63">
        <f t="shared" si="54"/>
        <v>0</v>
      </c>
      <c r="AQ22" s="63">
        <v>0</v>
      </c>
      <c r="AR22" s="63">
        <v>0</v>
      </c>
      <c r="AS22" s="63">
        <v>0</v>
      </c>
      <c r="AT22" s="63">
        <f t="shared" si="54"/>
        <v>98460</v>
      </c>
      <c r="AU22" s="63">
        <f t="shared" si="36"/>
        <v>109421</v>
      </c>
      <c r="AV22" s="26">
        <f t="shared" si="37"/>
        <v>98721</v>
      </c>
      <c r="AW22" s="25">
        <v>6</v>
      </c>
      <c r="AX22" s="29" t="s">
        <v>88</v>
      </c>
      <c r="AY22" s="63">
        <f t="shared" si="38"/>
        <v>78367</v>
      </c>
      <c r="AZ22" s="63">
        <v>0</v>
      </c>
      <c r="BA22" s="26">
        <f>BA17+BA18+BA19+BA20+BA21</f>
        <v>0</v>
      </c>
      <c r="BB22" s="63">
        <f>BB17+BB18+BB19+BB20+BB21</f>
        <v>3622</v>
      </c>
      <c r="BC22" s="63">
        <f>BC17+BC18+BC19+BC20+BC21</f>
        <v>0</v>
      </c>
      <c r="BD22" s="26">
        <f>BD17+BD18+BD19+BD20+BD21</f>
        <v>0</v>
      </c>
      <c r="BE22" s="63">
        <v>0</v>
      </c>
      <c r="BF22" s="63">
        <f>BF17+BF18+BF19+BF20+BF21</f>
        <v>81989</v>
      </c>
      <c r="BG22" s="63">
        <f t="shared" si="39"/>
        <v>0</v>
      </c>
      <c r="BH22" s="26">
        <f t="shared" si="40"/>
        <v>0</v>
      </c>
      <c r="BI22" s="25">
        <v>6</v>
      </c>
      <c r="BJ22" s="29" t="s">
        <v>88</v>
      </c>
      <c r="BK22" s="63">
        <f>BK17+BK18+BK19+BK20+BK21</f>
        <v>37443</v>
      </c>
      <c r="BL22" s="63">
        <f t="shared" ref="BL22:BM22" si="55">BL17+BL18+BL19+BL20+BL21</f>
        <v>39104</v>
      </c>
      <c r="BM22" s="26">
        <f t="shared" si="55"/>
        <v>39635</v>
      </c>
      <c r="BN22" s="63">
        <f>BN17+BN18+BN19+BN20+BN21</f>
        <v>0</v>
      </c>
      <c r="BO22" s="63">
        <v>0</v>
      </c>
      <c r="BP22" s="63">
        <v>0</v>
      </c>
      <c r="BQ22" s="63">
        <v>0</v>
      </c>
      <c r="BR22" s="63">
        <f t="shared" si="41"/>
        <v>37443</v>
      </c>
      <c r="BS22" s="63">
        <f t="shared" si="42"/>
        <v>39104</v>
      </c>
      <c r="BT22" s="26">
        <f t="shared" si="43"/>
        <v>39635</v>
      </c>
      <c r="BU22" s="25">
        <v>6</v>
      </c>
      <c r="BV22" s="29" t="s">
        <v>88</v>
      </c>
      <c r="BW22" s="63">
        <f>BW17+BW18+BW19+BW20+BW21</f>
        <v>20595</v>
      </c>
      <c r="BX22" s="63">
        <f t="shared" ref="BX22:BZ22" si="56">BX17+BX18+BX19+BX20+BX21</f>
        <v>21855</v>
      </c>
      <c r="BY22" s="26">
        <f t="shared" si="56"/>
        <v>16273</v>
      </c>
      <c r="BZ22" s="63">
        <f t="shared" si="56"/>
        <v>0</v>
      </c>
      <c r="CA22" s="63">
        <f t="shared" ref="CA22" si="57">CA17+CA18+CA19+CA20+CA21</f>
        <v>0</v>
      </c>
      <c r="CB22" s="63">
        <f t="shared" ref="CB22:CC22" si="58">CB17+CB18+CB19+CB20+CB21</f>
        <v>0</v>
      </c>
      <c r="CC22" s="63">
        <f t="shared" si="58"/>
        <v>0</v>
      </c>
      <c r="CD22" s="63">
        <f t="shared" ref="CD22" si="59">CD17+CD18+CD19+CD20+CD21</f>
        <v>20595</v>
      </c>
      <c r="CE22" s="163">
        <f t="shared" si="45"/>
        <v>21855</v>
      </c>
      <c r="CF22" s="26">
        <f t="shared" si="46"/>
        <v>16273</v>
      </c>
      <c r="CG22" s="85"/>
    </row>
    <row r="23" spans="1:85" x14ac:dyDescent="0.25">
      <c r="A23" s="25">
        <v>7</v>
      </c>
      <c r="B23" s="30" t="s">
        <v>96</v>
      </c>
      <c r="C23" s="63">
        <v>4580</v>
      </c>
      <c r="D23" s="63">
        <v>4580</v>
      </c>
      <c r="E23" s="26">
        <v>5698</v>
      </c>
      <c r="F23" s="63">
        <v>0</v>
      </c>
      <c r="G23" s="63">
        <v>0</v>
      </c>
      <c r="H23" s="26">
        <v>0</v>
      </c>
      <c r="I23" s="63">
        <v>0</v>
      </c>
      <c r="J23" s="63">
        <f t="shared" si="49"/>
        <v>4580</v>
      </c>
      <c r="K23" s="63">
        <f t="shared" si="47"/>
        <v>4580</v>
      </c>
      <c r="L23" s="26">
        <f t="shared" si="48"/>
        <v>5698</v>
      </c>
      <c r="M23" s="25">
        <v>7</v>
      </c>
      <c r="N23" s="30" t="s">
        <v>96</v>
      </c>
      <c r="O23" s="63">
        <v>0</v>
      </c>
      <c r="P23" s="63">
        <v>0</v>
      </c>
      <c r="Q23" s="26">
        <v>0</v>
      </c>
      <c r="R23" s="63">
        <v>0</v>
      </c>
      <c r="S23" s="63">
        <v>0</v>
      </c>
      <c r="T23" s="63">
        <v>0</v>
      </c>
      <c r="U23" s="63">
        <v>0</v>
      </c>
      <c r="V23" s="63">
        <f t="shared" si="50"/>
        <v>0</v>
      </c>
      <c r="W23" s="63">
        <f t="shared" si="30"/>
        <v>0</v>
      </c>
      <c r="X23" s="26">
        <f t="shared" si="31"/>
        <v>0</v>
      </c>
      <c r="Y23" s="25">
        <v>7</v>
      </c>
      <c r="Z23" s="30" t="s">
        <v>96</v>
      </c>
      <c r="AA23" s="63">
        <v>0</v>
      </c>
      <c r="AB23" s="63">
        <v>0</v>
      </c>
      <c r="AC23" s="26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f t="shared" si="33"/>
        <v>0</v>
      </c>
      <c r="AJ23" s="26">
        <f t="shared" si="34"/>
        <v>0</v>
      </c>
      <c r="AK23" s="25">
        <v>7</v>
      </c>
      <c r="AL23" s="30" t="s">
        <v>96</v>
      </c>
      <c r="AM23" s="63">
        <v>0</v>
      </c>
      <c r="AN23" s="63">
        <v>0</v>
      </c>
      <c r="AO23" s="26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f t="shared" si="36"/>
        <v>0</v>
      </c>
      <c r="AV23" s="26">
        <f t="shared" si="37"/>
        <v>0</v>
      </c>
      <c r="AW23" s="25">
        <v>7</v>
      </c>
      <c r="AX23" s="30" t="s">
        <v>96</v>
      </c>
      <c r="AY23" s="63">
        <f t="shared" si="38"/>
        <v>744</v>
      </c>
      <c r="AZ23" s="63">
        <v>0</v>
      </c>
      <c r="BA23" s="26">
        <v>0</v>
      </c>
      <c r="BB23" s="63">
        <v>0</v>
      </c>
      <c r="BC23" s="63">
        <v>0</v>
      </c>
      <c r="BD23" s="26">
        <v>0</v>
      </c>
      <c r="BE23" s="63">
        <v>0</v>
      </c>
      <c r="BF23" s="63">
        <v>744</v>
      </c>
      <c r="BG23" s="63">
        <f t="shared" si="39"/>
        <v>0</v>
      </c>
      <c r="BH23" s="26">
        <f t="shared" si="40"/>
        <v>0</v>
      </c>
      <c r="BI23" s="25">
        <v>7</v>
      </c>
      <c r="BJ23" s="30" t="s">
        <v>96</v>
      </c>
      <c r="BK23" s="63">
        <v>0</v>
      </c>
      <c r="BL23" s="63">
        <v>2252</v>
      </c>
      <c r="BM23" s="26">
        <v>1300</v>
      </c>
      <c r="BN23" s="63">
        <v>0</v>
      </c>
      <c r="BO23" s="63">
        <v>0</v>
      </c>
      <c r="BP23" s="63">
        <v>0</v>
      </c>
      <c r="BQ23" s="63">
        <v>0</v>
      </c>
      <c r="BR23" s="63">
        <v>0</v>
      </c>
      <c r="BS23" s="63">
        <f t="shared" si="42"/>
        <v>2252</v>
      </c>
      <c r="BT23" s="26">
        <f t="shared" si="43"/>
        <v>1300</v>
      </c>
      <c r="BU23" s="25">
        <v>7</v>
      </c>
      <c r="BV23" s="30" t="s">
        <v>96</v>
      </c>
      <c r="BW23" s="63">
        <v>0</v>
      </c>
      <c r="BX23" s="63">
        <v>0</v>
      </c>
      <c r="BY23" s="26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f t="shared" si="44"/>
        <v>0</v>
      </c>
      <c r="CE23" s="163">
        <f t="shared" si="45"/>
        <v>0</v>
      </c>
      <c r="CF23" s="26">
        <f t="shared" si="46"/>
        <v>0</v>
      </c>
      <c r="CG23" s="85"/>
    </row>
    <row r="24" spans="1:85" x14ac:dyDescent="0.25">
      <c r="A24" s="25">
        <v>8</v>
      </c>
      <c r="B24" s="30" t="s">
        <v>97</v>
      </c>
      <c r="C24" s="63">
        <v>0</v>
      </c>
      <c r="D24" s="63">
        <v>0</v>
      </c>
      <c r="E24" s="26">
        <v>0</v>
      </c>
      <c r="F24" s="63">
        <v>0</v>
      </c>
      <c r="G24" s="63">
        <v>0</v>
      </c>
      <c r="H24" s="26">
        <v>0</v>
      </c>
      <c r="I24" s="63">
        <v>0</v>
      </c>
      <c r="J24" s="63">
        <f t="shared" si="49"/>
        <v>0</v>
      </c>
      <c r="K24" s="63">
        <f t="shared" si="47"/>
        <v>0</v>
      </c>
      <c r="L24" s="26">
        <f t="shared" si="48"/>
        <v>0</v>
      </c>
      <c r="M24" s="25">
        <v>8</v>
      </c>
      <c r="N24" s="30" t="s">
        <v>97</v>
      </c>
      <c r="O24" s="63">
        <v>0</v>
      </c>
      <c r="P24" s="63">
        <v>0</v>
      </c>
      <c r="Q24" s="26">
        <v>0</v>
      </c>
      <c r="R24" s="63">
        <v>0</v>
      </c>
      <c r="S24" s="63">
        <v>0</v>
      </c>
      <c r="T24" s="63">
        <v>0</v>
      </c>
      <c r="U24" s="63"/>
      <c r="V24" s="63">
        <f t="shared" si="50"/>
        <v>0</v>
      </c>
      <c r="W24" s="63">
        <f t="shared" si="30"/>
        <v>0</v>
      </c>
      <c r="X24" s="26">
        <f t="shared" si="31"/>
        <v>0</v>
      </c>
      <c r="Y24" s="25">
        <v>8</v>
      </c>
      <c r="Z24" s="30" t="s">
        <v>97</v>
      </c>
      <c r="AA24" s="63">
        <v>0</v>
      </c>
      <c r="AB24" s="63">
        <v>0</v>
      </c>
      <c r="AC24" s="26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f t="shared" si="33"/>
        <v>0</v>
      </c>
      <c r="AJ24" s="26">
        <f t="shared" si="34"/>
        <v>0</v>
      </c>
      <c r="AK24" s="25">
        <v>8</v>
      </c>
      <c r="AL24" s="30" t="s">
        <v>97</v>
      </c>
      <c r="AM24" s="63">
        <v>0</v>
      </c>
      <c r="AN24" s="63">
        <v>0</v>
      </c>
      <c r="AO24" s="26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f t="shared" si="36"/>
        <v>0</v>
      </c>
      <c r="AV24" s="26">
        <f t="shared" si="37"/>
        <v>0</v>
      </c>
      <c r="AW24" s="25">
        <v>8</v>
      </c>
      <c r="AX24" s="30" t="s">
        <v>97</v>
      </c>
      <c r="AY24" s="63">
        <f t="shared" si="38"/>
        <v>0</v>
      </c>
      <c r="AZ24" s="63">
        <v>0</v>
      </c>
      <c r="BA24" s="26">
        <v>0</v>
      </c>
      <c r="BB24" s="63">
        <v>0</v>
      </c>
      <c r="BC24" s="63">
        <v>0</v>
      </c>
      <c r="BD24" s="26">
        <v>0</v>
      </c>
      <c r="BE24" s="63">
        <v>0</v>
      </c>
      <c r="BF24" s="63">
        <v>0</v>
      </c>
      <c r="BG24" s="63">
        <f t="shared" si="39"/>
        <v>0</v>
      </c>
      <c r="BH24" s="26">
        <f t="shared" si="40"/>
        <v>0</v>
      </c>
      <c r="BI24" s="25">
        <v>8</v>
      </c>
      <c r="BJ24" s="30" t="s">
        <v>97</v>
      </c>
      <c r="BK24" s="63">
        <v>0</v>
      </c>
      <c r="BL24" s="63">
        <v>0</v>
      </c>
      <c r="BM24" s="26">
        <v>0</v>
      </c>
      <c r="BN24" s="63">
        <v>0</v>
      </c>
      <c r="BO24" s="63">
        <v>0</v>
      </c>
      <c r="BP24" s="63">
        <v>0</v>
      </c>
      <c r="BQ24" s="63">
        <v>0</v>
      </c>
      <c r="BR24" s="63">
        <v>0</v>
      </c>
      <c r="BS24" s="63">
        <f t="shared" si="42"/>
        <v>0</v>
      </c>
      <c r="BT24" s="26">
        <f t="shared" si="43"/>
        <v>0</v>
      </c>
      <c r="BU24" s="25">
        <v>8</v>
      </c>
      <c r="BV24" s="30" t="s">
        <v>97</v>
      </c>
      <c r="BW24" s="63">
        <v>0</v>
      </c>
      <c r="BX24" s="63">
        <v>0</v>
      </c>
      <c r="BY24" s="26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f t="shared" si="44"/>
        <v>0</v>
      </c>
      <c r="CE24" s="163">
        <f t="shared" si="45"/>
        <v>0</v>
      </c>
      <c r="CF24" s="26">
        <f t="shared" si="46"/>
        <v>0</v>
      </c>
      <c r="CG24" s="85"/>
    </row>
    <row r="25" spans="1:85" x14ac:dyDescent="0.25">
      <c r="A25" s="25">
        <v>9</v>
      </c>
      <c r="B25" s="30" t="s">
        <v>98</v>
      </c>
      <c r="C25" s="63">
        <v>0</v>
      </c>
      <c r="D25" s="63">
        <v>0</v>
      </c>
      <c r="E25" s="26">
        <v>0</v>
      </c>
      <c r="F25" s="63">
        <v>0</v>
      </c>
      <c r="G25" s="63">
        <v>0</v>
      </c>
      <c r="H25" s="26">
        <v>0</v>
      </c>
      <c r="I25" s="63">
        <v>0</v>
      </c>
      <c r="J25" s="63">
        <f t="shared" si="49"/>
        <v>0</v>
      </c>
      <c r="K25" s="63">
        <f t="shared" si="47"/>
        <v>0</v>
      </c>
      <c r="L25" s="26">
        <f t="shared" si="48"/>
        <v>0</v>
      </c>
      <c r="M25" s="25">
        <v>9</v>
      </c>
      <c r="N25" s="30" t="s">
        <v>98</v>
      </c>
      <c r="O25" s="63">
        <v>0</v>
      </c>
      <c r="P25" s="63">
        <v>0</v>
      </c>
      <c r="Q25" s="26">
        <v>0</v>
      </c>
      <c r="R25" s="63">
        <v>0</v>
      </c>
      <c r="S25" s="63">
        <v>0</v>
      </c>
      <c r="T25" s="63">
        <v>0</v>
      </c>
      <c r="U25" s="63">
        <v>0</v>
      </c>
      <c r="V25" s="63">
        <f t="shared" si="50"/>
        <v>0</v>
      </c>
      <c r="W25" s="63">
        <f t="shared" si="30"/>
        <v>0</v>
      </c>
      <c r="X25" s="26">
        <f t="shared" si="31"/>
        <v>0</v>
      </c>
      <c r="Y25" s="25">
        <v>9</v>
      </c>
      <c r="Z25" s="30" t="s">
        <v>98</v>
      </c>
      <c r="AA25" s="63">
        <v>0</v>
      </c>
      <c r="AB25" s="63">
        <v>0</v>
      </c>
      <c r="AC25" s="26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f t="shared" si="33"/>
        <v>0</v>
      </c>
      <c r="AJ25" s="26">
        <f t="shared" si="34"/>
        <v>0</v>
      </c>
      <c r="AK25" s="25">
        <v>9</v>
      </c>
      <c r="AL25" s="30" t="s">
        <v>98</v>
      </c>
      <c r="AM25" s="63">
        <v>0</v>
      </c>
      <c r="AN25" s="63">
        <v>0</v>
      </c>
      <c r="AO25" s="26">
        <v>0</v>
      </c>
      <c r="AP25" s="63">
        <v>0</v>
      </c>
      <c r="AQ25" s="63">
        <v>0</v>
      </c>
      <c r="AR25" s="63">
        <v>0</v>
      </c>
      <c r="AS25" s="63">
        <v>0</v>
      </c>
      <c r="AT25" s="63">
        <v>0</v>
      </c>
      <c r="AU25" s="63">
        <f t="shared" si="36"/>
        <v>0</v>
      </c>
      <c r="AV25" s="26">
        <f t="shared" si="37"/>
        <v>0</v>
      </c>
      <c r="AW25" s="25">
        <v>9</v>
      </c>
      <c r="AX25" s="30" t="s">
        <v>98</v>
      </c>
      <c r="AY25" s="63">
        <f t="shared" si="38"/>
        <v>0</v>
      </c>
      <c r="AZ25" s="63">
        <v>0</v>
      </c>
      <c r="BA25" s="26">
        <v>0</v>
      </c>
      <c r="BB25" s="63">
        <v>0</v>
      </c>
      <c r="BC25" s="63">
        <v>0</v>
      </c>
      <c r="BD25" s="26">
        <v>0</v>
      </c>
      <c r="BE25" s="63">
        <v>0</v>
      </c>
      <c r="BF25" s="63">
        <v>0</v>
      </c>
      <c r="BG25" s="63">
        <f t="shared" si="39"/>
        <v>0</v>
      </c>
      <c r="BH25" s="26">
        <f t="shared" si="40"/>
        <v>0</v>
      </c>
      <c r="BI25" s="25">
        <v>9</v>
      </c>
      <c r="BJ25" s="30" t="s">
        <v>98</v>
      </c>
      <c r="BK25" s="63">
        <v>0</v>
      </c>
      <c r="BL25" s="63">
        <v>0</v>
      </c>
      <c r="BM25" s="26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f t="shared" si="42"/>
        <v>0</v>
      </c>
      <c r="BT25" s="26">
        <f t="shared" si="43"/>
        <v>0</v>
      </c>
      <c r="BU25" s="25">
        <v>9</v>
      </c>
      <c r="BV25" s="30" t="s">
        <v>98</v>
      </c>
      <c r="BW25" s="63">
        <v>0</v>
      </c>
      <c r="BX25" s="63">
        <v>0</v>
      </c>
      <c r="BY25" s="26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f t="shared" si="44"/>
        <v>0</v>
      </c>
      <c r="CE25" s="163">
        <f t="shared" si="45"/>
        <v>0</v>
      </c>
      <c r="CF25" s="26">
        <f t="shared" si="46"/>
        <v>0</v>
      </c>
      <c r="CG25" s="85"/>
    </row>
    <row r="26" spans="1:85" x14ac:dyDescent="0.25">
      <c r="A26" s="25">
        <v>10</v>
      </c>
      <c r="B26" s="29" t="s">
        <v>89</v>
      </c>
      <c r="C26" s="63">
        <f t="shared" ref="C26:I26" si="60">C23+C24+C25</f>
        <v>4580</v>
      </c>
      <c r="D26" s="63">
        <f t="shared" si="60"/>
        <v>4580</v>
      </c>
      <c r="E26" s="63">
        <f t="shared" si="60"/>
        <v>5698</v>
      </c>
      <c r="F26" s="63">
        <f t="shared" si="60"/>
        <v>0</v>
      </c>
      <c r="G26" s="63">
        <f t="shared" si="60"/>
        <v>0</v>
      </c>
      <c r="H26" s="26">
        <f t="shared" si="60"/>
        <v>0</v>
      </c>
      <c r="I26" s="63">
        <f t="shared" si="60"/>
        <v>0</v>
      </c>
      <c r="J26" s="63">
        <f t="shared" si="49"/>
        <v>4580</v>
      </c>
      <c r="K26" s="63">
        <f t="shared" si="47"/>
        <v>4580</v>
      </c>
      <c r="L26" s="26">
        <f t="shared" si="48"/>
        <v>5698</v>
      </c>
      <c r="M26" s="25">
        <v>10</v>
      </c>
      <c r="N26" s="29" t="s">
        <v>89</v>
      </c>
      <c r="O26" s="63">
        <f>O23+O24+O25</f>
        <v>0</v>
      </c>
      <c r="P26" s="63">
        <v>0</v>
      </c>
      <c r="Q26" s="26">
        <v>0</v>
      </c>
      <c r="R26" s="63">
        <f>R23+R24+R25</f>
        <v>0</v>
      </c>
      <c r="S26" s="63">
        <v>0</v>
      </c>
      <c r="T26" s="63">
        <v>0</v>
      </c>
      <c r="U26" s="63">
        <f>U23+U24+U25</f>
        <v>0</v>
      </c>
      <c r="V26" s="63">
        <f t="shared" si="50"/>
        <v>0</v>
      </c>
      <c r="W26" s="63">
        <f t="shared" si="30"/>
        <v>0</v>
      </c>
      <c r="X26" s="26">
        <f t="shared" si="31"/>
        <v>0</v>
      </c>
      <c r="Y26" s="25">
        <v>10</v>
      </c>
      <c r="Z26" s="29" t="s">
        <v>89</v>
      </c>
      <c r="AA26" s="63">
        <f>AA23+AA24+AA25</f>
        <v>0</v>
      </c>
      <c r="AB26" s="63">
        <f t="shared" ref="AB26:AC26" si="61">AB23+AB24+AB25</f>
        <v>0</v>
      </c>
      <c r="AC26" s="26">
        <f t="shared" si="61"/>
        <v>0</v>
      </c>
      <c r="AD26" s="63">
        <f>AD23+AD24+AD25</f>
        <v>0</v>
      </c>
      <c r="AE26" s="63">
        <v>0</v>
      </c>
      <c r="AF26" s="63">
        <v>0</v>
      </c>
      <c r="AG26" s="63">
        <f>AG23+AG24+AG25</f>
        <v>0</v>
      </c>
      <c r="AH26" s="63">
        <f t="shared" si="32"/>
        <v>0</v>
      </c>
      <c r="AI26" s="63">
        <f t="shared" si="33"/>
        <v>0</v>
      </c>
      <c r="AJ26" s="26">
        <f t="shared" si="34"/>
        <v>0</v>
      </c>
      <c r="AK26" s="25">
        <v>10</v>
      </c>
      <c r="AL26" s="29" t="s">
        <v>89</v>
      </c>
      <c r="AM26" s="63">
        <f>AM23+AM24+AM25</f>
        <v>0</v>
      </c>
      <c r="AN26" s="63">
        <f t="shared" ref="AN26:AT26" si="62">AN23+AN24+AN25</f>
        <v>0</v>
      </c>
      <c r="AO26" s="26">
        <f t="shared" si="62"/>
        <v>0</v>
      </c>
      <c r="AP26" s="63">
        <f t="shared" si="62"/>
        <v>0</v>
      </c>
      <c r="AQ26" s="63">
        <f t="shared" si="62"/>
        <v>0</v>
      </c>
      <c r="AR26" s="63">
        <v>0</v>
      </c>
      <c r="AS26" s="63">
        <f t="shared" si="62"/>
        <v>0</v>
      </c>
      <c r="AT26" s="63">
        <f t="shared" si="62"/>
        <v>0</v>
      </c>
      <c r="AU26" s="63">
        <f t="shared" si="36"/>
        <v>0</v>
      </c>
      <c r="AV26" s="26">
        <f t="shared" si="37"/>
        <v>0</v>
      </c>
      <c r="AW26" s="25">
        <v>10</v>
      </c>
      <c r="AX26" s="29" t="s">
        <v>89</v>
      </c>
      <c r="AY26" s="63">
        <f t="shared" si="38"/>
        <v>744</v>
      </c>
      <c r="AZ26" s="63">
        <f t="shared" ref="AZ26:BF26" si="63">AZ23+AZ24+AZ25</f>
        <v>0</v>
      </c>
      <c r="BA26" s="26">
        <f t="shared" si="63"/>
        <v>0</v>
      </c>
      <c r="BB26" s="63">
        <f t="shared" si="63"/>
        <v>0</v>
      </c>
      <c r="BC26" s="63">
        <f t="shared" si="63"/>
        <v>0</v>
      </c>
      <c r="BD26" s="26">
        <f t="shared" si="63"/>
        <v>0</v>
      </c>
      <c r="BE26" s="63">
        <f t="shared" si="63"/>
        <v>0</v>
      </c>
      <c r="BF26" s="63">
        <f t="shared" si="63"/>
        <v>744</v>
      </c>
      <c r="BG26" s="63">
        <f t="shared" si="39"/>
        <v>0</v>
      </c>
      <c r="BH26" s="26">
        <f t="shared" si="40"/>
        <v>0</v>
      </c>
      <c r="BI26" s="25">
        <v>10</v>
      </c>
      <c r="BJ26" s="29" t="s">
        <v>89</v>
      </c>
      <c r="BK26" s="63">
        <f>BK23+BK24+BK25</f>
        <v>0</v>
      </c>
      <c r="BL26" s="63">
        <f t="shared" ref="BL26:BM26" si="64">BL23+BL24+BL25</f>
        <v>2252</v>
      </c>
      <c r="BM26" s="26">
        <f t="shared" si="64"/>
        <v>1300</v>
      </c>
      <c r="BN26" s="63">
        <f>BN23+BN24+BN25</f>
        <v>0</v>
      </c>
      <c r="BO26" s="63">
        <v>0</v>
      </c>
      <c r="BP26" s="63">
        <v>0</v>
      </c>
      <c r="BQ26" s="63">
        <f>BQ23+BQ24+BQ25</f>
        <v>0</v>
      </c>
      <c r="BR26" s="63">
        <f t="shared" si="41"/>
        <v>0</v>
      </c>
      <c r="BS26" s="63">
        <f t="shared" si="42"/>
        <v>2252</v>
      </c>
      <c r="BT26" s="26">
        <f t="shared" si="43"/>
        <v>1300</v>
      </c>
      <c r="BU26" s="25">
        <v>10</v>
      </c>
      <c r="BV26" s="29" t="s">
        <v>89</v>
      </c>
      <c r="BW26" s="63">
        <f>BW23+BW24+BW25</f>
        <v>0</v>
      </c>
      <c r="BX26" s="63">
        <f t="shared" ref="BX26:CD26" si="65">BX23+BX24+BX25</f>
        <v>0</v>
      </c>
      <c r="BY26" s="26">
        <f t="shared" si="65"/>
        <v>0</v>
      </c>
      <c r="BZ26" s="63">
        <f t="shared" si="65"/>
        <v>0</v>
      </c>
      <c r="CA26" s="63">
        <f t="shared" si="65"/>
        <v>0</v>
      </c>
      <c r="CB26" s="63">
        <f t="shared" si="65"/>
        <v>0</v>
      </c>
      <c r="CC26" s="63">
        <f t="shared" si="65"/>
        <v>0</v>
      </c>
      <c r="CD26" s="63">
        <f t="shared" si="65"/>
        <v>0</v>
      </c>
      <c r="CE26" s="163">
        <f t="shared" si="45"/>
        <v>0</v>
      </c>
      <c r="CF26" s="26">
        <f t="shared" si="46"/>
        <v>0</v>
      </c>
      <c r="CG26" s="85"/>
    </row>
    <row r="27" spans="1:85" x14ac:dyDescent="0.25">
      <c r="A27" s="25">
        <v>15</v>
      </c>
      <c r="B27" s="36" t="s">
        <v>123</v>
      </c>
      <c r="C27" s="63">
        <f t="shared" ref="C27:I27" si="66">C22+C26</f>
        <v>304167</v>
      </c>
      <c r="D27" s="63">
        <f t="shared" si="66"/>
        <v>314158</v>
      </c>
      <c r="E27" s="26">
        <f t="shared" si="66"/>
        <v>272428</v>
      </c>
      <c r="F27" s="63">
        <f t="shared" si="66"/>
        <v>9021</v>
      </c>
      <c r="G27" s="63">
        <f t="shared" si="66"/>
        <v>9021</v>
      </c>
      <c r="H27" s="26">
        <f t="shared" si="66"/>
        <v>7295</v>
      </c>
      <c r="I27" s="63">
        <f t="shared" si="66"/>
        <v>0</v>
      </c>
      <c r="J27" s="63">
        <f t="shared" si="49"/>
        <v>313188</v>
      </c>
      <c r="K27" s="63">
        <f t="shared" si="47"/>
        <v>323179</v>
      </c>
      <c r="L27" s="26">
        <f t="shared" si="48"/>
        <v>279723</v>
      </c>
      <c r="M27" s="25">
        <v>15</v>
      </c>
      <c r="N27" s="36" t="s">
        <v>123</v>
      </c>
      <c r="O27" s="63">
        <f>O22+O26</f>
        <v>37318</v>
      </c>
      <c r="P27" s="63">
        <f t="shared" ref="P27:Q27" si="67">P22+P26</f>
        <v>43913</v>
      </c>
      <c r="Q27" s="26">
        <f t="shared" si="67"/>
        <v>37069</v>
      </c>
      <c r="R27" s="63">
        <f>R22+R26</f>
        <v>0</v>
      </c>
      <c r="S27" s="63">
        <v>0</v>
      </c>
      <c r="T27" s="63">
        <v>0</v>
      </c>
      <c r="U27" s="63">
        <f>U22+U26</f>
        <v>0</v>
      </c>
      <c r="V27" s="63">
        <f t="shared" si="50"/>
        <v>37318</v>
      </c>
      <c r="W27" s="63">
        <f t="shared" si="30"/>
        <v>43913</v>
      </c>
      <c r="X27" s="26">
        <f t="shared" si="31"/>
        <v>37069</v>
      </c>
      <c r="Y27" s="25">
        <v>15</v>
      </c>
      <c r="Z27" s="36" t="s">
        <v>123</v>
      </c>
      <c r="AA27" s="63">
        <f>AA22+AA26</f>
        <v>110617</v>
      </c>
      <c r="AB27" s="63">
        <f t="shared" ref="AB27:AC27" si="68">AB22+AB26</f>
        <v>123228</v>
      </c>
      <c r="AC27" s="26">
        <f t="shared" si="68"/>
        <v>118879</v>
      </c>
      <c r="AD27" s="63">
        <f>AD22+AD26</f>
        <v>0</v>
      </c>
      <c r="AE27" s="63">
        <v>0</v>
      </c>
      <c r="AF27" s="63">
        <v>0</v>
      </c>
      <c r="AG27" s="63">
        <f>AG22+AG26</f>
        <v>0</v>
      </c>
      <c r="AH27" s="63">
        <f t="shared" si="32"/>
        <v>110617</v>
      </c>
      <c r="AI27" s="63">
        <f t="shared" si="33"/>
        <v>123228</v>
      </c>
      <c r="AJ27" s="26">
        <f t="shared" si="34"/>
        <v>118879</v>
      </c>
      <c r="AK27" s="25">
        <v>15</v>
      </c>
      <c r="AL27" s="36" t="s">
        <v>123</v>
      </c>
      <c r="AM27" s="63">
        <f>AM22+AM26</f>
        <v>98460</v>
      </c>
      <c r="AN27" s="63">
        <f t="shared" ref="AN27:AT27" si="69">AN22+AN26</f>
        <v>109421</v>
      </c>
      <c r="AO27" s="26">
        <f t="shared" si="69"/>
        <v>98721</v>
      </c>
      <c r="AP27" s="63">
        <f t="shared" si="69"/>
        <v>0</v>
      </c>
      <c r="AQ27" s="63">
        <f t="shared" si="69"/>
        <v>0</v>
      </c>
      <c r="AR27" s="63">
        <f t="shared" si="69"/>
        <v>0</v>
      </c>
      <c r="AS27" s="63">
        <f t="shared" si="69"/>
        <v>0</v>
      </c>
      <c r="AT27" s="63">
        <f t="shared" si="69"/>
        <v>98460</v>
      </c>
      <c r="AU27" s="63">
        <f t="shared" si="36"/>
        <v>109421</v>
      </c>
      <c r="AV27" s="26">
        <f t="shared" si="37"/>
        <v>98721</v>
      </c>
      <c r="AW27" s="25">
        <v>15</v>
      </c>
      <c r="AX27" s="36" t="s">
        <v>123</v>
      </c>
      <c r="AY27" s="63">
        <f t="shared" si="38"/>
        <v>79111</v>
      </c>
      <c r="AZ27" s="63">
        <f t="shared" ref="AZ27:BF27" si="70">AZ22+AZ26</f>
        <v>0</v>
      </c>
      <c r="BA27" s="26">
        <f t="shared" si="70"/>
        <v>0</v>
      </c>
      <c r="BB27" s="63">
        <f t="shared" si="70"/>
        <v>3622</v>
      </c>
      <c r="BC27" s="63">
        <f t="shared" si="70"/>
        <v>0</v>
      </c>
      <c r="BD27" s="26">
        <f t="shared" si="70"/>
        <v>0</v>
      </c>
      <c r="BE27" s="63">
        <f t="shared" si="70"/>
        <v>0</v>
      </c>
      <c r="BF27" s="63">
        <f t="shared" si="70"/>
        <v>82733</v>
      </c>
      <c r="BG27" s="63">
        <f t="shared" si="39"/>
        <v>0</v>
      </c>
      <c r="BH27" s="26">
        <f t="shared" si="40"/>
        <v>0</v>
      </c>
      <c r="BI27" s="25">
        <v>15</v>
      </c>
      <c r="BJ27" s="36" t="s">
        <v>123</v>
      </c>
      <c r="BK27" s="63">
        <f>BK22+BK26</f>
        <v>37443</v>
      </c>
      <c r="BL27" s="63">
        <f t="shared" ref="BL27:BM27" si="71">BL22+BL26</f>
        <v>41356</v>
      </c>
      <c r="BM27" s="26">
        <f t="shared" si="71"/>
        <v>40935</v>
      </c>
      <c r="BN27" s="63">
        <f>BN22+BN26</f>
        <v>0</v>
      </c>
      <c r="BO27" s="63">
        <v>0</v>
      </c>
      <c r="BP27" s="63">
        <v>0</v>
      </c>
      <c r="BQ27" s="63">
        <f>BQ22+BQ26</f>
        <v>0</v>
      </c>
      <c r="BR27" s="63">
        <f t="shared" si="41"/>
        <v>37443</v>
      </c>
      <c r="BS27" s="63">
        <f t="shared" si="42"/>
        <v>41356</v>
      </c>
      <c r="BT27" s="26">
        <f t="shared" si="43"/>
        <v>40935</v>
      </c>
      <c r="BU27" s="25">
        <v>15</v>
      </c>
      <c r="BV27" s="36" t="s">
        <v>123</v>
      </c>
      <c r="BW27" s="63">
        <f>BW22+BW26</f>
        <v>20595</v>
      </c>
      <c r="BX27" s="63">
        <f t="shared" ref="BX27:CD27" si="72">BX22+BX26</f>
        <v>21855</v>
      </c>
      <c r="BY27" s="26">
        <f t="shared" si="72"/>
        <v>16273</v>
      </c>
      <c r="BZ27" s="63">
        <f t="shared" si="72"/>
        <v>0</v>
      </c>
      <c r="CA27" s="63">
        <f t="shared" si="72"/>
        <v>0</v>
      </c>
      <c r="CB27" s="63">
        <f t="shared" si="72"/>
        <v>0</v>
      </c>
      <c r="CC27" s="63">
        <f t="shared" si="72"/>
        <v>0</v>
      </c>
      <c r="CD27" s="63">
        <f t="shared" si="72"/>
        <v>20595</v>
      </c>
      <c r="CE27" s="163">
        <f t="shared" si="45"/>
        <v>21855</v>
      </c>
      <c r="CF27" s="26">
        <f t="shared" si="46"/>
        <v>16273</v>
      </c>
      <c r="CG27" s="85"/>
    </row>
    <row r="28" spans="1:85" x14ac:dyDescent="0.25">
      <c r="A28" s="43"/>
      <c r="B28" s="44"/>
      <c r="C28" s="33"/>
      <c r="D28" s="94"/>
      <c r="E28" s="94"/>
      <c r="F28" s="33"/>
      <c r="G28" s="94"/>
      <c r="H28" s="94"/>
      <c r="I28" s="33"/>
      <c r="J28" s="33"/>
      <c r="K28" s="94"/>
      <c r="L28" s="94"/>
    </row>
    <row r="29" spans="1:85" x14ac:dyDescent="0.25">
      <c r="A29" s="43"/>
      <c r="B29" s="44"/>
      <c r="C29" s="33"/>
      <c r="D29" s="94"/>
      <c r="E29" s="94"/>
      <c r="F29" s="33"/>
      <c r="G29" s="94"/>
      <c r="H29" s="94"/>
      <c r="I29" s="33"/>
      <c r="J29" s="33"/>
      <c r="K29" s="94"/>
      <c r="L29" s="94"/>
    </row>
    <row r="30" spans="1:85" x14ac:dyDescent="0.25">
      <c r="A30" s="3"/>
    </row>
    <row r="31" spans="1:85" x14ac:dyDescent="0.25">
      <c r="A31" s="367"/>
      <c r="B31" s="368"/>
      <c r="C31" s="368"/>
      <c r="D31" s="156"/>
      <c r="E31" s="156"/>
      <c r="F31" s="72"/>
      <c r="G31" s="72"/>
      <c r="H31" s="72"/>
      <c r="I31" s="369"/>
      <c r="J31" s="370"/>
      <c r="K31" s="157"/>
      <c r="L31" s="157"/>
    </row>
    <row r="32" spans="1:85" x14ac:dyDescent="0.25">
      <c r="A32" s="367"/>
      <c r="B32" s="368"/>
      <c r="C32" s="368"/>
      <c r="D32" s="156"/>
      <c r="E32" s="156"/>
      <c r="F32" s="72"/>
      <c r="G32" s="72"/>
      <c r="H32" s="72"/>
      <c r="I32" s="72"/>
      <c r="J32" s="72"/>
      <c r="K32" s="72"/>
      <c r="L32" s="72"/>
    </row>
    <row r="33" spans="1:12" x14ac:dyDescent="0.25">
      <c r="A33" s="43"/>
      <c r="B33" s="73"/>
      <c r="C33" s="74"/>
      <c r="D33" s="159"/>
      <c r="E33" s="159"/>
      <c r="F33" s="72"/>
      <c r="G33" s="72"/>
      <c r="H33" s="72"/>
      <c r="I33" s="72"/>
      <c r="J33" s="74"/>
      <c r="K33" s="159"/>
      <c r="L33" s="159"/>
    </row>
    <row r="34" spans="1:12" x14ac:dyDescent="0.25">
      <c r="A34" s="75"/>
      <c r="B34" s="76"/>
      <c r="C34" s="77"/>
      <c r="D34" s="77"/>
      <c r="E34" s="77"/>
      <c r="F34" s="72"/>
      <c r="G34" s="72"/>
      <c r="H34" s="72"/>
      <c r="I34" s="72"/>
      <c r="J34" s="43"/>
      <c r="K34" s="158"/>
      <c r="L34" s="158"/>
    </row>
    <row r="35" spans="1:12" x14ac:dyDescent="0.25">
      <c r="A35" s="43"/>
      <c r="B35" s="78"/>
      <c r="C35" s="79"/>
      <c r="D35" s="79"/>
      <c r="E35" s="79"/>
      <c r="F35" s="79"/>
      <c r="G35" s="79"/>
      <c r="H35" s="79"/>
      <c r="I35" s="79"/>
      <c r="J35" s="79"/>
      <c r="K35" s="79"/>
      <c r="L35" s="79"/>
    </row>
    <row r="36" spans="1:12" x14ac:dyDescent="0.25">
      <c r="A36" s="43"/>
      <c r="B36" s="80"/>
      <c r="C36" s="81"/>
      <c r="D36" s="81"/>
      <c r="E36" s="81"/>
      <c r="F36" s="81"/>
      <c r="G36" s="81"/>
      <c r="H36" s="81"/>
      <c r="I36" s="81"/>
      <c r="J36" s="81"/>
      <c r="K36" s="81"/>
      <c r="L36" s="81"/>
    </row>
    <row r="37" spans="1:12" x14ac:dyDescent="0.25">
      <c r="A37" s="43"/>
      <c r="B37" s="80"/>
      <c r="C37" s="81"/>
      <c r="D37" s="81"/>
      <c r="E37" s="81"/>
      <c r="F37" s="81"/>
      <c r="G37" s="81"/>
      <c r="H37" s="81"/>
      <c r="I37" s="81"/>
      <c r="J37" s="81"/>
      <c r="K37" s="81"/>
      <c r="L37" s="81"/>
    </row>
    <row r="38" spans="1:12" x14ac:dyDescent="0.25">
      <c r="A38" s="43"/>
      <c r="B38" s="80"/>
      <c r="C38" s="81"/>
      <c r="D38" s="81"/>
      <c r="E38" s="81"/>
      <c r="F38" s="81"/>
      <c r="G38" s="81"/>
      <c r="H38" s="81"/>
      <c r="I38" s="81"/>
      <c r="J38" s="81"/>
      <c r="K38" s="81"/>
      <c r="L38" s="81"/>
    </row>
    <row r="39" spans="1:12" x14ac:dyDescent="0.25">
      <c r="A39" s="43"/>
      <c r="B39" s="80"/>
      <c r="C39" s="81"/>
      <c r="D39" s="81"/>
      <c r="E39" s="81"/>
      <c r="F39" s="81"/>
      <c r="G39" s="81"/>
      <c r="H39" s="81"/>
      <c r="I39" s="81"/>
      <c r="J39" s="81"/>
      <c r="K39" s="81"/>
      <c r="L39" s="81"/>
    </row>
    <row r="40" spans="1:12" x14ac:dyDescent="0.25">
      <c r="A40" s="43"/>
      <c r="B40" s="80"/>
      <c r="C40" s="81"/>
      <c r="D40" s="81"/>
      <c r="E40" s="81"/>
      <c r="F40" s="81"/>
      <c r="G40" s="81"/>
      <c r="H40" s="81"/>
      <c r="I40" s="81"/>
      <c r="J40" s="81"/>
      <c r="K40" s="81"/>
      <c r="L40" s="81"/>
    </row>
    <row r="41" spans="1:12" x14ac:dyDescent="0.25">
      <c r="A41" s="43"/>
      <c r="B41" s="80"/>
      <c r="C41" s="81"/>
      <c r="D41" s="81"/>
      <c r="E41" s="81"/>
      <c r="F41" s="81"/>
      <c r="G41" s="81"/>
      <c r="H41" s="81"/>
      <c r="I41" s="81"/>
      <c r="J41" s="81"/>
      <c r="K41" s="81"/>
      <c r="L41" s="81"/>
    </row>
    <row r="42" spans="1:12" x14ac:dyDescent="0.25">
      <c r="A42" s="43"/>
      <c r="B42" s="80"/>
      <c r="C42" s="81"/>
      <c r="D42" s="81"/>
      <c r="E42" s="81"/>
      <c r="F42" s="81"/>
      <c r="G42" s="81"/>
      <c r="H42" s="81"/>
      <c r="I42" s="81"/>
      <c r="J42" s="81"/>
      <c r="K42" s="81"/>
      <c r="L42" s="81"/>
    </row>
    <row r="43" spans="1:12" x14ac:dyDescent="0.25">
      <c r="A43" s="43"/>
      <c r="B43" s="82"/>
      <c r="C43" s="81"/>
      <c r="D43" s="81"/>
      <c r="E43" s="81"/>
      <c r="F43" s="81"/>
      <c r="G43" s="81"/>
      <c r="H43" s="81"/>
      <c r="I43" s="81"/>
      <c r="J43" s="81"/>
      <c r="K43" s="81"/>
      <c r="L43" s="81"/>
    </row>
    <row r="44" spans="1:12" x14ac:dyDescent="0.25">
      <c r="A44" s="8"/>
      <c r="B44" s="83"/>
      <c r="C44" s="84"/>
      <c r="D44" s="84"/>
      <c r="E44" s="84"/>
      <c r="F44" s="10"/>
      <c r="G44" s="93"/>
      <c r="H44" s="93"/>
      <c r="I44" s="10"/>
      <c r="J44" s="74"/>
      <c r="K44" s="159"/>
      <c r="L44" s="159"/>
    </row>
    <row r="45" spans="1:12" x14ac:dyDescent="0.25">
      <c r="A45" s="43"/>
      <c r="B45" s="80"/>
      <c r="C45" s="85"/>
      <c r="D45" s="85"/>
      <c r="E45" s="85"/>
      <c r="F45" s="85"/>
      <c r="G45" s="85"/>
      <c r="H45" s="85"/>
      <c r="I45" s="85"/>
      <c r="J45" s="85"/>
      <c r="K45" s="85"/>
      <c r="L45" s="85"/>
    </row>
    <row r="46" spans="1:12" x14ac:dyDescent="0.25">
      <c r="A46" s="43"/>
      <c r="B46" s="80"/>
      <c r="C46" s="85"/>
      <c r="D46" s="85"/>
      <c r="E46" s="85"/>
      <c r="F46" s="85"/>
      <c r="G46" s="85"/>
      <c r="H46" s="85"/>
      <c r="I46" s="85"/>
      <c r="J46" s="85"/>
      <c r="K46" s="85"/>
      <c r="L46" s="85"/>
    </row>
    <row r="47" spans="1:12" x14ac:dyDescent="0.25">
      <c r="A47" s="43"/>
      <c r="B47" s="80"/>
      <c r="C47" s="85"/>
      <c r="D47" s="85"/>
      <c r="E47" s="85"/>
      <c r="F47" s="85"/>
      <c r="G47" s="85"/>
      <c r="H47" s="85"/>
      <c r="I47" s="85"/>
      <c r="J47" s="85"/>
      <c r="K47" s="85"/>
      <c r="L47" s="85"/>
    </row>
    <row r="48" spans="1:12" x14ac:dyDescent="0.25">
      <c r="A48" s="43"/>
      <c r="B48" s="80"/>
      <c r="C48" s="85"/>
      <c r="D48" s="85"/>
      <c r="E48" s="85"/>
      <c r="F48" s="85"/>
      <c r="G48" s="85"/>
      <c r="H48" s="85"/>
      <c r="I48" s="85"/>
      <c r="J48" s="85"/>
      <c r="K48" s="85"/>
      <c r="L48" s="85"/>
    </row>
    <row r="49" spans="1:12" x14ac:dyDescent="0.25">
      <c r="A49" s="43"/>
      <c r="B49" s="80"/>
      <c r="C49" s="85"/>
      <c r="D49" s="85"/>
      <c r="E49" s="85"/>
      <c r="F49" s="85"/>
      <c r="G49" s="85"/>
      <c r="H49" s="85"/>
      <c r="I49" s="85"/>
      <c r="J49" s="85"/>
      <c r="K49" s="85"/>
      <c r="L49" s="85"/>
    </row>
    <row r="50" spans="1:12" x14ac:dyDescent="0.25">
      <c r="A50" s="43"/>
      <c r="B50" s="78"/>
      <c r="C50" s="85"/>
      <c r="D50" s="85"/>
      <c r="E50" s="85"/>
      <c r="F50" s="85"/>
      <c r="G50" s="85"/>
      <c r="H50" s="85"/>
      <c r="I50" s="85"/>
      <c r="J50" s="85"/>
      <c r="K50" s="85"/>
      <c r="L50" s="85"/>
    </row>
    <row r="51" spans="1:12" x14ac:dyDescent="0.25">
      <c r="A51" s="43"/>
      <c r="B51" s="80"/>
      <c r="C51" s="85"/>
      <c r="D51" s="85"/>
      <c r="E51" s="85"/>
      <c r="F51" s="85"/>
      <c r="G51" s="85"/>
      <c r="H51" s="85"/>
      <c r="I51" s="85"/>
      <c r="J51" s="85"/>
      <c r="K51" s="85"/>
      <c r="L51" s="85"/>
    </row>
    <row r="52" spans="1:12" x14ac:dyDescent="0.25">
      <c r="A52" s="43"/>
      <c r="B52" s="80"/>
      <c r="C52" s="85"/>
      <c r="D52" s="85"/>
      <c r="E52" s="85"/>
      <c r="F52" s="85"/>
      <c r="G52" s="85"/>
      <c r="H52" s="85"/>
      <c r="I52" s="85"/>
      <c r="J52" s="85"/>
      <c r="K52" s="85"/>
      <c r="L52" s="85"/>
    </row>
    <row r="53" spans="1:12" x14ac:dyDescent="0.25">
      <c r="A53" s="43"/>
      <c r="B53" s="80"/>
      <c r="C53" s="85"/>
      <c r="D53" s="85"/>
      <c r="E53" s="85"/>
      <c r="F53" s="85"/>
      <c r="G53" s="85"/>
      <c r="H53" s="85"/>
      <c r="I53" s="85"/>
      <c r="J53" s="85"/>
      <c r="K53" s="85"/>
      <c r="L53" s="85"/>
    </row>
    <row r="54" spans="1:12" x14ac:dyDescent="0.25">
      <c r="A54" s="43"/>
      <c r="B54" s="78"/>
      <c r="C54" s="85"/>
      <c r="D54" s="85"/>
      <c r="E54" s="85"/>
      <c r="F54" s="85"/>
      <c r="G54" s="85"/>
      <c r="H54" s="85"/>
      <c r="I54" s="85"/>
      <c r="J54" s="85"/>
      <c r="K54" s="85"/>
      <c r="L54" s="85"/>
    </row>
    <row r="55" spans="1:12" x14ac:dyDescent="0.25">
      <c r="A55" s="43"/>
      <c r="B55" s="44"/>
      <c r="C55" s="85"/>
      <c r="D55" s="85"/>
      <c r="E55" s="85"/>
      <c r="F55" s="85"/>
      <c r="G55" s="85"/>
      <c r="H55" s="85"/>
      <c r="I55" s="85"/>
      <c r="J55" s="85"/>
      <c r="K55" s="85"/>
      <c r="L55" s="85"/>
    </row>
    <row r="56" spans="1:12" x14ac:dyDescent="0.25">
      <c r="A56" s="367"/>
      <c r="B56" s="368"/>
      <c r="C56" s="368"/>
      <c r="D56" s="156"/>
      <c r="E56" s="156"/>
      <c r="F56" s="72"/>
      <c r="G56" s="72"/>
      <c r="H56" s="72"/>
      <c r="I56" s="369"/>
      <c r="J56" s="370"/>
      <c r="K56" s="157"/>
      <c r="L56" s="157"/>
    </row>
    <row r="57" spans="1:12" x14ac:dyDescent="0.25">
      <c r="A57" s="367"/>
      <c r="B57" s="368"/>
      <c r="C57" s="368"/>
      <c r="D57" s="156"/>
      <c r="E57" s="156"/>
      <c r="F57" s="72"/>
      <c r="G57" s="72"/>
      <c r="H57" s="72"/>
      <c r="I57" s="72"/>
      <c r="J57" s="72"/>
      <c r="K57" s="72"/>
      <c r="L57" s="72"/>
    </row>
    <row r="58" spans="1:12" x14ac:dyDescent="0.25">
      <c r="A58" s="43"/>
      <c r="B58" s="73"/>
      <c r="C58" s="74"/>
      <c r="D58" s="159"/>
      <c r="E58" s="159"/>
      <c r="F58" s="72"/>
      <c r="G58" s="72"/>
      <c r="H58" s="72"/>
      <c r="I58" s="72"/>
      <c r="J58" s="74"/>
      <c r="K58" s="159"/>
      <c r="L58" s="159"/>
    </row>
    <row r="59" spans="1:12" x14ac:dyDescent="0.25">
      <c r="A59" s="75"/>
      <c r="B59" s="76"/>
      <c r="C59" s="77"/>
      <c r="D59" s="77"/>
      <c r="E59" s="77"/>
      <c r="F59" s="72"/>
      <c r="G59" s="72"/>
      <c r="H59" s="72"/>
      <c r="I59" s="72"/>
      <c r="J59" s="43"/>
      <c r="K59" s="158"/>
      <c r="L59" s="158"/>
    </row>
    <row r="60" spans="1:12" x14ac:dyDescent="0.25">
      <c r="A60" s="43"/>
      <c r="B60" s="78"/>
      <c r="C60" s="79"/>
      <c r="D60" s="79"/>
      <c r="E60" s="79"/>
      <c r="F60" s="79"/>
      <c r="G60" s="79"/>
      <c r="H60" s="79"/>
      <c r="I60" s="79"/>
      <c r="J60" s="79"/>
      <c r="K60" s="79"/>
      <c r="L60" s="79"/>
    </row>
    <row r="61" spans="1:12" x14ac:dyDescent="0.25">
      <c r="A61" s="43"/>
      <c r="B61" s="80"/>
      <c r="C61" s="81"/>
      <c r="D61" s="81"/>
      <c r="E61" s="81"/>
      <c r="F61" s="81"/>
      <c r="G61" s="81"/>
      <c r="H61" s="81"/>
      <c r="I61" s="81"/>
      <c r="J61" s="81"/>
      <c r="K61" s="81"/>
      <c r="L61" s="81"/>
    </row>
    <row r="62" spans="1:12" x14ac:dyDescent="0.25">
      <c r="A62" s="43"/>
      <c r="B62" s="80"/>
      <c r="C62" s="81"/>
      <c r="D62" s="81"/>
      <c r="E62" s="81"/>
      <c r="F62" s="81"/>
      <c r="G62" s="81"/>
      <c r="H62" s="81"/>
      <c r="I62" s="81"/>
      <c r="J62" s="81"/>
      <c r="K62" s="81"/>
      <c r="L62" s="81"/>
    </row>
    <row r="63" spans="1:12" x14ac:dyDescent="0.25">
      <c r="A63" s="43"/>
      <c r="B63" s="80"/>
      <c r="C63" s="81"/>
      <c r="D63" s="81"/>
      <c r="E63" s="81"/>
      <c r="F63" s="81"/>
      <c r="G63" s="81"/>
      <c r="H63" s="81"/>
      <c r="I63" s="81"/>
      <c r="J63" s="81"/>
      <c r="K63" s="81"/>
      <c r="L63" s="81"/>
    </row>
    <row r="64" spans="1:12" x14ac:dyDescent="0.25">
      <c r="A64" s="43"/>
      <c r="B64" s="80"/>
      <c r="C64" s="81"/>
      <c r="D64" s="81"/>
      <c r="E64" s="81"/>
      <c r="F64" s="81"/>
      <c r="G64" s="81"/>
      <c r="H64" s="81"/>
      <c r="I64" s="81"/>
      <c r="J64" s="81"/>
      <c r="K64" s="81"/>
      <c r="L64" s="81"/>
    </row>
    <row r="65" spans="1:12" x14ac:dyDescent="0.25">
      <c r="A65" s="43"/>
      <c r="B65" s="80"/>
      <c r="C65" s="81"/>
      <c r="D65" s="81"/>
      <c r="E65" s="81"/>
      <c r="F65" s="81"/>
      <c r="G65" s="81"/>
      <c r="H65" s="81"/>
      <c r="I65" s="81"/>
      <c r="J65" s="81"/>
      <c r="K65" s="81"/>
      <c r="L65" s="81"/>
    </row>
    <row r="66" spans="1:12" x14ac:dyDescent="0.25">
      <c r="A66" s="43"/>
      <c r="B66" s="80"/>
      <c r="C66" s="81"/>
      <c r="D66" s="81"/>
      <c r="E66" s="81"/>
      <c r="F66" s="81"/>
      <c r="G66" s="81"/>
      <c r="H66" s="81"/>
      <c r="I66" s="81"/>
      <c r="J66" s="81"/>
      <c r="K66" s="81"/>
      <c r="L66" s="81"/>
    </row>
    <row r="67" spans="1:12" x14ac:dyDescent="0.25">
      <c r="A67" s="43"/>
      <c r="B67" s="80"/>
      <c r="C67" s="81"/>
      <c r="D67" s="81"/>
      <c r="E67" s="81"/>
      <c r="F67" s="81"/>
      <c r="G67" s="81"/>
      <c r="H67" s="81"/>
      <c r="I67" s="81"/>
      <c r="J67" s="81"/>
      <c r="K67" s="81"/>
      <c r="L67" s="81"/>
    </row>
    <row r="68" spans="1:12" x14ac:dyDescent="0.25">
      <c r="A68" s="43"/>
      <c r="B68" s="82"/>
      <c r="C68" s="81"/>
      <c r="D68" s="81"/>
      <c r="E68" s="81"/>
      <c r="F68" s="81"/>
      <c r="G68" s="81"/>
      <c r="H68" s="81"/>
      <c r="I68" s="81"/>
      <c r="J68" s="81"/>
      <c r="K68" s="81"/>
      <c r="L68" s="81"/>
    </row>
    <row r="69" spans="1:12" x14ac:dyDescent="0.25">
      <c r="A69" s="8"/>
      <c r="B69" s="83"/>
      <c r="C69" s="84"/>
      <c r="D69" s="84"/>
      <c r="E69" s="84"/>
      <c r="F69" s="10"/>
      <c r="G69" s="93"/>
      <c r="H69" s="93"/>
      <c r="I69" s="10"/>
      <c r="J69" s="74"/>
      <c r="K69" s="159"/>
      <c r="L69" s="159"/>
    </row>
    <row r="70" spans="1:12" x14ac:dyDescent="0.25">
      <c r="A70" s="43"/>
      <c r="B70" s="80"/>
      <c r="C70" s="85"/>
      <c r="D70" s="85"/>
      <c r="E70" s="85"/>
      <c r="F70" s="85"/>
      <c r="G70" s="85"/>
      <c r="H70" s="85"/>
      <c r="I70" s="85"/>
      <c r="J70" s="85"/>
      <c r="K70" s="85"/>
      <c r="L70" s="85"/>
    </row>
    <row r="71" spans="1:12" x14ac:dyDescent="0.25">
      <c r="A71" s="43"/>
      <c r="B71" s="80"/>
      <c r="C71" s="85"/>
      <c r="D71" s="85"/>
      <c r="E71" s="85"/>
      <c r="F71" s="85"/>
      <c r="G71" s="85"/>
      <c r="H71" s="85"/>
      <c r="I71" s="85"/>
      <c r="J71" s="85"/>
      <c r="K71" s="85"/>
      <c r="L71" s="85"/>
    </row>
    <row r="72" spans="1:12" x14ac:dyDescent="0.25">
      <c r="A72" s="43"/>
      <c r="B72" s="80"/>
      <c r="C72" s="85"/>
      <c r="D72" s="85"/>
      <c r="E72" s="85"/>
      <c r="F72" s="85"/>
      <c r="G72" s="85"/>
      <c r="H72" s="85"/>
      <c r="I72" s="85"/>
      <c r="J72" s="85"/>
      <c r="K72" s="85"/>
      <c r="L72" s="85"/>
    </row>
    <row r="73" spans="1:12" x14ac:dyDescent="0.25">
      <c r="A73" s="43"/>
      <c r="B73" s="80"/>
      <c r="C73" s="85"/>
      <c r="D73" s="85"/>
      <c r="E73" s="85"/>
      <c r="F73" s="85"/>
      <c r="G73" s="85"/>
      <c r="H73" s="85"/>
      <c r="I73" s="85"/>
      <c r="J73" s="85"/>
      <c r="K73" s="85"/>
      <c r="L73" s="85"/>
    </row>
    <row r="74" spans="1:12" x14ac:dyDescent="0.25">
      <c r="A74" s="43"/>
      <c r="B74" s="80"/>
      <c r="C74" s="85"/>
      <c r="D74" s="85"/>
      <c r="E74" s="85"/>
      <c r="F74" s="85"/>
      <c r="G74" s="85"/>
      <c r="H74" s="85"/>
      <c r="I74" s="85"/>
      <c r="J74" s="85"/>
      <c r="K74" s="85"/>
      <c r="L74" s="85"/>
    </row>
    <row r="75" spans="1:12" x14ac:dyDescent="0.25">
      <c r="A75" s="43"/>
      <c r="B75" s="78"/>
      <c r="C75" s="85"/>
      <c r="D75" s="85"/>
      <c r="E75" s="85"/>
      <c r="F75" s="85"/>
      <c r="G75" s="85"/>
      <c r="H75" s="85"/>
      <c r="I75" s="85"/>
      <c r="J75" s="85"/>
      <c r="K75" s="85"/>
      <c r="L75" s="85"/>
    </row>
    <row r="76" spans="1:12" x14ac:dyDescent="0.25">
      <c r="A76" s="43"/>
      <c r="B76" s="80"/>
      <c r="C76" s="85"/>
      <c r="D76" s="85"/>
      <c r="E76" s="85"/>
      <c r="F76" s="85"/>
      <c r="G76" s="85"/>
      <c r="H76" s="85"/>
      <c r="I76" s="85"/>
      <c r="J76" s="85"/>
      <c r="K76" s="85"/>
      <c r="L76" s="85"/>
    </row>
    <row r="77" spans="1:12" x14ac:dyDescent="0.25">
      <c r="A77" s="43"/>
      <c r="B77" s="80"/>
      <c r="C77" s="85"/>
      <c r="D77" s="85"/>
      <c r="E77" s="85"/>
      <c r="F77" s="85"/>
      <c r="G77" s="85"/>
      <c r="H77" s="85"/>
      <c r="I77" s="85"/>
      <c r="J77" s="85"/>
      <c r="K77" s="85"/>
      <c r="L77" s="85"/>
    </row>
    <row r="78" spans="1:12" x14ac:dyDescent="0.25">
      <c r="A78" s="43"/>
      <c r="B78" s="80"/>
      <c r="C78" s="85"/>
      <c r="D78" s="85"/>
      <c r="E78" s="85"/>
      <c r="F78" s="85"/>
      <c r="G78" s="85"/>
      <c r="H78" s="85"/>
      <c r="I78" s="85"/>
      <c r="J78" s="85"/>
      <c r="K78" s="85"/>
      <c r="L78" s="85"/>
    </row>
    <row r="79" spans="1:12" x14ac:dyDescent="0.25">
      <c r="A79" s="43"/>
      <c r="B79" s="78"/>
      <c r="C79" s="85"/>
      <c r="D79" s="85"/>
      <c r="E79" s="85"/>
      <c r="F79" s="85"/>
      <c r="G79" s="85"/>
      <c r="H79" s="85"/>
      <c r="I79" s="85"/>
      <c r="J79" s="85"/>
      <c r="K79" s="85"/>
      <c r="L79" s="85"/>
    </row>
    <row r="80" spans="1:12" x14ac:dyDescent="0.25">
      <c r="A80" s="43"/>
      <c r="B80" s="44"/>
      <c r="C80" s="85"/>
      <c r="D80" s="85"/>
      <c r="E80" s="85"/>
      <c r="F80" s="85"/>
      <c r="G80" s="85"/>
      <c r="H80" s="85"/>
      <c r="I80" s="85"/>
      <c r="J80" s="85"/>
      <c r="K80" s="85"/>
      <c r="L80" s="85"/>
    </row>
    <row r="81" spans="1:12" x14ac:dyDescent="0.25">
      <c r="A81" s="43"/>
      <c r="B81" s="44"/>
      <c r="C81" s="33"/>
      <c r="D81" s="94"/>
      <c r="E81" s="94"/>
      <c r="F81" s="33"/>
      <c r="G81" s="94"/>
      <c r="H81" s="94"/>
      <c r="I81" s="33"/>
      <c r="J81" s="33"/>
      <c r="K81" s="94"/>
      <c r="L81" s="94"/>
    </row>
    <row r="82" spans="1:12" x14ac:dyDescent="0.25">
      <c r="A82" s="43"/>
      <c r="B82" s="44"/>
      <c r="C82" s="33"/>
      <c r="D82" s="94"/>
      <c r="E82" s="94"/>
      <c r="F82" s="33"/>
      <c r="G82" s="94"/>
      <c r="H82" s="94"/>
      <c r="I82" s="33"/>
      <c r="J82" s="33"/>
      <c r="K82" s="94"/>
      <c r="L82" s="94"/>
    </row>
    <row r="83" spans="1:12" x14ac:dyDescent="0.25">
      <c r="A83" s="10"/>
      <c r="B83" s="10"/>
      <c r="C83" s="10"/>
      <c r="D83" s="93"/>
      <c r="E83" s="93"/>
      <c r="F83" s="10"/>
      <c r="G83" s="93"/>
      <c r="H83" s="93"/>
      <c r="I83" s="10"/>
      <c r="J83" s="10"/>
      <c r="K83" s="93"/>
      <c r="L83" s="93"/>
    </row>
    <row r="84" spans="1:12" x14ac:dyDescent="0.25">
      <c r="A84" s="367"/>
      <c r="B84" s="368"/>
      <c r="C84" s="368"/>
      <c r="D84" s="156"/>
      <c r="E84" s="156"/>
      <c r="F84" s="72"/>
      <c r="G84" s="72"/>
      <c r="H84" s="72"/>
      <c r="I84" s="369"/>
      <c r="J84" s="370"/>
      <c r="K84" s="157"/>
      <c r="L84" s="157"/>
    </row>
    <row r="85" spans="1:12" x14ac:dyDescent="0.25">
      <c r="A85" s="367"/>
      <c r="B85" s="368"/>
      <c r="C85" s="368"/>
      <c r="D85" s="156"/>
      <c r="E85" s="156"/>
      <c r="F85" s="72"/>
      <c r="G85" s="72"/>
      <c r="H85" s="72"/>
      <c r="I85" s="72"/>
      <c r="J85" s="72"/>
      <c r="K85" s="72"/>
      <c r="L85" s="72"/>
    </row>
    <row r="86" spans="1:12" x14ac:dyDescent="0.25">
      <c r="A86" s="43"/>
      <c r="B86" s="73"/>
      <c r="C86" s="74"/>
      <c r="D86" s="159"/>
      <c r="E86" s="159"/>
      <c r="F86" s="72"/>
      <c r="G86" s="72"/>
      <c r="H86" s="72"/>
      <c r="I86" s="72"/>
      <c r="J86" s="74"/>
      <c r="K86" s="159"/>
      <c r="L86" s="159"/>
    </row>
    <row r="87" spans="1:12" x14ac:dyDescent="0.25">
      <c r="A87" s="75"/>
      <c r="B87" s="76"/>
      <c r="C87" s="77"/>
      <c r="D87" s="77"/>
      <c r="E87" s="77"/>
      <c r="F87" s="72"/>
      <c r="G87" s="72"/>
      <c r="H87" s="72"/>
      <c r="I87" s="72"/>
      <c r="J87" s="43"/>
      <c r="K87" s="158"/>
      <c r="L87" s="158"/>
    </row>
    <row r="88" spans="1:12" x14ac:dyDescent="0.25">
      <c r="A88" s="43"/>
      <c r="B88" s="78"/>
      <c r="C88" s="79"/>
      <c r="D88" s="79"/>
      <c r="E88" s="79"/>
      <c r="F88" s="79"/>
      <c r="G88" s="79"/>
      <c r="H88" s="79"/>
      <c r="I88" s="79"/>
      <c r="J88" s="79"/>
      <c r="K88" s="79"/>
      <c r="L88" s="79"/>
    </row>
    <row r="89" spans="1:12" x14ac:dyDescent="0.25">
      <c r="A89" s="43"/>
      <c r="B89" s="80"/>
      <c r="C89" s="81"/>
      <c r="D89" s="81"/>
      <c r="E89" s="81"/>
      <c r="F89" s="81"/>
      <c r="G89" s="81"/>
      <c r="H89" s="81"/>
      <c r="I89" s="81"/>
      <c r="J89" s="81"/>
      <c r="K89" s="81"/>
      <c r="L89" s="81"/>
    </row>
    <row r="90" spans="1:12" x14ac:dyDescent="0.25">
      <c r="A90" s="43"/>
      <c r="B90" s="80"/>
      <c r="C90" s="81"/>
      <c r="D90" s="81"/>
      <c r="E90" s="81"/>
      <c r="F90" s="81"/>
      <c r="G90" s="81"/>
      <c r="H90" s="81"/>
      <c r="I90" s="81"/>
      <c r="J90" s="81"/>
      <c r="K90" s="81"/>
      <c r="L90" s="81"/>
    </row>
    <row r="91" spans="1:12" x14ac:dyDescent="0.25">
      <c r="A91" s="43"/>
      <c r="B91" s="80"/>
      <c r="C91" s="81"/>
      <c r="D91" s="81"/>
      <c r="E91" s="81"/>
      <c r="F91" s="81"/>
      <c r="G91" s="81"/>
      <c r="H91" s="81"/>
      <c r="I91" s="81"/>
      <c r="J91" s="81"/>
      <c r="K91" s="81"/>
      <c r="L91" s="81"/>
    </row>
    <row r="92" spans="1:12" x14ac:dyDescent="0.25">
      <c r="A92" s="43"/>
      <c r="B92" s="80"/>
      <c r="C92" s="81"/>
      <c r="D92" s="81"/>
      <c r="E92" s="81"/>
      <c r="F92" s="81"/>
      <c r="G92" s="81"/>
      <c r="H92" s="81"/>
      <c r="I92" s="81"/>
      <c r="J92" s="81"/>
      <c r="K92" s="81"/>
      <c r="L92" s="81"/>
    </row>
    <row r="93" spans="1:12" x14ac:dyDescent="0.25">
      <c r="A93" s="43"/>
      <c r="B93" s="80"/>
      <c r="C93" s="81"/>
      <c r="D93" s="81"/>
      <c r="E93" s="81"/>
      <c r="F93" s="81"/>
      <c r="G93" s="81"/>
      <c r="H93" s="81"/>
      <c r="I93" s="81"/>
      <c r="J93" s="81"/>
      <c r="K93" s="81"/>
      <c r="L93" s="81"/>
    </row>
    <row r="94" spans="1:12" x14ac:dyDescent="0.25">
      <c r="A94" s="43"/>
      <c r="B94" s="80"/>
      <c r="C94" s="81"/>
      <c r="D94" s="81"/>
      <c r="E94" s="81"/>
      <c r="F94" s="81"/>
      <c r="G94" s="81"/>
      <c r="H94" s="81"/>
      <c r="I94" s="81"/>
      <c r="J94" s="81"/>
      <c r="K94" s="81"/>
      <c r="L94" s="81"/>
    </row>
    <row r="95" spans="1:12" x14ac:dyDescent="0.25">
      <c r="A95" s="43"/>
      <c r="B95" s="80"/>
      <c r="C95" s="81"/>
      <c r="D95" s="81"/>
      <c r="E95" s="81"/>
      <c r="F95" s="81"/>
      <c r="G95" s="81"/>
      <c r="H95" s="81"/>
      <c r="I95" s="81"/>
      <c r="J95" s="81"/>
      <c r="K95" s="81"/>
      <c r="L95" s="81"/>
    </row>
    <row r="96" spans="1:12" x14ac:dyDescent="0.25">
      <c r="A96" s="43"/>
      <c r="B96" s="82"/>
      <c r="C96" s="81"/>
      <c r="D96" s="81"/>
      <c r="E96" s="81"/>
      <c r="F96" s="81"/>
      <c r="G96" s="81"/>
      <c r="H96" s="81"/>
      <c r="I96" s="81"/>
      <c r="J96" s="81"/>
      <c r="K96" s="81"/>
      <c r="L96" s="81"/>
    </row>
    <row r="97" spans="1:12" x14ac:dyDescent="0.25">
      <c r="A97" s="8"/>
      <c r="B97" s="83"/>
      <c r="C97" s="84"/>
      <c r="D97" s="84"/>
      <c r="E97" s="84"/>
      <c r="F97" s="10"/>
      <c r="G97" s="93"/>
      <c r="H97" s="93"/>
      <c r="I97" s="10"/>
      <c r="J97" s="74"/>
      <c r="K97" s="159"/>
      <c r="L97" s="159"/>
    </row>
    <row r="98" spans="1:12" x14ac:dyDescent="0.25">
      <c r="A98" s="43"/>
      <c r="B98" s="80"/>
      <c r="C98" s="85"/>
      <c r="D98" s="85"/>
      <c r="E98" s="85"/>
      <c r="F98" s="85"/>
      <c r="G98" s="85"/>
      <c r="H98" s="85"/>
      <c r="I98" s="85"/>
      <c r="J98" s="85"/>
      <c r="K98" s="85"/>
      <c r="L98" s="85"/>
    </row>
    <row r="99" spans="1:12" x14ac:dyDescent="0.25">
      <c r="A99" s="43"/>
      <c r="B99" s="80"/>
      <c r="C99" s="85"/>
      <c r="D99" s="85"/>
      <c r="E99" s="85"/>
      <c r="F99" s="85"/>
      <c r="G99" s="85"/>
      <c r="H99" s="85"/>
      <c r="I99" s="85"/>
      <c r="J99" s="85"/>
      <c r="K99" s="85"/>
      <c r="L99" s="85"/>
    </row>
    <row r="100" spans="1:12" x14ac:dyDescent="0.25">
      <c r="A100" s="43"/>
      <c r="B100" s="80"/>
      <c r="C100" s="85"/>
      <c r="D100" s="85"/>
      <c r="E100" s="85"/>
      <c r="F100" s="85"/>
      <c r="G100" s="85"/>
      <c r="H100" s="85"/>
      <c r="I100" s="85"/>
      <c r="J100" s="85"/>
      <c r="K100" s="85"/>
      <c r="L100" s="85"/>
    </row>
    <row r="101" spans="1:12" x14ac:dyDescent="0.25">
      <c r="A101" s="43"/>
      <c r="B101" s="80"/>
      <c r="C101" s="85"/>
      <c r="D101" s="85"/>
      <c r="E101" s="85"/>
      <c r="F101" s="85"/>
      <c r="G101" s="85"/>
      <c r="H101" s="85"/>
      <c r="I101" s="85"/>
      <c r="J101" s="85"/>
      <c r="K101" s="85"/>
      <c r="L101" s="85"/>
    </row>
    <row r="102" spans="1:12" x14ac:dyDescent="0.25">
      <c r="A102" s="43"/>
      <c r="B102" s="80"/>
      <c r="C102" s="85"/>
      <c r="D102" s="85"/>
      <c r="E102" s="85"/>
      <c r="F102" s="85"/>
      <c r="G102" s="85"/>
      <c r="H102" s="85"/>
      <c r="I102" s="85"/>
      <c r="J102" s="85"/>
      <c r="K102" s="85"/>
      <c r="L102" s="85"/>
    </row>
    <row r="103" spans="1:12" x14ac:dyDescent="0.25">
      <c r="A103" s="43"/>
      <c r="B103" s="78"/>
      <c r="C103" s="85"/>
      <c r="D103" s="85"/>
      <c r="E103" s="85"/>
      <c r="F103" s="85"/>
      <c r="G103" s="85"/>
      <c r="H103" s="85"/>
      <c r="I103" s="85"/>
      <c r="J103" s="85"/>
      <c r="K103" s="85"/>
      <c r="L103" s="85"/>
    </row>
    <row r="104" spans="1:12" x14ac:dyDescent="0.25">
      <c r="A104" s="43"/>
      <c r="B104" s="80"/>
      <c r="C104" s="85"/>
      <c r="D104" s="85"/>
      <c r="E104" s="85"/>
      <c r="F104" s="85"/>
      <c r="G104" s="85"/>
      <c r="H104" s="85"/>
      <c r="I104" s="85"/>
      <c r="J104" s="85"/>
      <c r="K104" s="85"/>
      <c r="L104" s="85"/>
    </row>
    <row r="105" spans="1:12" x14ac:dyDescent="0.25">
      <c r="A105" s="43"/>
      <c r="B105" s="80"/>
      <c r="C105" s="85"/>
      <c r="D105" s="85"/>
      <c r="E105" s="85"/>
      <c r="F105" s="85"/>
      <c r="G105" s="85"/>
      <c r="H105" s="85"/>
      <c r="I105" s="85"/>
      <c r="J105" s="85"/>
      <c r="K105" s="85"/>
      <c r="L105" s="85"/>
    </row>
    <row r="106" spans="1:12" x14ac:dyDescent="0.25">
      <c r="A106" s="43"/>
      <c r="B106" s="80"/>
      <c r="C106" s="85"/>
      <c r="D106" s="85"/>
      <c r="E106" s="85"/>
      <c r="F106" s="85"/>
      <c r="G106" s="85"/>
      <c r="H106" s="85"/>
      <c r="I106" s="85"/>
      <c r="J106" s="85"/>
      <c r="K106" s="85"/>
      <c r="L106" s="85"/>
    </row>
    <row r="107" spans="1:12" x14ac:dyDescent="0.25">
      <c r="A107" s="43"/>
      <c r="B107" s="78"/>
      <c r="C107" s="85"/>
      <c r="D107" s="85"/>
      <c r="E107" s="85"/>
      <c r="F107" s="85"/>
      <c r="G107" s="85"/>
      <c r="H107" s="85"/>
      <c r="I107" s="85"/>
      <c r="J107" s="85"/>
      <c r="K107" s="85"/>
      <c r="L107" s="85"/>
    </row>
    <row r="108" spans="1:12" x14ac:dyDescent="0.25">
      <c r="A108" s="43"/>
      <c r="B108" s="44"/>
      <c r="C108" s="85"/>
      <c r="D108" s="85"/>
      <c r="E108" s="85"/>
      <c r="F108" s="85"/>
      <c r="G108" s="85"/>
      <c r="H108" s="85"/>
      <c r="I108" s="85"/>
      <c r="J108" s="85"/>
      <c r="K108" s="85"/>
      <c r="L108" s="85"/>
    </row>
    <row r="109" spans="1:12" x14ac:dyDescent="0.25">
      <c r="A109" s="367"/>
      <c r="B109" s="368"/>
      <c r="C109" s="368"/>
      <c r="D109" s="156"/>
      <c r="E109" s="156"/>
      <c r="F109" s="72"/>
      <c r="G109" s="72"/>
      <c r="H109" s="72"/>
      <c r="I109" s="369"/>
      <c r="J109" s="370"/>
      <c r="K109" s="157"/>
      <c r="L109" s="157"/>
    </row>
    <row r="110" spans="1:12" x14ac:dyDescent="0.25">
      <c r="A110" s="367"/>
      <c r="B110" s="368"/>
      <c r="C110" s="368"/>
      <c r="D110" s="156"/>
      <c r="E110" s="156"/>
      <c r="F110" s="72"/>
      <c r="G110" s="72"/>
      <c r="H110" s="72"/>
      <c r="I110" s="72"/>
      <c r="J110" s="72"/>
      <c r="K110" s="72"/>
      <c r="L110" s="72"/>
    </row>
    <row r="111" spans="1:12" x14ac:dyDescent="0.25">
      <c r="A111" s="43"/>
      <c r="B111" s="73"/>
      <c r="C111" s="74"/>
      <c r="D111" s="159"/>
      <c r="E111" s="159"/>
      <c r="F111" s="72"/>
      <c r="G111" s="72"/>
      <c r="H111" s="72"/>
      <c r="I111" s="72"/>
      <c r="J111" s="74"/>
      <c r="K111" s="159"/>
      <c r="L111" s="159"/>
    </row>
    <row r="112" spans="1:12" x14ac:dyDescent="0.25">
      <c r="A112" s="75"/>
      <c r="B112" s="76"/>
      <c r="C112" s="77"/>
      <c r="D112" s="77"/>
      <c r="E112" s="77"/>
      <c r="F112" s="72"/>
      <c r="G112" s="72"/>
      <c r="H112" s="72"/>
      <c r="I112" s="72"/>
      <c r="J112" s="43"/>
      <c r="K112" s="158"/>
      <c r="L112" s="158"/>
    </row>
    <row r="113" spans="1:14" x14ac:dyDescent="0.25">
      <c r="A113" s="43"/>
      <c r="B113" s="78"/>
      <c r="C113" s="79"/>
      <c r="D113" s="79"/>
      <c r="E113" s="79"/>
      <c r="F113" s="79"/>
      <c r="G113" s="79"/>
      <c r="H113" s="79"/>
      <c r="I113" s="79"/>
      <c r="J113" s="79"/>
      <c r="K113" s="79"/>
      <c r="L113" s="79"/>
    </row>
    <row r="114" spans="1:14" x14ac:dyDescent="0.25">
      <c r="A114" s="43"/>
      <c r="B114" s="80"/>
      <c r="C114" s="81"/>
      <c r="D114" s="81"/>
      <c r="E114" s="81"/>
      <c r="F114" s="81"/>
      <c r="G114" s="81"/>
      <c r="H114" s="81"/>
      <c r="I114" s="81"/>
      <c r="J114" s="81"/>
      <c r="K114" s="81"/>
      <c r="L114" s="81"/>
    </row>
    <row r="115" spans="1:14" x14ac:dyDescent="0.25">
      <c r="A115" s="43"/>
      <c r="B115" s="80"/>
      <c r="C115" s="81"/>
      <c r="D115" s="81"/>
      <c r="E115" s="81"/>
      <c r="F115" s="81"/>
      <c r="G115" s="81"/>
      <c r="H115" s="81"/>
      <c r="I115" s="81"/>
      <c r="J115" s="81"/>
      <c r="K115" s="81"/>
      <c r="L115" s="81"/>
    </row>
    <row r="116" spans="1:14" x14ac:dyDescent="0.25">
      <c r="A116" s="43"/>
      <c r="B116" s="80"/>
      <c r="C116" s="81"/>
      <c r="D116" s="81"/>
      <c r="E116" s="81"/>
      <c r="F116" s="81"/>
      <c r="G116" s="81"/>
      <c r="H116" s="81"/>
      <c r="I116" s="81"/>
      <c r="J116" s="81"/>
      <c r="K116" s="81"/>
      <c r="L116" s="81"/>
    </row>
    <row r="117" spans="1:14" x14ac:dyDescent="0.25">
      <c r="A117" s="43"/>
      <c r="B117" s="80"/>
      <c r="C117" s="81"/>
      <c r="D117" s="81"/>
      <c r="E117" s="81"/>
      <c r="F117" s="81"/>
      <c r="G117" s="81"/>
      <c r="H117" s="81"/>
      <c r="I117" s="81"/>
      <c r="J117" s="81"/>
      <c r="K117" s="81"/>
      <c r="L117" s="81"/>
    </row>
    <row r="118" spans="1:14" x14ac:dyDescent="0.25">
      <c r="A118" s="43"/>
      <c r="B118" s="80"/>
      <c r="C118" s="81"/>
      <c r="D118" s="81"/>
      <c r="E118" s="81"/>
      <c r="F118" s="81"/>
      <c r="G118" s="81"/>
      <c r="H118" s="81"/>
      <c r="I118" s="81"/>
      <c r="J118" s="81"/>
      <c r="K118" s="81"/>
      <c r="L118" s="81"/>
    </row>
    <row r="119" spans="1:14" x14ac:dyDescent="0.25">
      <c r="A119" s="43"/>
      <c r="B119" s="80"/>
      <c r="C119" s="81"/>
      <c r="D119" s="81"/>
      <c r="E119" s="81"/>
      <c r="F119" s="81"/>
      <c r="G119" s="81"/>
      <c r="H119" s="81"/>
      <c r="I119" s="81"/>
      <c r="J119" s="81"/>
      <c r="K119" s="81"/>
      <c r="L119" s="81"/>
    </row>
    <row r="120" spans="1:14" x14ac:dyDescent="0.25">
      <c r="A120" s="43"/>
      <c r="B120" s="80"/>
      <c r="C120" s="81"/>
      <c r="D120" s="81"/>
      <c r="E120" s="81"/>
      <c r="F120" s="81"/>
      <c r="G120" s="81"/>
      <c r="H120" s="81"/>
      <c r="I120" s="81"/>
      <c r="J120" s="81"/>
      <c r="K120" s="81"/>
      <c r="L120" s="81"/>
    </row>
    <row r="121" spans="1:14" x14ac:dyDescent="0.25">
      <c r="A121" s="43"/>
      <c r="B121" s="82"/>
      <c r="C121" s="81"/>
      <c r="D121" s="81"/>
      <c r="E121" s="81"/>
      <c r="F121" s="81"/>
      <c r="G121" s="81"/>
      <c r="H121" s="81"/>
      <c r="I121" s="81"/>
      <c r="J121" s="81"/>
      <c r="K121" s="81"/>
      <c r="L121" s="81"/>
    </row>
    <row r="122" spans="1:14" x14ac:dyDescent="0.25">
      <c r="A122" s="8"/>
      <c r="B122" s="83"/>
      <c r="C122" s="84"/>
      <c r="D122" s="84"/>
      <c r="E122" s="84"/>
      <c r="F122" s="10"/>
      <c r="G122" s="93"/>
      <c r="H122" s="93"/>
      <c r="I122" s="10"/>
      <c r="J122" s="74"/>
      <c r="K122" s="159"/>
      <c r="L122" s="159"/>
      <c r="M122" s="71"/>
    </row>
    <row r="123" spans="1:14" x14ac:dyDescent="0.25">
      <c r="A123" s="43"/>
      <c r="B123" s="80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66"/>
    </row>
    <row r="124" spans="1:14" x14ac:dyDescent="0.25">
      <c r="A124" s="43"/>
      <c r="B124" s="80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66"/>
    </row>
    <row r="125" spans="1:14" x14ac:dyDescent="0.25">
      <c r="A125" s="43"/>
      <c r="B125" s="80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66"/>
      <c r="N125" s="66"/>
    </row>
    <row r="126" spans="1:14" x14ac:dyDescent="0.25">
      <c r="A126" s="43"/>
      <c r="B126" s="80"/>
      <c r="C126" s="85"/>
      <c r="D126" s="85"/>
      <c r="E126" s="85"/>
      <c r="F126" s="85"/>
      <c r="G126" s="85"/>
      <c r="H126" s="85"/>
      <c r="I126" s="85"/>
      <c r="J126" s="85"/>
      <c r="K126" s="85"/>
      <c r="L126" s="85"/>
    </row>
    <row r="127" spans="1:14" x14ac:dyDescent="0.25">
      <c r="A127" s="43"/>
      <c r="B127" s="80"/>
      <c r="C127" s="85"/>
      <c r="D127" s="85"/>
      <c r="E127" s="85"/>
      <c r="F127" s="85"/>
      <c r="G127" s="85"/>
      <c r="H127" s="85"/>
      <c r="I127" s="85"/>
      <c r="J127" s="85"/>
      <c r="K127" s="85"/>
      <c r="L127" s="85"/>
    </row>
    <row r="128" spans="1:14" x14ac:dyDescent="0.25">
      <c r="A128" s="43"/>
      <c r="B128" s="78"/>
      <c r="C128" s="85"/>
      <c r="D128" s="85"/>
      <c r="E128" s="85"/>
      <c r="F128" s="85"/>
      <c r="G128" s="85"/>
      <c r="H128" s="85"/>
      <c r="I128" s="85"/>
      <c r="J128" s="85"/>
      <c r="K128" s="85"/>
      <c r="L128" s="85"/>
    </row>
    <row r="129" spans="1:12" x14ac:dyDescent="0.25">
      <c r="A129" s="43"/>
      <c r="B129" s="80"/>
      <c r="C129" s="85"/>
      <c r="D129" s="85"/>
      <c r="E129" s="85"/>
      <c r="F129" s="85"/>
      <c r="G129" s="85"/>
      <c r="H129" s="85"/>
      <c r="I129" s="85"/>
      <c r="J129" s="85"/>
      <c r="K129" s="85"/>
      <c r="L129" s="85"/>
    </row>
    <row r="130" spans="1:12" x14ac:dyDescent="0.25">
      <c r="A130" s="43"/>
      <c r="B130" s="80"/>
      <c r="C130" s="85"/>
      <c r="D130" s="85"/>
      <c r="E130" s="85"/>
      <c r="F130" s="85"/>
      <c r="G130" s="85"/>
      <c r="H130" s="85"/>
      <c r="I130" s="85"/>
      <c r="J130" s="85"/>
      <c r="K130" s="85"/>
      <c r="L130" s="85"/>
    </row>
    <row r="131" spans="1:12" x14ac:dyDescent="0.25">
      <c r="A131" s="43"/>
      <c r="B131" s="80"/>
      <c r="C131" s="85"/>
      <c r="D131" s="85"/>
      <c r="E131" s="85"/>
      <c r="F131" s="85"/>
      <c r="G131" s="85"/>
      <c r="H131" s="85"/>
      <c r="I131" s="85"/>
      <c r="J131" s="85"/>
      <c r="K131" s="85"/>
      <c r="L131" s="85"/>
    </row>
    <row r="132" spans="1:12" x14ac:dyDescent="0.25">
      <c r="A132" s="43"/>
      <c r="B132" s="78"/>
      <c r="C132" s="85"/>
      <c r="D132" s="85"/>
      <c r="E132" s="85"/>
      <c r="F132" s="85"/>
      <c r="G132" s="85"/>
      <c r="H132" s="85"/>
      <c r="I132" s="85"/>
      <c r="J132" s="85"/>
      <c r="K132" s="85"/>
      <c r="L132" s="85"/>
    </row>
    <row r="133" spans="1:12" x14ac:dyDescent="0.25">
      <c r="A133" s="43"/>
      <c r="B133" s="44"/>
      <c r="C133" s="85"/>
      <c r="D133" s="85"/>
      <c r="E133" s="85"/>
      <c r="F133" s="85"/>
      <c r="G133" s="85"/>
      <c r="H133" s="85"/>
      <c r="I133" s="85"/>
      <c r="J133" s="85"/>
      <c r="K133" s="85"/>
      <c r="L133" s="85"/>
    </row>
    <row r="134" spans="1:12" x14ac:dyDescent="0.25">
      <c r="A134" s="10"/>
      <c r="B134" s="10"/>
      <c r="C134" s="10"/>
      <c r="D134" s="93"/>
      <c r="E134" s="93"/>
      <c r="F134" s="10"/>
      <c r="G134" s="93"/>
      <c r="H134" s="93"/>
      <c r="I134" s="10"/>
      <c r="J134" s="10"/>
      <c r="K134" s="93"/>
      <c r="L134" s="93"/>
    </row>
    <row r="135" spans="1:12" x14ac:dyDescent="0.25">
      <c r="A135" s="10"/>
      <c r="B135" s="10"/>
      <c r="C135" s="10"/>
      <c r="D135" s="93"/>
      <c r="E135" s="93"/>
      <c r="F135" s="10"/>
      <c r="G135" s="93"/>
      <c r="H135" s="93"/>
      <c r="I135" s="10"/>
      <c r="J135" s="10"/>
      <c r="K135" s="93"/>
      <c r="L135" s="93"/>
    </row>
    <row r="136" spans="1:12" x14ac:dyDescent="0.25">
      <c r="A136" s="10"/>
      <c r="B136" s="10"/>
      <c r="C136" s="10"/>
      <c r="D136" s="93"/>
      <c r="E136" s="93"/>
      <c r="F136" s="10"/>
      <c r="G136" s="93"/>
      <c r="H136" s="93"/>
      <c r="I136" s="10"/>
      <c r="J136" s="10"/>
      <c r="K136" s="93"/>
      <c r="L136" s="93"/>
    </row>
    <row r="137" spans="1:12" x14ac:dyDescent="0.25">
      <c r="A137" s="367"/>
      <c r="B137" s="368"/>
      <c r="C137" s="368"/>
      <c r="D137" s="156"/>
      <c r="E137" s="156"/>
      <c r="F137" s="72"/>
      <c r="G137" s="72"/>
      <c r="H137" s="72"/>
      <c r="I137" s="369"/>
      <c r="J137" s="370"/>
      <c r="K137" s="157"/>
      <c r="L137" s="157"/>
    </row>
    <row r="138" spans="1:12" x14ac:dyDescent="0.25">
      <c r="A138" s="367"/>
      <c r="B138" s="368"/>
      <c r="C138" s="368"/>
      <c r="D138" s="156"/>
      <c r="E138" s="156"/>
      <c r="F138" s="72"/>
      <c r="G138" s="72"/>
      <c r="H138" s="72"/>
      <c r="I138" s="72"/>
      <c r="J138" s="72"/>
      <c r="K138" s="72"/>
      <c r="L138" s="72"/>
    </row>
    <row r="139" spans="1:12" x14ac:dyDescent="0.25">
      <c r="A139" s="43"/>
      <c r="B139" s="73"/>
      <c r="C139" s="74"/>
      <c r="D139" s="159"/>
      <c r="E139" s="159"/>
      <c r="F139" s="72"/>
      <c r="G139" s="72"/>
      <c r="H139" s="72"/>
      <c r="I139" s="72"/>
      <c r="J139" s="74"/>
      <c r="K139" s="159"/>
      <c r="L139" s="159"/>
    </row>
    <row r="140" spans="1:12" x14ac:dyDescent="0.25">
      <c r="A140" s="75"/>
      <c r="B140" s="76"/>
      <c r="C140" s="77"/>
      <c r="D140" s="77"/>
      <c r="E140" s="77"/>
      <c r="F140" s="72"/>
      <c r="G140" s="72"/>
      <c r="H140" s="72"/>
      <c r="I140" s="72"/>
      <c r="J140" s="43"/>
      <c r="K140" s="158"/>
      <c r="L140" s="158"/>
    </row>
    <row r="141" spans="1:12" x14ac:dyDescent="0.25">
      <c r="A141" s="43"/>
      <c r="B141" s="78"/>
      <c r="C141" s="79"/>
      <c r="D141" s="79"/>
      <c r="E141" s="79"/>
      <c r="F141" s="79"/>
      <c r="G141" s="79"/>
      <c r="H141" s="79"/>
      <c r="I141" s="79"/>
      <c r="J141" s="79"/>
      <c r="K141" s="79"/>
      <c r="L141" s="79"/>
    </row>
    <row r="142" spans="1:12" x14ac:dyDescent="0.25">
      <c r="A142" s="43"/>
      <c r="B142" s="80"/>
      <c r="C142" s="81"/>
      <c r="D142" s="81"/>
      <c r="E142" s="81"/>
      <c r="F142" s="81"/>
      <c r="G142" s="81"/>
      <c r="H142" s="81"/>
      <c r="I142" s="81"/>
      <c r="J142" s="81"/>
      <c r="K142" s="81"/>
      <c r="L142" s="81"/>
    </row>
    <row r="143" spans="1:12" x14ac:dyDescent="0.25">
      <c r="A143" s="43"/>
      <c r="B143" s="80"/>
      <c r="C143" s="81"/>
      <c r="D143" s="81"/>
      <c r="E143" s="81"/>
      <c r="F143" s="81"/>
      <c r="G143" s="81"/>
      <c r="H143" s="81"/>
      <c r="I143" s="81"/>
      <c r="J143" s="81"/>
      <c r="K143" s="81"/>
      <c r="L143" s="81"/>
    </row>
    <row r="144" spans="1:12" x14ac:dyDescent="0.25">
      <c r="A144" s="43"/>
      <c r="B144" s="80"/>
      <c r="C144" s="81"/>
      <c r="D144" s="81"/>
      <c r="E144" s="81"/>
      <c r="F144" s="81"/>
      <c r="G144" s="81"/>
      <c r="H144" s="81"/>
      <c r="I144" s="81"/>
      <c r="J144" s="81"/>
      <c r="K144" s="81"/>
      <c r="L144" s="81"/>
    </row>
    <row r="145" spans="1:12" x14ac:dyDescent="0.25">
      <c r="A145" s="43"/>
      <c r="B145" s="80"/>
      <c r="C145" s="81"/>
      <c r="D145" s="81"/>
      <c r="E145" s="81"/>
      <c r="F145" s="81"/>
      <c r="G145" s="81"/>
      <c r="H145" s="81"/>
      <c r="I145" s="81"/>
      <c r="J145" s="81"/>
      <c r="K145" s="81"/>
      <c r="L145" s="81"/>
    </row>
    <row r="146" spans="1:12" x14ac:dyDescent="0.25">
      <c r="A146" s="43"/>
      <c r="B146" s="80"/>
      <c r="C146" s="81"/>
      <c r="D146" s="81"/>
      <c r="E146" s="81"/>
      <c r="F146" s="81"/>
      <c r="G146" s="81"/>
      <c r="H146" s="81"/>
      <c r="I146" s="81"/>
      <c r="J146" s="81"/>
      <c r="K146" s="81"/>
      <c r="L146" s="81"/>
    </row>
    <row r="147" spans="1:12" x14ac:dyDescent="0.25">
      <c r="A147" s="43"/>
      <c r="B147" s="80"/>
      <c r="C147" s="81"/>
      <c r="D147" s="81"/>
      <c r="E147" s="81"/>
      <c r="F147" s="81"/>
      <c r="G147" s="81"/>
      <c r="H147" s="81"/>
      <c r="I147" s="81"/>
      <c r="J147" s="81"/>
      <c r="K147" s="81"/>
      <c r="L147" s="81"/>
    </row>
    <row r="148" spans="1:12" x14ac:dyDescent="0.25">
      <c r="A148" s="43"/>
      <c r="B148" s="80"/>
      <c r="C148" s="81"/>
      <c r="D148" s="81"/>
      <c r="E148" s="81"/>
      <c r="F148" s="81"/>
      <c r="G148" s="81"/>
      <c r="H148" s="81"/>
      <c r="I148" s="81"/>
      <c r="J148" s="81"/>
      <c r="K148" s="81"/>
      <c r="L148" s="81"/>
    </row>
    <row r="149" spans="1:12" x14ac:dyDescent="0.25">
      <c r="A149" s="43"/>
      <c r="B149" s="82"/>
      <c r="C149" s="81"/>
      <c r="D149" s="81"/>
      <c r="E149" s="81"/>
      <c r="F149" s="81"/>
      <c r="G149" s="81"/>
      <c r="H149" s="81"/>
      <c r="I149" s="81"/>
      <c r="J149" s="81"/>
      <c r="K149" s="81"/>
      <c r="L149" s="81"/>
    </row>
    <row r="150" spans="1:12" x14ac:dyDescent="0.25">
      <c r="A150" s="8"/>
      <c r="B150" s="83"/>
      <c r="C150" s="84"/>
      <c r="D150" s="84"/>
      <c r="E150" s="84"/>
      <c r="F150" s="10"/>
      <c r="G150" s="93"/>
      <c r="H150" s="93"/>
      <c r="I150" s="10"/>
      <c r="J150" s="74"/>
      <c r="K150" s="159"/>
      <c r="L150" s="159"/>
    </row>
    <row r="151" spans="1:12" x14ac:dyDescent="0.25">
      <c r="A151" s="43"/>
      <c r="B151" s="80"/>
      <c r="C151" s="85"/>
      <c r="D151" s="85"/>
      <c r="E151" s="85"/>
      <c r="F151" s="85"/>
      <c r="G151" s="85"/>
      <c r="H151" s="85"/>
      <c r="I151" s="85"/>
      <c r="J151" s="85"/>
      <c r="K151" s="85"/>
      <c r="L151" s="85"/>
    </row>
    <row r="152" spans="1:12" x14ac:dyDescent="0.25">
      <c r="A152" s="43"/>
      <c r="B152" s="80"/>
      <c r="C152" s="85"/>
      <c r="D152" s="85"/>
      <c r="E152" s="85"/>
      <c r="F152" s="85"/>
      <c r="G152" s="85"/>
      <c r="H152" s="85"/>
      <c r="I152" s="85"/>
      <c r="J152" s="85"/>
      <c r="K152" s="85"/>
      <c r="L152" s="85"/>
    </row>
    <row r="153" spans="1:12" x14ac:dyDescent="0.25">
      <c r="A153" s="43"/>
      <c r="B153" s="80"/>
      <c r="C153" s="85"/>
      <c r="D153" s="85"/>
      <c r="E153" s="85"/>
      <c r="F153" s="85"/>
      <c r="G153" s="85"/>
      <c r="H153" s="85"/>
      <c r="I153" s="85"/>
      <c r="J153" s="85"/>
      <c r="K153" s="85"/>
      <c r="L153" s="85"/>
    </row>
    <row r="154" spans="1:12" x14ac:dyDescent="0.25">
      <c r="A154" s="43"/>
      <c r="B154" s="80"/>
      <c r="C154" s="85"/>
      <c r="D154" s="85"/>
      <c r="E154" s="85"/>
      <c r="F154" s="85"/>
      <c r="G154" s="85"/>
      <c r="H154" s="85"/>
      <c r="I154" s="85"/>
      <c r="J154" s="85"/>
      <c r="K154" s="85"/>
      <c r="L154" s="85"/>
    </row>
    <row r="155" spans="1:12" x14ac:dyDescent="0.25">
      <c r="A155" s="43"/>
      <c r="B155" s="80"/>
      <c r="C155" s="85"/>
      <c r="D155" s="85"/>
      <c r="E155" s="85"/>
      <c r="F155" s="85"/>
      <c r="G155" s="85"/>
      <c r="H155" s="85"/>
      <c r="I155" s="85"/>
      <c r="J155" s="85"/>
      <c r="K155" s="85"/>
      <c r="L155" s="85"/>
    </row>
    <row r="156" spans="1:12" x14ac:dyDescent="0.25">
      <c r="A156" s="43"/>
      <c r="B156" s="78"/>
      <c r="C156" s="85"/>
      <c r="D156" s="85"/>
      <c r="E156" s="85"/>
      <c r="F156" s="85"/>
      <c r="G156" s="85"/>
      <c r="H156" s="85"/>
      <c r="I156" s="85"/>
      <c r="J156" s="85"/>
      <c r="K156" s="85"/>
      <c r="L156" s="85"/>
    </row>
    <row r="157" spans="1:12" x14ac:dyDescent="0.25">
      <c r="A157" s="43"/>
      <c r="B157" s="80"/>
      <c r="C157" s="85"/>
      <c r="D157" s="85"/>
      <c r="E157" s="85"/>
      <c r="F157" s="85"/>
      <c r="G157" s="85"/>
      <c r="H157" s="85"/>
      <c r="I157" s="85"/>
      <c r="J157" s="85"/>
      <c r="K157" s="85"/>
      <c r="L157" s="85"/>
    </row>
    <row r="158" spans="1:12" x14ac:dyDescent="0.25">
      <c r="A158" s="43"/>
      <c r="B158" s="80"/>
      <c r="C158" s="85"/>
      <c r="D158" s="85"/>
      <c r="E158" s="85"/>
      <c r="F158" s="85"/>
      <c r="G158" s="85"/>
      <c r="H158" s="85"/>
      <c r="I158" s="85"/>
      <c r="J158" s="85"/>
      <c r="K158" s="85"/>
      <c r="L158" s="85"/>
    </row>
    <row r="159" spans="1:12" x14ac:dyDescent="0.25">
      <c r="A159" s="43"/>
      <c r="B159" s="80"/>
      <c r="C159" s="85"/>
      <c r="D159" s="85"/>
      <c r="E159" s="85"/>
      <c r="F159" s="85"/>
      <c r="G159" s="85"/>
      <c r="H159" s="85"/>
      <c r="I159" s="85"/>
      <c r="J159" s="85"/>
      <c r="K159" s="85"/>
      <c r="L159" s="85"/>
    </row>
    <row r="160" spans="1:12" x14ac:dyDescent="0.25">
      <c r="A160" s="43"/>
      <c r="B160" s="78"/>
      <c r="C160" s="85"/>
      <c r="D160" s="85"/>
      <c r="E160" s="85"/>
      <c r="F160" s="85"/>
      <c r="G160" s="85"/>
      <c r="H160" s="85"/>
      <c r="I160" s="85"/>
      <c r="J160" s="85"/>
      <c r="K160" s="85"/>
      <c r="L160" s="85"/>
    </row>
    <row r="161" spans="1:12" x14ac:dyDescent="0.25">
      <c r="A161" s="43"/>
      <c r="B161" s="44"/>
      <c r="C161" s="85"/>
      <c r="D161" s="85"/>
      <c r="E161" s="85"/>
      <c r="F161" s="85"/>
      <c r="G161" s="85"/>
      <c r="H161" s="85"/>
      <c r="I161" s="85"/>
      <c r="J161" s="85"/>
      <c r="K161" s="85"/>
      <c r="L161" s="85"/>
    </row>
    <row r="162" spans="1:12" x14ac:dyDescent="0.25">
      <c r="A162" s="367"/>
      <c r="B162" s="368"/>
      <c r="C162" s="368"/>
      <c r="D162" s="156"/>
      <c r="E162" s="156"/>
      <c r="F162" s="72"/>
      <c r="G162" s="72"/>
      <c r="H162" s="72"/>
      <c r="I162" s="369"/>
      <c r="J162" s="370"/>
      <c r="K162" s="157"/>
      <c r="L162" s="157"/>
    </row>
    <row r="163" spans="1:12" x14ac:dyDescent="0.25">
      <c r="A163" s="367"/>
      <c r="B163" s="368"/>
      <c r="C163" s="368"/>
      <c r="D163" s="156"/>
      <c r="E163" s="156"/>
      <c r="F163" s="72"/>
      <c r="G163" s="72"/>
      <c r="H163" s="72"/>
      <c r="I163" s="72"/>
      <c r="J163" s="72"/>
      <c r="K163" s="72"/>
      <c r="L163" s="72"/>
    </row>
    <row r="164" spans="1:12" x14ac:dyDescent="0.25">
      <c r="A164" s="43"/>
      <c r="B164" s="73"/>
      <c r="C164" s="74"/>
      <c r="D164" s="159"/>
      <c r="E164" s="159"/>
      <c r="F164" s="72"/>
      <c r="G164" s="72"/>
      <c r="H164" s="72"/>
      <c r="I164" s="72"/>
      <c r="J164" s="74"/>
      <c r="K164" s="159"/>
      <c r="L164" s="159"/>
    </row>
    <row r="165" spans="1:12" x14ac:dyDescent="0.25">
      <c r="A165" s="75"/>
      <c r="B165" s="76"/>
      <c r="C165" s="77"/>
      <c r="D165" s="77"/>
      <c r="E165" s="77"/>
      <c r="F165" s="72"/>
      <c r="G165" s="72"/>
      <c r="H165" s="72"/>
      <c r="I165" s="72"/>
      <c r="J165" s="43"/>
      <c r="K165" s="158"/>
      <c r="L165" s="158"/>
    </row>
    <row r="166" spans="1:12" x14ac:dyDescent="0.25">
      <c r="A166" s="43"/>
      <c r="B166" s="78"/>
      <c r="C166" s="79"/>
      <c r="D166" s="79"/>
      <c r="E166" s="79"/>
      <c r="F166" s="79"/>
      <c r="G166" s="79"/>
      <c r="H166" s="79"/>
      <c r="I166" s="79"/>
      <c r="J166" s="79"/>
      <c r="K166" s="79"/>
      <c r="L166" s="79"/>
    </row>
    <row r="167" spans="1:12" x14ac:dyDescent="0.25">
      <c r="A167" s="43"/>
      <c r="B167" s="80"/>
      <c r="C167" s="81"/>
      <c r="D167" s="81"/>
      <c r="E167" s="81"/>
      <c r="F167" s="81"/>
      <c r="G167" s="81"/>
      <c r="H167" s="81"/>
      <c r="I167" s="81"/>
      <c r="J167" s="81"/>
      <c r="K167" s="81"/>
      <c r="L167" s="81"/>
    </row>
    <row r="168" spans="1:12" x14ac:dyDescent="0.25">
      <c r="A168" s="43"/>
      <c r="B168" s="80"/>
      <c r="C168" s="81"/>
      <c r="D168" s="81"/>
      <c r="E168" s="81"/>
      <c r="F168" s="81"/>
      <c r="G168" s="81"/>
      <c r="H168" s="81"/>
      <c r="I168" s="81"/>
      <c r="J168" s="81"/>
      <c r="K168" s="81"/>
      <c r="L168" s="81"/>
    </row>
    <row r="169" spans="1:12" x14ac:dyDescent="0.25">
      <c r="A169" s="43"/>
      <c r="B169" s="80"/>
      <c r="C169" s="81"/>
      <c r="D169" s="81"/>
      <c r="E169" s="81"/>
      <c r="F169" s="81"/>
      <c r="G169" s="81"/>
      <c r="H169" s="81"/>
      <c r="I169" s="81"/>
      <c r="J169" s="81"/>
      <c r="K169" s="81"/>
      <c r="L169" s="81"/>
    </row>
    <row r="170" spans="1:12" x14ac:dyDescent="0.25">
      <c r="A170" s="43"/>
      <c r="B170" s="80"/>
      <c r="C170" s="81"/>
      <c r="D170" s="81"/>
      <c r="E170" s="81"/>
      <c r="F170" s="81"/>
      <c r="G170" s="81"/>
      <c r="H170" s="81"/>
      <c r="I170" s="81"/>
      <c r="J170" s="81"/>
      <c r="K170" s="81"/>
      <c r="L170" s="81"/>
    </row>
    <row r="171" spans="1:12" x14ac:dyDescent="0.25">
      <c r="A171" s="43"/>
      <c r="B171" s="80"/>
      <c r="C171" s="81"/>
      <c r="D171" s="81"/>
      <c r="E171" s="81"/>
      <c r="F171" s="81"/>
      <c r="G171" s="81"/>
      <c r="H171" s="81"/>
      <c r="I171" s="81"/>
      <c r="J171" s="81"/>
      <c r="K171" s="81"/>
      <c r="L171" s="81"/>
    </row>
    <row r="172" spans="1:12" x14ac:dyDescent="0.25">
      <c r="A172" s="43"/>
      <c r="B172" s="80"/>
      <c r="C172" s="81"/>
      <c r="D172" s="81"/>
      <c r="E172" s="81"/>
      <c r="F172" s="81"/>
      <c r="G172" s="81"/>
      <c r="H172" s="81"/>
      <c r="I172" s="81"/>
      <c r="J172" s="81"/>
      <c r="K172" s="81"/>
      <c r="L172" s="81"/>
    </row>
    <row r="173" spans="1:12" x14ac:dyDescent="0.25">
      <c r="A173" s="43"/>
      <c r="B173" s="80"/>
      <c r="C173" s="81"/>
      <c r="D173" s="81"/>
      <c r="E173" s="81"/>
      <c r="F173" s="81"/>
      <c r="G173" s="81"/>
      <c r="H173" s="81"/>
      <c r="I173" s="81"/>
      <c r="J173" s="81"/>
      <c r="K173" s="81"/>
      <c r="L173" s="81"/>
    </row>
    <row r="174" spans="1:12" x14ac:dyDescent="0.25">
      <c r="A174" s="43"/>
      <c r="B174" s="82"/>
      <c r="C174" s="81"/>
      <c r="D174" s="81"/>
      <c r="E174" s="81"/>
      <c r="F174" s="81"/>
      <c r="G174" s="81"/>
      <c r="H174" s="81"/>
      <c r="I174" s="81"/>
      <c r="J174" s="81"/>
      <c r="K174" s="81"/>
      <c r="L174" s="81"/>
    </row>
    <row r="175" spans="1:12" x14ac:dyDescent="0.25">
      <c r="A175" s="8"/>
      <c r="B175" s="83"/>
      <c r="C175" s="84"/>
      <c r="D175" s="84"/>
      <c r="E175" s="84"/>
      <c r="F175" s="10"/>
      <c r="G175" s="93"/>
      <c r="H175" s="93"/>
      <c r="I175" s="10"/>
      <c r="J175" s="74"/>
      <c r="K175" s="159"/>
      <c r="L175" s="159"/>
    </row>
    <row r="176" spans="1:12" x14ac:dyDescent="0.25">
      <c r="A176" s="43"/>
      <c r="B176" s="80"/>
      <c r="C176" s="85"/>
      <c r="D176" s="85"/>
      <c r="E176" s="85"/>
      <c r="F176" s="85"/>
      <c r="G176" s="85"/>
      <c r="H176" s="85"/>
      <c r="I176" s="85"/>
      <c r="J176" s="85"/>
      <c r="K176" s="85"/>
      <c r="L176" s="85"/>
    </row>
    <row r="177" spans="1:12" x14ac:dyDescent="0.25">
      <c r="A177" s="43"/>
      <c r="B177" s="80"/>
      <c r="C177" s="85"/>
      <c r="D177" s="85"/>
      <c r="E177" s="85"/>
      <c r="F177" s="85"/>
      <c r="G177" s="85"/>
      <c r="H177" s="85"/>
      <c r="I177" s="85"/>
      <c r="J177" s="85"/>
      <c r="K177" s="85"/>
      <c r="L177" s="85"/>
    </row>
    <row r="178" spans="1:12" x14ac:dyDescent="0.25">
      <c r="A178" s="43"/>
      <c r="B178" s="80"/>
      <c r="C178" s="85"/>
      <c r="D178" s="85"/>
      <c r="E178" s="85"/>
      <c r="F178" s="85"/>
      <c r="G178" s="85"/>
      <c r="H178" s="85"/>
      <c r="I178" s="85"/>
      <c r="J178" s="85"/>
      <c r="K178" s="85"/>
      <c r="L178" s="85"/>
    </row>
    <row r="179" spans="1:12" x14ac:dyDescent="0.25">
      <c r="A179" s="43"/>
      <c r="B179" s="80"/>
      <c r="C179" s="85"/>
      <c r="D179" s="85"/>
      <c r="E179" s="85"/>
      <c r="F179" s="85"/>
      <c r="G179" s="85"/>
      <c r="H179" s="85"/>
      <c r="I179" s="85"/>
      <c r="J179" s="85"/>
      <c r="K179" s="85"/>
      <c r="L179" s="85"/>
    </row>
    <row r="180" spans="1:12" x14ac:dyDescent="0.25">
      <c r="A180" s="43"/>
      <c r="B180" s="80"/>
      <c r="C180" s="85"/>
      <c r="D180" s="85"/>
      <c r="E180" s="85"/>
      <c r="F180" s="85"/>
      <c r="G180" s="85"/>
      <c r="H180" s="85"/>
      <c r="I180" s="85"/>
      <c r="J180" s="85"/>
      <c r="K180" s="85"/>
      <c r="L180" s="85"/>
    </row>
    <row r="181" spans="1:12" x14ac:dyDescent="0.25">
      <c r="A181" s="43"/>
      <c r="B181" s="78"/>
      <c r="C181" s="85"/>
      <c r="D181" s="85"/>
      <c r="E181" s="85"/>
      <c r="F181" s="85"/>
      <c r="G181" s="85"/>
      <c r="H181" s="85"/>
      <c r="I181" s="85"/>
      <c r="J181" s="85"/>
      <c r="K181" s="85"/>
      <c r="L181" s="85"/>
    </row>
    <row r="182" spans="1:12" x14ac:dyDescent="0.25">
      <c r="A182" s="43"/>
      <c r="B182" s="80"/>
      <c r="C182" s="85"/>
      <c r="D182" s="85"/>
      <c r="E182" s="85"/>
      <c r="F182" s="85"/>
      <c r="G182" s="85"/>
      <c r="H182" s="85"/>
      <c r="I182" s="85"/>
      <c r="J182" s="85"/>
      <c r="K182" s="85"/>
      <c r="L182" s="85"/>
    </row>
    <row r="183" spans="1:12" x14ac:dyDescent="0.25">
      <c r="A183" s="43"/>
      <c r="B183" s="80"/>
      <c r="C183" s="85"/>
      <c r="D183" s="85"/>
      <c r="E183" s="85"/>
      <c r="F183" s="85"/>
      <c r="G183" s="85"/>
      <c r="H183" s="85"/>
      <c r="I183" s="85"/>
      <c r="J183" s="85"/>
      <c r="K183" s="85"/>
      <c r="L183" s="85"/>
    </row>
    <row r="184" spans="1:12" x14ac:dyDescent="0.25">
      <c r="A184" s="43"/>
      <c r="B184" s="80"/>
      <c r="C184" s="85"/>
      <c r="D184" s="85"/>
      <c r="E184" s="85"/>
      <c r="F184" s="85"/>
      <c r="G184" s="85"/>
      <c r="H184" s="85"/>
      <c r="I184" s="85"/>
      <c r="J184" s="85"/>
      <c r="K184" s="85"/>
      <c r="L184" s="85"/>
    </row>
    <row r="185" spans="1:12" x14ac:dyDescent="0.25">
      <c r="A185" s="43"/>
      <c r="B185" s="78"/>
      <c r="C185" s="85"/>
      <c r="D185" s="85"/>
      <c r="E185" s="85"/>
      <c r="F185" s="85"/>
      <c r="G185" s="85"/>
      <c r="H185" s="85"/>
      <c r="I185" s="85"/>
      <c r="J185" s="85"/>
      <c r="K185" s="85"/>
      <c r="L185" s="85"/>
    </row>
    <row r="186" spans="1:12" x14ac:dyDescent="0.25">
      <c r="A186" s="43"/>
      <c r="B186" s="44"/>
      <c r="C186" s="85"/>
      <c r="D186" s="85"/>
      <c r="E186" s="85"/>
      <c r="F186" s="85"/>
      <c r="G186" s="85"/>
      <c r="H186" s="85"/>
      <c r="I186" s="85"/>
      <c r="J186" s="85"/>
      <c r="K186" s="85"/>
      <c r="L186" s="85"/>
    </row>
    <row r="187" spans="1:12" x14ac:dyDescent="0.25">
      <c r="A187" s="10"/>
      <c r="B187" s="10"/>
      <c r="C187" s="10"/>
      <c r="D187" s="93"/>
      <c r="E187" s="93"/>
      <c r="F187" s="10"/>
      <c r="G187" s="93"/>
      <c r="H187" s="93"/>
      <c r="I187" s="10"/>
      <c r="J187" s="10"/>
      <c r="K187" s="93"/>
      <c r="L187" s="93"/>
    </row>
    <row r="188" spans="1:12" x14ac:dyDescent="0.25">
      <c r="A188" s="10"/>
      <c r="B188" s="10"/>
      <c r="C188" s="10"/>
      <c r="D188" s="93"/>
      <c r="E188" s="93"/>
      <c r="F188" s="10"/>
      <c r="G188" s="93"/>
      <c r="H188" s="93"/>
      <c r="I188" s="10"/>
      <c r="J188" s="10"/>
      <c r="K188" s="93"/>
      <c r="L188" s="93"/>
    </row>
  </sheetData>
  <mergeCells count="49">
    <mergeCell ref="W3:X3"/>
    <mergeCell ref="K1:L2"/>
    <mergeCell ref="K3:L3"/>
    <mergeCell ref="U3:V3"/>
    <mergeCell ref="W15:X15"/>
    <mergeCell ref="K15:L15"/>
    <mergeCell ref="CE1:CF2"/>
    <mergeCell ref="BS1:BT2"/>
    <mergeCell ref="BS3:BT3"/>
    <mergeCell ref="BS15:BT15"/>
    <mergeCell ref="BU1:BW1"/>
    <mergeCell ref="BU2:BW2"/>
    <mergeCell ref="CE15:CF15"/>
    <mergeCell ref="CE3:CF3"/>
    <mergeCell ref="BG3:BH3"/>
    <mergeCell ref="AU1:AV2"/>
    <mergeCell ref="AU3:AV3"/>
    <mergeCell ref="AI1:AJ2"/>
    <mergeCell ref="AI3:AJ3"/>
    <mergeCell ref="AM1:AS2"/>
    <mergeCell ref="AY1:BE2"/>
    <mergeCell ref="BG15:BH15"/>
    <mergeCell ref="AU15:AV15"/>
    <mergeCell ref="AI15:AJ15"/>
    <mergeCell ref="A163:C163"/>
    <mergeCell ref="A110:C110"/>
    <mergeCell ref="A137:C137"/>
    <mergeCell ref="A109:C109"/>
    <mergeCell ref="I109:J109"/>
    <mergeCell ref="I137:J137"/>
    <mergeCell ref="A138:C138"/>
    <mergeCell ref="A162:C162"/>
    <mergeCell ref="I162:J162"/>
    <mergeCell ref="A57:C57"/>
    <mergeCell ref="A85:C85"/>
    <mergeCell ref="A31:C31"/>
    <mergeCell ref="I31:J31"/>
    <mergeCell ref="A32:C32"/>
    <mergeCell ref="A56:C56"/>
    <mergeCell ref="I56:J56"/>
    <mergeCell ref="A84:C84"/>
    <mergeCell ref="I84:J84"/>
    <mergeCell ref="BK1:BQ2"/>
    <mergeCell ref="BX1:CC2"/>
    <mergeCell ref="C1:I2"/>
    <mergeCell ref="O1:U2"/>
    <mergeCell ref="AA1:AG2"/>
    <mergeCell ref="W1:X2"/>
    <mergeCell ref="BG1:BH2"/>
  </mergeCells>
  <phoneticPr fontId="3" type="noConversion"/>
  <pageMargins left="0.51181102362204722" right="0.51181102362204722" top="0.35433070866141736" bottom="0.3149606299212598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zoomScaleNormal="100" workbookViewId="0">
      <selection activeCell="J2" sqref="J2"/>
    </sheetView>
  </sheetViews>
  <sheetFormatPr defaultRowHeight="15" x14ac:dyDescent="0.25"/>
  <cols>
    <col min="1" max="1" width="6" customWidth="1"/>
    <col min="2" max="2" width="18.5703125" customWidth="1"/>
    <col min="3" max="3" width="9" customWidth="1"/>
    <col min="4" max="4" width="8.7109375" customWidth="1"/>
    <col min="5" max="5" width="8.85546875" hidden="1" customWidth="1"/>
    <col min="6" max="6" width="27.140625" hidden="1" customWidth="1"/>
    <col min="7" max="12" width="8.7109375" customWidth="1"/>
    <col min="13" max="13" width="6.7109375" customWidth="1"/>
    <col min="14" max="14" width="34.85546875" customWidth="1"/>
    <col min="15" max="15" width="17" customWidth="1"/>
    <col min="16" max="16" width="18.140625" customWidth="1"/>
    <col min="17" max="17" width="17.85546875" customWidth="1"/>
    <col min="18" max="18" width="5.140625" customWidth="1"/>
    <col min="19" max="19" width="19" customWidth="1"/>
    <col min="20" max="20" width="7.140625" customWidth="1"/>
    <col min="21" max="26" width="8.7109375" customWidth="1"/>
    <col min="27" max="27" width="11" customWidth="1"/>
  </cols>
  <sheetData>
    <row r="1" spans="1:27" x14ac:dyDescent="0.25">
      <c r="A1" s="230" t="s">
        <v>264</v>
      </c>
      <c r="B1" s="50"/>
      <c r="C1" s="50"/>
      <c r="D1" s="50"/>
      <c r="E1" s="50"/>
      <c r="F1" s="50"/>
      <c r="G1" s="50"/>
      <c r="H1" s="50"/>
      <c r="I1" s="50"/>
      <c r="J1" s="179"/>
      <c r="K1" s="344" t="s">
        <v>774</v>
      </c>
      <c r="L1" s="344"/>
      <c r="M1" s="93"/>
      <c r="N1" s="93"/>
      <c r="O1" s="93"/>
      <c r="P1" s="415"/>
      <c r="Q1" s="416"/>
      <c r="R1" s="93"/>
      <c r="S1" s="93"/>
      <c r="T1" s="93"/>
      <c r="U1" s="93"/>
      <c r="V1" s="93"/>
      <c r="W1" s="93"/>
      <c r="X1" s="93"/>
      <c r="Y1" s="93"/>
      <c r="Z1" s="351"/>
      <c r="AA1" s="417"/>
    </row>
    <row r="2" spans="1:27" ht="30" customHeight="1" x14ac:dyDescent="0.25">
      <c r="B2" s="347" t="s">
        <v>458</v>
      </c>
      <c r="C2" s="409"/>
      <c r="D2" s="409"/>
      <c r="E2" s="409"/>
      <c r="F2" s="409"/>
      <c r="G2" s="409"/>
      <c r="H2" s="409"/>
      <c r="I2" s="409"/>
      <c r="J2" s="131"/>
      <c r="K2" s="344"/>
      <c r="L2" s="344"/>
      <c r="M2" s="405"/>
      <c r="N2" s="405"/>
      <c r="O2" s="405"/>
      <c r="P2" s="416"/>
      <c r="Q2" s="416"/>
      <c r="R2" s="406"/>
      <c r="S2" s="406"/>
      <c r="T2" s="406"/>
      <c r="U2" s="406"/>
      <c r="V2" s="406"/>
      <c r="W2" s="406"/>
      <c r="X2" s="406"/>
      <c r="Y2" s="377"/>
      <c r="Z2" s="417"/>
      <c r="AA2" s="417"/>
    </row>
    <row r="3" spans="1:27" x14ac:dyDescent="0.25">
      <c r="B3" s="35"/>
      <c r="C3" s="52"/>
      <c r="D3" s="52"/>
      <c r="E3" s="52"/>
      <c r="F3" s="52"/>
      <c r="G3" s="49"/>
      <c r="H3" s="49"/>
      <c r="I3" s="49"/>
      <c r="J3" s="168"/>
      <c r="K3" s="418"/>
      <c r="L3" s="418"/>
      <c r="M3" s="93"/>
      <c r="N3" s="93"/>
      <c r="O3" s="170"/>
      <c r="P3" s="416"/>
      <c r="Q3" s="416"/>
      <c r="R3" s="93"/>
      <c r="S3" s="93"/>
      <c r="T3" s="93"/>
      <c r="U3" s="93"/>
      <c r="V3" s="93"/>
      <c r="W3" s="93"/>
      <c r="X3" s="93"/>
      <c r="Y3" s="93"/>
      <c r="Z3" s="417"/>
      <c r="AA3" s="417"/>
    </row>
    <row r="4" spans="1:27" x14ac:dyDescent="0.25">
      <c r="D4" s="5"/>
      <c r="G4" s="363"/>
      <c r="H4" s="363"/>
      <c r="K4" s="363" t="s">
        <v>51</v>
      </c>
      <c r="L4" s="363"/>
      <c r="M4" s="93"/>
      <c r="N4" s="93"/>
      <c r="O4" s="93"/>
      <c r="P4" s="93"/>
      <c r="Q4" s="175"/>
      <c r="R4" s="93"/>
      <c r="S4" s="93"/>
      <c r="T4" s="93"/>
      <c r="U4" s="93"/>
      <c r="V4" s="93"/>
      <c r="W4" s="93"/>
      <c r="X4" s="93"/>
      <c r="Y4" s="93"/>
      <c r="Z4" s="376"/>
      <c r="AA4" s="376"/>
    </row>
    <row r="5" spans="1:27" ht="30" customHeight="1" x14ac:dyDescent="0.25">
      <c r="A5" s="28" t="s">
        <v>116</v>
      </c>
      <c r="B5" s="411" t="s">
        <v>117</v>
      </c>
      <c r="C5" s="412"/>
      <c r="D5" s="412"/>
      <c r="E5" s="412"/>
      <c r="F5" s="404"/>
      <c r="G5" s="413" t="s">
        <v>118</v>
      </c>
      <c r="H5" s="414"/>
      <c r="I5" s="407" t="s">
        <v>233</v>
      </c>
      <c r="J5" s="408"/>
      <c r="K5" s="410" t="s">
        <v>329</v>
      </c>
      <c r="L5" s="410"/>
      <c r="M5" s="72"/>
      <c r="N5" s="169"/>
      <c r="O5" s="169"/>
      <c r="P5" s="169"/>
      <c r="Q5" s="169"/>
      <c r="R5" s="169"/>
      <c r="S5" s="169"/>
      <c r="T5" s="97"/>
      <c r="U5" s="169"/>
      <c r="V5" s="169"/>
      <c r="W5" s="169"/>
      <c r="X5" s="169"/>
      <c r="Y5" s="169"/>
      <c r="Z5" s="98"/>
      <c r="AA5" s="98"/>
    </row>
    <row r="6" spans="1:27" x14ac:dyDescent="0.25">
      <c r="A6" s="45" t="s">
        <v>26</v>
      </c>
      <c r="B6" s="389" t="s">
        <v>164</v>
      </c>
      <c r="C6" s="390"/>
      <c r="D6" s="390"/>
      <c r="E6" s="390"/>
      <c r="F6" s="391"/>
      <c r="G6" s="400">
        <f>G7+G8+G9+G10+G11+G12+G13+G14</f>
        <v>106240</v>
      </c>
      <c r="H6" s="401"/>
      <c r="I6" s="400">
        <f>I7+I8+I9+I10+I11+I12+I13+I14</f>
        <v>85218</v>
      </c>
      <c r="J6" s="401"/>
      <c r="K6" s="384"/>
      <c r="L6" s="384"/>
      <c r="M6" s="171"/>
      <c r="N6" s="72"/>
      <c r="O6" s="81"/>
      <c r="P6" s="81"/>
      <c r="Q6" s="81"/>
      <c r="R6" s="169"/>
      <c r="S6" s="72"/>
      <c r="T6" s="169"/>
      <c r="U6" s="81"/>
      <c r="V6" s="81"/>
      <c r="W6" s="81"/>
      <c r="X6" s="81"/>
      <c r="Y6" s="81"/>
      <c r="Z6" s="81"/>
      <c r="AA6" s="81"/>
    </row>
    <row r="7" spans="1:27" x14ac:dyDescent="0.25">
      <c r="A7" s="28"/>
      <c r="B7" s="392" t="s">
        <v>165</v>
      </c>
      <c r="C7" s="393"/>
      <c r="D7" s="393"/>
      <c r="E7" s="393"/>
      <c r="F7" s="394"/>
      <c r="G7" s="400">
        <v>10000</v>
      </c>
      <c r="H7" s="401"/>
      <c r="I7" s="402">
        <v>0</v>
      </c>
      <c r="J7" s="403"/>
      <c r="K7" s="384"/>
      <c r="L7" s="384"/>
      <c r="M7" s="171"/>
      <c r="N7" s="72"/>
      <c r="O7" s="81"/>
      <c r="P7" s="81"/>
      <c r="Q7" s="81"/>
      <c r="R7" s="169"/>
      <c r="S7" s="72"/>
      <c r="T7" s="169"/>
      <c r="U7" s="81"/>
      <c r="V7" s="81"/>
      <c r="W7" s="81"/>
      <c r="X7" s="81"/>
      <c r="Y7" s="81"/>
      <c r="Z7" s="81"/>
      <c r="AA7" s="81"/>
    </row>
    <row r="8" spans="1:27" x14ac:dyDescent="0.25">
      <c r="A8" s="28"/>
      <c r="B8" s="398" t="s">
        <v>168</v>
      </c>
      <c r="C8" s="399"/>
      <c r="D8" s="399"/>
      <c r="E8" s="51"/>
      <c r="F8" s="51"/>
      <c r="G8" s="400">
        <v>24000</v>
      </c>
      <c r="H8" s="401"/>
      <c r="I8" s="402">
        <v>34671</v>
      </c>
      <c r="J8" s="403"/>
      <c r="K8" s="384"/>
      <c r="L8" s="384"/>
      <c r="M8" s="171"/>
      <c r="N8" s="72"/>
      <c r="O8" s="81"/>
      <c r="P8" s="81"/>
      <c r="Q8" s="81"/>
      <c r="R8" s="169"/>
      <c r="S8" s="72"/>
      <c r="T8" s="169"/>
      <c r="U8" s="81"/>
      <c r="V8" s="81"/>
      <c r="W8" s="81"/>
      <c r="X8" s="81"/>
      <c r="Y8" s="81"/>
      <c r="Z8" s="81"/>
      <c r="AA8" s="81"/>
    </row>
    <row r="9" spans="1:27" x14ac:dyDescent="0.25">
      <c r="A9" s="28"/>
      <c r="B9" s="392" t="s">
        <v>193</v>
      </c>
      <c r="C9" s="419"/>
      <c r="D9" s="419"/>
      <c r="E9" s="419"/>
      <c r="F9" s="420"/>
      <c r="G9" s="400">
        <v>9000</v>
      </c>
      <c r="H9" s="401"/>
      <c r="I9" s="402">
        <v>4428</v>
      </c>
      <c r="J9" s="403"/>
      <c r="K9" s="384"/>
      <c r="L9" s="384"/>
      <c r="M9" s="171"/>
      <c r="N9" s="72"/>
      <c r="O9" s="81"/>
      <c r="P9" s="81"/>
      <c r="Q9" s="81"/>
      <c r="R9" s="169"/>
      <c r="S9" s="72"/>
      <c r="T9" s="169"/>
      <c r="U9" s="81"/>
      <c r="V9" s="81"/>
      <c r="W9" s="81"/>
      <c r="X9" s="81"/>
      <c r="Y9" s="81"/>
      <c r="Z9" s="81"/>
      <c r="AA9" s="81"/>
    </row>
    <row r="10" spans="1:27" x14ac:dyDescent="0.25">
      <c r="A10" s="28"/>
      <c r="B10" s="392" t="s">
        <v>131</v>
      </c>
      <c r="C10" s="419"/>
      <c r="D10" s="419"/>
      <c r="E10" s="419"/>
      <c r="F10" s="420"/>
      <c r="G10" s="400">
        <v>24000</v>
      </c>
      <c r="H10" s="401"/>
      <c r="I10" s="402">
        <v>24000</v>
      </c>
      <c r="J10" s="403"/>
      <c r="K10" s="384"/>
      <c r="L10" s="384"/>
      <c r="M10" s="171"/>
      <c r="N10" s="169"/>
      <c r="O10" s="81"/>
      <c r="P10" s="81"/>
      <c r="Q10" s="81"/>
      <c r="R10" s="169"/>
      <c r="S10" s="72"/>
      <c r="T10" s="169"/>
      <c r="U10" s="81"/>
      <c r="V10" s="81"/>
      <c r="W10" s="81"/>
      <c r="X10" s="81"/>
      <c r="Y10" s="81"/>
      <c r="Z10" s="81"/>
      <c r="AA10" s="81"/>
    </row>
    <row r="11" spans="1:27" x14ac:dyDescent="0.25">
      <c r="A11" s="28"/>
      <c r="B11" s="392" t="s">
        <v>132</v>
      </c>
      <c r="C11" s="419"/>
      <c r="D11" s="419"/>
      <c r="E11" s="419"/>
      <c r="F11" s="420"/>
      <c r="G11" s="400">
        <v>24000</v>
      </c>
      <c r="H11" s="401"/>
      <c r="I11" s="402">
        <v>12173</v>
      </c>
      <c r="J11" s="403"/>
      <c r="K11" s="384"/>
      <c r="L11" s="384"/>
      <c r="M11" s="171"/>
      <c r="N11" s="72"/>
      <c r="O11" s="81"/>
      <c r="P11" s="81"/>
      <c r="Q11" s="81"/>
      <c r="R11" s="169"/>
      <c r="S11" s="72"/>
      <c r="T11" s="169"/>
      <c r="U11" s="81"/>
      <c r="V11" s="81"/>
      <c r="W11" s="81"/>
      <c r="X11" s="81"/>
      <c r="Y11" s="81"/>
      <c r="Z11" s="81"/>
      <c r="AA11" s="81"/>
    </row>
    <row r="12" spans="1:27" x14ac:dyDescent="0.25">
      <c r="A12" s="28"/>
      <c r="B12" s="392" t="s">
        <v>133</v>
      </c>
      <c r="C12" s="419"/>
      <c r="D12" s="419"/>
      <c r="E12" s="419"/>
      <c r="F12" s="420"/>
      <c r="G12" s="400">
        <v>10000</v>
      </c>
      <c r="H12" s="401"/>
      <c r="I12" s="402">
        <v>4856</v>
      </c>
      <c r="J12" s="403"/>
      <c r="K12" s="384"/>
      <c r="L12" s="384"/>
      <c r="M12" s="171"/>
      <c r="N12" s="176"/>
      <c r="O12" s="177"/>
      <c r="P12" s="177"/>
      <c r="Q12" s="177"/>
      <c r="R12" s="169"/>
      <c r="S12" s="105"/>
      <c r="T12" s="171"/>
      <c r="U12" s="177"/>
      <c r="V12" s="177"/>
      <c r="W12" s="177"/>
      <c r="X12" s="177"/>
      <c r="Y12" s="177"/>
      <c r="Z12" s="177"/>
      <c r="AA12" s="177"/>
    </row>
    <row r="13" spans="1:27" x14ac:dyDescent="0.25">
      <c r="A13" s="28"/>
      <c r="B13" s="392" t="s">
        <v>134</v>
      </c>
      <c r="C13" s="423"/>
      <c r="D13" s="423"/>
      <c r="E13" s="53"/>
      <c r="F13" s="54"/>
      <c r="G13" s="400">
        <v>2400</v>
      </c>
      <c r="H13" s="401"/>
      <c r="I13" s="402">
        <v>2250</v>
      </c>
      <c r="J13" s="403"/>
      <c r="K13" s="384"/>
      <c r="L13" s="384"/>
      <c r="M13" s="171"/>
      <c r="N13" s="72"/>
      <c r="O13" s="81"/>
      <c r="P13" s="81"/>
      <c r="Q13" s="81"/>
      <c r="R13" s="169"/>
      <c r="S13" s="99"/>
      <c r="T13" s="100"/>
      <c r="U13" s="79"/>
      <c r="V13" s="79"/>
      <c r="W13" s="79"/>
      <c r="X13" s="79"/>
      <c r="Y13" s="79"/>
      <c r="Z13" s="79"/>
      <c r="AA13" s="79"/>
    </row>
    <row r="14" spans="1:27" x14ac:dyDescent="0.25">
      <c r="A14" s="88"/>
      <c r="B14" s="123" t="s">
        <v>194</v>
      </c>
      <c r="C14" s="126"/>
      <c r="D14" s="126"/>
      <c r="E14" s="124"/>
      <c r="F14" s="125"/>
      <c r="G14" s="400">
        <v>2840</v>
      </c>
      <c r="H14" s="404"/>
      <c r="I14" s="402">
        <v>2840</v>
      </c>
      <c r="J14" s="404"/>
      <c r="K14" s="424"/>
      <c r="L14" s="425"/>
      <c r="M14" s="171"/>
      <c r="N14" s="72"/>
      <c r="O14" s="81"/>
      <c r="P14" s="81"/>
      <c r="Q14" s="81"/>
      <c r="R14" s="169"/>
      <c r="S14" s="99"/>
      <c r="T14" s="100"/>
      <c r="U14" s="79"/>
      <c r="V14" s="79"/>
      <c r="W14" s="79"/>
      <c r="X14" s="79"/>
      <c r="Y14" s="79"/>
      <c r="Z14" s="79"/>
      <c r="AA14" s="79"/>
    </row>
    <row r="15" spans="1:27" x14ac:dyDescent="0.25">
      <c r="A15" s="45" t="s">
        <v>27</v>
      </c>
      <c r="B15" s="395" t="s">
        <v>166</v>
      </c>
      <c r="C15" s="396"/>
      <c r="D15" s="396"/>
      <c r="E15" s="396"/>
      <c r="F15" s="397"/>
      <c r="G15" s="400">
        <f>G16+G17+G18+G19</f>
        <v>97439</v>
      </c>
      <c r="H15" s="401"/>
      <c r="I15" s="400">
        <f>I16+I17+I18+I19</f>
        <v>52912</v>
      </c>
      <c r="J15" s="401"/>
      <c r="K15" s="384"/>
      <c r="L15" s="384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</row>
    <row r="16" spans="1:27" x14ac:dyDescent="0.25">
      <c r="A16" s="45"/>
      <c r="B16" s="382" t="s">
        <v>186</v>
      </c>
      <c r="C16" s="382"/>
      <c r="D16" s="382"/>
      <c r="E16" s="86"/>
      <c r="F16" s="86"/>
      <c r="G16" s="388">
        <v>80000</v>
      </c>
      <c r="H16" s="388"/>
      <c r="I16" s="385">
        <v>45614</v>
      </c>
      <c r="J16" s="385"/>
      <c r="K16" s="384"/>
      <c r="L16" s="384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</row>
    <row r="17" spans="1:25" x14ac:dyDescent="0.25">
      <c r="A17" s="1"/>
      <c r="B17" s="382" t="s">
        <v>130</v>
      </c>
      <c r="C17" s="382"/>
      <c r="D17" s="382"/>
      <c r="E17" s="88"/>
      <c r="F17" s="88"/>
      <c r="G17" s="386">
        <v>6500</v>
      </c>
      <c r="H17" s="386"/>
      <c r="I17" s="385">
        <v>6152</v>
      </c>
      <c r="J17" s="385"/>
      <c r="K17" s="384"/>
      <c r="L17" s="384"/>
      <c r="M17" s="93"/>
      <c r="N17" s="93"/>
      <c r="O17" s="93"/>
      <c r="P17" s="93"/>
      <c r="Q17" s="93"/>
      <c r="R17" s="172"/>
      <c r="S17" s="93"/>
      <c r="T17" s="93"/>
      <c r="U17" s="93"/>
      <c r="V17" s="93"/>
      <c r="W17" s="93"/>
      <c r="X17" s="93"/>
      <c r="Y17" s="93"/>
    </row>
    <row r="18" spans="1:25" x14ac:dyDescent="0.25">
      <c r="A18" s="1"/>
      <c r="B18" s="392" t="s">
        <v>187</v>
      </c>
      <c r="C18" s="419"/>
      <c r="D18" s="420"/>
      <c r="E18" s="88"/>
      <c r="F18" s="88"/>
      <c r="G18" s="421">
        <v>2500</v>
      </c>
      <c r="H18" s="422"/>
      <c r="I18" s="385">
        <v>0</v>
      </c>
      <c r="J18" s="385"/>
      <c r="K18" s="384"/>
      <c r="L18" s="384"/>
      <c r="M18" s="93"/>
      <c r="N18" s="93"/>
      <c r="O18" s="93"/>
      <c r="P18" s="93"/>
      <c r="Q18" s="93"/>
      <c r="R18" s="172"/>
      <c r="S18" s="93"/>
      <c r="T18" s="93"/>
      <c r="U18" s="93"/>
      <c r="V18" s="93"/>
      <c r="W18" s="93"/>
      <c r="X18" s="93"/>
      <c r="Y18" s="93"/>
    </row>
    <row r="19" spans="1:25" x14ac:dyDescent="0.25">
      <c r="A19" s="1"/>
      <c r="B19" s="382" t="s">
        <v>195</v>
      </c>
      <c r="C19" s="382"/>
      <c r="D19" s="382"/>
      <c r="E19" s="121"/>
      <c r="F19" s="121"/>
      <c r="G19" s="386">
        <v>8439</v>
      </c>
      <c r="H19" s="386"/>
      <c r="I19" s="385">
        <v>1146</v>
      </c>
      <c r="J19" s="385"/>
      <c r="K19" s="384"/>
      <c r="L19" s="384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</row>
    <row r="20" spans="1:25" x14ac:dyDescent="0.25">
      <c r="A20" s="122" t="s">
        <v>28</v>
      </c>
      <c r="B20" s="383" t="s">
        <v>167</v>
      </c>
      <c r="C20" s="383"/>
      <c r="D20" s="383"/>
      <c r="E20" s="121"/>
      <c r="F20" s="121"/>
      <c r="G20" s="387">
        <f>G6+G15</f>
        <v>203679</v>
      </c>
      <c r="H20" s="387"/>
      <c r="I20" s="387">
        <f>I6+I15</f>
        <v>138130</v>
      </c>
      <c r="J20" s="387"/>
      <c r="K20" s="384"/>
      <c r="L20" s="384"/>
      <c r="M20" s="93"/>
      <c r="N20" s="93"/>
      <c r="O20" s="93"/>
      <c r="P20" s="93"/>
      <c r="Q20" s="178"/>
      <c r="R20" s="93"/>
      <c r="S20" s="93"/>
      <c r="T20" s="93"/>
      <c r="U20" s="93"/>
      <c r="V20" s="93"/>
      <c r="W20" s="93"/>
      <c r="X20" s="93"/>
      <c r="Y20" s="93"/>
    </row>
    <row r="21" spans="1:25" x14ac:dyDescent="0.25">
      <c r="A21" s="10"/>
      <c r="B21" s="10"/>
      <c r="C21" s="10"/>
      <c r="D21" s="10"/>
      <c r="E21" s="90"/>
      <c r="F21" s="91"/>
      <c r="G21" s="10"/>
      <c r="H21" s="10"/>
      <c r="I21" s="10"/>
      <c r="J21" s="10"/>
      <c r="K21" s="376"/>
      <c r="L21" s="376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</row>
    <row r="22" spans="1:25" x14ac:dyDescent="0.25">
      <c r="A22" s="72"/>
      <c r="B22" s="371"/>
      <c r="C22" s="375"/>
      <c r="D22" s="375"/>
      <c r="E22" s="92"/>
      <c r="F22" s="93"/>
      <c r="G22" s="371"/>
      <c r="H22" s="371"/>
      <c r="I22" s="371"/>
      <c r="J22" s="371"/>
      <c r="K22" s="371"/>
      <c r="L22" s="371"/>
      <c r="M22" s="93"/>
      <c r="N22" s="93"/>
      <c r="O22" s="93"/>
      <c r="P22" s="93"/>
      <c r="Q22" s="166"/>
      <c r="R22" s="93"/>
      <c r="S22" s="93"/>
      <c r="T22" s="93"/>
      <c r="U22" s="93"/>
      <c r="V22" s="93"/>
      <c r="W22" s="93"/>
      <c r="X22" s="93"/>
      <c r="Y22" s="93"/>
    </row>
    <row r="23" spans="1:25" x14ac:dyDescent="0.25">
      <c r="A23" s="72"/>
      <c r="B23" s="380"/>
      <c r="C23" s="381"/>
      <c r="D23" s="381"/>
      <c r="E23" s="94"/>
      <c r="F23" s="94"/>
      <c r="G23" s="379"/>
      <c r="H23" s="379"/>
      <c r="I23" s="379"/>
      <c r="J23" s="379"/>
      <c r="K23" s="379"/>
      <c r="L23" s="379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</row>
    <row r="24" spans="1:25" x14ac:dyDescent="0.25">
      <c r="A24" s="72"/>
      <c r="B24" s="380"/>
      <c r="C24" s="381"/>
      <c r="D24" s="381"/>
      <c r="E24" s="94"/>
      <c r="F24" s="94"/>
      <c r="G24" s="379"/>
      <c r="H24" s="379"/>
      <c r="I24" s="379"/>
      <c r="J24" s="379"/>
      <c r="K24" s="379"/>
      <c r="L24" s="379"/>
    </row>
    <row r="25" spans="1:25" x14ac:dyDescent="0.25">
      <c r="A25" s="72"/>
      <c r="B25" s="380"/>
      <c r="C25" s="381"/>
      <c r="D25" s="381"/>
      <c r="E25" s="94"/>
      <c r="F25" s="94"/>
      <c r="G25" s="379"/>
      <c r="H25" s="379"/>
      <c r="I25" s="379"/>
      <c r="J25" s="379"/>
      <c r="K25" s="379"/>
      <c r="L25" s="379"/>
    </row>
    <row r="26" spans="1:25" x14ac:dyDescent="0.25">
      <c r="A26" s="72"/>
      <c r="B26" s="380"/>
      <c r="C26" s="381"/>
      <c r="D26" s="381"/>
      <c r="E26" s="94"/>
      <c r="F26" s="94"/>
      <c r="G26" s="379"/>
      <c r="H26" s="379"/>
      <c r="I26" s="379"/>
      <c r="J26" s="379"/>
      <c r="K26" s="379"/>
      <c r="L26" s="379"/>
    </row>
    <row r="27" spans="1:25" x14ac:dyDescent="0.25">
      <c r="A27" s="72"/>
      <c r="B27" s="380"/>
      <c r="C27" s="381"/>
      <c r="D27" s="381"/>
      <c r="E27" s="94"/>
      <c r="F27" s="94"/>
      <c r="G27" s="379"/>
      <c r="H27" s="379"/>
      <c r="I27" s="379"/>
      <c r="J27" s="379"/>
      <c r="K27" s="379"/>
      <c r="L27" s="379"/>
    </row>
    <row r="28" spans="1:25" x14ac:dyDescent="0.25">
      <c r="A28" s="93"/>
      <c r="B28" s="380"/>
      <c r="C28" s="381"/>
      <c r="D28" s="381"/>
      <c r="E28" s="94"/>
      <c r="F28" s="94"/>
      <c r="G28" s="379"/>
      <c r="H28" s="379"/>
      <c r="I28" s="379"/>
      <c r="J28" s="379"/>
      <c r="K28" s="379"/>
      <c r="L28" s="379"/>
    </row>
    <row r="29" spans="1:25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25" x14ac:dyDescent="0.25">
      <c r="A30" s="10"/>
      <c r="B30" s="9"/>
      <c r="C30" s="10"/>
      <c r="D30" s="10"/>
      <c r="E30" s="10"/>
      <c r="F30" s="10"/>
      <c r="G30" s="10"/>
      <c r="H30" s="10"/>
      <c r="I30" s="10"/>
      <c r="J30" s="95"/>
      <c r="K30" s="10"/>
      <c r="L30" s="10"/>
    </row>
    <row r="31" spans="1:25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376"/>
      <c r="K31" s="376"/>
      <c r="L31" s="376"/>
    </row>
    <row r="32" spans="1:25" ht="24" customHeight="1" x14ac:dyDescent="0.25">
      <c r="A32" s="378"/>
      <c r="B32" s="378"/>
      <c r="C32" s="378"/>
      <c r="D32" s="378"/>
      <c r="E32" s="378"/>
      <c r="F32" s="378"/>
      <c r="G32" s="378"/>
      <c r="H32" s="378"/>
      <c r="I32" s="378"/>
      <c r="J32" s="378"/>
      <c r="K32" s="10"/>
      <c r="L32" s="10"/>
    </row>
    <row r="33" spans="1:14" x14ac:dyDescent="0.25">
      <c r="A33" s="96"/>
      <c r="B33" s="96"/>
      <c r="C33" s="96"/>
      <c r="D33" s="10"/>
      <c r="E33" s="10"/>
      <c r="F33" s="10"/>
      <c r="G33" s="10"/>
      <c r="H33" s="10"/>
      <c r="I33" s="10"/>
      <c r="J33" s="10"/>
      <c r="K33" s="10"/>
      <c r="L33" s="10"/>
    </row>
    <row r="34" spans="1:14" x14ac:dyDescent="0.25">
      <c r="A34" s="72"/>
      <c r="B34" s="72"/>
      <c r="C34" s="72"/>
      <c r="D34" s="72"/>
      <c r="E34" s="72"/>
      <c r="F34" s="72"/>
      <c r="G34" s="72"/>
      <c r="H34" s="72"/>
      <c r="I34" s="72"/>
      <c r="J34" s="376"/>
      <c r="K34" s="377"/>
      <c r="L34" s="377"/>
    </row>
    <row r="35" spans="1:14" x14ac:dyDescent="0.25">
      <c r="A35" s="43"/>
      <c r="B35" s="43"/>
      <c r="C35" s="97"/>
      <c r="D35" s="43"/>
      <c r="E35" s="43"/>
      <c r="F35" s="43"/>
      <c r="G35" s="43"/>
      <c r="H35" s="43"/>
      <c r="I35" s="43"/>
      <c r="J35" s="43"/>
      <c r="K35" s="98"/>
      <c r="L35" s="98"/>
    </row>
    <row r="36" spans="1:14" x14ac:dyDescent="0.25">
      <c r="A36" s="43"/>
      <c r="B36" s="72"/>
      <c r="C36" s="43"/>
      <c r="D36" s="81"/>
      <c r="E36" s="81"/>
      <c r="F36" s="81"/>
      <c r="G36" s="81"/>
      <c r="H36" s="81"/>
      <c r="I36" s="81"/>
      <c r="J36" s="81"/>
      <c r="K36" s="81"/>
      <c r="L36" s="81"/>
    </row>
    <row r="37" spans="1:14" x14ac:dyDescent="0.25">
      <c r="A37" s="43"/>
      <c r="B37" s="72"/>
      <c r="C37" s="43"/>
      <c r="D37" s="81"/>
      <c r="E37" s="81"/>
      <c r="F37" s="81"/>
      <c r="G37" s="81"/>
      <c r="H37" s="81"/>
      <c r="I37" s="81"/>
      <c r="J37" s="81"/>
      <c r="K37" s="81"/>
      <c r="L37" s="81"/>
    </row>
    <row r="38" spans="1:14" x14ac:dyDescent="0.25">
      <c r="A38" s="43"/>
      <c r="B38" s="72"/>
      <c r="C38" s="43"/>
      <c r="D38" s="81"/>
      <c r="E38" s="81"/>
      <c r="F38" s="81"/>
      <c r="G38" s="81"/>
      <c r="H38" s="81"/>
      <c r="I38" s="81"/>
      <c r="J38" s="81"/>
      <c r="K38" s="81"/>
      <c r="L38" s="81"/>
    </row>
    <row r="39" spans="1:14" x14ac:dyDescent="0.25">
      <c r="A39" s="43"/>
      <c r="B39" s="72"/>
      <c r="C39" s="43"/>
      <c r="D39" s="81"/>
      <c r="E39" s="81"/>
      <c r="F39" s="81"/>
      <c r="G39" s="81"/>
      <c r="H39" s="81"/>
      <c r="I39" s="81"/>
      <c r="J39" s="81"/>
      <c r="K39" s="81"/>
      <c r="L39" s="81"/>
      <c r="M39" s="55"/>
      <c r="N39" s="10"/>
    </row>
    <row r="40" spans="1:14" x14ac:dyDescent="0.25">
      <c r="A40" s="43"/>
      <c r="B40" s="72"/>
      <c r="C40" s="43"/>
      <c r="D40" s="81"/>
      <c r="E40" s="81"/>
      <c r="F40" s="81"/>
      <c r="G40" s="81"/>
      <c r="H40" s="81"/>
      <c r="I40" s="81"/>
      <c r="J40" s="81"/>
      <c r="K40" s="81"/>
      <c r="L40" s="81"/>
      <c r="M40" s="10"/>
      <c r="N40" s="10"/>
    </row>
    <row r="41" spans="1:14" x14ac:dyDescent="0.25">
      <c r="A41" s="43"/>
      <c r="B41" s="72"/>
      <c r="C41" s="43"/>
      <c r="D41" s="81"/>
      <c r="E41" s="81"/>
      <c r="F41" s="81"/>
      <c r="G41" s="81"/>
      <c r="H41" s="81"/>
      <c r="I41" s="81"/>
      <c r="J41" s="81"/>
      <c r="K41" s="81"/>
      <c r="L41" s="81"/>
    </row>
    <row r="42" spans="1:14" x14ac:dyDescent="0.25">
      <c r="A42" s="43"/>
      <c r="B42" s="72"/>
      <c r="C42" s="74"/>
      <c r="D42" s="81"/>
      <c r="E42" s="81"/>
      <c r="F42" s="81"/>
      <c r="G42" s="81"/>
      <c r="H42" s="81"/>
      <c r="I42" s="81"/>
      <c r="J42" s="81"/>
      <c r="K42" s="81"/>
      <c r="L42" s="81"/>
    </row>
    <row r="43" spans="1:14" x14ac:dyDescent="0.25">
      <c r="A43" s="43"/>
      <c r="B43" s="99"/>
      <c r="C43" s="100"/>
      <c r="D43" s="79"/>
      <c r="E43" s="79"/>
      <c r="F43" s="79"/>
      <c r="G43" s="79"/>
      <c r="H43" s="79"/>
      <c r="I43" s="79"/>
      <c r="J43" s="79"/>
      <c r="K43" s="79"/>
      <c r="L43" s="79"/>
    </row>
    <row r="44" spans="1:14" x14ac:dyDescent="0.25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10"/>
      <c r="L44" s="10"/>
    </row>
    <row r="45" spans="1:14" x14ac:dyDescent="0.2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10"/>
      <c r="L45" s="10"/>
    </row>
    <row r="46" spans="1:14" x14ac:dyDescent="0.25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10"/>
      <c r="L46" s="10"/>
    </row>
  </sheetData>
  <mergeCells count="105">
    <mergeCell ref="B9:F9"/>
    <mergeCell ref="B10:F10"/>
    <mergeCell ref="B16:D16"/>
    <mergeCell ref="K7:L7"/>
    <mergeCell ref="K8:L8"/>
    <mergeCell ref="K9:L9"/>
    <mergeCell ref="K10:L10"/>
    <mergeCell ref="I9:J9"/>
    <mergeCell ref="K18:L18"/>
    <mergeCell ref="B18:D18"/>
    <mergeCell ref="G18:H18"/>
    <mergeCell ref="I13:J13"/>
    <mergeCell ref="I15:J15"/>
    <mergeCell ref="K11:L11"/>
    <mergeCell ref="K12:L12"/>
    <mergeCell ref="B11:F11"/>
    <mergeCell ref="B12:F12"/>
    <mergeCell ref="B13:D13"/>
    <mergeCell ref="K14:L14"/>
    <mergeCell ref="I14:J14"/>
    <mergeCell ref="M2:O2"/>
    <mergeCell ref="Z4:AA4"/>
    <mergeCell ref="R2:Y2"/>
    <mergeCell ref="I5:J5"/>
    <mergeCell ref="B2:I2"/>
    <mergeCell ref="G4:H4"/>
    <mergeCell ref="K5:L5"/>
    <mergeCell ref="B5:F5"/>
    <mergeCell ref="G5:H5"/>
    <mergeCell ref="K4:L4"/>
    <mergeCell ref="P1:Q3"/>
    <mergeCell ref="Z1:AA3"/>
    <mergeCell ref="K1:L2"/>
    <mergeCell ref="K3:L3"/>
    <mergeCell ref="K6:L6"/>
    <mergeCell ref="G17:H17"/>
    <mergeCell ref="B6:F6"/>
    <mergeCell ref="B7:F7"/>
    <mergeCell ref="B15:F15"/>
    <mergeCell ref="B8:D8"/>
    <mergeCell ref="I6:J6"/>
    <mergeCell ref="G15:H15"/>
    <mergeCell ref="I10:J10"/>
    <mergeCell ref="G10:H10"/>
    <mergeCell ref="G11:H11"/>
    <mergeCell ref="G9:H9"/>
    <mergeCell ref="G6:H6"/>
    <mergeCell ref="I12:J12"/>
    <mergeCell ref="G7:H7"/>
    <mergeCell ref="G8:H8"/>
    <mergeCell ref="G13:H13"/>
    <mergeCell ref="I7:J7"/>
    <mergeCell ref="I8:J8"/>
    <mergeCell ref="G12:H12"/>
    <mergeCell ref="G14:H14"/>
    <mergeCell ref="K15:L15"/>
    <mergeCell ref="K13:L13"/>
    <mergeCell ref="I11:J11"/>
    <mergeCell ref="I19:J19"/>
    <mergeCell ref="I20:J20"/>
    <mergeCell ref="K20:L20"/>
    <mergeCell ref="I16:J16"/>
    <mergeCell ref="K22:L22"/>
    <mergeCell ref="K23:L23"/>
    <mergeCell ref="I22:J22"/>
    <mergeCell ref="K16:L16"/>
    <mergeCell ref="G16:H16"/>
    <mergeCell ref="K25:L25"/>
    <mergeCell ref="B24:D24"/>
    <mergeCell ref="B22:D22"/>
    <mergeCell ref="B17:D17"/>
    <mergeCell ref="B19:D19"/>
    <mergeCell ref="B20:D20"/>
    <mergeCell ref="K17:L17"/>
    <mergeCell ref="G25:H25"/>
    <mergeCell ref="G26:H26"/>
    <mergeCell ref="I25:J25"/>
    <mergeCell ref="K21:L21"/>
    <mergeCell ref="I18:J18"/>
    <mergeCell ref="B25:D25"/>
    <mergeCell ref="G24:H24"/>
    <mergeCell ref="K24:L24"/>
    <mergeCell ref="I23:J23"/>
    <mergeCell ref="B23:D23"/>
    <mergeCell ref="G22:H22"/>
    <mergeCell ref="G23:H23"/>
    <mergeCell ref="I24:J24"/>
    <mergeCell ref="K19:L19"/>
    <mergeCell ref="G19:H19"/>
    <mergeCell ref="G20:H20"/>
    <mergeCell ref="I17:J17"/>
    <mergeCell ref="J34:L34"/>
    <mergeCell ref="A32:J32"/>
    <mergeCell ref="I26:J26"/>
    <mergeCell ref="B27:D27"/>
    <mergeCell ref="J31:L31"/>
    <mergeCell ref="B28:D28"/>
    <mergeCell ref="K26:L26"/>
    <mergeCell ref="I28:J28"/>
    <mergeCell ref="B26:D26"/>
    <mergeCell ref="I27:J27"/>
    <mergeCell ref="G27:H27"/>
    <mergeCell ref="G28:H28"/>
    <mergeCell ref="K27:L27"/>
    <mergeCell ref="K28:L28"/>
  </mergeCells>
  <phoneticPr fontId="3" type="noConversion"/>
  <pageMargins left="0.39370078740157483" right="0.44" top="0.52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zoomScaleNormal="100" workbookViewId="0">
      <selection activeCell="B3" sqref="B3:F3"/>
    </sheetView>
  </sheetViews>
  <sheetFormatPr defaultColWidth="9" defaultRowHeight="12.75" x14ac:dyDescent="0.2"/>
  <cols>
    <col min="1" max="1" width="5.85546875" style="7" customWidth="1"/>
    <col min="2" max="2" width="31.5703125" style="7" customWidth="1"/>
    <col min="3" max="3" width="9.7109375" style="7" customWidth="1"/>
    <col min="4" max="4" width="8.5703125" style="7" customWidth="1"/>
    <col min="5" max="7" width="9.7109375" style="7" customWidth="1"/>
    <col min="8" max="8" width="11.42578125" style="7" customWidth="1"/>
    <col min="9" max="9" width="9" style="7"/>
    <col min="10" max="10" width="42.28515625" style="7" customWidth="1"/>
    <col min="11" max="11" width="10.140625" style="7" customWidth="1"/>
    <col min="12" max="12" width="9.7109375" style="7" customWidth="1"/>
    <col min="13" max="13" width="10.140625" style="7" customWidth="1"/>
    <col min="14" max="14" width="10.28515625" style="7" customWidth="1"/>
    <col min="15" max="15" width="8.140625" style="7" customWidth="1"/>
    <col min="16" max="16" width="34.28515625" style="7" customWidth="1"/>
    <col min="17" max="17" width="12.5703125" style="7" customWidth="1"/>
    <col min="18" max="18" width="11.7109375" style="7" customWidth="1"/>
    <col min="19" max="19" width="11" style="7" customWidth="1"/>
    <col min="20" max="20" width="13.7109375" style="7" customWidth="1"/>
    <col min="21" max="16384" width="9" style="7"/>
  </cols>
  <sheetData>
    <row r="1" spans="1:20" x14ac:dyDescent="0.2">
      <c r="A1" s="223" t="s">
        <v>264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20" ht="15" x14ac:dyDescent="0.25">
      <c r="G2" s="427" t="s">
        <v>775</v>
      </c>
      <c r="H2" s="428"/>
      <c r="I2" s="102"/>
      <c r="J2" s="180"/>
      <c r="K2" s="104"/>
      <c r="L2" s="415"/>
      <c r="M2" s="416"/>
      <c r="N2" s="416"/>
      <c r="O2" s="102"/>
      <c r="P2" s="102"/>
      <c r="Q2" s="102"/>
      <c r="R2" s="102"/>
      <c r="S2" s="415"/>
      <c r="T2" s="416"/>
    </row>
    <row r="3" spans="1:20" ht="29.25" customHeight="1" x14ac:dyDescent="0.2">
      <c r="B3" s="361" t="s">
        <v>330</v>
      </c>
      <c r="C3" s="426"/>
      <c r="D3" s="426"/>
      <c r="E3" s="426"/>
      <c r="F3" s="426"/>
      <c r="G3" s="428"/>
      <c r="H3" s="428"/>
      <c r="I3" s="378"/>
      <c r="J3" s="378"/>
      <c r="K3" s="378"/>
      <c r="L3" s="416"/>
      <c r="M3" s="416"/>
      <c r="N3" s="416"/>
      <c r="O3" s="195"/>
      <c r="P3" s="195"/>
      <c r="Q3" s="195"/>
      <c r="R3" s="195"/>
      <c r="S3" s="416"/>
      <c r="T3" s="416"/>
    </row>
    <row r="4" spans="1:20" ht="15" x14ac:dyDescent="0.25">
      <c r="A4" s="132"/>
      <c r="B4" s="132"/>
      <c r="C4" s="132"/>
      <c r="D4" s="132"/>
      <c r="E4" s="132"/>
      <c r="F4" s="132"/>
      <c r="G4" s="418"/>
      <c r="H4" s="418"/>
      <c r="I4" s="96"/>
      <c r="J4" s="96"/>
      <c r="K4" s="96"/>
      <c r="L4" s="416"/>
      <c r="M4" s="416"/>
      <c r="N4" s="416"/>
      <c r="O4" s="102"/>
      <c r="P4" s="102"/>
      <c r="Q4" s="102"/>
      <c r="R4" s="102"/>
      <c r="S4" s="416"/>
      <c r="T4" s="416"/>
    </row>
    <row r="5" spans="1:20" ht="15" x14ac:dyDescent="0.25">
      <c r="G5" s="131"/>
      <c r="H5" s="131"/>
      <c r="I5" s="103"/>
      <c r="J5" s="103"/>
      <c r="K5" s="104"/>
      <c r="L5" s="181"/>
      <c r="M5" s="376"/>
      <c r="N5" s="376"/>
      <c r="O5" s="102"/>
      <c r="P5" s="102"/>
      <c r="Q5" s="102"/>
      <c r="R5" s="102"/>
      <c r="S5" s="376"/>
      <c r="T5" s="376"/>
    </row>
    <row r="6" spans="1:20" x14ac:dyDescent="0.2">
      <c r="G6" s="363" t="s">
        <v>51</v>
      </c>
      <c r="H6" s="363"/>
      <c r="I6" s="169"/>
      <c r="J6" s="169"/>
      <c r="K6" s="97"/>
      <c r="L6" s="77"/>
      <c r="M6" s="72"/>
      <c r="N6" s="72"/>
      <c r="O6" s="189"/>
      <c r="P6" s="189"/>
      <c r="Q6" s="97"/>
      <c r="R6" s="97"/>
      <c r="S6" s="77"/>
      <c r="T6" s="72"/>
    </row>
    <row r="7" spans="1:20" ht="36.75" customHeight="1" x14ac:dyDescent="0.2">
      <c r="A7" s="116" t="s">
        <v>48</v>
      </c>
      <c r="B7" s="116" t="s">
        <v>49</v>
      </c>
      <c r="C7" s="219" t="s">
        <v>235</v>
      </c>
      <c r="D7" s="219" t="s">
        <v>236</v>
      </c>
      <c r="E7" s="219" t="s">
        <v>237</v>
      </c>
      <c r="F7" s="219" t="s">
        <v>234</v>
      </c>
      <c r="G7" s="219" t="s">
        <v>331</v>
      </c>
      <c r="H7" s="22" t="s">
        <v>119</v>
      </c>
      <c r="I7" s="182"/>
      <c r="J7" s="72"/>
      <c r="K7" s="171"/>
      <c r="L7" s="72"/>
      <c r="M7" s="102"/>
      <c r="N7" s="102"/>
      <c r="O7" s="189"/>
      <c r="P7" s="105"/>
      <c r="Q7" s="106"/>
      <c r="R7" s="107"/>
      <c r="S7" s="106"/>
      <c r="T7" s="72"/>
    </row>
    <row r="8" spans="1:20" ht="15.75" customHeight="1" x14ac:dyDescent="0.2">
      <c r="A8" s="116" t="s">
        <v>26</v>
      </c>
      <c r="B8" s="113" t="s">
        <v>138</v>
      </c>
      <c r="C8" s="47">
        <f>C9+C10+C11+C12+C13</f>
        <v>12410</v>
      </c>
      <c r="D8" s="47">
        <v>10400</v>
      </c>
      <c r="E8" s="48">
        <f>E9+E10+E11+E12+E13+E14</f>
        <v>2110</v>
      </c>
      <c r="F8" s="48">
        <f t="shared" ref="F8:G8" si="0">F9+F10+F11+F12+F13+F14</f>
        <v>9656</v>
      </c>
      <c r="G8" s="48">
        <f t="shared" si="0"/>
        <v>10037</v>
      </c>
      <c r="H8" s="88"/>
      <c r="I8" s="182"/>
      <c r="J8" s="72"/>
      <c r="K8" s="100"/>
      <c r="L8" s="72"/>
      <c r="M8" s="102"/>
      <c r="N8" s="102"/>
      <c r="O8" s="182"/>
      <c r="P8" s="72"/>
      <c r="Q8" s="106"/>
      <c r="R8" s="72"/>
      <c r="S8" s="72"/>
      <c r="T8" s="72"/>
    </row>
    <row r="9" spans="1:20" x14ac:dyDescent="0.2">
      <c r="A9" s="62" t="s">
        <v>171</v>
      </c>
      <c r="B9" s="88" t="s">
        <v>188</v>
      </c>
      <c r="C9" s="47">
        <v>7000</v>
      </c>
      <c r="D9" s="47">
        <v>6300</v>
      </c>
      <c r="E9" s="88">
        <v>700</v>
      </c>
      <c r="F9" s="88">
        <v>7007</v>
      </c>
      <c r="G9" s="190">
        <v>7962</v>
      </c>
      <c r="H9" s="88" t="s">
        <v>140</v>
      </c>
      <c r="I9" s="182"/>
      <c r="J9" s="77"/>
      <c r="K9" s="171"/>
      <c r="L9" s="72"/>
      <c r="M9" s="102"/>
      <c r="N9" s="102"/>
      <c r="O9" s="182"/>
      <c r="P9" s="72"/>
      <c r="Q9" s="106"/>
      <c r="R9" s="72"/>
      <c r="S9" s="72"/>
      <c r="T9" s="72"/>
    </row>
    <row r="10" spans="1:20" x14ac:dyDescent="0.2">
      <c r="A10" s="62" t="s">
        <v>172</v>
      </c>
      <c r="B10" s="88" t="s">
        <v>139</v>
      </c>
      <c r="C10" s="47">
        <v>4000</v>
      </c>
      <c r="D10" s="47">
        <v>3200</v>
      </c>
      <c r="E10" s="88">
        <v>800</v>
      </c>
      <c r="F10" s="88"/>
      <c r="G10" s="88">
        <v>0</v>
      </c>
      <c r="H10" s="88" t="s">
        <v>141</v>
      </c>
      <c r="I10" s="182"/>
      <c r="J10" s="72"/>
      <c r="K10" s="171"/>
      <c r="L10" s="72"/>
      <c r="M10" s="102"/>
      <c r="N10" s="102"/>
      <c r="O10" s="182"/>
      <c r="P10" s="72"/>
      <c r="Q10" s="106"/>
      <c r="R10" s="72"/>
      <c r="S10" s="72"/>
      <c r="T10" s="72"/>
    </row>
    <row r="11" spans="1:20" ht="15" customHeight="1" x14ac:dyDescent="0.2">
      <c r="A11" s="62" t="s">
        <v>173</v>
      </c>
      <c r="B11" s="88" t="s">
        <v>144</v>
      </c>
      <c r="C11" s="47">
        <v>1000</v>
      </c>
      <c r="D11" s="47">
        <v>900</v>
      </c>
      <c r="E11" s="88">
        <v>100</v>
      </c>
      <c r="F11" s="88">
        <v>2084</v>
      </c>
      <c r="G11" s="190">
        <v>1606</v>
      </c>
      <c r="H11" s="88" t="s">
        <v>145</v>
      </c>
      <c r="I11" s="182"/>
      <c r="J11" s="72"/>
      <c r="K11" s="100"/>
      <c r="L11" s="72"/>
      <c r="M11" s="102"/>
      <c r="N11" s="102"/>
      <c r="O11" s="182"/>
      <c r="P11" s="72"/>
      <c r="Q11" s="106"/>
      <c r="R11" s="72"/>
      <c r="S11" s="72"/>
      <c r="T11" s="72"/>
    </row>
    <row r="12" spans="1:20" ht="18" customHeight="1" x14ac:dyDescent="0.2">
      <c r="A12" s="62" t="s">
        <v>174</v>
      </c>
      <c r="B12" s="88" t="s">
        <v>146</v>
      </c>
      <c r="C12" s="47">
        <v>410</v>
      </c>
      <c r="D12" s="47">
        <v>0</v>
      </c>
      <c r="E12" s="88">
        <v>410</v>
      </c>
      <c r="F12" s="88">
        <v>410</v>
      </c>
      <c r="G12" s="190">
        <v>469</v>
      </c>
      <c r="H12" s="88" t="s">
        <v>150</v>
      </c>
      <c r="I12" s="182"/>
      <c r="J12" s="77"/>
      <c r="K12" s="171"/>
      <c r="L12" s="72"/>
      <c r="M12" s="102"/>
      <c r="N12" s="102"/>
      <c r="O12" s="182"/>
      <c r="P12" s="72"/>
      <c r="Q12" s="106"/>
      <c r="R12" s="72"/>
      <c r="S12" s="72"/>
      <c r="T12" s="72"/>
    </row>
    <row r="13" spans="1:20" ht="13.5" customHeight="1" x14ac:dyDescent="0.2">
      <c r="A13" s="62" t="s">
        <v>175</v>
      </c>
      <c r="B13" s="88" t="s">
        <v>149</v>
      </c>
      <c r="C13" s="47"/>
      <c r="D13" s="47"/>
      <c r="E13" s="88">
        <v>100</v>
      </c>
      <c r="F13" s="88">
        <v>155</v>
      </c>
      <c r="G13" s="88">
        <v>0</v>
      </c>
      <c r="H13" s="88"/>
      <c r="I13" s="182"/>
      <c r="J13" s="99"/>
      <c r="K13" s="171"/>
      <c r="L13" s="72"/>
      <c r="M13" s="102"/>
      <c r="N13" s="102"/>
      <c r="O13" s="182"/>
      <c r="P13" s="105"/>
      <c r="Q13" s="106"/>
      <c r="R13" s="107"/>
      <c r="S13" s="106"/>
      <c r="T13" s="72"/>
    </row>
    <row r="14" spans="1:20" ht="13.5" customHeight="1" x14ac:dyDescent="0.2">
      <c r="A14" s="62" t="s">
        <v>250</v>
      </c>
      <c r="B14" s="88" t="s">
        <v>251</v>
      </c>
      <c r="C14" s="47"/>
      <c r="D14" s="47"/>
      <c r="E14" s="88"/>
      <c r="F14" s="88">
        <v>0</v>
      </c>
      <c r="G14" s="88">
        <v>0</v>
      </c>
      <c r="H14" s="88"/>
      <c r="I14" s="182"/>
      <c r="J14" s="99"/>
      <c r="K14" s="186"/>
      <c r="L14" s="72"/>
      <c r="M14" s="102"/>
      <c r="N14" s="102"/>
      <c r="O14" s="182"/>
      <c r="P14" s="105"/>
      <c r="Q14" s="106"/>
      <c r="R14" s="107"/>
      <c r="S14" s="106"/>
      <c r="T14" s="72"/>
    </row>
    <row r="15" spans="1:20" ht="15.75" customHeight="1" x14ac:dyDescent="0.25">
      <c r="A15" s="62" t="s">
        <v>27</v>
      </c>
      <c r="B15" s="113" t="s">
        <v>142</v>
      </c>
      <c r="C15" s="47">
        <f>C16+C17+C18+C19+C20</f>
        <v>21850</v>
      </c>
      <c r="D15" s="47"/>
      <c r="E15" s="48">
        <f>E16+E17+E18+E19+E20</f>
        <v>21850</v>
      </c>
      <c r="F15" s="48">
        <f t="shared" ref="F15:G15" si="1">F16+F17+F18+F19+F20</f>
        <v>24965</v>
      </c>
      <c r="G15" s="48">
        <f t="shared" si="1"/>
        <v>24837</v>
      </c>
      <c r="H15" s="88"/>
      <c r="I15" s="14"/>
      <c r="J15" s="15"/>
      <c r="K15" s="16"/>
      <c r="L15" s="102"/>
      <c r="M15" s="102"/>
      <c r="N15" s="102"/>
      <c r="O15" s="182"/>
      <c r="P15" s="108"/>
      <c r="Q15" s="106"/>
      <c r="R15" s="72"/>
      <c r="S15" s="72"/>
      <c r="T15" s="72"/>
    </row>
    <row r="16" spans="1:20" ht="14.25" customHeight="1" x14ac:dyDescent="0.2">
      <c r="A16" s="62" t="s">
        <v>169</v>
      </c>
      <c r="B16" s="56" t="s">
        <v>143</v>
      </c>
      <c r="C16" s="47">
        <v>10600</v>
      </c>
      <c r="D16" s="47"/>
      <c r="E16" s="88">
        <v>10600</v>
      </c>
      <c r="F16" s="88">
        <v>10910</v>
      </c>
      <c r="G16" s="190">
        <v>10634</v>
      </c>
      <c r="H16" s="88"/>
      <c r="I16" s="102"/>
      <c r="J16" s="102"/>
      <c r="K16" s="102"/>
      <c r="L16" s="102"/>
      <c r="M16" s="102"/>
      <c r="N16" s="102"/>
      <c r="O16" s="182"/>
      <c r="P16" s="72"/>
      <c r="Q16" s="106"/>
      <c r="R16" s="72"/>
      <c r="S16" s="72"/>
      <c r="T16" s="72"/>
    </row>
    <row r="17" spans="1:20" ht="16.5" customHeight="1" x14ac:dyDescent="0.2">
      <c r="A17" s="62" t="s">
        <v>170</v>
      </c>
      <c r="B17" s="88" t="s">
        <v>147</v>
      </c>
      <c r="C17" s="47">
        <v>4000</v>
      </c>
      <c r="D17" s="47"/>
      <c r="E17" s="88">
        <v>4000</v>
      </c>
      <c r="F17" s="88">
        <v>4995</v>
      </c>
      <c r="G17" s="190">
        <v>6551</v>
      </c>
      <c r="H17" s="88"/>
      <c r="I17" s="102"/>
      <c r="J17" s="102"/>
      <c r="K17" s="102"/>
      <c r="L17" s="102"/>
      <c r="M17" s="102"/>
      <c r="N17" s="102"/>
      <c r="O17" s="182"/>
      <c r="P17" s="72"/>
      <c r="Q17" s="106"/>
      <c r="R17" s="72"/>
      <c r="S17" s="72"/>
      <c r="T17" s="72"/>
    </row>
    <row r="18" spans="1:20" ht="14.25" customHeight="1" x14ac:dyDescent="0.2">
      <c r="A18" s="62" t="s">
        <v>176</v>
      </c>
      <c r="B18" s="88" t="s">
        <v>148</v>
      </c>
      <c r="C18" s="47">
        <v>850</v>
      </c>
      <c r="D18" s="47"/>
      <c r="E18" s="88">
        <v>850</v>
      </c>
      <c r="F18" s="88">
        <v>850</v>
      </c>
      <c r="G18" s="190">
        <v>617</v>
      </c>
      <c r="H18" s="88"/>
      <c r="O18" s="182"/>
      <c r="P18" s="72"/>
      <c r="Q18" s="106"/>
      <c r="R18" s="72"/>
      <c r="S18" s="72"/>
      <c r="T18" s="72"/>
    </row>
    <row r="19" spans="1:20" ht="15" customHeight="1" x14ac:dyDescent="0.2">
      <c r="A19" s="62" t="s">
        <v>177</v>
      </c>
      <c r="B19" s="88" t="s">
        <v>152</v>
      </c>
      <c r="C19" s="47">
        <v>2200</v>
      </c>
      <c r="D19" s="47"/>
      <c r="E19" s="88">
        <v>2200</v>
      </c>
      <c r="F19" s="88">
        <v>2200</v>
      </c>
      <c r="G19" s="190">
        <v>1575</v>
      </c>
      <c r="H19" s="88"/>
      <c r="O19" s="182"/>
      <c r="P19" s="72"/>
      <c r="Q19" s="106"/>
      <c r="R19" s="72"/>
      <c r="S19" s="72"/>
      <c r="T19" s="72"/>
    </row>
    <row r="20" spans="1:20" ht="15.75" customHeight="1" x14ac:dyDescent="0.2">
      <c r="A20" s="62" t="s">
        <v>178</v>
      </c>
      <c r="B20" s="88" t="s">
        <v>151</v>
      </c>
      <c r="C20" s="47">
        <v>4200</v>
      </c>
      <c r="D20" s="47"/>
      <c r="E20" s="88">
        <v>4200</v>
      </c>
      <c r="F20" s="88">
        <v>6010</v>
      </c>
      <c r="G20" s="190">
        <v>5460</v>
      </c>
      <c r="H20" s="88"/>
      <c r="O20" s="182"/>
      <c r="P20" s="99"/>
      <c r="Q20" s="196"/>
      <c r="R20" s="196"/>
      <c r="S20" s="196"/>
      <c r="T20" s="72"/>
    </row>
    <row r="21" spans="1:20" x14ac:dyDescent="0.2">
      <c r="A21" s="62" t="s">
        <v>28</v>
      </c>
      <c r="B21" s="46" t="s">
        <v>0</v>
      </c>
      <c r="C21" s="109">
        <f>C8+C15</f>
        <v>34260</v>
      </c>
      <c r="D21" s="109">
        <f>D8+D15</f>
        <v>10400</v>
      </c>
      <c r="E21" s="109">
        <f>E8+E15</f>
        <v>23960</v>
      </c>
      <c r="F21" s="109">
        <f t="shared" ref="F21:G21" si="2">F8+F15</f>
        <v>34621</v>
      </c>
      <c r="G21" s="109">
        <f t="shared" si="2"/>
        <v>34874</v>
      </c>
      <c r="H21" s="88"/>
      <c r="O21" s="102"/>
      <c r="P21" s="102"/>
      <c r="Q21" s="102"/>
      <c r="R21" s="102"/>
      <c r="S21" s="102"/>
      <c r="T21" s="102"/>
    </row>
    <row r="22" spans="1:20" x14ac:dyDescent="0.2">
      <c r="O22" s="102"/>
      <c r="P22" s="102"/>
      <c r="Q22" s="102"/>
      <c r="R22" s="102"/>
      <c r="S22" s="102"/>
      <c r="T22" s="102"/>
    </row>
    <row r="23" spans="1:20" x14ac:dyDescent="0.2">
      <c r="O23" s="102"/>
      <c r="P23" s="102"/>
      <c r="Q23" s="102"/>
      <c r="R23" s="102"/>
      <c r="S23" s="102"/>
      <c r="T23" s="102"/>
    </row>
    <row r="24" spans="1:20" x14ac:dyDescent="0.2">
      <c r="O24" s="102"/>
      <c r="P24" s="102"/>
      <c r="Q24" s="102"/>
      <c r="R24" s="102"/>
      <c r="S24" s="102"/>
      <c r="T24" s="102"/>
    </row>
    <row r="25" spans="1:20" x14ac:dyDescent="0.2">
      <c r="O25" s="102"/>
      <c r="P25" s="102"/>
      <c r="Q25" s="102"/>
      <c r="R25" s="102"/>
      <c r="S25" s="102"/>
      <c r="T25" s="102"/>
    </row>
    <row r="26" spans="1:20" ht="33.75" customHeight="1" x14ac:dyDescent="0.2">
      <c r="A26" s="378"/>
      <c r="B26" s="378"/>
      <c r="C26" s="378"/>
      <c r="D26" s="173"/>
      <c r="E26" s="102"/>
      <c r="F26" s="102"/>
      <c r="G26" s="102"/>
      <c r="H26" s="102"/>
    </row>
    <row r="27" spans="1:20" ht="15" customHeight="1" x14ac:dyDescent="0.25">
      <c r="A27" s="96"/>
      <c r="B27" s="96"/>
      <c r="C27" s="96"/>
      <c r="D27" s="96"/>
      <c r="E27" s="102"/>
      <c r="F27" s="102"/>
      <c r="G27" s="102"/>
      <c r="H27" s="102"/>
    </row>
    <row r="28" spans="1:20" ht="15" x14ac:dyDescent="0.25">
      <c r="A28" s="103"/>
      <c r="B28" s="103"/>
      <c r="C28" s="104"/>
      <c r="D28" s="104"/>
      <c r="E28" s="74"/>
      <c r="F28" s="171"/>
      <c r="G28" s="102"/>
      <c r="H28" s="102"/>
    </row>
    <row r="29" spans="1:20" x14ac:dyDescent="0.2">
      <c r="A29" s="43"/>
      <c r="B29" s="43"/>
      <c r="C29" s="97"/>
      <c r="D29" s="97"/>
      <c r="E29" s="97"/>
      <c r="F29" s="97"/>
      <c r="G29" s="77"/>
      <c r="H29" s="72"/>
    </row>
    <row r="30" spans="1:20" x14ac:dyDescent="0.2">
      <c r="A30" s="43"/>
      <c r="B30" s="105"/>
      <c r="C30" s="106"/>
      <c r="D30" s="106"/>
      <c r="E30" s="107"/>
      <c r="F30" s="107"/>
      <c r="G30" s="106"/>
      <c r="H30" s="72"/>
    </row>
    <row r="31" spans="1:20" x14ac:dyDescent="0.2">
      <c r="A31" s="43"/>
      <c r="B31" s="72"/>
      <c r="C31" s="106"/>
      <c r="D31" s="106"/>
      <c r="E31" s="72"/>
      <c r="F31" s="72"/>
      <c r="G31" s="72"/>
      <c r="H31" s="72"/>
    </row>
    <row r="32" spans="1:20" x14ac:dyDescent="0.2">
      <c r="A32" s="43"/>
      <c r="B32" s="72"/>
      <c r="C32" s="106"/>
      <c r="D32" s="106"/>
      <c r="E32" s="72"/>
      <c r="F32" s="72"/>
      <c r="G32" s="72"/>
      <c r="H32" s="72"/>
    </row>
    <row r="33" spans="1:8" x14ac:dyDescent="0.2">
      <c r="A33" s="43"/>
      <c r="B33" s="72"/>
      <c r="C33" s="106"/>
      <c r="D33" s="106"/>
      <c r="E33" s="72"/>
      <c r="F33" s="72"/>
      <c r="G33" s="72"/>
      <c r="H33" s="72"/>
    </row>
    <row r="34" spans="1:8" x14ac:dyDescent="0.2">
      <c r="A34" s="43"/>
      <c r="B34" s="72"/>
      <c r="C34" s="106"/>
      <c r="D34" s="106"/>
      <c r="E34" s="72"/>
      <c r="F34" s="72"/>
      <c r="G34" s="72"/>
      <c r="H34" s="72"/>
    </row>
    <row r="35" spans="1:8" x14ac:dyDescent="0.2">
      <c r="A35" s="43"/>
      <c r="B35" s="72"/>
      <c r="C35" s="106"/>
      <c r="D35" s="106"/>
      <c r="E35" s="72"/>
      <c r="F35" s="72"/>
      <c r="G35" s="72"/>
      <c r="H35" s="72"/>
    </row>
    <row r="36" spans="1:8" x14ac:dyDescent="0.2">
      <c r="A36" s="43"/>
      <c r="B36" s="105"/>
      <c r="C36" s="106"/>
      <c r="D36" s="106"/>
      <c r="E36" s="107"/>
      <c r="F36" s="107"/>
      <c r="G36" s="106"/>
      <c r="H36" s="72"/>
    </row>
    <row r="37" spans="1:8" x14ac:dyDescent="0.2">
      <c r="A37" s="43"/>
      <c r="B37" s="108"/>
      <c r="C37" s="106"/>
      <c r="D37" s="106"/>
      <c r="E37" s="72"/>
      <c r="F37" s="72"/>
      <c r="G37" s="72"/>
      <c r="H37" s="72"/>
    </row>
    <row r="38" spans="1:8" x14ac:dyDescent="0.2">
      <c r="A38" s="43"/>
      <c r="B38" s="72"/>
      <c r="C38" s="106"/>
      <c r="D38" s="106"/>
      <c r="E38" s="72"/>
      <c r="F38" s="72"/>
      <c r="G38" s="72"/>
      <c r="H38" s="72"/>
    </row>
    <row r="39" spans="1:8" x14ac:dyDescent="0.2">
      <c r="A39" s="43"/>
      <c r="B39" s="72"/>
      <c r="C39" s="106"/>
      <c r="D39" s="106"/>
      <c r="E39" s="72"/>
      <c r="F39" s="72"/>
      <c r="G39" s="72"/>
      <c r="H39" s="72"/>
    </row>
    <row r="40" spans="1:8" x14ac:dyDescent="0.2">
      <c r="A40" s="43"/>
      <c r="B40" s="72"/>
      <c r="C40" s="106"/>
      <c r="D40" s="106"/>
      <c r="E40" s="72"/>
      <c r="F40" s="72"/>
      <c r="G40" s="72"/>
      <c r="H40" s="72"/>
    </row>
    <row r="41" spans="1:8" x14ac:dyDescent="0.2">
      <c r="A41" s="43"/>
      <c r="B41" s="72"/>
      <c r="C41" s="106"/>
      <c r="D41" s="106"/>
      <c r="E41" s="72"/>
      <c r="F41" s="72"/>
      <c r="G41" s="72"/>
      <c r="H41" s="72"/>
    </row>
    <row r="42" spans="1:8" x14ac:dyDescent="0.2">
      <c r="A42" s="43"/>
      <c r="B42" s="99"/>
      <c r="C42" s="107"/>
      <c r="D42" s="107"/>
      <c r="E42" s="107"/>
      <c r="F42" s="107"/>
      <c r="G42" s="107"/>
      <c r="H42" s="72"/>
    </row>
    <row r="43" spans="1:8" ht="15" x14ac:dyDescent="0.25">
      <c r="A43" s="103"/>
      <c r="B43" s="103"/>
      <c r="C43" s="103"/>
      <c r="D43" s="103"/>
      <c r="E43" s="102"/>
      <c r="F43" s="102"/>
      <c r="G43" s="102"/>
      <c r="H43" s="102"/>
    </row>
    <row r="44" spans="1:8" x14ac:dyDescent="0.2">
      <c r="A44" s="102"/>
      <c r="B44" s="102"/>
      <c r="C44" s="102"/>
      <c r="D44" s="102"/>
      <c r="E44" s="102"/>
      <c r="F44" s="102"/>
      <c r="G44" s="102"/>
      <c r="H44" s="102"/>
    </row>
  </sheetData>
  <mergeCells count="10">
    <mergeCell ref="G4:H4"/>
    <mergeCell ref="A26:C26"/>
    <mergeCell ref="I3:K3"/>
    <mergeCell ref="S5:T5"/>
    <mergeCell ref="M5:N5"/>
    <mergeCell ref="L2:N4"/>
    <mergeCell ref="S2:T4"/>
    <mergeCell ref="G6:H6"/>
    <mergeCell ref="B3:F3"/>
    <mergeCell ref="G2:H3"/>
  </mergeCells>
  <phoneticPr fontId="3" type="noConversion"/>
  <pageMargins left="0.35433070866141736" right="0.31" top="0.55118110236220474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Normal="100" workbookViewId="0">
      <selection activeCell="K2" sqref="K2"/>
    </sheetView>
  </sheetViews>
  <sheetFormatPr defaultRowHeight="15" x14ac:dyDescent="0.25"/>
  <cols>
    <col min="1" max="1" width="5.5703125" style="17" customWidth="1"/>
    <col min="2" max="2" width="39.28515625" style="17" customWidth="1"/>
    <col min="3" max="14" width="7.7109375" style="17" customWidth="1"/>
    <col min="15" max="16384" width="9.140625" style="17"/>
  </cols>
  <sheetData>
    <row r="1" spans="1:16" x14ac:dyDescent="0.25">
      <c r="A1" s="227" t="s">
        <v>264</v>
      </c>
      <c r="B1" s="229"/>
      <c r="D1" s="356" t="s">
        <v>332</v>
      </c>
      <c r="E1" s="356"/>
      <c r="F1" s="356"/>
      <c r="G1" s="356"/>
      <c r="H1" s="356"/>
      <c r="I1" s="356"/>
      <c r="J1" s="174"/>
      <c r="K1" s="174"/>
      <c r="L1" s="432" t="s">
        <v>776</v>
      </c>
      <c r="M1" s="432"/>
      <c r="N1" s="432"/>
    </row>
    <row r="2" spans="1:16" ht="21.75" customHeight="1" x14ac:dyDescent="0.25">
      <c r="A2" s="13"/>
      <c r="B2" s="231"/>
      <c r="C2" s="13"/>
      <c r="D2" s="356"/>
      <c r="E2" s="356"/>
      <c r="F2" s="356"/>
      <c r="G2" s="356"/>
      <c r="H2" s="356"/>
      <c r="I2" s="356"/>
      <c r="J2" s="174"/>
      <c r="K2" s="174"/>
      <c r="L2" s="432"/>
      <c r="M2" s="432"/>
      <c r="N2" s="432"/>
    </row>
    <row r="3" spans="1:16" ht="15" customHeight="1" x14ac:dyDescent="0.25">
      <c r="A3" s="130"/>
      <c r="B3" s="130"/>
      <c r="C3" s="130"/>
      <c r="D3" s="167"/>
      <c r="E3" s="167"/>
      <c r="F3" s="174"/>
      <c r="G3" s="174"/>
      <c r="H3" s="174"/>
      <c r="I3" s="174"/>
      <c r="J3" s="174"/>
      <c r="K3" s="174"/>
      <c r="L3" s="433"/>
      <c r="M3" s="433"/>
      <c r="N3" s="433"/>
    </row>
    <row r="4" spans="1:16" s="18" customFormat="1" ht="89.25" customHeight="1" x14ac:dyDescent="0.25">
      <c r="A4" s="57" t="s">
        <v>48</v>
      </c>
      <c r="B4" s="57" t="s">
        <v>49</v>
      </c>
      <c r="C4" s="183" t="s">
        <v>238</v>
      </c>
      <c r="D4" s="183" t="s">
        <v>239</v>
      </c>
      <c r="E4" s="183" t="s">
        <v>333</v>
      </c>
      <c r="F4" s="183" t="s">
        <v>240</v>
      </c>
      <c r="G4" s="183" t="s">
        <v>241</v>
      </c>
      <c r="H4" s="183" t="s">
        <v>334</v>
      </c>
      <c r="I4" s="183" t="s">
        <v>242</v>
      </c>
      <c r="J4" s="183" t="s">
        <v>243</v>
      </c>
      <c r="K4" s="183" t="s">
        <v>335</v>
      </c>
      <c r="L4" s="183" t="s">
        <v>244</v>
      </c>
      <c r="M4" s="183" t="s">
        <v>245</v>
      </c>
      <c r="N4" s="183" t="s">
        <v>336</v>
      </c>
    </row>
    <row r="5" spans="1:16" x14ac:dyDescent="0.25">
      <c r="A5" s="25" t="s">
        <v>26</v>
      </c>
      <c r="B5" s="28" t="s">
        <v>179</v>
      </c>
      <c r="C5" s="47">
        <v>8</v>
      </c>
      <c r="D5" s="47">
        <v>8</v>
      </c>
      <c r="E5" s="48">
        <v>8</v>
      </c>
      <c r="F5" s="47">
        <f>F7</f>
        <v>7</v>
      </c>
      <c r="G5" s="47">
        <v>7</v>
      </c>
      <c r="H5" s="48">
        <v>7</v>
      </c>
      <c r="I5" s="47">
        <v>1</v>
      </c>
      <c r="J5" s="47">
        <v>1</v>
      </c>
      <c r="K5" s="47">
        <v>1</v>
      </c>
      <c r="L5" s="232">
        <v>7.5</v>
      </c>
      <c r="M5" s="192">
        <v>7.5</v>
      </c>
      <c r="N5" s="232">
        <v>7.5</v>
      </c>
      <c r="O5" s="193"/>
      <c r="P5" s="112"/>
    </row>
    <row r="6" spans="1:16" x14ac:dyDescent="0.25">
      <c r="A6" s="116"/>
      <c r="B6" s="68" t="s">
        <v>191</v>
      </c>
      <c r="C6" s="47">
        <v>1</v>
      </c>
      <c r="D6" s="47">
        <v>1</v>
      </c>
      <c r="E6" s="48">
        <v>1</v>
      </c>
      <c r="F6" s="47">
        <v>1</v>
      </c>
      <c r="G6" s="47">
        <v>1</v>
      </c>
      <c r="H6" s="48">
        <v>1</v>
      </c>
      <c r="I6" s="47">
        <v>0</v>
      </c>
      <c r="J6" s="47">
        <v>0</v>
      </c>
      <c r="K6" s="47">
        <v>0</v>
      </c>
      <c r="L6" s="48">
        <v>0</v>
      </c>
      <c r="M6" s="47">
        <v>0</v>
      </c>
      <c r="N6" s="48">
        <v>0</v>
      </c>
      <c r="O6" s="112"/>
      <c r="P6" s="112"/>
    </row>
    <row r="7" spans="1:16" x14ac:dyDescent="0.25">
      <c r="A7" s="25"/>
      <c r="B7" s="68" t="s">
        <v>190</v>
      </c>
      <c r="C7" s="47">
        <v>7</v>
      </c>
      <c r="D7" s="47">
        <v>7</v>
      </c>
      <c r="E7" s="48">
        <v>7</v>
      </c>
      <c r="F7" s="47">
        <v>7</v>
      </c>
      <c r="G7" s="47">
        <v>7</v>
      </c>
      <c r="H7" s="48">
        <v>7</v>
      </c>
      <c r="I7" s="47">
        <v>0</v>
      </c>
      <c r="J7" s="47">
        <v>0</v>
      </c>
      <c r="K7" s="47">
        <v>0</v>
      </c>
      <c r="L7" s="48">
        <v>7</v>
      </c>
      <c r="M7" s="47">
        <v>7</v>
      </c>
      <c r="N7" s="233">
        <v>7</v>
      </c>
      <c r="O7" s="112"/>
      <c r="P7" s="112"/>
    </row>
    <row r="8" spans="1:16" x14ac:dyDescent="0.25">
      <c r="A8" s="116"/>
      <c r="B8" s="68" t="s">
        <v>189</v>
      </c>
      <c r="C8" s="47">
        <v>1</v>
      </c>
      <c r="D8" s="47">
        <v>1</v>
      </c>
      <c r="E8" s="48">
        <v>1</v>
      </c>
      <c r="F8" s="47">
        <v>0</v>
      </c>
      <c r="G8" s="47">
        <v>0</v>
      </c>
      <c r="H8" s="48">
        <v>0</v>
      </c>
      <c r="I8" s="47">
        <v>1</v>
      </c>
      <c r="J8" s="47">
        <v>1</v>
      </c>
      <c r="K8" s="47">
        <v>1</v>
      </c>
      <c r="L8" s="232">
        <v>0.5</v>
      </c>
      <c r="M8" s="192">
        <v>0.5</v>
      </c>
      <c r="N8" s="234">
        <v>0.5</v>
      </c>
      <c r="O8" s="112"/>
      <c r="P8" s="112"/>
    </row>
    <row r="9" spans="1:16" x14ac:dyDescent="0.25">
      <c r="A9" s="67" t="s">
        <v>27</v>
      </c>
      <c r="B9" s="28" t="s">
        <v>1</v>
      </c>
      <c r="C9" s="47">
        <f>F9+I9</f>
        <v>50</v>
      </c>
      <c r="D9" s="47">
        <v>58</v>
      </c>
      <c r="E9" s="48">
        <v>58</v>
      </c>
      <c r="F9" s="47">
        <f>F10+F11+F12</f>
        <v>50</v>
      </c>
      <c r="G9" s="47">
        <v>58</v>
      </c>
      <c r="H9" s="48">
        <v>58</v>
      </c>
      <c r="I9" s="47">
        <f>I10+I11+I12</f>
        <v>0</v>
      </c>
      <c r="J9" s="47">
        <v>0</v>
      </c>
      <c r="K9" s="47">
        <v>0</v>
      </c>
      <c r="L9" s="48">
        <v>50</v>
      </c>
      <c r="M9" s="47">
        <v>58</v>
      </c>
      <c r="N9" s="235">
        <v>58</v>
      </c>
      <c r="O9" s="193"/>
      <c r="P9" s="112"/>
    </row>
    <row r="10" spans="1:16" x14ac:dyDescent="0.25">
      <c r="A10" s="101"/>
      <c r="B10" s="28" t="s">
        <v>2</v>
      </c>
      <c r="C10" s="47">
        <f>F10+I10</f>
        <v>38</v>
      </c>
      <c r="D10" s="47">
        <v>42</v>
      </c>
      <c r="E10" s="48">
        <v>42</v>
      </c>
      <c r="F10" s="47">
        <v>38</v>
      </c>
      <c r="G10" s="47">
        <v>42</v>
      </c>
      <c r="H10" s="48">
        <v>42</v>
      </c>
      <c r="I10" s="47">
        <v>0</v>
      </c>
      <c r="J10" s="47">
        <v>0</v>
      </c>
      <c r="K10" s="47">
        <v>0</v>
      </c>
      <c r="L10" s="48">
        <v>38</v>
      </c>
      <c r="M10" s="47">
        <v>42</v>
      </c>
      <c r="N10" s="235">
        <v>42</v>
      </c>
      <c r="O10" s="112"/>
      <c r="P10" s="112"/>
    </row>
    <row r="11" spans="1:16" x14ac:dyDescent="0.25">
      <c r="A11" s="25"/>
      <c r="B11" s="88" t="s">
        <v>192</v>
      </c>
      <c r="C11" s="47">
        <f>F11+I11</f>
        <v>10</v>
      </c>
      <c r="D11" s="47">
        <v>14</v>
      </c>
      <c r="E11" s="48">
        <v>14</v>
      </c>
      <c r="F11" s="28">
        <v>10</v>
      </c>
      <c r="G11" s="88">
        <v>14</v>
      </c>
      <c r="H11" s="190">
        <v>14</v>
      </c>
      <c r="I11" s="28">
        <v>0</v>
      </c>
      <c r="J11" s="88">
        <v>0</v>
      </c>
      <c r="K11" s="88">
        <v>0</v>
      </c>
      <c r="L11" s="190">
        <v>10</v>
      </c>
      <c r="M11" s="88">
        <v>14</v>
      </c>
      <c r="N11" s="233">
        <v>14</v>
      </c>
      <c r="O11" s="112"/>
      <c r="P11" s="112"/>
    </row>
    <row r="12" spans="1:16" x14ac:dyDescent="0.25">
      <c r="A12" s="25"/>
      <c r="B12" s="28" t="s">
        <v>120</v>
      </c>
      <c r="C12" s="47">
        <f>F12+I12</f>
        <v>2</v>
      </c>
      <c r="D12" s="47">
        <v>2</v>
      </c>
      <c r="E12" s="48">
        <v>2</v>
      </c>
      <c r="F12" s="28">
        <v>2</v>
      </c>
      <c r="G12" s="88">
        <v>2</v>
      </c>
      <c r="H12" s="190">
        <v>2</v>
      </c>
      <c r="I12" s="28">
        <v>0</v>
      </c>
      <c r="J12" s="88">
        <v>0</v>
      </c>
      <c r="K12" s="88">
        <v>0</v>
      </c>
      <c r="L12" s="190">
        <v>2</v>
      </c>
      <c r="M12" s="88">
        <v>2</v>
      </c>
      <c r="N12" s="233">
        <v>2</v>
      </c>
      <c r="O12" s="112"/>
      <c r="P12" s="112"/>
    </row>
    <row r="13" spans="1:16" x14ac:dyDescent="0.25">
      <c r="A13" s="25"/>
      <c r="B13" s="88" t="s">
        <v>246</v>
      </c>
      <c r="C13" s="47">
        <v>2</v>
      </c>
      <c r="D13" s="47">
        <v>2</v>
      </c>
      <c r="E13" s="48">
        <v>2</v>
      </c>
      <c r="F13" s="28">
        <v>0</v>
      </c>
      <c r="G13" s="88">
        <v>0</v>
      </c>
      <c r="H13" s="190">
        <v>0</v>
      </c>
      <c r="I13" s="28">
        <v>2</v>
      </c>
      <c r="J13" s="88">
        <v>2</v>
      </c>
      <c r="K13" s="88">
        <v>2</v>
      </c>
      <c r="L13" s="190">
        <v>0</v>
      </c>
      <c r="M13" s="88">
        <v>0</v>
      </c>
      <c r="N13" s="233">
        <v>0</v>
      </c>
      <c r="O13" s="112"/>
      <c r="P13" s="112"/>
    </row>
    <row r="14" spans="1:16" x14ac:dyDescent="0.25">
      <c r="A14" s="25"/>
      <c r="B14" s="88" t="s">
        <v>247</v>
      </c>
      <c r="C14" s="47">
        <v>10</v>
      </c>
      <c r="D14" s="47">
        <v>10</v>
      </c>
      <c r="E14" s="48">
        <v>10</v>
      </c>
      <c r="F14" s="28">
        <v>0</v>
      </c>
      <c r="G14" s="88">
        <v>0</v>
      </c>
      <c r="H14" s="190">
        <v>0</v>
      </c>
      <c r="I14" s="28">
        <v>10</v>
      </c>
      <c r="J14" s="88">
        <v>10</v>
      </c>
      <c r="K14" s="88">
        <v>10</v>
      </c>
      <c r="L14" s="190">
        <v>0</v>
      </c>
      <c r="M14" s="88">
        <v>0</v>
      </c>
      <c r="N14" s="233">
        <v>0</v>
      </c>
      <c r="O14" s="112"/>
      <c r="P14" s="112"/>
    </row>
    <row r="15" spans="1:16" x14ac:dyDescent="0.25">
      <c r="A15" s="67" t="s">
        <v>28</v>
      </c>
      <c r="B15" s="28" t="s">
        <v>181</v>
      </c>
      <c r="C15" s="47">
        <f t="shared" ref="C15:C21" si="0">F15+I15</f>
        <v>15</v>
      </c>
      <c r="D15" s="47">
        <v>15</v>
      </c>
      <c r="E15" s="48">
        <v>15</v>
      </c>
      <c r="F15" s="28">
        <v>13</v>
      </c>
      <c r="G15" s="88">
        <v>13</v>
      </c>
      <c r="H15" s="190">
        <v>13</v>
      </c>
      <c r="I15" s="28">
        <v>2</v>
      </c>
      <c r="J15" s="88">
        <v>2</v>
      </c>
      <c r="K15" s="88">
        <v>2</v>
      </c>
      <c r="L15" s="190">
        <v>14.25</v>
      </c>
      <c r="M15" s="88">
        <v>14.25</v>
      </c>
      <c r="N15" s="190">
        <v>14.25</v>
      </c>
      <c r="O15" s="194"/>
      <c r="P15" s="112"/>
    </row>
    <row r="16" spans="1:16" x14ac:dyDescent="0.25">
      <c r="A16" s="67" t="s">
        <v>29</v>
      </c>
      <c r="B16" s="28" t="s">
        <v>180</v>
      </c>
      <c r="C16" s="47">
        <f t="shared" si="0"/>
        <v>31</v>
      </c>
      <c r="D16" s="47">
        <v>34</v>
      </c>
      <c r="E16" s="48">
        <v>34</v>
      </c>
      <c r="F16" s="28">
        <v>28</v>
      </c>
      <c r="G16" s="88">
        <v>32</v>
      </c>
      <c r="H16" s="190">
        <v>32</v>
      </c>
      <c r="I16" s="28">
        <v>3</v>
      </c>
      <c r="J16" s="88">
        <v>2</v>
      </c>
      <c r="K16" s="88">
        <v>2</v>
      </c>
      <c r="L16" s="190">
        <v>29.75</v>
      </c>
      <c r="M16" s="88">
        <v>33</v>
      </c>
      <c r="N16" s="190">
        <v>33</v>
      </c>
      <c r="O16" s="194"/>
      <c r="P16" s="112"/>
    </row>
    <row r="17" spans="1:16" x14ac:dyDescent="0.25">
      <c r="A17" s="67"/>
      <c r="B17" s="88" t="s">
        <v>246</v>
      </c>
      <c r="C17" s="47">
        <v>2</v>
      </c>
      <c r="D17" s="47">
        <v>2</v>
      </c>
      <c r="E17" s="48">
        <v>2</v>
      </c>
      <c r="F17" s="28">
        <v>0</v>
      </c>
      <c r="G17" s="88">
        <v>0</v>
      </c>
      <c r="H17" s="190">
        <v>0</v>
      </c>
      <c r="I17" s="28">
        <v>2</v>
      </c>
      <c r="J17" s="88">
        <v>2</v>
      </c>
      <c r="K17" s="88">
        <v>2</v>
      </c>
      <c r="L17" s="190">
        <v>0</v>
      </c>
      <c r="M17" s="88">
        <v>0</v>
      </c>
      <c r="N17" s="233">
        <v>0</v>
      </c>
      <c r="O17" s="112"/>
      <c r="P17" s="112"/>
    </row>
    <row r="18" spans="1:16" x14ac:dyDescent="0.25">
      <c r="A18" s="67" t="s">
        <v>30</v>
      </c>
      <c r="B18" s="28" t="s">
        <v>182</v>
      </c>
      <c r="C18" s="47">
        <f t="shared" si="0"/>
        <v>27</v>
      </c>
      <c r="D18" s="47">
        <v>29</v>
      </c>
      <c r="E18" s="48">
        <v>29</v>
      </c>
      <c r="F18" s="28">
        <v>25</v>
      </c>
      <c r="G18" s="88">
        <v>28</v>
      </c>
      <c r="H18" s="190">
        <v>28</v>
      </c>
      <c r="I18" s="28">
        <v>2</v>
      </c>
      <c r="J18" s="88">
        <v>1</v>
      </c>
      <c r="K18" s="88">
        <v>1</v>
      </c>
      <c r="L18" s="190">
        <v>26.25</v>
      </c>
      <c r="M18" s="88">
        <v>28.5</v>
      </c>
      <c r="N18" s="190">
        <v>28.5</v>
      </c>
      <c r="O18" s="194"/>
      <c r="P18" s="112"/>
    </row>
    <row r="19" spans="1:16" x14ac:dyDescent="0.25">
      <c r="A19" s="67"/>
      <c r="B19" s="88" t="s">
        <v>248</v>
      </c>
      <c r="C19" s="47">
        <v>1</v>
      </c>
      <c r="D19" s="47">
        <v>1</v>
      </c>
      <c r="E19" s="48">
        <v>1</v>
      </c>
      <c r="F19" s="28">
        <v>0</v>
      </c>
      <c r="G19" s="88">
        <v>0</v>
      </c>
      <c r="H19" s="190">
        <v>0</v>
      </c>
      <c r="I19" s="28">
        <v>1</v>
      </c>
      <c r="J19" s="88">
        <v>1</v>
      </c>
      <c r="K19" s="88">
        <v>1</v>
      </c>
      <c r="L19" s="190">
        <v>0</v>
      </c>
      <c r="M19" s="88">
        <v>0</v>
      </c>
      <c r="N19" s="233">
        <v>0</v>
      </c>
      <c r="O19" s="112"/>
      <c r="P19" s="112"/>
    </row>
    <row r="20" spans="1:16" x14ac:dyDescent="0.25">
      <c r="A20" s="67" t="s">
        <v>31</v>
      </c>
      <c r="B20" s="28" t="s">
        <v>183</v>
      </c>
      <c r="C20" s="47">
        <v>5</v>
      </c>
      <c r="D20" s="47">
        <v>5</v>
      </c>
      <c r="E20" s="48">
        <v>5</v>
      </c>
      <c r="F20" s="28">
        <v>5</v>
      </c>
      <c r="G20" s="88">
        <v>5</v>
      </c>
      <c r="H20" s="190">
        <v>5</v>
      </c>
      <c r="I20" s="28">
        <v>0</v>
      </c>
      <c r="J20" s="88">
        <v>0</v>
      </c>
      <c r="K20" s="88">
        <v>0</v>
      </c>
      <c r="L20" s="190">
        <v>5</v>
      </c>
      <c r="M20" s="88">
        <v>5</v>
      </c>
      <c r="N20" s="233">
        <v>5</v>
      </c>
      <c r="O20" s="194"/>
      <c r="P20" s="112"/>
    </row>
    <row r="21" spans="1:16" x14ac:dyDescent="0.25">
      <c r="A21" s="67" t="s">
        <v>32</v>
      </c>
      <c r="B21" s="28" t="s">
        <v>184</v>
      </c>
      <c r="C21" s="47">
        <f t="shared" si="0"/>
        <v>8</v>
      </c>
      <c r="D21" s="47">
        <v>8</v>
      </c>
      <c r="E21" s="48">
        <v>8</v>
      </c>
      <c r="F21" s="28">
        <v>6</v>
      </c>
      <c r="G21" s="88">
        <v>6</v>
      </c>
      <c r="H21" s="190">
        <v>6</v>
      </c>
      <c r="I21" s="28">
        <v>2</v>
      </c>
      <c r="J21" s="88">
        <v>2</v>
      </c>
      <c r="K21" s="88">
        <v>2</v>
      </c>
      <c r="L21" s="190">
        <v>7</v>
      </c>
      <c r="M21" s="88">
        <v>7</v>
      </c>
      <c r="N21" s="233">
        <v>7</v>
      </c>
      <c r="O21" s="194"/>
      <c r="P21" s="112"/>
    </row>
    <row r="22" spans="1:16" x14ac:dyDescent="0.25">
      <c r="A22" s="25"/>
      <c r="B22" s="28"/>
      <c r="C22" s="47"/>
      <c r="D22" s="47"/>
      <c r="E22" s="48"/>
      <c r="F22" s="28"/>
      <c r="G22" s="88"/>
      <c r="H22" s="190"/>
      <c r="I22" s="28"/>
      <c r="J22" s="88"/>
      <c r="K22" s="88"/>
      <c r="L22" s="190"/>
      <c r="M22" s="88"/>
      <c r="N22" s="190"/>
      <c r="O22" s="194"/>
      <c r="P22" s="112"/>
    </row>
    <row r="23" spans="1:16" x14ac:dyDescent="0.25">
      <c r="A23" s="25"/>
      <c r="B23" s="28"/>
      <c r="C23" s="47"/>
      <c r="D23" s="47"/>
      <c r="E23" s="47"/>
      <c r="F23" s="28"/>
      <c r="G23" s="88"/>
      <c r="H23" s="88"/>
      <c r="I23" s="28"/>
      <c r="J23" s="88"/>
      <c r="K23" s="88"/>
      <c r="L23" s="190"/>
      <c r="M23" s="88"/>
      <c r="N23" s="190"/>
      <c r="O23" s="112"/>
      <c r="P23" s="112"/>
    </row>
    <row r="24" spans="1:16" x14ac:dyDescent="0.25">
      <c r="A24" s="25"/>
      <c r="B24" s="46" t="s">
        <v>0</v>
      </c>
      <c r="C24" s="48">
        <f>C5+C9+C15+C16+C18+C20+C21+C22</f>
        <v>144</v>
      </c>
      <c r="D24" s="48">
        <f t="shared" ref="D24:E24" si="1">D5+D9+D15+D16+D18+D20+D21+D22</f>
        <v>157</v>
      </c>
      <c r="E24" s="48">
        <f t="shared" si="1"/>
        <v>157</v>
      </c>
      <c r="F24" s="48">
        <f>F5+F9+F15+F16+F18+F20+F21+F22</f>
        <v>134</v>
      </c>
      <c r="G24" s="48">
        <f>G5+G9+G15+G16+G18+G20+G21+G22</f>
        <v>149</v>
      </c>
      <c r="H24" s="48">
        <f>H5+H9+H15+H16+H18+H20+H21+H22</f>
        <v>149</v>
      </c>
      <c r="I24" s="48">
        <f>I5+I9+I15+I16+I18+I20+I21+I22</f>
        <v>10</v>
      </c>
      <c r="J24" s="48">
        <f t="shared" ref="J24:N24" si="2">J5+J9+J15+J16+J18+J20+J21+J22</f>
        <v>8</v>
      </c>
      <c r="K24" s="48">
        <f t="shared" si="2"/>
        <v>8</v>
      </c>
      <c r="L24" s="232">
        <f t="shared" si="2"/>
        <v>139.75</v>
      </c>
      <c r="M24" s="232">
        <f t="shared" si="2"/>
        <v>153.25</v>
      </c>
      <c r="N24" s="232">
        <f t="shared" si="2"/>
        <v>153.25</v>
      </c>
      <c r="O24" s="191"/>
    </row>
    <row r="25" spans="1:16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</row>
    <row r="26" spans="1:16" x14ac:dyDescent="0.25">
      <c r="A26" s="110"/>
      <c r="B26" s="429" t="s">
        <v>249</v>
      </c>
      <c r="C26" s="430"/>
      <c r="D26" s="430"/>
      <c r="E26" s="430"/>
      <c r="F26" s="430"/>
      <c r="G26" s="430"/>
      <c r="H26" s="430"/>
      <c r="I26" s="431"/>
      <c r="J26" s="184"/>
      <c r="K26" s="184"/>
      <c r="L26" s="110"/>
      <c r="M26" s="110"/>
      <c r="N26" s="110"/>
    </row>
    <row r="27" spans="1:16" x14ac:dyDescent="0.25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</row>
    <row r="28" spans="1:16" x14ac:dyDescent="0.25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</row>
    <row r="29" spans="1:16" x14ac:dyDescent="0.25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</row>
    <row r="30" spans="1:16" x14ac:dyDescent="0.25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</row>
    <row r="31" spans="1:16" x14ac:dyDescent="0.25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</row>
    <row r="32" spans="1:16" x14ac:dyDescent="0.25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</row>
    <row r="33" spans="1:14" x14ac:dyDescent="0.25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</row>
  </sheetData>
  <mergeCells count="3">
    <mergeCell ref="B26:I26"/>
    <mergeCell ref="L1:N3"/>
    <mergeCell ref="D1:I2"/>
  </mergeCells>
  <phoneticPr fontId="3" type="noConversion"/>
  <pageMargins left="0.43" right="0.38" top="0.6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B2" sqref="B2:H4"/>
    </sheetView>
  </sheetViews>
  <sheetFormatPr defaultRowHeight="15" x14ac:dyDescent="0.25"/>
  <cols>
    <col min="1" max="1" width="8.28515625" customWidth="1"/>
    <col min="2" max="2" width="35.7109375" customWidth="1"/>
  </cols>
  <sheetData>
    <row r="1" spans="1:14" x14ac:dyDescent="0.25">
      <c r="A1" s="200" t="s">
        <v>264</v>
      </c>
      <c r="B1" s="168"/>
      <c r="I1" s="344" t="s">
        <v>777</v>
      </c>
      <c r="J1" s="344"/>
      <c r="K1" s="344"/>
    </row>
    <row r="2" spans="1:14" x14ac:dyDescent="0.25">
      <c r="B2" s="356" t="s">
        <v>265</v>
      </c>
      <c r="C2" s="356"/>
      <c r="D2" s="356"/>
      <c r="E2" s="356"/>
      <c r="F2" s="356"/>
      <c r="G2" s="356"/>
      <c r="H2" s="356"/>
      <c r="I2" s="344"/>
      <c r="J2" s="344"/>
      <c r="K2" s="344"/>
    </row>
    <row r="3" spans="1:14" x14ac:dyDescent="0.25">
      <c r="B3" s="356"/>
      <c r="C3" s="356"/>
      <c r="D3" s="356"/>
      <c r="E3" s="356"/>
      <c r="F3" s="356"/>
      <c r="G3" s="356"/>
      <c r="H3" s="356"/>
      <c r="I3" s="201"/>
      <c r="J3" s="201"/>
      <c r="K3" s="201"/>
    </row>
    <row r="4" spans="1:14" ht="15.75" customHeight="1" x14ac:dyDescent="0.25">
      <c r="B4" s="434"/>
      <c r="C4" s="434"/>
      <c r="D4" s="434"/>
      <c r="E4" s="434"/>
      <c r="F4" s="434"/>
      <c r="G4" s="434"/>
      <c r="H4" s="434"/>
      <c r="J4" s="440" t="s">
        <v>51</v>
      </c>
      <c r="K4" s="364"/>
    </row>
    <row r="5" spans="1:14" ht="15.75" customHeight="1" x14ac:dyDescent="0.25">
      <c r="A5" s="435" t="s">
        <v>116</v>
      </c>
      <c r="B5" s="435" t="s">
        <v>117</v>
      </c>
      <c r="C5" s="437" t="s">
        <v>266</v>
      </c>
      <c r="D5" s="438"/>
      <c r="E5" s="439"/>
      <c r="F5" s="437" t="s">
        <v>267</v>
      </c>
      <c r="G5" s="438"/>
      <c r="H5" s="439"/>
      <c r="I5" s="437" t="s">
        <v>268</v>
      </c>
      <c r="J5" s="438"/>
      <c r="K5" s="439"/>
    </row>
    <row r="6" spans="1:14" ht="31.5" customHeight="1" x14ac:dyDescent="0.25">
      <c r="A6" s="436"/>
      <c r="B6" s="436"/>
      <c r="C6" s="212" t="s">
        <v>63</v>
      </c>
      <c r="D6" s="212" t="s">
        <v>269</v>
      </c>
      <c r="E6" s="212" t="s">
        <v>270</v>
      </c>
      <c r="F6" s="212" t="str">
        <f>C6</f>
        <v>kötelező feladat</v>
      </c>
      <c r="G6" s="212" t="s">
        <v>271</v>
      </c>
      <c r="H6" s="212" t="s">
        <v>272</v>
      </c>
      <c r="I6" s="212" t="s">
        <v>273</v>
      </c>
      <c r="J6" s="313" t="s">
        <v>269</v>
      </c>
      <c r="K6" s="212" t="s">
        <v>272</v>
      </c>
    </row>
    <row r="7" spans="1:14" ht="15.95" customHeight="1" x14ac:dyDescent="0.25">
      <c r="A7" s="197" t="s">
        <v>26</v>
      </c>
      <c r="B7" s="211" t="s">
        <v>274</v>
      </c>
      <c r="C7" s="213"/>
      <c r="D7" s="213">
        <v>1600</v>
      </c>
      <c r="E7" s="213"/>
      <c r="F7" s="213"/>
      <c r="G7" s="213">
        <v>1600</v>
      </c>
      <c r="H7" s="213"/>
      <c r="I7" s="213"/>
      <c r="J7" s="213">
        <v>1707</v>
      </c>
      <c r="K7" s="213"/>
    </row>
    <row r="8" spans="1:14" ht="30" customHeight="1" x14ac:dyDescent="0.25">
      <c r="A8" s="244" t="s">
        <v>27</v>
      </c>
      <c r="B8" s="314" t="s">
        <v>747</v>
      </c>
      <c r="C8" s="213"/>
      <c r="D8" s="213">
        <v>230</v>
      </c>
      <c r="E8" s="213"/>
      <c r="F8" s="213"/>
      <c r="G8" s="213">
        <v>4871</v>
      </c>
      <c r="H8" s="213"/>
      <c r="I8" s="213"/>
      <c r="J8" s="213">
        <f>J9+J10+J11+J12</f>
        <v>3587</v>
      </c>
      <c r="K8" s="213"/>
    </row>
    <row r="9" spans="1:14" ht="15.95" customHeight="1" x14ac:dyDescent="0.25">
      <c r="A9" s="244"/>
      <c r="B9" s="211" t="s">
        <v>748</v>
      </c>
      <c r="C9" s="213"/>
      <c r="D9" s="213"/>
      <c r="E9" s="213"/>
      <c r="F9" s="213"/>
      <c r="G9" s="213"/>
      <c r="H9" s="213"/>
      <c r="I9" s="213"/>
      <c r="J9" s="213">
        <v>2242</v>
      </c>
      <c r="K9" s="213"/>
    </row>
    <row r="10" spans="1:14" ht="15.95" customHeight="1" x14ac:dyDescent="0.25">
      <c r="A10" s="244"/>
      <c r="B10" s="211" t="s">
        <v>749</v>
      </c>
      <c r="C10" s="213"/>
      <c r="D10" s="213"/>
      <c r="E10" s="213"/>
      <c r="F10" s="213"/>
      <c r="G10" s="213"/>
      <c r="H10" s="213"/>
      <c r="I10" s="213"/>
      <c r="J10" s="213">
        <v>100</v>
      </c>
      <c r="K10" s="213"/>
    </row>
    <row r="11" spans="1:14" ht="15.95" customHeight="1" x14ac:dyDescent="0.25">
      <c r="A11" s="211"/>
      <c r="B11" s="211" t="s">
        <v>750</v>
      </c>
      <c r="C11" s="213"/>
      <c r="D11" s="213"/>
      <c r="E11" s="213"/>
      <c r="F11" s="213"/>
      <c r="G11" s="213"/>
      <c r="H11" s="213"/>
      <c r="I11" s="213"/>
      <c r="J11" s="213">
        <v>760</v>
      </c>
      <c r="K11" s="213"/>
    </row>
    <row r="12" spans="1:14" ht="15.95" customHeight="1" x14ac:dyDescent="0.25">
      <c r="A12" s="211"/>
      <c r="B12" s="211" t="s">
        <v>751</v>
      </c>
      <c r="C12" s="213"/>
      <c r="D12" s="213"/>
      <c r="E12" s="213"/>
      <c r="F12" s="213"/>
      <c r="G12" s="213"/>
      <c r="H12" s="213"/>
      <c r="I12" s="213"/>
      <c r="J12" s="213">
        <v>485</v>
      </c>
      <c r="K12" s="213"/>
    </row>
    <row r="13" spans="1:14" ht="15.95" customHeight="1" x14ac:dyDescent="0.25">
      <c r="A13" s="211"/>
      <c r="B13" s="211"/>
      <c r="C13" s="213"/>
      <c r="D13" s="213"/>
      <c r="E13" s="213"/>
      <c r="F13" s="213"/>
      <c r="G13" s="213"/>
      <c r="H13" s="213"/>
      <c r="I13" s="213"/>
      <c r="J13" s="213"/>
      <c r="K13" s="213"/>
    </row>
    <row r="14" spans="1:14" ht="15.95" customHeight="1" x14ac:dyDescent="0.25">
      <c r="A14" s="211"/>
      <c r="B14" s="211" t="s">
        <v>0</v>
      </c>
      <c r="C14" s="213"/>
      <c r="D14" s="315">
        <f>D7+D8</f>
        <v>1830</v>
      </c>
      <c r="E14" s="213"/>
      <c r="F14" s="213"/>
      <c r="G14" s="315">
        <f t="shared" ref="G14:J14" si="0">G7+G8</f>
        <v>6471</v>
      </c>
      <c r="H14" s="213"/>
      <c r="I14" s="213"/>
      <c r="J14" s="315">
        <f t="shared" si="0"/>
        <v>5294</v>
      </c>
      <c r="K14" s="213"/>
      <c r="N14" s="131"/>
    </row>
    <row r="15" spans="1:14" ht="15.95" customHeight="1" x14ac:dyDescent="0.25">
      <c r="A15" s="211"/>
      <c r="B15" s="211"/>
      <c r="C15" s="213"/>
      <c r="D15" s="213"/>
      <c r="E15" s="213"/>
      <c r="F15" s="213"/>
      <c r="G15" s="213"/>
      <c r="H15" s="213"/>
      <c r="I15" s="213"/>
      <c r="J15" s="213"/>
      <c r="K15" s="213"/>
    </row>
    <row r="16" spans="1:14" ht="15.95" customHeight="1" x14ac:dyDescent="0.25">
      <c r="A16" s="211"/>
      <c r="B16" s="211"/>
      <c r="C16" s="213"/>
      <c r="D16" s="213"/>
      <c r="E16" s="213"/>
      <c r="F16" s="213"/>
      <c r="G16" s="213"/>
      <c r="H16" s="213"/>
      <c r="I16" s="213"/>
      <c r="J16" s="213"/>
      <c r="K16" s="213"/>
    </row>
    <row r="17" spans="1:12" ht="15.95" customHeight="1" x14ac:dyDescent="0.25">
      <c r="A17" s="211"/>
      <c r="B17" s="211"/>
      <c r="C17" s="213"/>
      <c r="D17" s="213"/>
      <c r="E17" s="213"/>
      <c r="F17" s="213"/>
      <c r="G17" s="213"/>
      <c r="H17" s="213"/>
      <c r="I17" s="213"/>
      <c r="J17" s="213"/>
      <c r="K17" s="213"/>
    </row>
    <row r="18" spans="1:12" ht="15.95" customHeight="1" x14ac:dyDescent="0.25">
      <c r="A18" s="316"/>
      <c r="B18" s="316"/>
      <c r="C18" s="317"/>
      <c r="D18" s="317"/>
      <c r="E18" s="317"/>
      <c r="F18" s="317"/>
      <c r="G18" s="317"/>
      <c r="H18" s="317"/>
      <c r="I18" s="317"/>
      <c r="J18" s="317"/>
      <c r="K18" s="317"/>
    </row>
    <row r="19" spans="1:12" ht="15.95" customHeight="1" x14ac:dyDescent="0.25">
      <c r="A19" s="316"/>
      <c r="B19" s="316"/>
      <c r="C19" s="317"/>
      <c r="D19" s="317"/>
      <c r="E19" s="317"/>
      <c r="F19" s="317"/>
      <c r="G19" s="317"/>
      <c r="H19" s="317"/>
      <c r="I19" s="317"/>
      <c r="J19" s="317"/>
      <c r="K19" s="317"/>
    </row>
    <row r="20" spans="1:12" ht="15.95" customHeight="1" x14ac:dyDescent="0.25">
      <c r="A20" s="316"/>
      <c r="B20" s="316"/>
      <c r="C20" s="317"/>
      <c r="D20" s="317"/>
      <c r="E20" s="317"/>
      <c r="F20" s="317"/>
      <c r="G20" s="317"/>
      <c r="H20" s="317"/>
      <c r="I20" s="317"/>
      <c r="J20" s="317"/>
      <c r="K20" s="317"/>
    </row>
    <row r="21" spans="1:12" ht="15.95" customHeight="1" x14ac:dyDescent="0.25">
      <c r="A21" s="316"/>
      <c r="B21" s="316"/>
      <c r="C21" s="317"/>
      <c r="D21" s="317"/>
      <c r="E21" s="317"/>
      <c r="F21" s="317"/>
      <c r="G21" s="317"/>
      <c r="H21" s="317"/>
      <c r="I21" s="317"/>
      <c r="J21" s="317"/>
      <c r="K21" s="317"/>
    </row>
    <row r="22" spans="1:12" ht="15.95" customHeight="1" x14ac:dyDescent="0.25">
      <c r="A22" s="316"/>
      <c r="B22" s="316"/>
      <c r="C22" s="316"/>
      <c r="D22" s="316"/>
      <c r="E22" s="316"/>
      <c r="F22" s="316"/>
      <c r="G22" s="316"/>
      <c r="H22" s="316"/>
      <c r="I22" s="316"/>
      <c r="J22" s="316"/>
      <c r="K22" s="316"/>
    </row>
    <row r="23" spans="1:12" ht="15.95" customHeight="1" x14ac:dyDescent="0.25">
      <c r="A23" s="316"/>
      <c r="B23" s="316"/>
      <c r="C23" s="316"/>
      <c r="D23" s="316"/>
      <c r="E23" s="316"/>
      <c r="F23" s="316"/>
      <c r="G23" s="316"/>
      <c r="H23" s="316"/>
      <c r="I23" s="316"/>
      <c r="J23" s="316"/>
      <c r="K23" s="316"/>
    </row>
    <row r="24" spans="1:12" ht="15.95" customHeight="1" x14ac:dyDescent="0.25">
      <c r="A24" s="316"/>
      <c r="B24" s="316"/>
      <c r="C24" s="316"/>
      <c r="D24" s="316"/>
      <c r="E24" s="316"/>
      <c r="F24" s="316"/>
      <c r="G24" s="316"/>
      <c r="H24" s="316"/>
      <c r="I24" s="316"/>
      <c r="J24" s="316"/>
      <c r="K24" s="316"/>
    </row>
    <row r="25" spans="1:12" ht="15.95" customHeight="1" x14ac:dyDescent="0.25">
      <c r="A25" s="316"/>
      <c r="B25" s="316"/>
      <c r="C25" s="316"/>
      <c r="D25" s="316"/>
      <c r="E25" s="316"/>
      <c r="F25" s="316"/>
      <c r="G25" s="316"/>
      <c r="H25" s="316"/>
      <c r="I25" s="316"/>
      <c r="J25" s="316"/>
      <c r="K25" s="316"/>
      <c r="L25" s="199"/>
    </row>
    <row r="26" spans="1:12" x14ac:dyDescent="0.25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2" x14ac:dyDescent="0.25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</sheetData>
  <mergeCells count="8">
    <mergeCell ref="I1:K2"/>
    <mergeCell ref="B2:H4"/>
    <mergeCell ref="A5:A6"/>
    <mergeCell ref="B5:B6"/>
    <mergeCell ref="C5:E5"/>
    <mergeCell ref="F5:H5"/>
    <mergeCell ref="I5:K5"/>
    <mergeCell ref="J4:K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B3" sqref="B3"/>
    </sheetView>
  </sheetViews>
  <sheetFormatPr defaultRowHeight="15" x14ac:dyDescent="0.25"/>
  <cols>
    <col min="1" max="1" width="5.5703125" customWidth="1"/>
    <col min="2" max="2" width="46.140625" customWidth="1"/>
    <col min="3" max="3" width="13.140625" customWidth="1"/>
    <col min="4" max="4" width="14.85546875" customWidth="1"/>
  </cols>
  <sheetData>
    <row r="1" spans="1:11" x14ac:dyDescent="0.25">
      <c r="A1" s="214" t="s">
        <v>264</v>
      </c>
      <c r="B1" s="198"/>
      <c r="C1" s="432" t="s">
        <v>778</v>
      </c>
      <c r="D1" s="432"/>
      <c r="E1" s="93"/>
      <c r="F1" s="93"/>
      <c r="G1" s="93"/>
      <c r="H1" s="93"/>
      <c r="I1" s="93"/>
      <c r="J1" s="93"/>
      <c r="K1" s="93"/>
    </row>
    <row r="2" spans="1:11" x14ac:dyDescent="0.25">
      <c r="A2" s="93"/>
      <c r="B2" s="215" t="s">
        <v>275</v>
      </c>
      <c r="C2" s="432"/>
      <c r="D2" s="432"/>
      <c r="E2" s="93"/>
      <c r="F2" s="93"/>
      <c r="G2" s="93"/>
      <c r="H2" s="93"/>
      <c r="I2" s="93"/>
      <c r="J2" s="93"/>
      <c r="K2" s="93"/>
    </row>
    <row r="3" spans="1:11" x14ac:dyDescent="0.25">
      <c r="A3" s="93"/>
      <c r="B3" s="215" t="s">
        <v>337</v>
      </c>
      <c r="C3" s="432"/>
      <c r="D3" s="432"/>
      <c r="E3" s="93"/>
      <c r="F3" s="93"/>
      <c r="G3" s="93"/>
      <c r="H3" s="93"/>
      <c r="I3" s="93"/>
      <c r="J3" s="93"/>
      <c r="K3" s="93"/>
    </row>
    <row r="4" spans="1:11" x14ac:dyDescent="0.25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x14ac:dyDescent="0.25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</row>
    <row r="6" spans="1:11" x14ac:dyDescent="0.25">
      <c r="A6" s="93"/>
      <c r="B6" s="93"/>
      <c r="C6" s="93"/>
      <c r="D6" s="175" t="s">
        <v>51</v>
      </c>
      <c r="E6" s="93"/>
      <c r="F6" s="93"/>
      <c r="G6" s="93"/>
      <c r="H6" s="93"/>
      <c r="I6" s="93"/>
      <c r="J6" s="93"/>
      <c r="K6" s="93"/>
    </row>
    <row r="7" spans="1:11" ht="22.5" x14ac:dyDescent="0.25">
      <c r="A7" s="184" t="s">
        <v>276</v>
      </c>
      <c r="B7" s="197" t="s">
        <v>117</v>
      </c>
      <c r="C7" s="212" t="s">
        <v>277</v>
      </c>
      <c r="D7" s="197" t="s">
        <v>278</v>
      </c>
      <c r="E7" s="93"/>
      <c r="F7" s="93"/>
      <c r="G7" s="93"/>
      <c r="H7" s="93"/>
      <c r="I7" s="93"/>
      <c r="J7" s="93"/>
      <c r="K7" s="93"/>
    </row>
    <row r="8" spans="1:11" x14ac:dyDescent="0.25">
      <c r="A8" s="197" t="s">
        <v>26</v>
      </c>
      <c r="B8" s="184" t="s">
        <v>279</v>
      </c>
      <c r="C8" s="119"/>
      <c r="D8" s="119"/>
      <c r="E8" s="93"/>
      <c r="F8" s="93"/>
      <c r="G8" s="93"/>
      <c r="H8" s="93"/>
      <c r="I8" s="93"/>
      <c r="J8" s="93"/>
      <c r="K8" s="93"/>
    </row>
    <row r="9" spans="1:11" x14ac:dyDescent="0.25">
      <c r="A9" s="197" t="s">
        <v>27</v>
      </c>
      <c r="B9" s="184" t="s">
        <v>280</v>
      </c>
      <c r="C9" s="119">
        <f>C10+C11</f>
        <v>50032</v>
      </c>
      <c r="D9" s="119">
        <v>56718</v>
      </c>
      <c r="E9" s="93"/>
      <c r="F9" s="93"/>
      <c r="G9" s="93"/>
      <c r="H9" s="93"/>
      <c r="I9" s="93"/>
      <c r="J9" s="93"/>
      <c r="K9" s="93"/>
    </row>
    <row r="10" spans="1:11" x14ac:dyDescent="0.25">
      <c r="A10" s="216" t="s">
        <v>169</v>
      </c>
      <c r="B10" s="184" t="s">
        <v>281</v>
      </c>
      <c r="C10" s="119">
        <v>82</v>
      </c>
      <c r="D10" s="119">
        <v>872</v>
      </c>
      <c r="E10" s="93"/>
      <c r="F10" s="93"/>
      <c r="G10" s="93"/>
      <c r="H10" s="93"/>
      <c r="I10" s="93"/>
      <c r="J10" s="93"/>
      <c r="K10" s="93"/>
    </row>
    <row r="11" spans="1:11" x14ac:dyDescent="0.25">
      <c r="A11" s="216" t="s">
        <v>170</v>
      </c>
      <c r="B11" s="184" t="s">
        <v>282</v>
      </c>
      <c r="C11" s="119">
        <v>49950</v>
      </c>
      <c r="D11" s="119">
        <v>55846</v>
      </c>
      <c r="E11" s="93"/>
      <c r="F11" s="93"/>
      <c r="G11" s="93"/>
      <c r="H11" s="93"/>
      <c r="I11" s="93"/>
      <c r="J11" s="93"/>
      <c r="K11" s="93"/>
    </row>
    <row r="12" spans="1:11" x14ac:dyDescent="0.25">
      <c r="A12" s="197" t="s">
        <v>28</v>
      </c>
      <c r="B12" s="184" t="s">
        <v>283</v>
      </c>
      <c r="C12" s="119">
        <f>C13</f>
        <v>192</v>
      </c>
      <c r="D12" s="119">
        <v>165</v>
      </c>
      <c r="E12" s="93"/>
      <c r="F12" s="93"/>
      <c r="G12" s="93"/>
      <c r="H12" s="93"/>
      <c r="I12" s="93"/>
      <c r="J12" s="93"/>
      <c r="K12" s="93"/>
    </row>
    <row r="13" spans="1:11" x14ac:dyDescent="0.25">
      <c r="A13" s="216" t="s">
        <v>284</v>
      </c>
      <c r="B13" s="184" t="s">
        <v>285</v>
      </c>
      <c r="C13" s="119">
        <v>192</v>
      </c>
      <c r="D13" s="119">
        <v>165</v>
      </c>
      <c r="E13" s="93"/>
      <c r="F13" s="93"/>
      <c r="G13" s="93"/>
      <c r="H13" s="93"/>
      <c r="I13" s="93"/>
      <c r="J13" s="93"/>
      <c r="K13" s="93"/>
    </row>
    <row r="14" spans="1:11" x14ac:dyDescent="0.25">
      <c r="A14" s="197"/>
      <c r="B14" s="184"/>
      <c r="C14" s="119"/>
      <c r="D14" s="119"/>
      <c r="E14" s="93"/>
      <c r="F14" s="93"/>
      <c r="G14" s="93"/>
      <c r="H14" s="93"/>
      <c r="I14" s="93"/>
      <c r="J14" s="93"/>
      <c r="K14" s="93"/>
    </row>
    <row r="15" spans="1:11" x14ac:dyDescent="0.25">
      <c r="A15" s="197" t="s">
        <v>29</v>
      </c>
      <c r="B15" s="184" t="s">
        <v>0</v>
      </c>
      <c r="C15" s="120">
        <f>C8+C9+C12</f>
        <v>50224</v>
      </c>
      <c r="D15" s="120">
        <v>56883</v>
      </c>
      <c r="E15" s="93"/>
      <c r="F15" s="93"/>
      <c r="G15" s="93"/>
      <c r="H15" s="93"/>
      <c r="I15" s="93"/>
      <c r="J15" s="93"/>
      <c r="K15" s="93"/>
    </row>
    <row r="16" spans="1:11" x14ac:dyDescent="0.25">
      <c r="A16" s="197"/>
      <c r="B16" s="184"/>
      <c r="C16" s="119"/>
      <c r="D16" s="119"/>
      <c r="E16" s="93"/>
      <c r="F16" s="93"/>
      <c r="G16" s="93"/>
      <c r="H16" s="93"/>
      <c r="I16" s="93"/>
      <c r="J16" s="93"/>
      <c r="K16" s="93"/>
    </row>
    <row r="17" spans="1:14" x14ac:dyDescent="0.25">
      <c r="A17" s="197"/>
      <c r="B17" s="184"/>
      <c r="C17" s="119"/>
      <c r="D17" s="119"/>
      <c r="E17" s="93"/>
      <c r="F17" s="93"/>
      <c r="G17" s="93"/>
      <c r="H17" s="93"/>
      <c r="I17" s="93"/>
      <c r="J17" s="93"/>
      <c r="K17" s="93"/>
    </row>
    <row r="18" spans="1:14" x14ac:dyDescent="0.25">
      <c r="A18" s="197"/>
      <c r="B18" s="184"/>
      <c r="C18" s="119"/>
      <c r="D18" s="119"/>
      <c r="E18" s="93"/>
      <c r="F18" s="93"/>
      <c r="G18" s="93"/>
      <c r="H18" s="93"/>
      <c r="I18" s="93"/>
      <c r="J18" s="93"/>
      <c r="K18" s="93"/>
    </row>
    <row r="19" spans="1:14" x14ac:dyDescent="0.25">
      <c r="A19" s="197"/>
      <c r="B19" s="184"/>
      <c r="C19" s="119"/>
      <c r="D19" s="119"/>
      <c r="E19" s="93"/>
      <c r="F19" s="93"/>
      <c r="G19" s="93"/>
      <c r="H19" s="93"/>
      <c r="I19" s="93"/>
      <c r="J19" s="93"/>
      <c r="K19" s="93"/>
    </row>
    <row r="20" spans="1:14" x14ac:dyDescent="0.25">
      <c r="A20" s="197"/>
      <c r="B20" s="184"/>
      <c r="C20" s="119"/>
      <c r="D20" s="119"/>
      <c r="E20" s="93"/>
      <c r="F20" s="93"/>
      <c r="G20" s="93"/>
      <c r="H20" s="93"/>
      <c r="I20" s="93"/>
      <c r="J20" s="93"/>
      <c r="K20" s="93"/>
    </row>
    <row r="21" spans="1:14" x14ac:dyDescent="0.25">
      <c r="A21" s="197"/>
      <c r="B21" s="184"/>
      <c r="C21" s="119"/>
      <c r="D21" s="119"/>
      <c r="E21" s="93"/>
      <c r="F21" s="93"/>
      <c r="G21" s="93"/>
      <c r="H21" s="93"/>
      <c r="I21" s="93"/>
      <c r="J21" s="93"/>
      <c r="K21" s="93"/>
    </row>
    <row r="22" spans="1:14" x14ac:dyDescent="0.25">
      <c r="A22" s="184"/>
      <c r="B22" s="184"/>
      <c r="C22" s="119"/>
      <c r="D22" s="119"/>
      <c r="E22" s="93"/>
      <c r="F22" s="93"/>
      <c r="G22" s="93"/>
      <c r="H22" s="93"/>
      <c r="I22" s="93"/>
      <c r="J22" s="93"/>
      <c r="K22" s="93"/>
    </row>
    <row r="23" spans="1:14" x14ac:dyDescent="0.25">
      <c r="A23" s="184"/>
      <c r="B23" s="184"/>
      <c r="C23" s="119"/>
      <c r="D23" s="119"/>
      <c r="E23" s="93"/>
      <c r="F23" s="93"/>
      <c r="G23" s="93"/>
      <c r="H23" s="93"/>
      <c r="I23" s="93"/>
      <c r="J23" s="93"/>
      <c r="K23" s="93"/>
    </row>
    <row r="24" spans="1:14" x14ac:dyDescent="0.25">
      <c r="A24" s="184"/>
      <c r="B24" s="184"/>
      <c r="C24" s="119"/>
      <c r="D24" s="119"/>
      <c r="E24" s="93"/>
      <c r="F24" s="93"/>
      <c r="G24" s="93"/>
      <c r="H24" s="93"/>
      <c r="I24" s="93"/>
      <c r="J24" s="93"/>
      <c r="K24" s="93"/>
      <c r="N24" s="199"/>
    </row>
    <row r="25" spans="1:14" x14ac:dyDescent="0.25">
      <c r="A25" s="184"/>
      <c r="B25" s="184"/>
      <c r="C25" s="119"/>
      <c r="D25" s="119"/>
      <c r="E25" s="93"/>
      <c r="F25" s="93"/>
      <c r="G25" s="93"/>
      <c r="H25" s="93"/>
      <c r="I25" s="93"/>
      <c r="J25" s="93"/>
      <c r="K25" s="93"/>
    </row>
    <row r="26" spans="1:14" x14ac:dyDescent="0.25">
      <c r="A26" s="184"/>
      <c r="B26" s="184"/>
      <c r="C26" s="119"/>
      <c r="D26" s="119"/>
      <c r="E26" s="93"/>
      <c r="F26" s="93"/>
      <c r="G26" s="93"/>
      <c r="H26" s="93"/>
      <c r="I26" s="93"/>
      <c r="J26" s="93"/>
      <c r="K26" s="93"/>
    </row>
    <row r="27" spans="1:14" x14ac:dyDescent="0.25">
      <c r="A27" s="184"/>
      <c r="B27" s="184"/>
      <c r="C27" s="119"/>
      <c r="D27" s="119"/>
      <c r="E27" s="93"/>
      <c r="F27" s="93"/>
      <c r="G27" s="93"/>
      <c r="H27" s="93"/>
      <c r="I27" s="93"/>
      <c r="J27" s="93"/>
      <c r="K27" s="93"/>
    </row>
    <row r="28" spans="1:14" x14ac:dyDescent="0.25">
      <c r="A28" s="184"/>
      <c r="B28" s="184"/>
      <c r="C28" s="119"/>
      <c r="D28" s="119"/>
      <c r="E28" s="93"/>
      <c r="F28" s="93"/>
      <c r="G28" s="93"/>
      <c r="H28" s="93"/>
      <c r="I28" s="93"/>
      <c r="J28" s="93"/>
      <c r="K28" s="93"/>
    </row>
    <row r="29" spans="1:14" x14ac:dyDescent="0.25">
      <c r="A29" s="184"/>
      <c r="B29" s="184"/>
      <c r="C29" s="119"/>
      <c r="D29" s="119"/>
      <c r="E29" s="93"/>
      <c r="F29" s="93"/>
      <c r="G29" s="93"/>
      <c r="H29" s="93"/>
      <c r="I29" s="93"/>
      <c r="J29" s="93"/>
      <c r="K29" s="93"/>
    </row>
    <row r="30" spans="1:14" x14ac:dyDescent="0.25">
      <c r="E30" s="93"/>
      <c r="F30" s="93"/>
      <c r="G30" s="93"/>
      <c r="H30" s="93"/>
      <c r="I30" s="93"/>
      <c r="J30" s="93"/>
      <c r="K30" s="93"/>
    </row>
    <row r="31" spans="1:14" x14ac:dyDescent="0.25">
      <c r="I31" s="93"/>
      <c r="J31" s="93"/>
      <c r="K31" s="93"/>
    </row>
    <row r="32" spans="1:14" x14ac:dyDescent="0.25">
      <c r="I32" s="93"/>
      <c r="J32" s="93"/>
      <c r="K32" s="93"/>
    </row>
  </sheetData>
  <mergeCells count="1">
    <mergeCell ref="C1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2</vt:i4>
      </vt:variant>
    </vt:vector>
  </HeadingPairs>
  <TitlesOfParts>
    <vt:vector size="23" baseType="lpstr">
      <vt:lpstr>2013 1.bevkiadfőössz. </vt:lpstr>
      <vt:lpstr>2. önkorm.bevkiad</vt:lpstr>
      <vt:lpstr>3.önkormfelki-be</vt:lpstr>
      <vt:lpstr>4-10 önálló int.be-ki.</vt:lpstr>
      <vt:lpstr>11.tartalék.</vt:lpstr>
      <vt:lpstr>12.szoc.támogatások</vt:lpstr>
      <vt:lpstr>13.eng.létszámkeret</vt:lpstr>
      <vt:lpstr>14.pénzeszköz átadás</vt:lpstr>
      <vt:lpstr>15.közvetett támogatások</vt:lpstr>
      <vt:lpstr>16. nyújtott kölcsönök áll.</vt:lpstr>
      <vt:lpstr>17.működési tám. saját tul.kft </vt:lpstr>
      <vt:lpstr>18.hitel állomány </vt:lpstr>
      <vt:lpstr>19.tartós részesedések áll.</vt:lpstr>
      <vt:lpstr>20.pénzeszköz változás</vt:lpstr>
      <vt:lpstr>21.pénzforgalmi mérleg</vt:lpstr>
      <vt:lpstr>22.egyszerűsített mérleg</vt:lpstr>
      <vt:lpstr>23.egyszerűsített pénzforgalmi </vt:lpstr>
      <vt:lpstr>24.egyszerűsített pénzmaradvány</vt:lpstr>
      <vt:lpstr>25.egyszerűsített váll.maradván</vt:lpstr>
      <vt:lpstr>26.vagyonkimutatás</vt:lpstr>
      <vt:lpstr>27.Unios tám.fin.programok</vt:lpstr>
      <vt:lpstr>'11.tartalék.'!Nyomtatási_terület</vt:lpstr>
      <vt:lpstr>'4-10 önálló int.be-ki.'!Nyomtatási_terület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Orgoványi Gábor</cp:lastModifiedBy>
  <cp:lastPrinted>2014-04-23T16:22:12Z</cp:lastPrinted>
  <dcterms:created xsi:type="dcterms:W3CDTF">2012-02-02T18:37:10Z</dcterms:created>
  <dcterms:modified xsi:type="dcterms:W3CDTF">2014-04-25T08:19:10Z</dcterms:modified>
</cp:coreProperties>
</file>