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21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ei'!$A$1:$B$28</definedName>
    <definedName name="_xlnm.Print_Area" localSheetId="7">'10.létszám'!$A$1:$B$23</definedName>
    <definedName name="_xlnm.Print_Area" localSheetId="11">'14.stabilitási 2'!$A$1:$G$56</definedName>
    <definedName name="_xlnm.Print_Area" localSheetId="1">'2.kiadások működés,felh.Önk.'!$A$1:$T$129</definedName>
    <definedName name="Excel_BuiltIn_Print_Area" localSheetId="1">'2.kiadások működés,felh.Önk.'!$A$1:$Q$129</definedName>
    <definedName name="Excel_BuiltIn_Print_Area" localSheetId="1">'2.kiadások működés,felh.Önk.'!$A$1:$J$129</definedName>
    <definedName name="Excel_BuiltIn_Print_Area" localSheetId="2">'4.kiadások működés,felh.Óvoda'!$A$1:$D$123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<sst xmlns="http://schemas.openxmlformats.org/spreadsheetml/2006/main" count="2105" uniqueCount="750">
  <si>
    <t xml:space="preserve">Rinyabesenyő Község Önkormányzata 2018. évi költségvetése </t>
  </si>
  <si>
    <t>Az egységes rovatrend szerint a kiemelt kiadási és bevételi jogcímek</t>
  </si>
  <si>
    <t xml:space="preserve"> 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</si>
  <si>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</si>
  <si>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</si>
  <si>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</si>
  <si>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</si>
  <si>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</si>
  <si>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</si>
  <si>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</si>
  <si>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</si>
  <si>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</si>
  <si>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</si>
  <si>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</si>
  <si>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</si>
  <si>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</si>
  <si>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</si>
  <si>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</si>
  <si>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</si>
  <si>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</si>
  <si>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</si>
  <si>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</si>
  <si>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</si>
  <si>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</si>
  <si>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</si>
  <si>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Rinyaesenyő Község Önkormányzata 2018. évi költségvetése</t>
  </si>
  <si>
    <t>Kiadások (Ft)</t>
  </si>
  <si>
    <t>ÖNKORMÁNYZATI ELŐIRÁNYZATOK</t>
  </si>
  <si>
    <t>Rovat megnevezése</t>
  </si>
  <si>
    <t>Rovat-szám</t>
  </si>
  <si>
    <t>011130</t>
  </si>
  <si>
    <t>013320</t>
  </si>
  <si>
    <t>013350</t>
  </si>
  <si>
    <t>018010</t>
  </si>
  <si>
    <t>018030</t>
  </si>
  <si>
    <t>041233</t>
  </si>
  <si>
    <t>041237</t>
  </si>
  <si>
    <t>045160</t>
  </si>
  <si>
    <t>064010</t>
  </si>
  <si>
    <t>066010</t>
  </si>
  <si>
    <t>066020</t>
  </si>
  <si>
    <t>082044</t>
  </si>
  <si>
    <t>104037</t>
  </si>
  <si>
    <t>104051</t>
  </si>
  <si>
    <t>107055</t>
  </si>
  <si>
    <t>900020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</si>
  <si>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</si>
  <si>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</si>
  <si>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</si>
  <si>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</si>
  <si>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</si>
  <si>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</si>
  <si>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</si>
  <si>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</si>
  <si>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</si>
  <si>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</si>
  <si>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</si>
  <si>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</si>
  <si>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</si>
  <si>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</si>
  <si>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</si>
  <si>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</si>
  <si>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</si>
  <si>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</si>
  <si>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</si>
  <si>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</si>
  <si>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</si>
  <si>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</si>
  <si>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</si>
  <si>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</si>
  <si>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</si>
  <si>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</si>
  <si>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</si>
  <si>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</si>
  <si>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</si>
  <si>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</si>
  <si>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</si>
  <si>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</si>
  <si>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</si>
  <si>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</si>
  <si>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</si>
  <si>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</si>
  <si>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</si>
  <si>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</si>
  <si>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</si>
  <si>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</si>
  <si>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</si>
  <si>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</si>
  <si>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</si>
  <si>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</si>
  <si>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</si>
  <si>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</si>
  <si>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</si>
  <si>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</si>
  <si>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</si>
  <si>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</si>
  <si>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</si>
  <si>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</si>
  <si>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</si>
  <si>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</si>
  <si>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</si>
  <si>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</si>
  <si>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</si>
  <si>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</si>
  <si>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</si>
  <si>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</si>
  <si>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</si>
  <si>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</si>
  <si>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</si>
  <si>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</si>
  <si>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</si>
  <si>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</si>
  <si>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</si>
  <si>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</si>
  <si>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</si>
  <si>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</si>
  <si>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</si>
  <si>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</si>
  <si>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</si>
  <si>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</si>
  <si>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</si>
  <si>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</si>
  <si>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</si>
  <si>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</si>
  <si>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</si>
  <si>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</si>
  <si>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</si>
  <si>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</si>
  <si>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</si>
  <si>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</si>
  <si>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</si>
  <si>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</si>
  <si>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</si>
  <si>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</si>
  <si>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</si>
  <si>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</si>
  <si>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</si>
  <si>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</si>
  <si>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</si>
  <si>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</si>
  <si>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</si>
  <si>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</si>
  <si>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</si>
  <si>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</si>
  <si>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</si>
  <si>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</si>
  <si>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</si>
  <si>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</si>
  <si>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</si>
  <si>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</si>
  <si>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</si>
  <si>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</si>
  <si>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</si>
  <si>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</si>
  <si>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</si>
  <si>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</si>
  <si>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</si>
  <si>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</si>
  <si>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</si>
  <si>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</si>
  <si>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</si>
  <si>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</si>
  <si>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</si>
  <si>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</si>
  <si>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</si>
  <si>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</si>
  <si>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</si>
  <si>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</si>
  <si>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</si>
  <si>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</si>
  <si>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</si>
  <si>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</si>
  <si>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</si>
  <si>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</si>
  <si>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</si>
  <si>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</si>
  <si>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</si>
  <si>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</si>
  <si>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</si>
  <si>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</si>
  <si>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</si>
  <si>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</si>
  <si>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</si>
  <si>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</si>
  <si>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</si>
  <si>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</si>
  <si>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</si>
  <si>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</si>
  <si>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</si>
  <si>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</si>
  <si>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</si>
  <si>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</si>
  <si>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</si>
  <si>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</si>
  <si>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</si>
  <si>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</si>
  <si>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</si>
  <si>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</si>
  <si>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</si>
  <si>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</si>
  <si>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</si>
  <si>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</si>
  <si>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</si>
  <si>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</si>
  <si>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</si>
  <si>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</si>
  <si>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</si>
  <si>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</si>
  <si>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</si>
  <si>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</si>
  <si>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</si>
  <si>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</si>
  <si>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</si>
  <si>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</si>
  <si>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</si>
  <si>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</si>
  <si>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</si>
  <si>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</si>
  <si>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</si>
  <si>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</si>
  <si>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</si>
  <si>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</si>
  <si>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</si>
  <si>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</si>
  <si>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</si>
  <si>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</si>
  <si>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</si>
  <si>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</si>
  <si>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</si>
  <si>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</si>
  <si>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</si>
  <si>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</si>
  <si>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</si>
  <si>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</si>
  <si>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</si>
  <si>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</si>
  <si>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</si>
  <si>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</si>
  <si>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</si>
  <si>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</si>
  <si>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</si>
  <si>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</si>
  <si>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</si>
  <si>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</si>
  <si>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</si>
  <si>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</si>
  <si>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</si>
  <si>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</si>
  <si>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</si>
  <si>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</si>
  <si>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</si>
  <si>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</si>
  <si>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</si>
  <si>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</si>
  <si>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</si>
  <si>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</si>
  <si>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</si>
  <si>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</si>
  <si>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</si>
  <si>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</si>
  <si>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</si>
  <si>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</si>
  <si>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</si>
  <si>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</si>
  <si>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</si>
  <si>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</si>
  <si>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</si>
  <si>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</si>
  <si>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</si>
  <si>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</si>
  <si>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</si>
  <si>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</si>
  <si>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</si>
  <si>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</si>
  <si>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</si>
  <si>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</si>
  <si>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</si>
  <si>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</si>
  <si>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</si>
  <si>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</si>
  <si>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</si>
  <si>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</si>
  <si>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</si>
  <si>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</si>
  <si>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</si>
  <si>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</si>
  <si>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</si>
  <si>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</si>
  <si>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Rinyabesenyő Község Önkormányzata 2018. évi költségvetése</t>
  </si>
  <si>
    <t>Kiadások ( Ft)</t>
  </si>
  <si>
    <t>RINYABESENYŐI NAPKÖZIOTTHONOS ÓVODA ELŐIRÁNYZATAI</t>
  </si>
  <si>
    <t>091110</t>
  </si>
  <si>
    <t>091140</t>
  </si>
  <si>
    <t>ÖNKORMÁNYZAT ÉS KÖLTSÉGVETÉSI SZERVEI ELŐIRÁNYZATA MINDÖSSZESEN</t>
  </si>
  <si>
    <t>Önkormányzat</t>
  </si>
  <si>
    <t>Óvoda</t>
  </si>
  <si>
    <t>ÖSSZESEN</t>
  </si>
  <si>
    <t>Bevételek (Ft)</t>
  </si>
  <si>
    <t>Rovat-
szám</t>
  </si>
  <si>
    <t>összes bev. Önkormányzat</t>
  </si>
  <si>
    <t>082091</t>
  </si>
  <si>
    <t xml:space="preserve">adó bevételek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</si>
  <si>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</si>
  <si>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</si>
  <si>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</si>
  <si>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</si>
  <si>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</si>
  <si>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</si>
  <si>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</si>
  <si>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</si>
  <si>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</si>
  <si>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</si>
  <si>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</si>
  <si>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</si>
  <si>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</si>
  <si>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</si>
  <si>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</si>
  <si>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</si>
  <si>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</si>
  <si>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</si>
  <si>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</si>
  <si>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</si>
  <si>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</si>
  <si>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</si>
  <si>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</si>
  <si>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</si>
  <si>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</si>
  <si>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</si>
  <si>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</si>
  <si>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</si>
  <si>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</si>
  <si>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</si>
  <si>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</si>
  <si>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</si>
  <si>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</si>
  <si>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</si>
  <si>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</si>
  <si>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</si>
  <si>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</si>
  <si>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</si>
  <si>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</si>
  <si>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</si>
  <si>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</si>
  <si>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</si>
  <si>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</si>
  <si>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</si>
  <si>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</si>
  <si>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</si>
  <si>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</si>
  <si>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</si>
  <si>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</si>
  <si>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</si>
  <si>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</si>
  <si>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</si>
  <si>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</si>
  <si>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</si>
  <si>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</si>
  <si>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</si>
  <si>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</si>
  <si>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</si>
  <si>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</si>
  <si>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</si>
  <si>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</si>
  <si>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</si>
  <si>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</si>
  <si>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</si>
  <si>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</si>
  <si>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</si>
  <si>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</si>
  <si>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</si>
  <si>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</si>
  <si>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</si>
  <si>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</si>
  <si>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</si>
  <si>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</si>
  <si>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</si>
  <si>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</si>
  <si>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</si>
  <si>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</si>
  <si>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</si>
  <si>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</si>
  <si>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</si>
  <si>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</si>
  <si>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</si>
  <si>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</si>
  <si>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</si>
  <si>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</si>
  <si>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</si>
  <si>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</si>
  <si>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</si>
  <si>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</si>
  <si>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</si>
  <si>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</si>
  <si>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</si>
  <si>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</si>
  <si>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</si>
  <si>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</si>
  <si>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</si>
  <si>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</si>
  <si>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</si>
  <si>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</si>
  <si>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</si>
  <si>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</si>
  <si>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</si>
  <si>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</si>
  <si>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</si>
  <si>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</si>
  <si>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</si>
  <si>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</si>
  <si>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</si>
  <si>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</si>
  <si>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</si>
  <si>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</si>
  <si>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</si>
  <si>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</si>
  <si>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</si>
  <si>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</si>
  <si>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</si>
  <si>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</si>
  <si>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</si>
  <si>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</si>
  <si>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</si>
  <si>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</si>
  <si>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</si>
  <si>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</si>
  <si>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</si>
  <si>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</si>
  <si>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</si>
  <si>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</si>
  <si>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</si>
  <si>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</si>
  <si>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</si>
  <si>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</si>
  <si>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</si>
  <si>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</si>
  <si>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</si>
  <si>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</si>
  <si>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</si>
  <si>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</si>
  <si>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</si>
  <si>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</si>
  <si>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</si>
  <si>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</si>
  <si>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</si>
  <si>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</si>
  <si>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</si>
  <si>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</si>
  <si>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</si>
  <si>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</si>
  <si>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</si>
  <si>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</si>
  <si>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</si>
  <si>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</si>
  <si>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</si>
  <si>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</si>
  <si>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</si>
  <si>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</si>
  <si>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</si>
  <si>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</si>
  <si>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</si>
  <si>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</si>
  <si>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</si>
  <si>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</si>
  <si>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</si>
  <si>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</si>
  <si>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</si>
  <si>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</si>
  <si>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</si>
  <si>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</si>
  <si>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</si>
  <si>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</si>
  <si>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</si>
  <si>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</si>
  <si>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</si>
  <si>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</si>
  <si>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</si>
  <si>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</si>
  <si>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</si>
  <si>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</si>
  <si>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</si>
  <si>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</si>
  <si>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</si>
  <si>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</si>
  <si>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</si>
  <si>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</si>
  <si>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</si>
  <si>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</si>
  <si>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</si>
  <si>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</si>
  <si>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</si>
  <si>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Rinyabesenyő Község Önkormányzata 2018. III. negyedévi költségvetése</t>
  </si>
  <si>
    <t>Bevételek ( Ft)</t>
  </si>
  <si>
    <t>eredeti előirányzat</t>
  </si>
  <si>
    <t>módosított előirányzat</t>
  </si>
  <si>
    <t>Települési önkormányzatok szociális és gyermekjóléti  feladatainak támogatása</t>
  </si>
  <si>
    <t>Egyéb működési célú támogatások bevételei államháztartáson belülről</t>
  </si>
  <si>
    <t>Foglalkoztatottak létszáma (fő)</t>
  </si>
  <si>
    <t>Rinyabesenyői Napköziotthonos Óvoda</t>
  </si>
  <si>
    <t>Rinyabesenyő Község Önkormányzata</t>
  </si>
  <si>
    <t>Beruházások és felújítások ( Ft)</t>
  </si>
  <si>
    <t xml:space="preserve"> RINYABESENYŐI NAPKÖZIOTTHONOS ÓVODA</t>
  </si>
  <si>
    <t>MINDÖSSZESEN</t>
  </si>
  <si>
    <t xml:space="preserve">Ingatlanok beszerzése, létesítése </t>
  </si>
  <si>
    <t>Napelem</t>
  </si>
  <si>
    <t>számítógép vásárlás</t>
  </si>
  <si>
    <t>Általános- és céltartalékok ( Ft)</t>
  </si>
  <si>
    <t xml:space="preserve">RINYABESENYŐI NAPKÖZIOTTHONOS ÓVODA 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</si>
  <si>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</si>
  <si>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</si>
  <si>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</si>
  <si>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</si>
  <si>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</si>
  <si>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</si>
  <si>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</si>
  <si>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</si>
  <si>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</si>
  <si>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</si>
  <si>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</si>
  <si>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</si>
  <si>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</si>
  <si>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</si>
  <si>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</si>
  <si>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</si>
  <si>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</si>
  <si>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</si>
  <si>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</si>
  <si>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</si>
  <si>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</si>
  <si>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</si>
  <si>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</si>
  <si>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</si>
  <si>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</si>
  <si>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</si>
  <si>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</si>
  <si>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</si>
  <si>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</si>
  <si>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Saját bevétel 2018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</si>
  <si>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</si>
  <si>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</si>
  <si>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</si>
  <si>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</si>
  <si>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</si>
  <si>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</si>
  <si>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</si>
  <si>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</si>
  <si>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</si>
  <si>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 Ft)</t>
  </si>
  <si>
    <t>Projekt megnevezése</t>
  </si>
  <si>
    <t>Eredeti előirányzat</t>
  </si>
  <si>
    <t>Módosított előirányzat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</si>
  <si>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</si>
  <si>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</si>
  <si>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</si>
  <si>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 xml:space="preserve">B408 Egyéb kapott (járó) kamatok és kamatjellegű bevételek </t>
  </si>
  <si>
    <t>B411 Egyéb működési bevételek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</si>
  <si>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</si>
  <si>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</si>
  <si>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</si>
  <si>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</si>
  <si>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</si>
  <si>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</si>
  <si>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 Ft)</t>
  </si>
  <si>
    <t>Megnevezés</t>
  </si>
  <si>
    <t>Rinyabesenyő Napköziotthonos Óvoda</t>
  </si>
  <si>
    <t>Központi, irányító szervi támogatások folyósítása működési célra</t>
  </si>
  <si>
    <t>Lakosságnak juttatott támogatások, szociális, rászorultsági jellegű ellátások ( Ft)</t>
  </si>
  <si>
    <t>eredeti ei.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</si>
  <si>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</si>
  <si>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</si>
  <si>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</si>
  <si>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</si>
  <si>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</si>
  <si>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</si>
  <si>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</si>
  <si>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</si>
  <si>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</si>
  <si>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</si>
  <si>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</si>
  <si>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</si>
  <si>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</si>
  <si>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</si>
  <si>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</si>
  <si>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</si>
  <si>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</si>
  <si>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</si>
  <si>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</si>
  <si>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</si>
  <si>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</si>
  <si>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</si>
  <si>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</si>
  <si>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</si>
  <si>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hónapig/3 fő)</t>
  </si>
  <si>
    <t>- Hulladékszállítási közszolgáltatás költségeinek támogatása (8750 Ft/háztartás= két negyedév x 52 házt)</t>
  </si>
  <si>
    <t>Elhunyt személy eltemetéséhez nyújtott települési támogatás (30000Ft/temetés)</t>
  </si>
  <si>
    <t>Gyermekek érdekében nyújtott települési támogatás</t>
  </si>
  <si>
    <t>- szülési támogatás (10000 Ft/szülés x 4)</t>
  </si>
  <si>
    <t>- tankönyv támogatás (teljes ingyenesség)</t>
  </si>
  <si>
    <t>- gyermekétkezetetési támogatás (teljes ingyenesség 1 fő iskolai étk., 1 fő óvodai étk.)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</si>
  <si>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</si>
  <si>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</si>
  <si>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</si>
  <si>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Támogatások, kölcsönök nyújtása és törlesztése (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</si>
  <si>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</si>
  <si>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</si>
  <si>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</si>
  <si>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</si>
  <si>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</si>
  <si>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</si>
  <si>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</si>
  <si>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</si>
  <si>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</si>
  <si>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</si>
  <si>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</si>
  <si>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</si>
  <si>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</si>
  <si>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</si>
  <si>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</si>
  <si>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</si>
  <si>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</si>
  <si>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</si>
  <si>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</si>
  <si>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</si>
  <si>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</si>
  <si>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</si>
  <si>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</si>
  <si>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</si>
  <si>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</si>
  <si>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</si>
  <si>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</si>
  <si>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</si>
  <si>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</si>
  <si>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</si>
  <si>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</si>
  <si>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</si>
  <si>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</si>
  <si>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</si>
  <si>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</si>
  <si>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</si>
  <si>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</si>
  <si>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</si>
  <si>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</si>
  <si>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</si>
  <si>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</si>
  <si>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</si>
  <si>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</si>
  <si>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</si>
  <si>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</si>
  <si>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</si>
  <si>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</si>
  <si>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</si>
  <si>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</si>
  <si>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</si>
  <si>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</si>
  <si>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</si>
  <si>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</si>
  <si>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</si>
  <si>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</si>
  <si>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</si>
  <si>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</si>
  <si>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</si>
  <si>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</si>
  <si>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</si>
  <si>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</si>
  <si>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</si>
  <si>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</si>
  <si>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</si>
  <si>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</si>
  <si>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</si>
  <si>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</si>
  <si>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</si>
  <si>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</si>
  <si>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</si>
  <si>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</si>
  <si>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bírság és a közlekedési szabályszegések után kiszabott közigazgatási bírság helyi önkormányzatot megillető része</t>
  </si>
  <si>
    <t>egyéb bírság</t>
  </si>
  <si>
    <t>Rinyabesenyő Község Önkormányzata 2018.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</si>
  <si>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</si>
  <si>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</si>
  <si>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</si>
  <si>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</si>
  <si>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</si>
  <si>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</si>
  <si>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</si>
  <si>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</si>
  <si>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</si>
  <si>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2018.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</si>
  <si>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</si>
  <si>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</si>
  <si>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</si>
  <si>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</si>
  <si>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</si>
  <si>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</si>
  <si>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</si>
  <si>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</si>
  <si>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2018. év</t>
  </si>
  <si>
    <t>fő/8 órás</t>
  </si>
  <si>
    <r>
      <t>Rinyabesenyő Község Önkormányzatának összevont költségvetési 2018.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</si>
  <si>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</si>
  <si>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</si>
  <si>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</si>
  <si>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</si>
  <si>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</si>
  <si>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</si>
  <si>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</si>
  <si>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</si>
  <si>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</si>
  <si>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</si>
  <si>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</si>
  <si>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</si>
  <si>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</si>
  <si>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</si>
  <si>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</si>
  <si>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</si>
  <si>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</si>
  <si>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</si>
  <si>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</si>
  <si>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</si>
  <si>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</si>
  <si>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</si>
  <si>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</si>
  <si>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 xml:space="preserve">Egyéb felhalmozási kiadások 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</si>
  <si>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</si>
  <si>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</si>
  <si>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</si>
  <si>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</si>
  <si>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</si>
  <si>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</si>
  <si>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</si>
  <si>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</si>
  <si>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</si>
  <si>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Belföldi finanszírozás bevételei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</si>
  <si>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</si>
  <si>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</si>
  <si>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</si>
  <si>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</si>
  <si>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 ÖSSZESEN
(Pénzforgalom nélküli és finanszírozási célú kiadások nélkül)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</si>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</sst>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"/>
    <numFmt numFmtId="167" formatCode="@"/>
    <numFmt numFmtId="168" formatCode="0%"/>
    <numFmt numFmtId="169" formatCode="\ ##########"/>
    <numFmt numFmtId="170" formatCode="0__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name val="Calibri"/>
      <family val="2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0"/>
      <name val="Calibri"/>
      <family val="2"/>
    </font>
    <font>
      <sz val="10"/>
      <name val="Bookman Old Style"/>
      <family val="1"/>
    </font>
    <font>
      <sz val="10"/>
      <name val="Calibri"/>
      <family val="2"/>
    </font>
    <font>
      <b/>
      <sz val="10"/>
      <name val="Arial"/>
      <family val="2"/>
    </font>
    <font>
      <b/>
      <i/>
      <u val="single"/>
      <sz val="12"/>
      <name val="Bookman Old Style"/>
      <family val="1"/>
    </font>
    <font>
      <b/>
      <sz val="12"/>
      <name val="Bookman Old Style"/>
      <family val="1"/>
    </font>
    <font>
      <sz val="14"/>
      <color indexed="8"/>
      <name val="Calibri"/>
      <family val="2"/>
    </font>
    <font>
      <b/>
      <sz val="10"/>
      <color indexed="8"/>
      <name val="Bookman Old Style"/>
      <family val="1"/>
    </font>
    <font>
      <b/>
      <sz val="14"/>
      <color indexed="8"/>
      <name val="Calibri"/>
      <family val="2"/>
    </font>
    <font>
      <sz val="10"/>
      <color indexed="8"/>
      <name val="Bookman Old Style"/>
      <family val="1"/>
    </font>
    <font>
      <sz val="11"/>
      <color indexed="1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i/>
      <sz val="14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60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0" fillId="12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7" borderId="0" applyNumberFormat="0" applyBorder="0" applyAlignment="0" applyProtection="0"/>
    <xf numFmtId="164" fontId="0" fillId="12" borderId="0" applyNumberFormat="0" applyBorder="0" applyAlignment="0" applyProtection="0"/>
    <xf numFmtId="164" fontId="0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19" borderId="0" applyNumberFormat="0" applyBorder="0" applyAlignment="0" applyProtection="0"/>
    <xf numFmtId="164" fontId="3" fillId="9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20" borderId="7" applyNumberFormat="0" applyAlignment="0" applyProtection="0"/>
    <xf numFmtId="164" fontId="2" fillId="15" borderId="0" applyNumberFormat="0" applyBorder="0" applyAlignment="0" applyProtection="0"/>
    <xf numFmtId="164" fontId="2" fillId="21" borderId="0" applyNumberFormat="0" applyBorder="0" applyAlignment="0" applyProtection="0"/>
    <xf numFmtId="164" fontId="2" fillId="16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1" fillId="6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5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43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shrinkToFi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4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25" fillId="0" borderId="10" xfId="0" applyFont="1" applyBorder="1" applyAlignment="1">
      <alignment/>
    </xf>
    <xf numFmtId="165" fontId="26" fillId="0" borderId="10" xfId="0" applyNumberFormat="1" applyFont="1" applyBorder="1" applyAlignment="1">
      <alignment/>
    </xf>
    <xf numFmtId="164" fontId="25" fillId="0" borderId="11" xfId="0" applyFont="1" applyBorder="1" applyAlignment="1">
      <alignment/>
    </xf>
    <xf numFmtId="165" fontId="26" fillId="0" borderId="11" xfId="0" applyNumberFormat="1" applyFont="1" applyBorder="1" applyAlignment="1">
      <alignment/>
    </xf>
    <xf numFmtId="164" fontId="25" fillId="11" borderId="12" xfId="0" applyFont="1" applyFill="1" applyBorder="1" applyAlignment="1">
      <alignment/>
    </xf>
    <xf numFmtId="165" fontId="26" fillId="0" borderId="12" xfId="0" applyNumberFormat="1" applyFont="1" applyBorder="1" applyAlignment="1">
      <alignment/>
    </xf>
    <xf numFmtId="164" fontId="24" fillId="0" borderId="13" xfId="0" applyFont="1" applyBorder="1" applyAlignment="1">
      <alignment/>
    </xf>
    <xf numFmtId="165" fontId="23" fillId="0" borderId="13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7" fillId="0" borderId="0" xfId="0" applyFont="1" applyBorder="1" applyAlignment="1">
      <alignment horizontal="center" wrapText="1"/>
    </xf>
    <xf numFmtId="164" fontId="28" fillId="0" borderId="0" xfId="0" applyFont="1" applyBorder="1" applyAlignment="1">
      <alignment horizontal="center" wrapText="1"/>
    </xf>
    <xf numFmtId="164" fontId="28" fillId="0" borderId="0" xfId="0" applyFont="1" applyAlignment="1">
      <alignment/>
    </xf>
    <xf numFmtId="164" fontId="26" fillId="0" borderId="0" xfId="0" applyFont="1" applyAlignment="1">
      <alignment/>
    </xf>
    <xf numFmtId="164" fontId="29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>
      <alignment horizontal="center" vertical="center" wrapText="1"/>
    </xf>
    <xf numFmtId="167" fontId="30" fillId="0" borderId="14" xfId="0" applyNumberFormat="1" applyFont="1" applyBorder="1" applyAlignment="1">
      <alignment horizontal="center"/>
    </xf>
    <xf numFmtId="166" fontId="1" fillId="0" borderId="14" xfId="19" applyNumberFormat="1" applyFont="1" applyFill="1" applyBorder="1" applyAlignment="1" applyProtection="1">
      <alignment horizontal="center" wrapText="1"/>
      <protection/>
    </xf>
    <xf numFmtId="164" fontId="30" fillId="0" borderId="14" xfId="0" applyFont="1" applyBorder="1" applyAlignment="1">
      <alignment horizontal="center"/>
    </xf>
    <xf numFmtId="164" fontId="31" fillId="0" borderId="14" xfId="0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vertical="center"/>
    </xf>
    <xf numFmtId="165" fontId="32" fillId="0" borderId="14" xfId="0" applyNumberFormat="1" applyFont="1" applyBorder="1" applyAlignment="1">
      <alignment/>
    </xf>
    <xf numFmtId="165" fontId="1" fillId="0" borderId="14" xfId="19" applyNumberFormat="1" applyFont="1" applyFill="1" applyBorder="1" applyAlignment="1" applyProtection="1">
      <alignment/>
      <protection/>
    </xf>
    <xf numFmtId="165" fontId="30" fillId="0" borderId="14" xfId="0" applyNumberFormat="1" applyFont="1" applyBorder="1" applyAlignment="1">
      <alignment/>
    </xf>
    <xf numFmtId="169" fontId="31" fillId="0" borderId="14" xfId="0" applyNumberFormat="1" applyFont="1" applyFill="1" applyBorder="1" applyAlignment="1">
      <alignment vertical="center"/>
    </xf>
    <xf numFmtId="164" fontId="31" fillId="0" borderId="14" xfId="0" applyFont="1" applyFill="1" applyBorder="1" applyAlignment="1">
      <alignment vertical="center" wrapText="1"/>
    </xf>
    <xf numFmtId="164" fontId="31" fillId="0" borderId="14" xfId="0" applyFont="1" applyFill="1" applyBorder="1" applyAlignment="1">
      <alignment horizontal="left" vertical="center" wrapText="1"/>
    </xf>
    <xf numFmtId="164" fontId="29" fillId="0" borderId="14" xfId="0" applyFont="1" applyFill="1" applyBorder="1" applyAlignment="1">
      <alignment vertical="center" wrapText="1"/>
    </xf>
    <xf numFmtId="169" fontId="29" fillId="0" borderId="14" xfId="0" applyNumberFormat="1" applyFont="1" applyFill="1" applyBorder="1" applyAlignment="1">
      <alignment vertical="center"/>
    </xf>
    <xf numFmtId="165" fontId="29" fillId="0" borderId="14" xfId="0" applyNumberFormat="1" applyFont="1" applyBorder="1" applyAlignment="1">
      <alignment/>
    </xf>
    <xf numFmtId="164" fontId="31" fillId="0" borderId="14" xfId="0" applyFont="1" applyFill="1" applyBorder="1" applyAlignment="1">
      <alignment horizontal="left" vertical="center"/>
    </xf>
    <xf numFmtId="164" fontId="29" fillId="0" borderId="14" xfId="0" applyFont="1" applyFill="1" applyBorder="1" applyAlignment="1">
      <alignment horizontal="left" vertical="center" wrapText="1"/>
    </xf>
    <xf numFmtId="164" fontId="26" fillId="0" borderId="14" xfId="0" applyFont="1" applyFill="1" applyBorder="1" applyAlignment="1">
      <alignment vertical="center" wrapText="1"/>
    </xf>
    <xf numFmtId="164" fontId="26" fillId="0" borderId="14" xfId="0" applyFont="1" applyFill="1" applyBorder="1" applyAlignment="1">
      <alignment horizontal="left" vertical="center" wrapText="1"/>
    </xf>
    <xf numFmtId="164" fontId="31" fillId="24" borderId="14" xfId="0" applyFont="1" applyFill="1" applyBorder="1" applyAlignment="1">
      <alignment horizontal="left" vertical="center" wrapText="1"/>
    </xf>
    <xf numFmtId="165" fontId="33" fillId="0" borderId="14" xfId="19" applyNumberFormat="1" applyFont="1" applyFill="1" applyBorder="1" applyAlignment="1" applyProtection="1">
      <alignment/>
      <protection/>
    </xf>
    <xf numFmtId="164" fontId="34" fillId="25" borderId="14" xfId="0" applyFont="1" applyFill="1" applyBorder="1" applyAlignment="1">
      <alignment/>
    </xf>
    <xf numFmtId="170" fontId="31" fillId="0" borderId="14" xfId="0" applyNumberFormat="1" applyFont="1" applyFill="1" applyBorder="1" applyAlignment="1">
      <alignment horizontal="left" vertical="center"/>
    </xf>
    <xf numFmtId="164" fontId="26" fillId="0" borderId="14" xfId="0" applyFont="1" applyFill="1" applyBorder="1" applyAlignment="1">
      <alignment horizontal="left" vertical="center"/>
    </xf>
    <xf numFmtId="164" fontId="35" fillId="14" borderId="14" xfId="0" applyFont="1" applyFill="1" applyBorder="1" applyAlignment="1">
      <alignment horizontal="left" vertical="center"/>
    </xf>
    <xf numFmtId="169" fontId="29" fillId="14" borderId="14" xfId="0" applyNumberFormat="1" applyFont="1" applyFill="1" applyBorder="1" applyAlignment="1">
      <alignment vertical="center"/>
    </xf>
    <xf numFmtId="165" fontId="1" fillId="0" borderId="14" xfId="0" applyNumberFormat="1" applyFont="1" applyFill="1" applyBorder="1" applyAlignment="1">
      <alignment horizontal="left" vertical="center" wrapText="1"/>
    </xf>
    <xf numFmtId="165" fontId="1" fillId="0" borderId="14" xfId="19" applyNumberFormat="1" applyFont="1" applyFill="1" applyBorder="1" applyAlignment="1" applyProtection="1">
      <alignment horizontal="right" vertical="center" wrapText="1"/>
      <protection/>
    </xf>
    <xf numFmtId="165" fontId="29" fillId="0" borderId="14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left" vertical="center"/>
    </xf>
    <xf numFmtId="165" fontId="1" fillId="0" borderId="14" xfId="19" applyNumberFormat="1" applyFont="1" applyFill="1" applyBorder="1" applyAlignment="1" applyProtection="1">
      <alignment horizontal="right" vertical="center"/>
      <protection/>
    </xf>
    <xf numFmtId="164" fontId="29" fillId="0" borderId="14" xfId="0" applyFont="1" applyFill="1" applyBorder="1" applyAlignment="1">
      <alignment horizontal="left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33" fillId="0" borderId="14" xfId="0" applyNumberFormat="1" applyFont="1" applyFill="1" applyBorder="1" applyAlignment="1">
      <alignment horizontal="left" vertical="center"/>
    </xf>
    <xf numFmtId="164" fontId="29" fillId="14" borderId="14" xfId="0" applyFont="1" applyFill="1" applyBorder="1" applyAlignment="1">
      <alignment horizontal="left" vertical="center" wrapText="1"/>
    </xf>
    <xf numFmtId="164" fontId="35" fillId="11" borderId="14" xfId="0" applyFont="1" applyFill="1" applyBorder="1" applyAlignment="1">
      <alignment/>
    </xf>
    <xf numFmtId="164" fontId="29" fillId="11" borderId="14" xfId="0" applyFont="1" applyFill="1" applyBorder="1" applyAlignment="1">
      <alignment/>
    </xf>
    <xf numFmtId="164" fontId="32" fillId="0" borderId="0" xfId="0" applyFont="1" applyBorder="1" applyAlignment="1">
      <alignment/>
    </xf>
    <xf numFmtId="165" fontId="32" fillId="0" borderId="0" xfId="0" applyNumberFormat="1" applyFont="1" applyBorder="1" applyAlignment="1">
      <alignment/>
    </xf>
    <xf numFmtId="165" fontId="3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6" fontId="19" fillId="0" borderId="0" xfId="0" applyNumberFormat="1" applyFont="1" applyBorder="1" applyAlignment="1">
      <alignment/>
    </xf>
    <xf numFmtId="164" fontId="36" fillId="0" borderId="0" xfId="0" applyFont="1" applyAlignment="1">
      <alignment/>
    </xf>
    <xf numFmtId="164" fontId="20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0" fillId="0" borderId="10" xfId="0" applyBorder="1" applyAlignment="1">
      <alignment/>
    </xf>
    <xf numFmtId="164" fontId="36" fillId="0" borderId="10" xfId="0" applyFont="1" applyBorder="1" applyAlignment="1">
      <alignment/>
    </xf>
    <xf numFmtId="164" fontId="37" fillId="0" borderId="10" xfId="0" applyFont="1" applyFill="1" applyBorder="1" applyAlignment="1">
      <alignment horizontal="center" vertical="center"/>
    </xf>
    <xf numFmtId="164" fontId="37" fillId="0" borderId="10" xfId="0" applyFont="1" applyFill="1" applyBorder="1" applyAlignment="1">
      <alignment horizontal="center" vertical="center" wrapText="1"/>
    </xf>
    <xf numFmtId="167" fontId="37" fillId="0" borderId="10" xfId="0" applyNumberFormat="1" applyFont="1" applyBorder="1" applyAlignment="1">
      <alignment horizontal="center" wrapText="1"/>
    </xf>
    <xf numFmtId="164" fontId="38" fillId="0" borderId="10" xfId="0" applyFont="1" applyBorder="1" applyAlignment="1">
      <alignment/>
    </xf>
    <xf numFmtId="164" fontId="39" fillId="0" borderId="10" xfId="0" applyFont="1" applyFill="1" applyBorder="1" applyAlignment="1">
      <alignment vertical="center"/>
    </xf>
    <xf numFmtId="164" fontId="39" fillId="0" borderId="10" xfId="0" applyNumberFormat="1" applyFont="1" applyFill="1" applyBorder="1" applyAlignment="1">
      <alignment vertical="center"/>
    </xf>
    <xf numFmtId="165" fontId="38" fillId="0" borderId="10" xfId="0" applyNumberFormat="1" applyFont="1" applyBorder="1" applyAlignment="1">
      <alignment/>
    </xf>
    <xf numFmtId="169" fontId="39" fillId="0" borderId="10" xfId="0" applyNumberFormat="1" applyFont="1" applyFill="1" applyBorder="1" applyAlignment="1">
      <alignment vertical="center"/>
    </xf>
    <xf numFmtId="164" fontId="39" fillId="0" borderId="10" xfId="0" applyFont="1" applyFill="1" applyBorder="1" applyAlignment="1">
      <alignment vertical="center" wrapText="1"/>
    </xf>
    <xf numFmtId="164" fontId="39" fillId="0" borderId="10" xfId="0" applyFont="1" applyFill="1" applyBorder="1" applyAlignment="1">
      <alignment horizontal="left" vertical="center" wrapText="1"/>
    </xf>
    <xf numFmtId="165" fontId="40" fillId="0" borderId="10" xfId="0" applyNumberFormat="1" applyFont="1" applyBorder="1" applyAlignment="1">
      <alignment/>
    </xf>
    <xf numFmtId="164" fontId="37" fillId="0" borderId="10" xfId="0" applyFont="1" applyFill="1" applyBorder="1" applyAlignment="1">
      <alignment vertical="center" wrapText="1"/>
    </xf>
    <xf numFmtId="169" fontId="37" fillId="0" borderId="10" xfId="0" applyNumberFormat="1" applyFont="1" applyFill="1" applyBorder="1" applyAlignment="1">
      <alignment vertical="center"/>
    </xf>
    <xf numFmtId="165" fontId="25" fillId="0" borderId="10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39" fillId="0" borderId="10" xfId="0" applyFont="1" applyFill="1" applyBorder="1" applyAlignment="1">
      <alignment horizontal="left" vertical="center"/>
    </xf>
    <xf numFmtId="164" fontId="37" fillId="0" borderId="10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vertical="center"/>
    </xf>
    <xf numFmtId="164" fontId="25" fillId="0" borderId="10" xfId="0" applyFont="1" applyFill="1" applyBorder="1" applyAlignment="1">
      <alignment horizontal="left" vertical="center" wrapText="1"/>
    </xf>
    <xf numFmtId="164" fontId="39" fillId="24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horizontal="left" vertical="center" wrapText="1"/>
    </xf>
    <xf numFmtId="164" fontId="31" fillId="24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vertical="center" wrapText="1"/>
    </xf>
    <xf numFmtId="164" fontId="31" fillId="0" borderId="10" xfId="0" applyFont="1" applyFill="1" applyBorder="1" applyAlignment="1">
      <alignment vertical="center"/>
    </xf>
    <xf numFmtId="164" fontId="41" fillId="25" borderId="10" xfId="0" applyFont="1" applyFill="1" applyBorder="1" applyAlignment="1">
      <alignment horizontal="left"/>
    </xf>
    <xf numFmtId="170" fontId="39" fillId="0" borderId="10" xfId="0" applyNumberFormat="1" applyFont="1" applyFill="1" applyBorder="1" applyAlignment="1">
      <alignment horizontal="left" vertical="center"/>
    </xf>
    <xf numFmtId="164" fontId="25" fillId="0" borderId="10" xfId="0" applyFont="1" applyFill="1" applyBorder="1" applyAlignment="1">
      <alignment horizontal="left" vertical="center"/>
    </xf>
    <xf numFmtId="164" fontId="42" fillId="14" borderId="10" xfId="0" applyFont="1" applyFill="1" applyBorder="1" applyAlignment="1">
      <alignment horizontal="left" vertical="center"/>
    </xf>
    <xf numFmtId="169" fontId="42" fillId="14" borderId="10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horizontal="right" vertical="center" wrapText="1"/>
    </xf>
    <xf numFmtId="165" fontId="35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5" fontId="31" fillId="0" borderId="10" xfId="0" applyNumberFormat="1" applyFont="1" applyFill="1" applyBorder="1" applyAlignment="1">
      <alignment horizontal="right" vertical="center" wrapText="1"/>
    </xf>
    <xf numFmtId="164" fontId="33" fillId="0" borderId="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horizontal="left" vertical="center" wrapText="1"/>
    </xf>
    <xf numFmtId="165" fontId="29" fillId="0" borderId="1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31" fillId="0" borderId="10" xfId="0" applyFont="1" applyFill="1" applyBorder="1" applyAlignment="1">
      <alignment horizontal="left" vertical="center"/>
    </xf>
    <xf numFmtId="165" fontId="31" fillId="0" borderId="10" xfId="0" applyNumberFormat="1" applyFont="1" applyFill="1" applyBorder="1" applyAlignment="1">
      <alignment horizontal="right" vertical="center"/>
    </xf>
    <xf numFmtId="164" fontId="33" fillId="0" borderId="0" xfId="0" applyFont="1" applyFill="1" applyBorder="1" applyAlignment="1">
      <alignment horizontal="left" vertical="center"/>
    </xf>
    <xf numFmtId="164" fontId="29" fillId="0" borderId="10" xfId="0" applyFont="1" applyFill="1" applyBorder="1" applyAlignment="1">
      <alignment horizontal="left" vertical="center"/>
    </xf>
    <xf numFmtId="164" fontId="26" fillId="0" borderId="1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35" fillId="14" borderId="10" xfId="0" applyFont="1" applyFill="1" applyBorder="1" applyAlignment="1">
      <alignment horizontal="left" vertical="center"/>
    </xf>
    <xf numFmtId="164" fontId="42" fillId="14" borderId="10" xfId="0" applyFont="1" applyFill="1" applyBorder="1" applyAlignment="1">
      <alignment horizontal="left" vertical="center" wrapText="1"/>
    </xf>
    <xf numFmtId="164" fontId="42" fillId="11" borderId="10" xfId="0" applyFont="1" applyFill="1" applyBorder="1" applyAlignment="1">
      <alignment/>
    </xf>
    <xf numFmtId="164" fontId="36" fillId="0" borderId="0" xfId="0" applyFont="1" applyBorder="1" applyAlignment="1">
      <alignment/>
    </xf>
    <xf numFmtId="164" fontId="20" fillId="0" borderId="0" xfId="0" applyFont="1" applyBorder="1" applyAlignment="1">
      <alignment horizontal="center" wrapText="1"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Alignment="1">
      <alignment/>
    </xf>
    <xf numFmtId="164" fontId="25" fillId="0" borderId="0" xfId="0" applyFont="1" applyAlignment="1">
      <alignment/>
    </xf>
    <xf numFmtId="164" fontId="29" fillId="0" borderId="10" xfId="0" applyFont="1" applyBorder="1" applyAlignment="1">
      <alignment horizontal="center" wrapText="1"/>
    </xf>
    <xf numFmtId="164" fontId="20" fillId="0" borderId="15" xfId="0" applyFont="1" applyFill="1" applyBorder="1" applyAlignment="1">
      <alignment horizontal="center" wrapText="1"/>
    </xf>
    <xf numFmtId="164" fontId="18" fillId="0" borderId="16" xfId="0" applyFont="1" applyBorder="1" applyAlignment="1">
      <alignment/>
    </xf>
    <xf numFmtId="165" fontId="38" fillId="0" borderId="15" xfId="0" applyNumberFormat="1" applyFont="1" applyBorder="1" applyAlignment="1">
      <alignment/>
    </xf>
    <xf numFmtId="164" fontId="0" fillId="0" borderId="16" xfId="0" applyBorder="1" applyAlignment="1">
      <alignment/>
    </xf>
    <xf numFmtId="165" fontId="19" fillId="0" borderId="10" xfId="0" applyNumberFormat="1" applyFont="1" applyBorder="1" applyAlignment="1">
      <alignment/>
    </xf>
    <xf numFmtId="164" fontId="41" fillId="25" borderId="15" xfId="0" applyFont="1" applyFill="1" applyBorder="1" applyAlignment="1">
      <alignment horizontal="left"/>
    </xf>
    <xf numFmtId="165" fontId="27" fillId="0" borderId="15" xfId="0" applyNumberFormat="1" applyFont="1" applyFill="1" applyBorder="1" applyAlignment="1">
      <alignment horizontal="right" vertical="center" wrapText="1"/>
    </xf>
    <xf numFmtId="165" fontId="27" fillId="0" borderId="10" xfId="0" applyNumberFormat="1" applyFont="1" applyFill="1" applyBorder="1" applyAlignment="1">
      <alignment horizontal="right" vertical="center" wrapText="1"/>
    </xf>
    <xf numFmtId="165" fontId="22" fillId="0" borderId="10" xfId="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164" fontId="29" fillId="0" borderId="10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 wrapText="1"/>
    </xf>
    <xf numFmtId="164" fontId="31" fillId="0" borderId="15" xfId="0" applyFont="1" applyBorder="1" applyAlignment="1">
      <alignment horizontal="center" wrapText="1"/>
    </xf>
    <xf numFmtId="167" fontId="19" fillId="0" borderId="10" xfId="0" applyNumberFormat="1" applyFont="1" applyBorder="1" applyAlignment="1">
      <alignment/>
    </xf>
    <xf numFmtId="167" fontId="31" fillId="0" borderId="10" xfId="0" applyNumberFormat="1" applyFont="1" applyBorder="1" applyAlignment="1">
      <alignment horizontal="center" wrapText="1"/>
    </xf>
    <xf numFmtId="167" fontId="19" fillId="0" borderId="0" xfId="0" applyNumberFormat="1" applyFont="1" applyAlignment="1">
      <alignment/>
    </xf>
    <xf numFmtId="165" fontId="22" fillId="0" borderId="15" xfId="0" applyNumberFormat="1" applyFont="1" applyBorder="1" applyAlignment="1">
      <alignment/>
    </xf>
    <xf numFmtId="164" fontId="44" fillId="0" borderId="0" xfId="0" applyFont="1" applyAlignment="1">
      <alignment/>
    </xf>
    <xf numFmtId="164" fontId="34" fillId="25" borderId="10" xfId="0" applyFont="1" applyFill="1" applyBorder="1" applyAlignment="1">
      <alignment/>
    </xf>
    <xf numFmtId="164" fontId="26" fillId="25" borderId="10" xfId="0" applyFont="1" applyFill="1" applyBorder="1" applyAlignment="1">
      <alignment horizontal="left" vertical="center"/>
    </xf>
    <xf numFmtId="164" fontId="34" fillId="25" borderId="11" xfId="0" applyFont="1" applyFill="1" applyBorder="1" applyAlignment="1">
      <alignment/>
    </xf>
    <xf numFmtId="164" fontId="26" fillId="25" borderId="11" xfId="0" applyFont="1" applyFill="1" applyBorder="1" applyAlignment="1">
      <alignment horizontal="left" vertical="center"/>
    </xf>
    <xf numFmtId="164" fontId="35" fillId="14" borderId="12" xfId="0" applyFont="1" applyFill="1" applyBorder="1" applyAlignment="1">
      <alignment horizontal="left" vertical="center" wrapText="1"/>
    </xf>
    <xf numFmtId="164" fontId="35" fillId="14" borderId="12" xfId="0" applyFont="1" applyFill="1" applyBorder="1" applyAlignment="1">
      <alignment horizontal="left" vertical="center"/>
    </xf>
    <xf numFmtId="164" fontId="35" fillId="7" borderId="13" xfId="0" applyFont="1" applyFill="1" applyBorder="1" applyAlignment="1">
      <alignment/>
    </xf>
    <xf numFmtId="164" fontId="35" fillId="7" borderId="13" xfId="0" applyFont="1" applyFill="1" applyBorder="1" applyAlignment="1">
      <alignment horizontal="left" vertical="center"/>
    </xf>
    <xf numFmtId="164" fontId="35" fillId="7" borderId="10" xfId="0" applyFont="1" applyFill="1" applyBorder="1" applyAlignment="1">
      <alignment/>
    </xf>
    <xf numFmtId="164" fontId="35" fillId="7" borderId="10" xfId="0" applyFont="1" applyFill="1" applyBorder="1" applyAlignment="1">
      <alignment horizontal="left" vertical="center"/>
    </xf>
    <xf numFmtId="165" fontId="19" fillId="0" borderId="15" xfId="0" applyNumberFormat="1" applyFont="1" applyBorder="1" applyAlignment="1">
      <alignment/>
    </xf>
    <xf numFmtId="164" fontId="29" fillId="0" borderId="11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left" vertical="center" wrapText="1"/>
    </xf>
    <xf numFmtId="165" fontId="22" fillId="0" borderId="17" xfId="0" applyNumberFormat="1" applyFont="1" applyBorder="1" applyAlignment="1">
      <alignment/>
    </xf>
    <xf numFmtId="164" fontId="35" fillId="14" borderId="18" xfId="0" applyFont="1" applyFill="1" applyBorder="1" applyAlignment="1">
      <alignment horizontal="left" vertical="center"/>
    </xf>
    <xf numFmtId="164" fontId="35" fillId="14" borderId="18" xfId="0" applyFont="1" applyFill="1" applyBorder="1" applyAlignment="1">
      <alignment horizontal="left" vertical="center" wrapText="1"/>
    </xf>
    <xf numFmtId="164" fontId="35" fillId="11" borderId="12" xfId="0" applyFont="1" applyFill="1" applyBorder="1" applyAlignment="1">
      <alignment/>
    </xf>
    <xf numFmtId="164" fontId="45" fillId="11" borderId="12" xfId="0" applyFont="1" applyFill="1" applyBorder="1" applyAlignment="1">
      <alignment/>
    </xf>
    <xf numFmtId="164" fontId="46" fillId="0" borderId="0" xfId="0" applyFont="1" applyAlignment="1">
      <alignment/>
    </xf>
    <xf numFmtId="164" fontId="31" fillId="0" borderId="10" xfId="0" applyFont="1" applyBorder="1" applyAlignment="1">
      <alignment horizontal="center" wrapText="1"/>
    </xf>
    <xf numFmtId="164" fontId="37" fillId="0" borderId="10" xfId="0" applyFont="1" applyFill="1" applyBorder="1" applyAlignment="1">
      <alignment horizontal="left" vertical="center"/>
    </xf>
    <xf numFmtId="164" fontId="41" fillId="25" borderId="10" xfId="0" applyFont="1" applyFill="1" applyBorder="1" applyAlignment="1">
      <alignment/>
    </xf>
    <xf numFmtId="164" fontId="25" fillId="25" borderId="10" xfId="0" applyFont="1" applyFill="1" applyBorder="1" applyAlignment="1">
      <alignment horizontal="left" vertical="center"/>
    </xf>
    <xf numFmtId="164" fontId="35" fillId="14" borderId="10" xfId="0" applyFont="1" applyFill="1" applyBorder="1" applyAlignment="1">
      <alignment horizontal="left" vertical="center" wrapText="1"/>
    </xf>
    <xf numFmtId="164" fontId="42" fillId="7" borderId="10" xfId="0" applyFont="1" applyFill="1" applyBorder="1" applyAlignment="1">
      <alignment/>
    </xf>
    <xf numFmtId="164" fontId="42" fillId="7" borderId="10" xfId="0" applyFont="1" applyFill="1" applyBorder="1" applyAlignment="1">
      <alignment horizontal="left" vertical="center"/>
    </xf>
    <xf numFmtId="164" fontId="19" fillId="0" borderId="10" xfId="0" applyFont="1" applyBorder="1" applyAlignment="1">
      <alignment/>
    </xf>
    <xf numFmtId="164" fontId="47" fillId="11" borderId="10" xfId="0" applyFont="1" applyFill="1" applyBorder="1" applyAlignment="1">
      <alignment/>
    </xf>
    <xf numFmtId="164" fontId="48" fillId="0" borderId="0" xfId="0" applyFont="1" applyAlignment="1">
      <alignment/>
    </xf>
    <xf numFmtId="164" fontId="35" fillId="0" borderId="10" xfId="0" applyFont="1" applyFill="1" applyBorder="1" applyAlignment="1">
      <alignment horizontal="center" wrapText="1"/>
    </xf>
    <xf numFmtId="165" fontId="48" fillId="0" borderId="10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4" fontId="41" fillId="25" borderId="11" xfId="0" applyFont="1" applyFill="1" applyBorder="1" applyAlignment="1">
      <alignment/>
    </xf>
    <xf numFmtId="164" fontId="25" fillId="25" borderId="11" xfId="0" applyFont="1" applyFill="1" applyBorder="1" applyAlignment="1">
      <alignment horizontal="left" vertical="center"/>
    </xf>
    <xf numFmtId="165" fontId="22" fillId="0" borderId="19" xfId="0" applyNumberFormat="1" applyFont="1" applyBorder="1" applyAlignment="1">
      <alignment/>
    </xf>
    <xf numFmtId="164" fontId="42" fillId="14" borderId="12" xfId="0" applyFont="1" applyFill="1" applyBorder="1" applyAlignment="1">
      <alignment horizontal="left" vertical="center"/>
    </xf>
    <xf numFmtId="165" fontId="22" fillId="0" borderId="20" xfId="0" applyNumberFormat="1" applyFont="1" applyBorder="1" applyAlignment="1">
      <alignment/>
    </xf>
    <xf numFmtId="164" fontId="42" fillId="7" borderId="13" xfId="0" applyFont="1" applyFill="1" applyBorder="1" applyAlignment="1">
      <alignment/>
    </xf>
    <xf numFmtId="164" fontId="42" fillId="7" borderId="13" xfId="0" applyFont="1" applyFill="1" applyBorder="1" applyAlignment="1">
      <alignment horizontal="left" vertical="center"/>
    </xf>
    <xf numFmtId="165" fontId="22" fillId="0" borderId="21" xfId="0" applyNumberFormat="1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37" fillId="0" borderId="11" xfId="0" applyFont="1" applyFill="1" applyBorder="1" applyAlignment="1">
      <alignment horizontal="left" vertical="center" wrapText="1"/>
    </xf>
    <xf numFmtId="164" fontId="19" fillId="0" borderId="22" xfId="0" applyFont="1" applyBorder="1" applyAlignment="1">
      <alignment/>
    </xf>
    <xf numFmtId="164" fontId="42" fillId="14" borderId="18" xfId="0" applyFont="1" applyFill="1" applyBorder="1" applyAlignment="1">
      <alignment horizontal="left" vertical="center" wrapText="1"/>
    </xf>
    <xf numFmtId="165" fontId="22" fillId="0" borderId="23" xfId="0" applyNumberFormat="1" applyFont="1" applyBorder="1" applyAlignment="1">
      <alignment/>
    </xf>
    <xf numFmtId="164" fontId="42" fillId="11" borderId="12" xfId="0" applyFont="1" applyFill="1" applyBorder="1" applyAlignment="1">
      <alignment/>
    </xf>
    <xf numFmtId="164" fontId="47" fillId="11" borderId="12" xfId="0" applyFont="1" applyFill="1" applyBorder="1" applyAlignment="1">
      <alignment/>
    </xf>
    <xf numFmtId="164" fontId="20" fillId="0" borderId="0" xfId="0" applyFont="1" applyBorder="1" applyAlignment="1">
      <alignment wrapText="1"/>
    </xf>
    <xf numFmtId="164" fontId="21" fillId="0" borderId="0" xfId="0" applyFont="1" applyBorder="1" applyAlignment="1">
      <alignment wrapText="1"/>
    </xf>
    <xf numFmtId="164" fontId="0" fillId="0" borderId="0" xfId="0" applyAlignment="1">
      <alignment/>
    </xf>
    <xf numFmtId="164" fontId="49" fillId="0" borderId="10" xfId="0" applyFont="1" applyBorder="1" applyAlignment="1">
      <alignment/>
    </xf>
    <xf numFmtId="164" fontId="49" fillId="0" borderId="10" xfId="0" applyFont="1" applyBorder="1" applyAlignment="1">
      <alignment/>
    </xf>
    <xf numFmtId="164" fontId="50" fillId="0" borderId="10" xfId="64" applyFont="1" applyFill="1" applyBorder="1" applyAlignment="1">
      <alignment horizontal="left" vertical="center" wrapText="1"/>
      <protection/>
    </xf>
    <xf numFmtId="164" fontId="50" fillId="0" borderId="10" xfId="0" applyFont="1" applyFill="1" applyBorder="1" applyAlignment="1">
      <alignment horizontal="left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50" fillId="0" borderId="10" xfId="64" applyFont="1" applyFill="1" applyBorder="1" applyAlignment="1">
      <alignment vertical="center" wrapText="1"/>
      <protection/>
    </xf>
    <xf numFmtId="164" fontId="31" fillId="0" borderId="0" xfId="64" applyFont="1" applyFill="1" applyBorder="1" applyAlignment="1">
      <alignment horizontal="left" vertical="center" wrapText="1"/>
      <protection/>
    </xf>
    <xf numFmtId="164" fontId="31" fillId="0" borderId="0" xfId="0" applyFont="1" applyFill="1" applyBorder="1" applyAlignment="1">
      <alignment horizontal="center" vertical="center" wrapText="1"/>
    </xf>
    <xf numFmtId="164" fontId="29" fillId="0" borderId="0" xfId="64" applyFont="1" applyFill="1" applyBorder="1" applyAlignment="1">
      <alignment horizontal="left" vertical="center" wrapText="1"/>
      <protection/>
    </xf>
    <xf numFmtId="164" fontId="25" fillId="0" borderId="0" xfId="0" applyFont="1" applyFill="1" applyBorder="1" applyAlignment="1">
      <alignment vertical="center" wrapText="1"/>
    </xf>
    <xf numFmtId="164" fontId="1" fillId="0" borderId="24" xfId="0" applyFont="1" applyFill="1" applyBorder="1" applyAlignment="1">
      <alignment horizontal="left" vertical="center" wrapText="1"/>
    </xf>
    <xf numFmtId="164" fontId="31" fillId="0" borderId="15" xfId="0" applyFont="1" applyBorder="1" applyAlignment="1">
      <alignment wrapText="1"/>
    </xf>
    <xf numFmtId="164" fontId="31" fillId="0" borderId="10" xfId="0" applyFont="1" applyBorder="1" applyAlignment="1">
      <alignment wrapText="1"/>
    </xf>
    <xf numFmtId="164" fontId="37" fillId="0" borderId="22" xfId="0" applyFont="1" applyBorder="1" applyAlignment="1">
      <alignment wrapText="1"/>
    </xf>
    <xf numFmtId="164" fontId="19" fillId="0" borderId="15" xfId="0" applyFont="1" applyBorder="1" applyAlignment="1">
      <alignment/>
    </xf>
    <xf numFmtId="164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164" fontId="51" fillId="0" borderId="10" xfId="0" applyFont="1" applyFill="1" applyBorder="1" applyAlignment="1">
      <alignment horizontal="left" vertical="center" wrapText="1"/>
    </xf>
    <xf numFmtId="164" fontId="52" fillId="0" borderId="10" xfId="0" applyFont="1" applyFill="1" applyBorder="1" applyAlignment="1">
      <alignment horizontal="left" vertical="center" wrapText="1"/>
    </xf>
    <xf numFmtId="164" fontId="37" fillId="0" borderId="11" xfId="0" applyFont="1" applyFill="1" applyBorder="1" applyAlignment="1">
      <alignment horizontal="left" vertical="center"/>
    </xf>
    <xf numFmtId="165" fontId="19" fillId="0" borderId="19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4" fontId="35" fillId="26" borderId="26" xfId="0" applyFont="1" applyFill="1" applyBorder="1" applyAlignment="1">
      <alignment horizontal="left" vertical="center" wrapText="1"/>
    </xf>
    <xf numFmtId="164" fontId="37" fillId="26" borderId="27" xfId="0" applyFont="1" applyFill="1" applyBorder="1" applyAlignment="1">
      <alignment horizontal="left" vertical="center"/>
    </xf>
    <xf numFmtId="165" fontId="22" fillId="0" borderId="27" xfId="0" applyNumberFormat="1" applyFont="1" applyBorder="1" applyAlignment="1">
      <alignment/>
    </xf>
    <xf numFmtId="165" fontId="18" fillId="0" borderId="28" xfId="0" applyNumberFormat="1" applyFont="1" applyBorder="1" applyAlignment="1">
      <alignment/>
    </xf>
    <xf numFmtId="164" fontId="31" fillId="0" borderId="13" xfId="0" applyFont="1" applyFill="1" applyBorder="1" applyAlignment="1">
      <alignment horizontal="left" vertical="center" wrapText="1"/>
    </xf>
    <xf numFmtId="164" fontId="39" fillId="0" borderId="13" xfId="0" applyFont="1" applyFill="1" applyBorder="1" applyAlignment="1">
      <alignment horizontal="left" vertical="center"/>
    </xf>
    <xf numFmtId="165" fontId="19" fillId="0" borderId="21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4" fontId="31" fillId="0" borderId="11" xfId="0" applyFont="1" applyFill="1" applyBorder="1" applyAlignment="1">
      <alignment horizontal="left" vertical="center" wrapText="1"/>
    </xf>
    <xf numFmtId="164" fontId="39" fillId="0" borderId="11" xfId="0" applyFont="1" applyFill="1" applyBorder="1" applyAlignment="1">
      <alignment horizontal="left" vertical="center"/>
    </xf>
    <xf numFmtId="165" fontId="0" fillId="0" borderId="25" xfId="0" applyNumberFormat="1" applyFont="1" applyBorder="1" applyAlignment="1">
      <alignment/>
    </xf>
    <xf numFmtId="164" fontId="39" fillId="0" borderId="10" xfId="0" applyFont="1" applyBorder="1" applyAlignment="1">
      <alignment wrapText="1"/>
    </xf>
    <xf numFmtId="164" fontId="37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164" fontId="0" fillId="0" borderId="0" xfId="0" applyAlignment="1">
      <alignment horizontal="center" wrapText="1"/>
    </xf>
    <xf numFmtId="164" fontId="53" fillId="0" borderId="10" xfId="0" applyFont="1" applyBorder="1" applyAlignment="1">
      <alignment wrapText="1"/>
    </xf>
    <xf numFmtId="164" fontId="53" fillId="0" borderId="10" xfId="0" applyFont="1" applyBorder="1" applyAlignment="1">
      <alignment/>
    </xf>
    <xf numFmtId="164" fontId="35" fillId="26" borderId="10" xfId="0" applyFont="1" applyFill="1" applyBorder="1" applyAlignment="1">
      <alignment horizontal="left" vertical="center" wrapText="1"/>
    </xf>
    <xf numFmtId="164" fontId="37" fillId="26" borderId="10" xfId="0" applyFont="1" applyFill="1" applyBorder="1" applyAlignment="1">
      <alignment horizontal="left" vertical="center"/>
    </xf>
    <xf numFmtId="164" fontId="35" fillId="0" borderId="10" xfId="0" applyFont="1" applyFill="1" applyBorder="1" applyAlignment="1">
      <alignment horizontal="left" vertical="center" wrapText="1"/>
    </xf>
    <xf numFmtId="164" fontId="54" fillId="0" borderId="0" xfId="0" applyFont="1" applyAlignment="1">
      <alignment horizontal="center" wrapText="1"/>
    </xf>
    <xf numFmtId="164" fontId="42" fillId="0" borderId="0" xfId="0" applyFont="1" applyAlignment="1">
      <alignment horizontal="center" wrapText="1"/>
    </xf>
    <xf numFmtId="164" fontId="55" fillId="0" borderId="1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vertical="center" wrapText="1"/>
    </xf>
    <xf numFmtId="164" fontId="56" fillId="0" borderId="10" xfId="0" applyFont="1" applyFill="1" applyBorder="1" applyAlignment="1">
      <alignment vertical="center"/>
    </xf>
    <xf numFmtId="164" fontId="57" fillId="0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vertical="center"/>
    </xf>
    <xf numFmtId="164" fontId="26" fillId="0" borderId="0" xfId="0" applyFont="1" applyFill="1" applyBorder="1" applyAlignment="1">
      <alignment vertical="center"/>
    </xf>
    <xf numFmtId="164" fontId="25" fillId="0" borderId="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shrinkToFit="1"/>
    </xf>
    <xf numFmtId="164" fontId="58" fillId="0" borderId="15" xfId="0" applyFont="1" applyBorder="1" applyAlignment="1">
      <alignment shrinkToFit="1"/>
    </xf>
    <xf numFmtId="164" fontId="58" fillId="0" borderId="10" xfId="0" applyFont="1" applyBorder="1" applyAlignment="1">
      <alignment/>
    </xf>
    <xf numFmtId="164" fontId="0" fillId="0" borderId="15" xfId="0" applyBorder="1" applyAlignment="1">
      <alignment/>
    </xf>
    <xf numFmtId="164" fontId="59" fillId="0" borderId="10" xfId="0" applyFont="1" applyBorder="1" applyAlignment="1">
      <alignment wrapText="1"/>
    </xf>
    <xf numFmtId="165" fontId="0" fillId="0" borderId="15" xfId="0" applyNumberFormat="1" applyBorder="1" applyAlignment="1">
      <alignment/>
    </xf>
    <xf numFmtId="165" fontId="18" fillId="0" borderId="15" xfId="0" applyNumberFormat="1" applyFont="1" applyBorder="1" applyAlignment="1">
      <alignment/>
    </xf>
    <xf numFmtId="164" fontId="61" fillId="0" borderId="0" xfId="20" applyNumberFormat="1" applyFont="1" applyFill="1" applyBorder="1" applyAlignment="1" applyProtection="1">
      <alignment/>
      <protection/>
    </xf>
    <xf numFmtId="164" fontId="62" fillId="0" borderId="0" xfId="0" applyFont="1" applyAlignment="1">
      <alignment/>
    </xf>
    <xf numFmtId="164" fontId="42" fillId="0" borderId="0" xfId="0" applyFont="1" applyBorder="1" applyAlignment="1">
      <alignment wrapText="1"/>
    </xf>
    <xf numFmtId="164" fontId="42" fillId="0" borderId="0" xfId="0" applyFont="1" applyAlignment="1">
      <alignment/>
    </xf>
    <xf numFmtId="164" fontId="63" fillId="0" borderId="0" xfId="0" applyFont="1" applyAlignment="1">
      <alignment/>
    </xf>
    <xf numFmtId="164" fontId="59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0" fillId="0" borderId="10" xfId="0" applyFont="1" applyBorder="1" applyAlignment="1">
      <alignment/>
    </xf>
    <xf numFmtId="164" fontId="25" fillId="0" borderId="15" xfId="0" applyFont="1" applyBorder="1" applyAlignment="1">
      <alignment/>
    </xf>
    <xf numFmtId="164" fontId="18" fillId="0" borderId="10" xfId="0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24" fillId="0" borderId="10" xfId="0" applyFont="1" applyBorder="1" applyAlignment="1">
      <alignment wrapText="1"/>
    </xf>
    <xf numFmtId="164" fontId="25" fillId="11" borderId="10" xfId="0" applyFont="1" applyFill="1" applyBorder="1" applyAlignment="1">
      <alignment/>
    </xf>
    <xf numFmtId="164" fontId="23" fillId="0" borderId="10" xfId="0" applyFont="1" applyFill="1" applyBorder="1" applyAlignment="1">
      <alignment horizontal="left" vertical="center" wrapText="1"/>
    </xf>
    <xf numFmtId="164" fontId="24" fillId="0" borderId="10" xfId="0" applyFont="1" applyFill="1" applyBorder="1" applyAlignment="1">
      <alignment horizontal="left" vertical="center" wrapText="1"/>
    </xf>
    <xf numFmtId="164" fontId="35" fillId="0" borderId="10" xfId="0" applyFont="1" applyFill="1" applyBorder="1" applyAlignment="1">
      <alignment vertical="center" wrapText="1"/>
    </xf>
    <xf numFmtId="165" fontId="48" fillId="0" borderId="15" xfId="0" applyNumberFormat="1" applyFont="1" applyFill="1" applyBorder="1" applyAlignment="1">
      <alignment horizontal="right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wrapText="1"/>
    </xf>
    <xf numFmtId="164" fontId="29" fillId="0" borderId="10" xfId="0" applyFont="1" applyBorder="1" applyAlignment="1">
      <alignment/>
    </xf>
    <xf numFmtId="164" fontId="23" fillId="0" borderId="10" xfId="0" applyFont="1" applyFill="1" applyBorder="1" applyAlignment="1">
      <alignment horizontal="left" vertical="center"/>
    </xf>
    <xf numFmtId="164" fontId="25" fillId="0" borderId="12" xfId="0" applyFont="1" applyBorder="1" applyAlignment="1">
      <alignment/>
    </xf>
    <xf numFmtId="165" fontId="18" fillId="0" borderId="12" xfId="0" applyNumberFormat="1" applyFont="1" applyBorder="1" applyAlignment="1">
      <alignment/>
    </xf>
    <xf numFmtId="164" fontId="64" fillId="0" borderId="0" xfId="0" applyFont="1" applyAlignment="1">
      <alignment horizontal="center" wrapText="1"/>
    </xf>
    <xf numFmtId="164" fontId="25" fillId="0" borderId="15" xfId="0" applyFont="1" applyBorder="1" applyAlignment="1">
      <alignment horizontal="center"/>
    </xf>
    <xf numFmtId="164" fontId="22" fillId="0" borderId="10" xfId="0" applyFont="1" applyBorder="1" applyAlignment="1">
      <alignment/>
    </xf>
    <xf numFmtId="165" fontId="0" fillId="0" borderId="15" xfId="0" applyNumberFormat="1" applyFont="1" applyBorder="1" applyAlignment="1">
      <alignment horizontal="right"/>
    </xf>
    <xf numFmtId="165" fontId="18" fillId="0" borderId="15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29" fillId="24" borderId="10" xfId="0" applyFont="1" applyFill="1" applyBorder="1" applyAlignment="1">
      <alignment horizontal="left" vertical="center" wrapText="1"/>
    </xf>
    <xf numFmtId="167" fontId="31" fillId="0" borderId="10" xfId="0" applyNumberFormat="1" applyFont="1" applyFill="1" applyBorder="1" applyAlignment="1">
      <alignment horizontal="left" vertical="center" wrapText="1"/>
    </xf>
    <xf numFmtId="167" fontId="31" fillId="0" borderId="11" xfId="0" applyNumberFormat="1" applyFont="1" applyFill="1" applyBorder="1" applyAlignment="1">
      <alignment horizontal="left" vertical="center" wrapText="1"/>
    </xf>
    <xf numFmtId="165" fontId="0" fillId="0" borderId="19" xfId="0" applyNumberFormat="1" applyBorder="1" applyAlignment="1">
      <alignment/>
    </xf>
    <xf numFmtId="164" fontId="29" fillId="0" borderId="11" xfId="0" applyFont="1" applyFill="1" applyBorder="1" applyAlignment="1">
      <alignment vertical="center" wrapText="1"/>
    </xf>
    <xf numFmtId="165" fontId="35" fillId="26" borderId="12" xfId="0" applyNumberFormat="1" applyFont="1" applyFill="1" applyBorder="1" applyAlignment="1">
      <alignment vertical="center" wrapText="1"/>
    </xf>
    <xf numFmtId="165" fontId="37" fillId="26" borderId="12" xfId="0" applyNumberFormat="1" applyFont="1" applyFill="1" applyBorder="1" applyAlignment="1">
      <alignment horizontal="left" vertical="center"/>
    </xf>
    <xf numFmtId="165" fontId="18" fillId="0" borderId="20" xfId="0" applyNumberFormat="1" applyFont="1" applyBorder="1" applyAlignment="1">
      <alignment/>
    </xf>
    <xf numFmtId="164" fontId="19" fillId="0" borderId="11" xfId="0" applyFont="1" applyBorder="1" applyAlignment="1">
      <alignment/>
    </xf>
    <xf numFmtId="164" fontId="29" fillId="0" borderId="12" xfId="0" applyFont="1" applyFill="1" applyBorder="1" applyAlignment="1">
      <alignment vertical="center" wrapText="1"/>
    </xf>
    <xf numFmtId="164" fontId="37" fillId="0" borderId="12" xfId="0" applyFont="1" applyFill="1" applyBorder="1" applyAlignment="1">
      <alignment horizontal="left" vertical="center"/>
    </xf>
    <xf numFmtId="164" fontId="39" fillId="0" borderId="13" xfId="0" applyFont="1" applyFill="1" applyBorder="1" applyAlignment="1">
      <alignment horizontal="left" vertical="center" wrapText="1"/>
    </xf>
    <xf numFmtId="165" fontId="0" fillId="0" borderId="21" xfId="0" applyNumberFormat="1" applyBorder="1" applyAlignment="1">
      <alignment/>
    </xf>
    <xf numFmtId="164" fontId="29" fillId="0" borderId="30" xfId="0" applyFont="1" applyFill="1" applyBorder="1" applyAlignment="1">
      <alignment horizontal="left" vertical="center" wrapText="1"/>
    </xf>
    <xf numFmtId="164" fontId="37" fillId="0" borderId="30" xfId="0" applyFont="1" applyFill="1" applyBorder="1" applyAlignment="1">
      <alignment horizontal="left" vertical="center"/>
    </xf>
    <xf numFmtId="165" fontId="18" fillId="0" borderId="31" xfId="0" applyNumberFormat="1" applyFont="1" applyBorder="1" applyAlignment="1">
      <alignment/>
    </xf>
    <xf numFmtId="164" fontId="29" fillId="0" borderId="13" xfId="0" applyFont="1" applyFill="1" applyBorder="1" applyAlignment="1">
      <alignment vertical="center" wrapText="1"/>
    </xf>
    <xf numFmtId="164" fontId="37" fillId="0" borderId="13" xfId="0" applyFont="1" applyFill="1" applyBorder="1" applyAlignment="1">
      <alignment horizontal="left" vertical="center"/>
    </xf>
    <xf numFmtId="164" fontId="25" fillId="0" borderId="15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37" fillId="0" borderId="12" xfId="0" applyFont="1" applyFill="1" applyBorder="1" applyAlignment="1">
      <alignment horizontal="left" vertical="center" wrapText="1"/>
    </xf>
    <xf numFmtId="164" fontId="26" fillId="0" borderId="10" xfId="0" applyFont="1" applyBorder="1" applyAlignment="1">
      <alignment horizontal="center" vertical="center" wrapText="1"/>
    </xf>
    <xf numFmtId="164" fontId="39" fillId="0" borderId="11" xfId="0" applyFont="1" applyFill="1" applyBorder="1" applyAlignment="1">
      <alignment horizontal="left" vertical="center" wrapText="1"/>
    </xf>
    <xf numFmtId="164" fontId="55" fillId="0" borderId="13" xfId="0" applyFont="1" applyFill="1" applyBorder="1" applyAlignment="1">
      <alignment horizontal="left" vertical="center" wrapText="1"/>
    </xf>
    <xf numFmtId="164" fontId="55" fillId="0" borderId="11" xfId="0" applyFont="1" applyFill="1" applyBorder="1" applyAlignment="1">
      <alignment horizontal="left" vertical="center" wrapText="1"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1" fillId="0" borderId="10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0" xfId="0" applyFont="1" applyFill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1" xfId="0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Border="1" applyAlignment="1">
      <alignment/>
    </xf>
    <xf numFmtId="164" fontId="0" fillId="0" borderId="33" xfId="0" applyBorder="1" applyAlignment="1">
      <alignment/>
    </xf>
    <xf numFmtId="164" fontId="0" fillId="0" borderId="12" xfId="0" applyBorder="1" applyAlignment="1">
      <alignment/>
    </xf>
    <xf numFmtId="164" fontId="33" fillId="0" borderId="0" xfId="0" applyFont="1" applyBorder="1" applyAlignment="1">
      <alignment/>
    </xf>
    <xf numFmtId="164" fontId="65" fillId="0" borderId="15" xfId="0" applyFont="1" applyBorder="1" applyAlignment="1">
      <alignment horizontal="left"/>
    </xf>
    <xf numFmtId="164" fontId="65" fillId="0" borderId="22" xfId="0" applyFont="1" applyBorder="1" applyAlignment="1">
      <alignment/>
    </xf>
    <xf numFmtId="164" fontId="65" fillId="0" borderId="15" xfId="0" applyFont="1" applyBorder="1" applyAlignment="1">
      <alignment/>
    </xf>
    <xf numFmtId="164" fontId="65" fillId="0" borderId="17" xfId="0" applyFont="1" applyBorder="1" applyAlignment="1">
      <alignment/>
    </xf>
    <xf numFmtId="164" fontId="65" fillId="0" borderId="10" xfId="0" applyFont="1" applyBorder="1" applyAlignment="1">
      <alignment/>
    </xf>
    <xf numFmtId="164" fontId="33" fillId="0" borderId="10" xfId="0" applyFont="1" applyBorder="1" applyAlignment="1">
      <alignment/>
    </xf>
    <xf numFmtId="164" fontId="66" fillId="0" borderId="0" xfId="0" applyFont="1" applyAlignment="1">
      <alignment/>
    </xf>
    <xf numFmtId="164" fontId="66" fillId="0" borderId="0" xfId="0" applyFont="1" applyBorder="1" applyAlignment="1">
      <alignment horizontal="center"/>
    </xf>
    <xf numFmtId="164" fontId="33" fillId="0" borderId="0" xfId="0" applyFont="1" applyBorder="1" applyAlignment="1">
      <alignment horizontal="center"/>
    </xf>
    <xf numFmtId="164" fontId="66" fillId="0" borderId="34" xfId="0" applyFont="1" applyBorder="1" applyAlignment="1">
      <alignment/>
    </xf>
    <xf numFmtId="164" fontId="66" fillId="0" borderId="35" xfId="0" applyFont="1" applyBorder="1" applyAlignment="1">
      <alignment horizontal="center"/>
    </xf>
    <xf numFmtId="164" fontId="33" fillId="0" borderId="36" xfId="0" applyFont="1" applyBorder="1" applyAlignment="1">
      <alignment/>
    </xf>
    <xf numFmtId="164" fontId="66" fillId="0" borderId="10" xfId="0" applyFont="1" applyBorder="1" applyAlignment="1">
      <alignment horizontal="center"/>
    </xf>
    <xf numFmtId="164" fontId="33" fillId="0" borderId="37" xfId="0" applyFont="1" applyBorder="1" applyAlignment="1">
      <alignment/>
    </xf>
    <xf numFmtId="164" fontId="67" fillId="0" borderId="0" xfId="0" applyFont="1" applyAlignment="1">
      <alignment/>
    </xf>
    <xf numFmtId="164" fontId="68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66" fillId="0" borderId="32" xfId="65" applyFont="1" applyBorder="1" applyAlignment="1">
      <alignment horizontal="center"/>
      <protection/>
    </xf>
    <xf numFmtId="164" fontId="33" fillId="0" borderId="35" xfId="65" applyFont="1" applyFill="1" applyBorder="1" applyAlignment="1">
      <alignment horizontal="center" vertical="center"/>
      <protection/>
    </xf>
    <xf numFmtId="164" fontId="70" fillId="0" borderId="38" xfId="65" applyFont="1" applyFill="1" applyBorder="1" applyAlignment="1">
      <alignment horizontal="center" vertical="center"/>
      <protection/>
    </xf>
    <xf numFmtId="164" fontId="66" fillId="0" borderId="30" xfId="65" applyFont="1" applyFill="1" applyBorder="1" applyAlignment="1">
      <alignment horizontal="center" vertical="center" wrapText="1"/>
      <protection/>
    </xf>
    <xf numFmtId="164" fontId="33" fillId="0" borderId="39" xfId="65" applyFont="1" applyFill="1" applyBorder="1" applyAlignment="1">
      <alignment horizontal="center" vertical="center"/>
      <protection/>
    </xf>
    <xf numFmtId="164" fontId="70" fillId="0" borderId="40" xfId="65" applyFont="1" applyFill="1" applyBorder="1" applyAlignment="1">
      <alignment horizontal="center" vertical="center"/>
      <protection/>
    </xf>
    <xf numFmtId="164" fontId="66" fillId="0" borderId="34" xfId="0" applyFont="1" applyBorder="1" applyAlignment="1">
      <alignment horizontal="center"/>
    </xf>
    <xf numFmtId="164" fontId="33" fillId="0" borderId="37" xfId="65" applyFont="1" applyFill="1" applyBorder="1" applyAlignment="1">
      <alignment horizontal="center"/>
      <protection/>
    </xf>
    <xf numFmtId="164" fontId="70" fillId="0" borderId="41" xfId="65" applyFont="1" applyFill="1" applyBorder="1" applyAlignment="1">
      <alignment horizontal="center"/>
      <protection/>
    </xf>
    <xf numFmtId="165" fontId="66" fillId="0" borderId="42" xfId="65" applyNumberFormat="1" applyFont="1" applyFill="1" applyBorder="1" applyAlignment="1">
      <alignment horizontal="center"/>
      <protection/>
    </xf>
    <xf numFmtId="164" fontId="33" fillId="0" borderId="17" xfId="65" applyFont="1" applyFill="1" applyBorder="1" applyAlignment="1">
      <alignment horizontal="center"/>
      <protection/>
    </xf>
    <xf numFmtId="164" fontId="70" fillId="0" borderId="42" xfId="65" applyFont="1" applyFill="1" applyBorder="1" applyAlignment="1">
      <alignment horizontal="center"/>
      <protection/>
    </xf>
    <xf numFmtId="164" fontId="66" fillId="0" borderId="36" xfId="0" applyFont="1" applyBorder="1" applyAlignment="1">
      <alignment horizontal="center"/>
    </xf>
    <xf numFmtId="164" fontId="71" fillId="0" borderId="10" xfId="65" applyFont="1" applyBorder="1">
      <alignment/>
      <protection/>
    </xf>
    <xf numFmtId="165" fontId="33" fillId="0" borderId="37" xfId="65" applyNumberFormat="1" applyFont="1" applyFill="1" applyBorder="1">
      <alignment/>
      <protection/>
    </xf>
    <xf numFmtId="165" fontId="33" fillId="0" borderId="41" xfId="65" applyNumberFormat="1" applyFont="1" applyFill="1" applyBorder="1">
      <alignment/>
      <protection/>
    </xf>
    <xf numFmtId="165" fontId="66" fillId="0" borderId="41" xfId="65" applyNumberFormat="1" applyFont="1" applyFill="1" applyBorder="1">
      <alignment/>
      <protection/>
    </xf>
    <xf numFmtId="164" fontId="33" fillId="0" borderId="17" xfId="65" applyFont="1" applyBorder="1" applyAlignment="1">
      <alignment horizontal="left"/>
      <protection/>
    </xf>
    <xf numFmtId="165" fontId="33" fillId="0" borderId="42" xfId="0" applyNumberFormat="1" applyFont="1" applyBorder="1" applyAlignment="1">
      <alignment/>
    </xf>
    <xf numFmtId="165" fontId="66" fillId="0" borderId="36" xfId="0" applyNumberFormat="1" applyFont="1" applyBorder="1" applyAlignment="1">
      <alignment/>
    </xf>
    <xf numFmtId="164" fontId="33" fillId="6" borderId="37" xfId="65" applyFont="1" applyFill="1" applyBorder="1" applyAlignment="1">
      <alignment horizontal="left"/>
      <protection/>
    </xf>
    <xf numFmtId="165" fontId="33" fillId="6" borderId="41" xfId="65" applyNumberFormat="1" applyFont="1" applyFill="1" applyBorder="1">
      <alignment/>
      <protection/>
    </xf>
    <xf numFmtId="165" fontId="66" fillId="6" borderId="41" xfId="65" applyNumberFormat="1" applyFont="1" applyFill="1" applyBorder="1">
      <alignment/>
      <protection/>
    </xf>
    <xf numFmtId="164" fontId="33" fillId="6" borderId="17" xfId="65" applyFont="1" applyFill="1" applyBorder="1" applyAlignment="1">
      <alignment horizontal="left"/>
      <protection/>
    </xf>
    <xf numFmtId="165" fontId="33" fillId="6" borderId="42" xfId="0" applyNumberFormat="1" applyFont="1" applyFill="1" applyBorder="1" applyAlignment="1">
      <alignment/>
    </xf>
    <xf numFmtId="165" fontId="66" fillId="6" borderId="36" xfId="0" applyNumberFormat="1" applyFont="1" applyFill="1" applyBorder="1" applyAlignment="1">
      <alignment/>
    </xf>
    <xf numFmtId="164" fontId="33" fillId="0" borderId="37" xfId="66" applyFont="1" applyFill="1" applyBorder="1" applyAlignment="1">
      <alignment horizontal="left"/>
      <protection/>
    </xf>
    <xf numFmtId="164" fontId="1" fillId="0" borderId="17" xfId="66" applyFont="1" applyFill="1" applyBorder="1" applyAlignment="1">
      <alignment horizontal="left"/>
      <protection/>
    </xf>
    <xf numFmtId="165" fontId="19" fillId="0" borderId="42" xfId="0" applyNumberFormat="1" applyFont="1" applyBorder="1" applyAlignment="1">
      <alignment/>
    </xf>
    <xf numFmtId="165" fontId="67" fillId="0" borderId="36" xfId="0" applyNumberFormat="1" applyFont="1" applyBorder="1" applyAlignment="1">
      <alignment/>
    </xf>
    <xf numFmtId="164" fontId="72" fillId="0" borderId="37" xfId="66" applyFont="1" applyFill="1" applyBorder="1" applyAlignment="1">
      <alignment horizontal="left"/>
      <protection/>
    </xf>
    <xf numFmtId="165" fontId="1" fillId="0" borderId="41" xfId="65" applyNumberFormat="1" applyFont="1" applyFill="1" applyBorder="1">
      <alignment/>
      <protection/>
    </xf>
    <xf numFmtId="165" fontId="67" fillId="0" borderId="41" xfId="65" applyNumberFormat="1" applyFont="1" applyFill="1" applyBorder="1">
      <alignment/>
      <protection/>
    </xf>
    <xf numFmtId="164" fontId="1" fillId="0" borderId="37" xfId="66" applyFont="1" applyFill="1" applyBorder="1" applyAlignment="1">
      <alignment horizontal="left"/>
      <protection/>
    </xf>
    <xf numFmtId="164" fontId="65" fillId="0" borderId="37" xfId="66" applyFont="1" applyFill="1" applyBorder="1" applyAlignment="1">
      <alignment horizontal="left"/>
      <protection/>
    </xf>
    <xf numFmtId="165" fontId="73" fillId="0" borderId="41" xfId="65" applyNumberFormat="1" applyFont="1" applyFill="1" applyBorder="1">
      <alignment/>
      <protection/>
    </xf>
    <xf numFmtId="164" fontId="19" fillId="0" borderId="37" xfId="0" applyFont="1" applyBorder="1" applyAlignment="1">
      <alignment horizontal="center"/>
    </xf>
    <xf numFmtId="164" fontId="19" fillId="0" borderId="43" xfId="0" applyFont="1" applyBorder="1" applyAlignment="1">
      <alignment/>
    </xf>
    <xf numFmtId="164" fontId="67" fillId="0" borderId="43" xfId="0" applyFont="1" applyBorder="1" applyAlignment="1">
      <alignment/>
    </xf>
    <xf numFmtId="164" fontId="33" fillId="0" borderId="17" xfId="66" applyFont="1" applyFill="1" applyBorder="1" applyAlignment="1">
      <alignment horizontal="left"/>
      <protection/>
    </xf>
    <xf numFmtId="164" fontId="33" fillId="23" borderId="37" xfId="65" applyFont="1" applyFill="1" applyBorder="1" applyAlignment="1">
      <alignment horizontal="left"/>
      <protection/>
    </xf>
    <xf numFmtId="165" fontId="33" fillId="23" borderId="41" xfId="65" applyNumberFormat="1" applyFont="1" applyFill="1" applyBorder="1">
      <alignment/>
      <protection/>
    </xf>
    <xf numFmtId="165" fontId="66" fillId="23" borderId="41" xfId="65" applyNumberFormat="1" applyFont="1" applyFill="1" applyBorder="1">
      <alignment/>
      <protection/>
    </xf>
    <xf numFmtId="164" fontId="33" fillId="23" borderId="17" xfId="65" applyFont="1" applyFill="1" applyBorder="1" applyAlignment="1">
      <alignment horizontal="left"/>
      <protection/>
    </xf>
    <xf numFmtId="164" fontId="33" fillId="23" borderId="42" xfId="0" applyFont="1" applyFill="1" applyBorder="1" applyAlignment="1">
      <alignment/>
    </xf>
    <xf numFmtId="165" fontId="66" fillId="23" borderId="36" xfId="0" applyNumberFormat="1" applyFont="1" applyFill="1" applyBorder="1" applyAlignment="1">
      <alignment/>
    </xf>
    <xf numFmtId="164" fontId="19" fillId="0" borderId="42" xfId="0" applyFont="1" applyBorder="1" applyAlignment="1">
      <alignment/>
    </xf>
    <xf numFmtId="164" fontId="74" fillId="0" borderId="37" xfId="66" applyFont="1" applyFill="1" applyBorder="1" applyAlignment="1">
      <alignment horizontal="left"/>
      <protection/>
    </xf>
    <xf numFmtId="165" fontId="1" fillId="0" borderId="42" xfId="65" applyNumberFormat="1" applyFont="1" applyFill="1" applyBorder="1" applyAlignment="1">
      <alignment horizontal="left"/>
      <protection/>
    </xf>
    <xf numFmtId="164" fontId="1" fillId="0" borderId="37" xfId="65" applyFont="1" applyBorder="1" applyAlignment="1">
      <alignment horizontal="left"/>
      <protection/>
    </xf>
    <xf numFmtId="164" fontId="75" fillId="0" borderId="16" xfId="65" applyFont="1" applyBorder="1" applyAlignment="1">
      <alignment/>
      <protection/>
    </xf>
    <xf numFmtId="164" fontId="75" fillId="0" borderId="43" xfId="65" applyFont="1" applyBorder="1" applyAlignment="1">
      <alignment/>
      <protection/>
    </xf>
    <xf numFmtId="164" fontId="75" fillId="0" borderId="44" xfId="65" applyFont="1" applyBorder="1" applyAlignment="1">
      <alignment horizontal="center"/>
      <protection/>
    </xf>
    <xf numFmtId="164" fontId="68" fillId="0" borderId="44" xfId="65" applyFont="1" applyFill="1" applyBorder="1" applyAlignment="1">
      <alignment horizontal="center"/>
      <protection/>
    </xf>
    <xf numFmtId="164" fontId="33" fillId="0" borderId="17" xfId="65" applyFont="1" applyFill="1" applyBorder="1" applyAlignment="1">
      <alignment horizontal="left"/>
      <protection/>
    </xf>
    <xf numFmtId="164" fontId="66" fillId="0" borderId="44" xfId="65" applyFont="1" applyFill="1" applyBorder="1" applyAlignment="1">
      <alignment horizontal="left"/>
      <protection/>
    </xf>
    <xf numFmtId="164" fontId="68" fillId="0" borderId="45" xfId="65" applyFont="1" applyFill="1" applyBorder="1" applyAlignment="1">
      <alignment horizontal="center"/>
      <protection/>
    </xf>
    <xf numFmtId="165" fontId="1" fillId="0" borderId="46" xfId="65" applyNumberFormat="1" applyFont="1" applyFill="1" applyBorder="1">
      <alignment/>
      <protection/>
    </xf>
    <xf numFmtId="165" fontId="67" fillId="0" borderId="46" xfId="65" applyNumberFormat="1" applyFont="1" applyFill="1" applyBorder="1">
      <alignment/>
      <protection/>
    </xf>
    <xf numFmtId="164" fontId="1" fillId="0" borderId="47" xfId="66" applyFont="1" applyFill="1" applyBorder="1" applyAlignment="1">
      <alignment horizontal="left"/>
      <protection/>
    </xf>
    <xf numFmtId="165" fontId="19" fillId="0" borderId="48" xfId="0" applyNumberFormat="1" applyFont="1" applyBorder="1" applyAlignment="1">
      <alignment/>
    </xf>
    <xf numFmtId="165" fontId="67" fillId="0" borderId="49" xfId="0" applyNumberFormat="1" applyFont="1" applyBorder="1" applyAlignment="1">
      <alignment/>
    </xf>
    <xf numFmtId="164" fontId="33" fillId="0" borderId="28" xfId="65" applyFont="1" applyFill="1" applyBorder="1" applyAlignment="1">
      <alignment horizontal="center" wrapText="1"/>
      <protection/>
    </xf>
    <xf numFmtId="165" fontId="33" fillId="0" borderId="12" xfId="65" applyNumberFormat="1" applyFont="1" applyFill="1" applyBorder="1">
      <alignment/>
      <protection/>
    </xf>
    <xf numFmtId="165" fontId="66" fillId="0" borderId="12" xfId="65" applyNumberFormat="1" applyFont="1" applyFill="1" applyBorder="1">
      <alignment/>
      <protection/>
    </xf>
    <xf numFmtId="164" fontId="33" fillId="0" borderId="12" xfId="65" applyFont="1" applyFill="1" applyBorder="1" applyAlignment="1">
      <alignment horizontal="center" wrapText="1"/>
      <protection/>
    </xf>
    <xf numFmtId="165" fontId="33" fillId="0" borderId="12" xfId="0" applyNumberFormat="1" applyFont="1" applyBorder="1" applyAlignment="1">
      <alignment/>
    </xf>
    <xf numFmtId="165" fontId="66" fillId="0" borderId="26" xfId="0" applyNumberFormat="1" applyFont="1" applyBorder="1" applyAlignment="1">
      <alignment/>
    </xf>
    <xf numFmtId="164" fontId="66" fillId="0" borderId="50" xfId="65" applyFont="1" applyFill="1" applyBorder="1" applyAlignment="1">
      <alignment horizontal="center"/>
      <protection/>
    </xf>
    <xf numFmtId="165" fontId="1" fillId="0" borderId="51" xfId="65" applyNumberFormat="1" applyFont="1" applyFill="1" applyBorder="1">
      <alignment/>
      <protection/>
    </xf>
    <xf numFmtId="165" fontId="67" fillId="0" borderId="51" xfId="65" applyNumberFormat="1" applyFont="1" applyFill="1" applyBorder="1">
      <alignment/>
      <protection/>
    </xf>
    <xf numFmtId="164" fontId="33" fillId="0" borderId="29" xfId="65" applyFont="1" applyFill="1" applyBorder="1">
      <alignment/>
      <protection/>
    </xf>
    <xf numFmtId="164" fontId="1" fillId="0" borderId="21" xfId="0" applyFont="1" applyBorder="1" applyAlignment="1">
      <alignment/>
    </xf>
    <xf numFmtId="165" fontId="33" fillId="0" borderId="52" xfId="0" applyNumberFormat="1" applyFont="1" applyBorder="1" applyAlignment="1">
      <alignment/>
    </xf>
    <xf numFmtId="165" fontId="66" fillId="0" borderId="53" xfId="0" applyNumberFormat="1" applyFont="1" applyBorder="1" applyAlignment="1">
      <alignment/>
    </xf>
    <xf numFmtId="164" fontId="33" fillId="0" borderId="54" xfId="65" applyFont="1" applyFill="1" applyBorder="1" applyAlignment="1">
      <alignment horizontal="left"/>
      <protection/>
    </xf>
    <xf numFmtId="165" fontId="66" fillId="0" borderId="46" xfId="65" applyNumberFormat="1" applyFont="1" applyFill="1" applyBorder="1">
      <alignment/>
      <protection/>
    </xf>
    <xf numFmtId="164" fontId="68" fillId="0" borderId="17" xfId="65" applyFont="1" applyFill="1" applyBorder="1" applyAlignment="1">
      <alignment horizontal="center"/>
      <protection/>
    </xf>
    <xf numFmtId="164" fontId="33" fillId="0" borderId="10" xfId="65" applyFont="1" applyBorder="1" applyAlignment="1">
      <alignment horizontal="left"/>
      <protection/>
    </xf>
    <xf numFmtId="165" fontId="33" fillId="0" borderId="10" xfId="65" applyNumberFormat="1" applyFont="1" applyFill="1" applyBorder="1">
      <alignment/>
      <protection/>
    </xf>
    <xf numFmtId="165" fontId="66" fillId="0" borderId="10" xfId="65" applyNumberFormat="1" applyFont="1" applyFill="1" applyBorder="1">
      <alignment/>
      <protection/>
    </xf>
    <xf numFmtId="164" fontId="1" fillId="0" borderId="10" xfId="65" applyFont="1" applyBorder="1">
      <alignment/>
      <protection/>
    </xf>
    <xf numFmtId="165" fontId="1" fillId="0" borderId="10" xfId="65" applyNumberFormat="1" applyFont="1" applyFill="1" applyBorder="1">
      <alignment/>
      <protection/>
    </xf>
    <xf numFmtId="165" fontId="67" fillId="0" borderId="10" xfId="65" applyNumberFormat="1" applyFont="1" applyFill="1" applyBorder="1">
      <alignment/>
      <protection/>
    </xf>
    <xf numFmtId="164" fontId="1" fillId="0" borderId="10" xfId="65" applyFont="1" applyBorder="1" applyAlignment="1">
      <alignment horizontal="left"/>
      <protection/>
    </xf>
    <xf numFmtId="164" fontId="71" fillId="22" borderId="13" xfId="65" applyFont="1" applyFill="1" applyBorder="1">
      <alignment/>
      <protection/>
    </xf>
    <xf numFmtId="165" fontId="33" fillId="22" borderId="50" xfId="65" applyNumberFormat="1" applyFont="1" applyFill="1" applyBorder="1">
      <alignment/>
      <protection/>
    </xf>
    <xf numFmtId="165" fontId="33" fillId="22" borderId="51" xfId="65" applyNumberFormat="1" applyFont="1" applyFill="1" applyBorder="1">
      <alignment/>
      <protection/>
    </xf>
    <xf numFmtId="165" fontId="66" fillId="22" borderId="51" xfId="65" applyNumberFormat="1" applyFont="1" applyFill="1" applyBorder="1">
      <alignment/>
      <protection/>
    </xf>
    <xf numFmtId="164" fontId="33" fillId="22" borderId="17" xfId="65" applyFont="1" applyFill="1" applyBorder="1" applyAlignment="1">
      <alignment horizontal="left"/>
      <protection/>
    </xf>
    <xf numFmtId="165" fontId="33" fillId="22" borderId="42" xfId="0" applyNumberFormat="1" applyFont="1" applyFill="1" applyBorder="1" applyAlignment="1">
      <alignment/>
    </xf>
    <xf numFmtId="165" fontId="66" fillId="22" borderId="36" xfId="0" applyNumberFormat="1" applyFont="1" applyFill="1" applyBorder="1" applyAlignment="1">
      <alignment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1. jelölőszín" xfId="21"/>
    <cellStyle name="2. jelölőszín" xfId="22"/>
    <cellStyle name="20% - 1. jelölőszín" xfId="23"/>
    <cellStyle name="20% - 2. jelölőszín" xfId="24"/>
    <cellStyle name="20% - 3. jelölőszín" xfId="25"/>
    <cellStyle name="20% - 4. jelölőszín" xfId="26"/>
    <cellStyle name="20% - 5. jelölőszín" xfId="27"/>
    <cellStyle name="20% - 6. jelölőszín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5. jelölőszín" xfId="37"/>
    <cellStyle name="6. jelölőszín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Bevitel" xfId="45"/>
    <cellStyle name="Cím" xfId="46"/>
    <cellStyle name="Címsor 1" xfId="47"/>
    <cellStyle name="Címsor 2" xfId="48"/>
    <cellStyle name="Címsor 3" xfId="49"/>
    <cellStyle name="Címsor 4" xfId="50"/>
    <cellStyle name="Ellenőrzőcella" xfId="51"/>
    <cellStyle name="Figyelmezteté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Normal_KTRSZJ" xfId="64"/>
    <cellStyle name="Normál 11" xfId="65"/>
    <cellStyle name="Normál 2 2" xfId="66"/>
    <cellStyle name="Rossz" xfId="67"/>
    <cellStyle name="Semleges" xfId="68"/>
    <cellStyle name="Számítás" xfId="69"/>
    <cellStyle name="Összese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Normal="80" zoomScaleSheetLayoutView="100" workbookViewId="0" topLeftCell="A1">
      <selection activeCell="B25" sqref="B25"/>
    </sheetView>
  </sheetViews>
  <sheetFormatPr defaultColWidth="9.140625" defaultRowHeight="15"/>
  <cols>
    <col min="1" max="1" width="77.421875" style="0" customWidth="1"/>
    <col min="2" max="2" width="20.57421875" style="1" customWidth="1"/>
  </cols>
  <sheetData>
    <row r="1" spans="1:2" ht="24.75" customHeight="1">
      <c r="A1" s="2" t="s">
        <v>0</v>
      </c>
      <c r="B1" s="2"/>
    </row>
    <row r="2" ht="50.25" customHeight="1">
      <c r="A2" s="3" t="s">
        <v>1</v>
      </c>
    </row>
    <row r="3" ht="12.75">
      <c r="B3" s="4" t="s">
        <v>2</v>
      </c>
    </row>
    <row r="4" spans="1:9" ht="12.75">
      <c r="A4" s="5" t="s">
        <v>3</v>
      </c>
      <c r="B4" s="6"/>
      <c r="C4" s="7"/>
      <c r="D4" s="7"/>
      <c r="E4" s="7"/>
      <c r="F4" s="7"/>
      <c r="G4" s="7"/>
      <c r="H4" s="7"/>
      <c r="I4" s="7"/>
    </row>
    <row r="5" spans="1:9" ht="12.75">
      <c r="A5" s="8" t="s">
        <v>4</v>
      </c>
      <c r="B5" s="9">
        <f>'5.kiadások működés,felh Összese'!E24</f>
        <v>55905055</v>
      </c>
      <c r="C5" s="7"/>
      <c r="D5" s="7"/>
      <c r="E5" s="7"/>
      <c r="F5" s="7"/>
      <c r="G5" s="7"/>
      <c r="H5" s="7"/>
      <c r="I5" s="7"/>
    </row>
    <row r="6" spans="1:9" ht="12.75">
      <c r="A6" s="8" t="s">
        <v>5</v>
      </c>
      <c r="B6" s="9">
        <f>'5.kiadások működés,felh Összese'!E25</f>
        <v>7325076</v>
      </c>
      <c r="C6" s="7"/>
      <c r="D6" s="7"/>
      <c r="E6" s="7"/>
      <c r="F6" s="7"/>
      <c r="G6" s="7"/>
      <c r="H6" s="7"/>
      <c r="I6" s="7"/>
    </row>
    <row r="7" spans="1:9" ht="12.75">
      <c r="A7" s="8" t="s">
        <v>6</v>
      </c>
      <c r="B7" s="9">
        <f>'5.kiadások működés,felh Összese'!E50</f>
        <v>23849678</v>
      </c>
      <c r="C7" s="7"/>
      <c r="D7" s="7"/>
      <c r="E7" s="7"/>
      <c r="F7" s="7"/>
      <c r="G7" s="7"/>
      <c r="H7" s="7"/>
      <c r="I7" s="7"/>
    </row>
    <row r="8" spans="1:9" ht="12.75">
      <c r="A8" s="8" t="s">
        <v>7</v>
      </c>
      <c r="B8" s="9">
        <f>'5.kiadások működés,felh Összese'!E59</f>
        <v>5097396</v>
      </c>
      <c r="C8" s="7"/>
      <c r="D8" s="7"/>
      <c r="E8" s="7"/>
      <c r="F8" s="7"/>
      <c r="G8" s="7"/>
      <c r="H8" s="7"/>
      <c r="I8" s="7"/>
    </row>
    <row r="9" spans="1:9" ht="12.75">
      <c r="A9" s="8" t="s">
        <v>8</v>
      </c>
      <c r="B9" s="9">
        <f>'5.kiadások működés,felh Összese'!E73</f>
        <v>4261682</v>
      </c>
      <c r="C9" s="7"/>
      <c r="D9" s="7"/>
      <c r="E9" s="7"/>
      <c r="F9" s="7"/>
      <c r="G9" s="7"/>
      <c r="H9" s="7"/>
      <c r="I9" s="7"/>
    </row>
    <row r="10" spans="1:9" ht="12.75">
      <c r="A10" s="8" t="s">
        <v>9</v>
      </c>
      <c r="B10" s="9">
        <f>'5.kiadások működés,felh Összese'!E82</f>
        <v>27318625</v>
      </c>
      <c r="C10" s="7"/>
      <c r="D10" s="7"/>
      <c r="E10" s="7"/>
      <c r="F10" s="7"/>
      <c r="G10" s="7"/>
      <c r="H10" s="7"/>
      <c r="I10" s="7"/>
    </row>
    <row r="11" spans="1:9" ht="12.75">
      <c r="A11" s="8" t="s">
        <v>10</v>
      </c>
      <c r="B11" s="9">
        <f>'5.kiadások működés,felh Összese'!E87</f>
        <v>735999</v>
      </c>
      <c r="C11" s="7"/>
      <c r="D11" s="7"/>
      <c r="E11" s="7"/>
      <c r="F11" s="7"/>
      <c r="G11" s="7"/>
      <c r="H11" s="7"/>
      <c r="I11" s="7"/>
    </row>
    <row r="12" spans="1:9" ht="12.75">
      <c r="A12" s="8" t="s">
        <v>11</v>
      </c>
      <c r="B12" s="9">
        <v>0</v>
      </c>
      <c r="C12" s="7"/>
      <c r="D12" s="7"/>
      <c r="E12" s="7"/>
      <c r="F12" s="7"/>
      <c r="G12" s="7"/>
      <c r="H12" s="7"/>
      <c r="I12" s="7"/>
    </row>
    <row r="13" spans="1:9" ht="12.75">
      <c r="A13" s="10" t="s">
        <v>12</v>
      </c>
      <c r="B13" s="11">
        <f>SUM(B5:B12)</f>
        <v>124493511</v>
      </c>
      <c r="C13" s="7"/>
      <c r="D13" s="7"/>
      <c r="E13" s="7"/>
      <c r="F13" s="7"/>
      <c r="G13" s="7"/>
      <c r="H13" s="7"/>
      <c r="I13" s="7"/>
    </row>
    <row r="14" spans="1:9" ht="12.75">
      <c r="A14" s="12" t="s">
        <v>13</v>
      </c>
      <c r="B14" s="13">
        <f>'5.kiadások működés,felh Összese'!E118</f>
        <v>1073139</v>
      </c>
      <c r="C14" s="7"/>
      <c r="D14" s="7"/>
      <c r="E14" s="7"/>
      <c r="F14" s="7"/>
      <c r="G14" s="7"/>
      <c r="H14" s="7"/>
      <c r="I14" s="7"/>
    </row>
    <row r="15" spans="1:9" ht="12.75">
      <c r="A15" s="14" t="s">
        <v>14</v>
      </c>
      <c r="B15" s="15">
        <f>B13+B14</f>
        <v>125566650</v>
      </c>
      <c r="C15" s="7"/>
      <c r="D15" s="7"/>
      <c r="E15" s="7"/>
      <c r="F15" s="7"/>
      <c r="G15" s="7"/>
      <c r="H15" s="7"/>
      <c r="I15" s="7"/>
    </row>
    <row r="16" spans="1:9" ht="12.75">
      <c r="A16" s="16" t="s">
        <v>15</v>
      </c>
      <c r="B16" s="17">
        <f>'9.bevételek működés,felh.Összes'!E18</f>
        <v>60331061</v>
      </c>
      <c r="C16" s="7"/>
      <c r="D16" s="7"/>
      <c r="E16" s="7"/>
      <c r="F16" s="7"/>
      <c r="G16" s="7"/>
      <c r="H16" s="7"/>
      <c r="I16" s="7"/>
    </row>
    <row r="17" spans="1:9" ht="12.75">
      <c r="A17" s="8" t="s">
        <v>16</v>
      </c>
      <c r="B17" s="9">
        <f>'9.bevételek működés,felh.Összes'!E57</f>
        <v>52832965</v>
      </c>
      <c r="C17" s="7"/>
      <c r="D17" s="7"/>
      <c r="E17" s="7"/>
      <c r="F17" s="7"/>
      <c r="G17" s="7"/>
      <c r="H17" s="7"/>
      <c r="I17" s="7"/>
    </row>
    <row r="18" spans="1:9" ht="12.75">
      <c r="A18" s="8" t="s">
        <v>17</v>
      </c>
      <c r="B18" s="9">
        <f>'9.bevételek működés,felh.Összes'!E32</f>
        <v>2185335</v>
      </c>
      <c r="C18" s="7"/>
      <c r="D18" s="7"/>
      <c r="E18" s="7"/>
      <c r="F18" s="7"/>
      <c r="G18" s="7"/>
      <c r="H18" s="7"/>
      <c r="I18" s="7"/>
    </row>
    <row r="19" spans="1:9" ht="12.75">
      <c r="A19" s="8" t="s">
        <v>18</v>
      </c>
      <c r="B19" s="9">
        <f>'9.bevételek működés,felh.Összes'!E44</f>
        <v>2263263</v>
      </c>
      <c r="C19" s="7"/>
      <c r="D19" s="7"/>
      <c r="E19" s="7"/>
      <c r="F19" s="7"/>
      <c r="G19" s="7"/>
      <c r="H19" s="7"/>
      <c r="I19" s="7"/>
    </row>
    <row r="20" spans="1:9" ht="12.75">
      <c r="A20" s="8" t="s">
        <v>19</v>
      </c>
      <c r="B20" s="9">
        <f>'9.bevételek működés,felh.Összes'!E63</f>
        <v>0</v>
      </c>
      <c r="C20" s="7"/>
      <c r="D20" s="7"/>
      <c r="E20" s="7"/>
      <c r="F20" s="7"/>
      <c r="G20" s="7"/>
      <c r="H20" s="7"/>
      <c r="I20" s="7"/>
    </row>
    <row r="21" spans="1:9" ht="12.75">
      <c r="A21" s="8" t="s">
        <v>20</v>
      </c>
      <c r="B21" s="9">
        <f>'9.bevételek működés,felh.Összes'!E50</f>
        <v>700000</v>
      </c>
      <c r="C21" s="7"/>
      <c r="D21" s="7"/>
      <c r="E21" s="7"/>
      <c r="F21" s="7"/>
      <c r="G21" s="7"/>
      <c r="H21" s="7"/>
      <c r="I21" s="7"/>
    </row>
    <row r="22" spans="1:9" ht="12.75">
      <c r="A22" s="8" t="s">
        <v>21</v>
      </c>
      <c r="B22" s="9">
        <f>'9.bevételek működés,felh.Összes'!E69</f>
        <v>0</v>
      </c>
      <c r="C22" s="7"/>
      <c r="D22" s="7"/>
      <c r="E22" s="7"/>
      <c r="F22" s="7"/>
      <c r="G22" s="7"/>
      <c r="H22" s="7"/>
      <c r="I22" s="7"/>
    </row>
    <row r="23" spans="1:9" ht="12.75">
      <c r="A23" s="10" t="s">
        <v>22</v>
      </c>
      <c r="B23" s="11">
        <f>SUM(B16:B22)</f>
        <v>118312624</v>
      </c>
      <c r="C23" s="7"/>
      <c r="D23" s="7"/>
      <c r="E23" s="7"/>
      <c r="F23" s="7"/>
      <c r="G23" s="7"/>
      <c r="H23" s="7"/>
      <c r="I23" s="7"/>
    </row>
    <row r="24" spans="1:9" ht="12.75">
      <c r="A24" s="12" t="s">
        <v>23</v>
      </c>
      <c r="B24" s="13">
        <f>'9.bevételek működés,felh.Összes'!E87+'9.bevételek működés,felh.Összes'!E88</f>
        <v>7254026</v>
      </c>
      <c r="C24" s="7"/>
      <c r="D24" s="7"/>
      <c r="E24" s="7"/>
      <c r="F24" s="7"/>
      <c r="G24" s="7"/>
      <c r="H24" s="7"/>
      <c r="I24" s="7"/>
    </row>
    <row r="25" spans="1:9" ht="12.75">
      <c r="A25" s="14" t="s">
        <v>24</v>
      </c>
      <c r="B25" s="15">
        <f>B23+B24</f>
        <v>125566650</v>
      </c>
      <c r="C25" s="7"/>
      <c r="D25" s="7"/>
      <c r="E25" s="7"/>
      <c r="F25" s="7"/>
      <c r="G25" s="7"/>
      <c r="H25" s="7"/>
      <c r="I25" s="7"/>
    </row>
    <row r="26" spans="1:9" ht="12.75">
      <c r="A26" s="7"/>
      <c r="B26" s="6"/>
      <c r="C26" s="7"/>
      <c r="D26" s="7"/>
      <c r="E26" s="7"/>
      <c r="F26" s="7"/>
      <c r="G26" s="7"/>
      <c r="H26" s="7"/>
      <c r="I26" s="7"/>
    </row>
    <row r="27" spans="1:9" ht="12.75">
      <c r="A27" s="7"/>
      <c r="B27" s="6"/>
      <c r="C27" s="7"/>
      <c r="D27" s="7"/>
      <c r="E27" s="7"/>
      <c r="F27" s="7"/>
      <c r="G27" s="7"/>
      <c r="H27" s="7"/>
      <c r="I27" s="7"/>
    </row>
    <row r="28" spans="1:9" ht="12.75">
      <c r="A28" s="7"/>
      <c r="B28" s="6"/>
      <c r="C28" s="7"/>
      <c r="D28" s="7"/>
      <c r="E28" s="7"/>
      <c r="F28" s="7"/>
      <c r="G28" s="7"/>
      <c r="H28" s="7"/>
      <c r="I28" s="7"/>
    </row>
    <row r="29" spans="1:9" ht="12.75">
      <c r="A29" s="7"/>
      <c r="B29" s="6"/>
      <c r="C29" s="7"/>
      <c r="D29" s="7"/>
      <c r="E29" s="7"/>
      <c r="F29" s="7"/>
      <c r="G29" s="7"/>
      <c r="H29" s="7"/>
      <c r="I29" s="7"/>
    </row>
    <row r="30" spans="1:9" ht="12.75">
      <c r="A30" s="7"/>
      <c r="B30" s="6"/>
      <c r="C30" s="7"/>
      <c r="D30" s="7"/>
      <c r="E30" s="7"/>
      <c r="F30" s="7"/>
      <c r="G30" s="7"/>
      <c r="H30" s="7"/>
      <c r="I30" s="7"/>
    </row>
    <row r="31" spans="1:9" ht="12.75">
      <c r="A31" s="7"/>
      <c r="B31" s="6"/>
      <c r="C31" s="7"/>
      <c r="D31" s="7"/>
      <c r="E31" s="7"/>
      <c r="F31" s="7"/>
      <c r="G31" s="7"/>
      <c r="H31" s="7"/>
      <c r="I31" s="7"/>
    </row>
    <row r="32" spans="1:9" ht="12.75">
      <c r="A32" s="7"/>
      <c r="B32" s="6"/>
      <c r="C32" s="7"/>
      <c r="D32" s="7"/>
      <c r="E32" s="7"/>
      <c r="F32" s="7"/>
      <c r="G32" s="7"/>
      <c r="H32" s="7"/>
      <c r="I32" s="7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8"/>
  <headerFooter alignWithMargins="0">
    <oddHeader>&amp;C&amp;"Times New Roman,Normál"&amp;12 1. melléklet a 3/2019. (III. 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Normal="80" zoomScaleSheetLayoutView="100" workbookViewId="0" topLeftCell="A1">
      <selection activeCell="E3" sqref="E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45.75" customHeight="1">
      <c r="A1" s="124" t="s">
        <v>288</v>
      </c>
      <c r="B1" s="124"/>
      <c r="C1" s="124"/>
      <c r="D1" s="124"/>
      <c r="E1" s="124"/>
    </row>
    <row r="2" spans="1:5" ht="23.25" customHeight="1">
      <c r="A2" s="125" t="s">
        <v>505</v>
      </c>
      <c r="B2" s="125"/>
      <c r="C2" s="125"/>
      <c r="D2" s="125"/>
      <c r="E2" s="125"/>
    </row>
    <row r="3" ht="12.75">
      <c r="A3" s="126"/>
    </row>
    <row r="5" spans="1:5" ht="12.75">
      <c r="A5" s="73" t="s">
        <v>28</v>
      </c>
      <c r="B5" s="74" t="s">
        <v>29</v>
      </c>
      <c r="C5" s="233" t="s">
        <v>27</v>
      </c>
      <c r="D5" s="233" t="s">
        <v>506</v>
      </c>
      <c r="E5" s="234" t="s">
        <v>501</v>
      </c>
    </row>
    <row r="6" spans="1:5" ht="12.75">
      <c r="A6" s="71"/>
      <c r="B6" s="71"/>
      <c r="C6" s="71"/>
      <c r="D6" s="71"/>
      <c r="E6" s="71"/>
    </row>
    <row r="7" spans="1:5" ht="12.75">
      <c r="A7" s="71"/>
      <c r="B7" s="71"/>
      <c r="C7" s="71"/>
      <c r="D7" s="71"/>
      <c r="E7" s="71"/>
    </row>
    <row r="8" spans="1:5" ht="12.75">
      <c r="A8" s="71"/>
      <c r="B8" s="71"/>
      <c r="C8" s="71"/>
      <c r="D8" s="71"/>
      <c r="E8" s="71"/>
    </row>
    <row r="9" spans="1:5" ht="12.75">
      <c r="A9" s="71"/>
      <c r="B9" s="71"/>
      <c r="C9" s="71"/>
      <c r="D9" s="71"/>
      <c r="E9" s="71"/>
    </row>
    <row r="10" spans="1:5" ht="12.75">
      <c r="A10" s="110" t="s">
        <v>507</v>
      </c>
      <c r="B10" s="167" t="s">
        <v>180</v>
      </c>
      <c r="C10" s="119">
        <v>0</v>
      </c>
      <c r="D10" s="119">
        <v>0</v>
      </c>
      <c r="E10" s="119">
        <f>SUM(C10:D10)</f>
        <v>0</v>
      </c>
    </row>
    <row r="11" spans="1:5" ht="12.75">
      <c r="A11" s="110"/>
      <c r="B11" s="167"/>
      <c r="C11" s="235"/>
      <c r="D11" s="235"/>
      <c r="E11" s="235"/>
    </row>
    <row r="12" spans="1:5" ht="12.75">
      <c r="A12" s="110"/>
      <c r="B12" s="167"/>
      <c r="C12" s="235"/>
      <c r="D12" s="235"/>
      <c r="E12" s="235"/>
    </row>
    <row r="13" spans="1:5" ht="12.75">
      <c r="A13" s="110"/>
      <c r="B13" s="167"/>
      <c r="C13" s="235"/>
      <c r="D13" s="235"/>
      <c r="E13" s="235"/>
    </row>
    <row r="14" spans="1:5" ht="12.75">
      <c r="A14" s="110"/>
      <c r="B14" s="167"/>
      <c r="C14" s="235"/>
      <c r="D14" s="235"/>
      <c r="E14" s="235"/>
    </row>
    <row r="15" spans="1:5" ht="12.75">
      <c r="A15" s="110" t="s">
        <v>508</v>
      </c>
      <c r="B15" s="167" t="s">
        <v>180</v>
      </c>
      <c r="C15" s="235">
        <v>0</v>
      </c>
      <c r="D15" s="235">
        <v>0</v>
      </c>
      <c r="E15" s="235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portrait" paperSize="9"/>
  <headerFooter alignWithMargins="0">
    <oddHeader>&amp;C&amp;"Times New Roman,Normál"&amp;12 10. melléklet a 3/2019. (III. 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24" t="s">
        <v>288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46.5" customHeight="1">
      <c r="A2" s="125" t="s">
        <v>509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6.5" customHeight="1">
      <c r="A3" s="3"/>
      <c r="B3" s="236"/>
      <c r="C3" s="236"/>
      <c r="D3" s="236"/>
      <c r="E3" s="236"/>
      <c r="F3" s="236"/>
      <c r="G3" s="236"/>
      <c r="H3" s="236"/>
      <c r="I3" s="236"/>
      <c r="J3" s="236"/>
    </row>
    <row r="4" ht="12.75">
      <c r="A4" s="127" t="s">
        <v>27</v>
      </c>
    </row>
    <row r="5" spans="1:10" ht="61.5" customHeight="1">
      <c r="A5" s="73" t="s">
        <v>28</v>
      </c>
      <c r="B5" s="74" t="s">
        <v>29</v>
      </c>
      <c r="C5" s="233" t="s">
        <v>510</v>
      </c>
      <c r="D5" s="233" t="s">
        <v>511</v>
      </c>
      <c r="E5" s="233" t="s">
        <v>512</v>
      </c>
      <c r="F5" s="233" t="s">
        <v>513</v>
      </c>
      <c r="G5" s="233" t="s">
        <v>514</v>
      </c>
      <c r="H5" s="233" t="s">
        <v>515</v>
      </c>
      <c r="I5" s="233" t="s">
        <v>516</v>
      </c>
      <c r="J5" s="233" t="s">
        <v>517</v>
      </c>
    </row>
    <row r="6" spans="1:10" ht="12.75">
      <c r="A6" s="8"/>
      <c r="B6" s="8"/>
      <c r="C6" s="8"/>
      <c r="D6" s="8"/>
      <c r="E6" s="8"/>
      <c r="F6" s="237"/>
      <c r="G6" s="23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7"/>
      <c r="D8" s="87"/>
      <c r="E8" s="8"/>
      <c r="F8" s="8"/>
      <c r="G8" s="8"/>
      <c r="H8" s="8"/>
      <c r="I8" s="8"/>
      <c r="J8" s="8"/>
    </row>
    <row r="9" spans="1:10" ht="12.75">
      <c r="A9" s="8"/>
      <c r="B9" s="8"/>
      <c r="C9" s="87"/>
      <c r="D9" s="87"/>
      <c r="E9" s="8"/>
      <c r="F9" s="8"/>
      <c r="G9" s="8"/>
      <c r="H9" s="8"/>
      <c r="I9" s="8"/>
      <c r="J9" s="8"/>
    </row>
    <row r="10" spans="1:10" ht="12.75">
      <c r="A10" s="94" t="s">
        <v>184</v>
      </c>
      <c r="B10" s="88" t="s">
        <v>185</v>
      </c>
      <c r="C10" s="87"/>
      <c r="D10" s="87"/>
      <c r="E10" s="8"/>
      <c r="F10" s="8"/>
      <c r="G10" s="8"/>
      <c r="H10" s="8"/>
      <c r="I10" s="8"/>
      <c r="J10" s="8"/>
    </row>
    <row r="11" spans="1:10" ht="12.75">
      <c r="A11" s="94"/>
      <c r="B11" s="88"/>
      <c r="C11" s="87"/>
      <c r="D11" s="87"/>
      <c r="E11" s="8"/>
      <c r="F11" s="8"/>
      <c r="G11" s="8"/>
      <c r="H11" s="8"/>
      <c r="I11" s="8"/>
      <c r="J11" s="8"/>
    </row>
    <row r="12" spans="1:10" ht="12.75">
      <c r="A12" s="94"/>
      <c r="B12" s="88"/>
      <c r="C12" s="87"/>
      <c r="D12" s="87"/>
      <c r="E12" s="8"/>
      <c r="F12" s="8"/>
      <c r="G12" s="8"/>
      <c r="H12" s="8"/>
      <c r="I12" s="8"/>
      <c r="J12" s="8"/>
    </row>
    <row r="13" spans="1:10" ht="12.75">
      <c r="A13" s="94"/>
      <c r="B13" s="88"/>
      <c r="C13" s="87"/>
      <c r="D13" s="87"/>
      <c r="E13" s="8"/>
      <c r="F13" s="8"/>
      <c r="G13" s="8"/>
      <c r="H13" s="8"/>
      <c r="I13" s="8"/>
      <c r="J13" s="8"/>
    </row>
    <row r="14" spans="1:10" ht="12.75">
      <c r="A14" s="94"/>
      <c r="B14" s="88"/>
      <c r="C14" s="87"/>
      <c r="D14" s="87"/>
      <c r="E14" s="8"/>
      <c r="F14" s="8"/>
      <c r="G14" s="8"/>
      <c r="H14" s="8"/>
      <c r="I14" s="8"/>
      <c r="J14" s="8"/>
    </row>
    <row r="15" spans="1:10" ht="12.75">
      <c r="A15" s="94" t="s">
        <v>502</v>
      </c>
      <c r="B15" s="88" t="s">
        <v>187</v>
      </c>
      <c r="C15" s="87"/>
      <c r="D15" s="87"/>
      <c r="E15" s="8"/>
      <c r="F15" s="8"/>
      <c r="G15" s="8"/>
      <c r="H15" s="8"/>
      <c r="I15" s="8"/>
      <c r="J15" s="8"/>
    </row>
    <row r="16" spans="1:10" ht="12.75">
      <c r="A16" s="94"/>
      <c r="B16" s="88"/>
      <c r="C16" s="87"/>
      <c r="D16" s="87"/>
      <c r="E16" s="8"/>
      <c r="F16" s="8"/>
      <c r="G16" s="8"/>
      <c r="H16" s="8"/>
      <c r="I16" s="8"/>
      <c r="J16" s="8"/>
    </row>
    <row r="17" spans="1:10" ht="12.75">
      <c r="A17" s="94"/>
      <c r="B17" s="88"/>
      <c r="C17" s="87"/>
      <c r="D17" s="87"/>
      <c r="E17" s="8"/>
      <c r="F17" s="8"/>
      <c r="G17" s="8"/>
      <c r="H17" s="8"/>
      <c r="I17" s="8"/>
      <c r="J17" s="8"/>
    </row>
    <row r="18" spans="1:10" ht="12.75">
      <c r="A18" s="94"/>
      <c r="B18" s="88"/>
      <c r="C18" s="87"/>
      <c r="D18" s="87"/>
      <c r="E18" s="8"/>
      <c r="F18" s="8"/>
      <c r="G18" s="8"/>
      <c r="H18" s="8"/>
      <c r="I18" s="8"/>
      <c r="J18" s="8"/>
    </row>
    <row r="19" spans="1:10" ht="12.75">
      <c r="A19" s="94"/>
      <c r="B19" s="88"/>
      <c r="C19" s="87"/>
      <c r="D19" s="87"/>
      <c r="E19" s="8"/>
      <c r="F19" s="8"/>
      <c r="G19" s="8"/>
      <c r="H19" s="8"/>
      <c r="I19" s="8"/>
      <c r="J19" s="8"/>
    </row>
    <row r="20" spans="1:10" ht="12.75">
      <c r="A20" s="82" t="s">
        <v>188</v>
      </c>
      <c r="B20" s="88" t="s">
        <v>189</v>
      </c>
      <c r="C20" s="87"/>
      <c r="D20" s="87"/>
      <c r="E20" s="8"/>
      <c r="F20" s="8"/>
      <c r="G20" s="8"/>
      <c r="H20" s="8"/>
      <c r="I20" s="8"/>
      <c r="J20" s="8"/>
    </row>
    <row r="21" spans="1:10" ht="12.75">
      <c r="A21" s="82"/>
      <c r="B21" s="88"/>
      <c r="C21" s="87"/>
      <c r="D21" s="87"/>
      <c r="E21" s="8"/>
      <c r="F21" s="8"/>
      <c r="G21" s="8"/>
      <c r="H21" s="8"/>
      <c r="I21" s="8"/>
      <c r="J21" s="8"/>
    </row>
    <row r="22" spans="1:10" ht="12.75">
      <c r="A22" s="82"/>
      <c r="B22" s="88"/>
      <c r="C22" s="87"/>
      <c r="D22" s="87"/>
      <c r="E22" s="8"/>
      <c r="F22" s="8"/>
      <c r="G22" s="8"/>
      <c r="H22" s="8"/>
      <c r="I22" s="8"/>
      <c r="J22" s="8"/>
    </row>
    <row r="23" spans="1:10" ht="12.75">
      <c r="A23" s="94" t="s">
        <v>190</v>
      </c>
      <c r="B23" s="88" t="s">
        <v>191</v>
      </c>
      <c r="C23" s="87"/>
      <c r="D23" s="87"/>
      <c r="E23" s="8"/>
      <c r="F23" s="8"/>
      <c r="G23" s="8"/>
      <c r="H23" s="8"/>
      <c r="I23" s="8"/>
      <c r="J23" s="8"/>
    </row>
    <row r="24" spans="1:10" ht="12.75">
      <c r="A24" s="94"/>
      <c r="B24" s="88"/>
      <c r="C24" s="87"/>
      <c r="D24" s="87"/>
      <c r="E24" s="8"/>
      <c r="F24" s="8"/>
      <c r="G24" s="8"/>
      <c r="H24" s="8"/>
      <c r="I24" s="8"/>
      <c r="J24" s="8"/>
    </row>
    <row r="25" spans="1:10" ht="12.75">
      <c r="A25" s="94"/>
      <c r="B25" s="88"/>
      <c r="C25" s="87"/>
      <c r="D25" s="87"/>
      <c r="E25" s="8"/>
      <c r="F25" s="8"/>
      <c r="G25" s="8"/>
      <c r="H25" s="8"/>
      <c r="I25" s="8"/>
      <c r="J25" s="8"/>
    </row>
    <row r="26" spans="1:10" ht="12.75">
      <c r="A26" s="94" t="s">
        <v>192</v>
      </c>
      <c r="B26" s="88" t="s">
        <v>193</v>
      </c>
      <c r="C26" s="87"/>
      <c r="D26" s="87"/>
      <c r="E26" s="8"/>
      <c r="F26" s="8"/>
      <c r="G26" s="8"/>
      <c r="H26" s="8"/>
      <c r="I26" s="8"/>
      <c r="J26" s="8"/>
    </row>
    <row r="27" spans="1:10" ht="12.75">
      <c r="A27" s="94"/>
      <c r="B27" s="88"/>
      <c r="C27" s="87"/>
      <c r="D27" s="87"/>
      <c r="E27" s="8"/>
      <c r="F27" s="8"/>
      <c r="G27" s="8"/>
      <c r="H27" s="8"/>
      <c r="I27" s="8"/>
      <c r="J27" s="8"/>
    </row>
    <row r="28" spans="1:10" ht="12.75">
      <c r="A28" s="94"/>
      <c r="B28" s="88"/>
      <c r="C28" s="87"/>
      <c r="D28" s="87"/>
      <c r="E28" s="8"/>
      <c r="F28" s="8"/>
      <c r="G28" s="8"/>
      <c r="H28" s="8"/>
      <c r="I28" s="8"/>
      <c r="J28" s="8"/>
    </row>
    <row r="29" spans="1:10" ht="12.75">
      <c r="A29" s="82" t="s">
        <v>194</v>
      </c>
      <c r="B29" s="88" t="s">
        <v>195</v>
      </c>
      <c r="C29" s="87"/>
      <c r="D29" s="87"/>
      <c r="E29" s="8"/>
      <c r="F29" s="8"/>
      <c r="G29" s="8"/>
      <c r="H29" s="8"/>
      <c r="I29" s="8"/>
      <c r="J29" s="8"/>
    </row>
    <row r="30" spans="1:10" ht="12.75">
      <c r="A30" s="82" t="s">
        <v>196</v>
      </c>
      <c r="B30" s="88" t="s">
        <v>197</v>
      </c>
      <c r="C30" s="87"/>
      <c r="D30" s="87"/>
      <c r="E30" s="8"/>
      <c r="F30" s="8"/>
      <c r="G30" s="8"/>
      <c r="H30" s="8"/>
      <c r="I30" s="8"/>
      <c r="J30" s="8"/>
    </row>
    <row r="31" spans="1:10" ht="12.75">
      <c r="A31" s="239" t="s">
        <v>198</v>
      </c>
      <c r="B31" s="240" t="s">
        <v>199</v>
      </c>
      <c r="C31" s="86"/>
      <c r="D31" s="86"/>
      <c r="E31" s="8"/>
      <c r="F31" s="8"/>
      <c r="G31" s="8"/>
      <c r="H31" s="8"/>
      <c r="I31" s="8"/>
      <c r="J31" s="8"/>
    </row>
    <row r="32" spans="1:10" ht="12.75">
      <c r="A32" s="241"/>
      <c r="B32" s="167"/>
      <c r="C32" s="87"/>
      <c r="D32" s="87"/>
      <c r="E32" s="8"/>
      <c r="F32" s="8"/>
      <c r="G32" s="8"/>
      <c r="H32" s="8"/>
      <c r="I32" s="8"/>
      <c r="J32" s="8"/>
    </row>
    <row r="33" spans="1:10" ht="12.75">
      <c r="A33" s="241"/>
      <c r="B33" s="167"/>
      <c r="C33" s="87"/>
      <c r="D33" s="87"/>
      <c r="E33" s="8"/>
      <c r="F33" s="8"/>
      <c r="G33" s="8"/>
      <c r="H33" s="8"/>
      <c r="I33" s="8"/>
      <c r="J33" s="8"/>
    </row>
    <row r="34" spans="1:10" ht="12.75">
      <c r="A34" s="241"/>
      <c r="B34" s="167"/>
      <c r="C34" s="87"/>
      <c r="D34" s="87"/>
      <c r="E34" s="8"/>
      <c r="F34" s="8"/>
      <c r="G34" s="8"/>
      <c r="H34" s="8"/>
      <c r="I34" s="8"/>
      <c r="J34" s="8"/>
    </row>
    <row r="35" spans="1:10" ht="12.75">
      <c r="A35" s="241"/>
      <c r="B35" s="167"/>
      <c r="C35" s="87"/>
      <c r="D35" s="87"/>
      <c r="E35" s="8"/>
      <c r="F35" s="8"/>
      <c r="G35" s="8"/>
      <c r="H35" s="8"/>
      <c r="I35" s="8"/>
      <c r="J35" s="8"/>
    </row>
    <row r="36" spans="1:10" ht="12.75">
      <c r="A36" s="94" t="s">
        <v>200</v>
      </c>
      <c r="B36" s="88" t="s">
        <v>201</v>
      </c>
      <c r="C36" s="87"/>
      <c r="D36" s="87"/>
      <c r="E36" s="8"/>
      <c r="F36" s="8"/>
      <c r="G36" s="8"/>
      <c r="H36" s="8"/>
      <c r="I36" s="8"/>
      <c r="J36" s="8"/>
    </row>
    <row r="37" spans="1:10" ht="12.75">
      <c r="A37" s="94"/>
      <c r="B37" s="88"/>
      <c r="C37" s="87"/>
      <c r="D37" s="87"/>
      <c r="E37" s="8"/>
      <c r="F37" s="8"/>
      <c r="G37" s="8"/>
      <c r="H37" s="8"/>
      <c r="I37" s="8"/>
      <c r="J37" s="8"/>
    </row>
    <row r="38" spans="1:10" ht="12.75">
      <c r="A38" s="94"/>
      <c r="B38" s="88"/>
      <c r="C38" s="87"/>
      <c r="D38" s="87"/>
      <c r="E38" s="8"/>
      <c r="F38" s="8"/>
      <c r="G38" s="8"/>
      <c r="H38" s="8"/>
      <c r="I38" s="8"/>
      <c r="J38" s="8"/>
    </row>
    <row r="39" spans="1:10" ht="12.75">
      <c r="A39" s="94"/>
      <c r="B39" s="88"/>
      <c r="C39" s="87"/>
      <c r="D39" s="87"/>
      <c r="E39" s="8"/>
      <c r="F39" s="8"/>
      <c r="G39" s="8"/>
      <c r="H39" s="8"/>
      <c r="I39" s="8"/>
      <c r="J39" s="8"/>
    </row>
    <row r="40" spans="1:10" ht="12.75">
      <c r="A40" s="94"/>
      <c r="B40" s="88"/>
      <c r="C40" s="87"/>
      <c r="D40" s="87"/>
      <c r="E40" s="8"/>
      <c r="F40" s="8"/>
      <c r="G40" s="8"/>
      <c r="H40" s="8"/>
      <c r="I40" s="8"/>
      <c r="J40" s="8"/>
    </row>
    <row r="41" spans="1:10" ht="12.75">
      <c r="A41" s="94" t="s">
        <v>202</v>
      </c>
      <c r="B41" s="88" t="s">
        <v>203</v>
      </c>
      <c r="C41" s="87"/>
      <c r="D41" s="87"/>
      <c r="E41" s="8"/>
      <c r="F41" s="8"/>
      <c r="G41" s="8"/>
      <c r="H41" s="8"/>
      <c r="I41" s="8"/>
      <c r="J41" s="8"/>
    </row>
    <row r="42" spans="1:10" ht="12.75">
      <c r="A42" s="94"/>
      <c r="B42" s="88"/>
      <c r="C42" s="87"/>
      <c r="D42" s="87"/>
      <c r="E42" s="8"/>
      <c r="F42" s="8"/>
      <c r="G42" s="8"/>
      <c r="H42" s="8"/>
      <c r="I42" s="8"/>
      <c r="J42" s="8"/>
    </row>
    <row r="43" spans="1:10" ht="12.75">
      <c r="A43" s="94"/>
      <c r="B43" s="88"/>
      <c r="C43" s="87"/>
      <c r="D43" s="87"/>
      <c r="E43" s="8"/>
      <c r="F43" s="8"/>
      <c r="G43" s="8"/>
      <c r="H43" s="8"/>
      <c r="I43" s="8"/>
      <c r="J43" s="8"/>
    </row>
    <row r="44" spans="1:10" ht="12.75">
      <c r="A44" s="94"/>
      <c r="B44" s="88"/>
      <c r="C44" s="87"/>
      <c r="D44" s="87"/>
      <c r="E44" s="8"/>
      <c r="F44" s="8"/>
      <c r="G44" s="8"/>
      <c r="H44" s="8"/>
      <c r="I44" s="8"/>
      <c r="J44" s="8"/>
    </row>
    <row r="45" spans="1:10" ht="12.75">
      <c r="A45" s="94"/>
      <c r="B45" s="88"/>
      <c r="C45" s="87"/>
      <c r="D45" s="87"/>
      <c r="E45" s="8"/>
      <c r="F45" s="8"/>
      <c r="G45" s="8"/>
      <c r="H45" s="8"/>
      <c r="I45" s="8"/>
      <c r="J45" s="8"/>
    </row>
    <row r="46" spans="1:10" ht="12.75">
      <c r="A46" s="94" t="s">
        <v>204</v>
      </c>
      <c r="B46" s="88" t="s">
        <v>205</v>
      </c>
      <c r="C46" s="87"/>
      <c r="D46" s="87"/>
      <c r="E46" s="8"/>
      <c r="F46" s="8"/>
      <c r="G46" s="8"/>
      <c r="H46" s="8"/>
      <c r="I46" s="8"/>
      <c r="J46" s="8"/>
    </row>
    <row r="47" spans="1:10" ht="12.75">
      <c r="A47" s="94" t="s">
        <v>206</v>
      </c>
      <c r="B47" s="88" t="s">
        <v>207</v>
      </c>
      <c r="C47" s="87"/>
      <c r="D47" s="87"/>
      <c r="E47" s="8"/>
      <c r="F47" s="8"/>
      <c r="G47" s="8"/>
      <c r="H47" s="8"/>
      <c r="I47" s="8"/>
      <c r="J47" s="8"/>
    </row>
    <row r="48" spans="1:10" ht="12.75">
      <c r="A48" s="239" t="s">
        <v>208</v>
      </c>
      <c r="B48" s="240" t="s">
        <v>209</v>
      </c>
      <c r="C48" s="86"/>
      <c r="D48" s="86"/>
      <c r="E48" s="8"/>
      <c r="F48" s="8"/>
      <c r="G48" s="8"/>
      <c r="H48" s="8"/>
      <c r="I48" s="8"/>
      <c r="J48" s="8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&amp;"Times New Roman,Normál"&amp;12 3/2019. (III. 5.)&amp;"Calibri,Általános"&amp;11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Normal="80" zoomScaleSheetLayoutView="100" workbookViewId="0" topLeftCell="A4">
      <selection activeCell="F18" sqref="F18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38.25" customHeight="1">
      <c r="A1" s="124" t="s">
        <v>288</v>
      </c>
      <c r="B1" s="124"/>
      <c r="C1" s="124"/>
      <c r="D1" s="124"/>
      <c r="E1" s="124"/>
      <c r="F1" s="124"/>
      <c r="G1" s="124"/>
      <c r="H1" s="124"/>
    </row>
    <row r="2" spans="1:8" ht="95.25" customHeight="1">
      <c r="A2" s="125" t="s">
        <v>518</v>
      </c>
      <c r="B2" s="125"/>
      <c r="C2" s="125"/>
      <c r="D2" s="125"/>
      <c r="E2" s="125"/>
      <c r="F2" s="125"/>
      <c r="G2" s="197"/>
      <c r="H2" s="197"/>
    </row>
    <row r="3" spans="1:8" ht="20.25" customHeight="1">
      <c r="A3" s="242"/>
      <c r="B3" s="243"/>
      <c r="C3" s="243"/>
      <c r="D3" s="243"/>
      <c r="E3" s="243"/>
      <c r="F3" s="243"/>
      <c r="G3" s="243"/>
      <c r="H3" s="243"/>
    </row>
    <row r="4" ht="12.75">
      <c r="A4" s="127" t="s">
        <v>27</v>
      </c>
    </row>
    <row r="5" spans="1:5" ht="86.25" customHeight="1">
      <c r="A5" s="73" t="s">
        <v>28</v>
      </c>
      <c r="B5" s="74" t="s">
        <v>29</v>
      </c>
      <c r="C5" s="233" t="s">
        <v>515</v>
      </c>
      <c r="D5" s="233" t="s">
        <v>516</v>
      </c>
      <c r="E5" s="233" t="s">
        <v>519</v>
      </c>
    </row>
    <row r="6" spans="1:5" ht="12.75">
      <c r="A6" s="98" t="s">
        <v>432</v>
      </c>
      <c r="B6" s="82" t="s">
        <v>433</v>
      </c>
      <c r="C6" s="8"/>
      <c r="D6" s="8"/>
      <c r="E6" s="238"/>
    </row>
    <row r="7" spans="1:5" ht="12.75">
      <c r="A7" s="244" t="s">
        <v>520</v>
      </c>
      <c r="B7" s="244" t="s">
        <v>433</v>
      </c>
      <c r="C7" s="8"/>
      <c r="D7" s="8"/>
      <c r="E7" s="8"/>
    </row>
    <row r="8" spans="1:5" ht="12.75">
      <c r="A8" s="97" t="s">
        <v>434</v>
      </c>
      <c r="B8" s="82" t="s">
        <v>435</v>
      </c>
      <c r="C8" s="8"/>
      <c r="D8" s="8"/>
      <c r="E8" s="8"/>
    </row>
    <row r="9" spans="1:5" ht="12.75">
      <c r="A9" s="98" t="s">
        <v>521</v>
      </c>
      <c r="B9" s="82" t="s">
        <v>437</v>
      </c>
      <c r="C9" s="8"/>
      <c r="D9" s="8"/>
      <c r="E9" s="8"/>
    </row>
    <row r="10" spans="1:5" ht="12.75">
      <c r="A10" s="244" t="s">
        <v>520</v>
      </c>
      <c r="B10" s="244" t="s">
        <v>437</v>
      </c>
      <c r="C10" s="8"/>
      <c r="D10" s="8"/>
      <c r="E10" s="8"/>
    </row>
    <row r="11" spans="1:5" ht="12.75">
      <c r="A11" s="245" t="s">
        <v>438</v>
      </c>
      <c r="B11" s="89" t="s">
        <v>439</v>
      </c>
      <c r="C11" s="8"/>
      <c r="D11" s="8"/>
      <c r="E11" s="8"/>
    </row>
    <row r="12" spans="1:5" ht="12.75">
      <c r="A12" s="97" t="s">
        <v>522</v>
      </c>
      <c r="B12" s="82" t="s">
        <v>441</v>
      </c>
      <c r="C12" s="8"/>
      <c r="D12" s="8"/>
      <c r="E12" s="8"/>
    </row>
    <row r="13" spans="1:5" ht="12.75">
      <c r="A13" s="244" t="s">
        <v>523</v>
      </c>
      <c r="B13" s="244" t="s">
        <v>441</v>
      </c>
      <c r="C13" s="8"/>
      <c r="D13" s="8"/>
      <c r="E13" s="8"/>
    </row>
    <row r="14" spans="1:5" ht="12.75">
      <c r="A14" s="98" t="s">
        <v>524</v>
      </c>
      <c r="B14" s="82" t="s">
        <v>443</v>
      </c>
      <c r="C14" s="8"/>
      <c r="D14" s="8"/>
      <c r="E14" s="8"/>
    </row>
    <row r="15" spans="1:5" ht="12.75">
      <c r="A15" s="94" t="s">
        <v>525</v>
      </c>
      <c r="B15" s="82" t="s">
        <v>445</v>
      </c>
      <c r="C15" s="71"/>
      <c r="D15" s="71"/>
      <c r="E15" s="71"/>
    </row>
    <row r="16" spans="1:5" ht="12.75">
      <c r="A16" s="244" t="s">
        <v>526</v>
      </c>
      <c r="B16" s="244" t="s">
        <v>445</v>
      </c>
      <c r="C16" s="71"/>
      <c r="D16" s="71"/>
      <c r="E16" s="71"/>
    </row>
    <row r="17" spans="1:5" ht="12.75">
      <c r="A17" s="98" t="s">
        <v>527</v>
      </c>
      <c r="B17" s="82" t="s">
        <v>447</v>
      </c>
      <c r="C17" s="71"/>
      <c r="D17" s="71"/>
      <c r="E17" s="71"/>
    </row>
    <row r="18" spans="1:5" ht="12.75">
      <c r="A18" s="246" t="s">
        <v>448</v>
      </c>
      <c r="B18" s="89" t="s">
        <v>449</v>
      </c>
      <c r="C18" s="71"/>
      <c r="D18" s="71"/>
      <c r="E18" s="71"/>
    </row>
    <row r="19" spans="1:5" ht="12.75">
      <c r="A19" s="97" t="s">
        <v>472</v>
      </c>
      <c r="B19" s="82" t="s">
        <v>473</v>
      </c>
      <c r="C19" s="71"/>
      <c r="D19" s="71"/>
      <c r="E19" s="71"/>
    </row>
    <row r="20" spans="1:5" ht="12.75">
      <c r="A20" s="94" t="s">
        <v>474</v>
      </c>
      <c r="B20" s="82" t="s">
        <v>475</v>
      </c>
      <c r="C20" s="71"/>
      <c r="D20" s="71"/>
      <c r="E20" s="71"/>
    </row>
    <row r="21" spans="1:5" ht="12.75">
      <c r="A21" s="98" t="s">
        <v>476</v>
      </c>
      <c r="B21" s="82" t="s">
        <v>477</v>
      </c>
      <c r="C21" s="71"/>
      <c r="D21" s="71"/>
      <c r="E21" s="71"/>
    </row>
    <row r="22" spans="1:5" ht="12.75">
      <c r="A22" s="98" t="s">
        <v>528</v>
      </c>
      <c r="B22" s="82" t="s">
        <v>479</v>
      </c>
      <c r="C22" s="71"/>
      <c r="D22" s="71"/>
      <c r="E22" s="71"/>
    </row>
    <row r="23" spans="1:5" ht="12.75">
      <c r="A23" s="244" t="s">
        <v>529</v>
      </c>
      <c r="B23" s="244" t="s">
        <v>479</v>
      </c>
      <c r="C23" s="71"/>
      <c r="D23" s="71"/>
      <c r="E23" s="71"/>
    </row>
    <row r="24" spans="1:5" ht="12.75">
      <c r="A24" s="244" t="s">
        <v>530</v>
      </c>
      <c r="B24" s="244" t="s">
        <v>479</v>
      </c>
      <c r="C24" s="71"/>
      <c r="D24" s="71"/>
      <c r="E24" s="71"/>
    </row>
    <row r="25" spans="1:5" ht="12.75">
      <c r="A25" s="247" t="s">
        <v>531</v>
      </c>
      <c r="B25" s="247" t="s">
        <v>479</v>
      </c>
      <c r="C25" s="71"/>
      <c r="D25" s="71"/>
      <c r="E25" s="71"/>
    </row>
    <row r="26" spans="1:5" ht="12.75">
      <c r="A26" s="248" t="s">
        <v>482</v>
      </c>
      <c r="B26" s="92" t="s">
        <v>483</v>
      </c>
      <c r="C26" s="71"/>
      <c r="D26" s="71"/>
      <c r="E26" s="71"/>
    </row>
    <row r="27" spans="1:2" ht="12.75">
      <c r="A27" s="249"/>
      <c r="B27" s="250"/>
    </row>
    <row r="28" spans="1:7" ht="24.75" customHeight="1">
      <c r="A28" s="73" t="s">
        <v>28</v>
      </c>
      <c r="B28" s="74" t="s">
        <v>29</v>
      </c>
      <c r="C28" s="251" t="s">
        <v>532</v>
      </c>
      <c r="D28" s="251" t="s">
        <v>533</v>
      </c>
      <c r="E28" s="71" t="s">
        <v>534</v>
      </c>
      <c r="F28" s="252" t="s">
        <v>535</v>
      </c>
      <c r="G28" s="253" t="s">
        <v>536</v>
      </c>
    </row>
    <row r="29" spans="1:7" ht="12.75">
      <c r="A29" s="234" t="s">
        <v>537</v>
      </c>
      <c r="B29" s="92" t="s">
        <v>538</v>
      </c>
      <c r="C29" s="71"/>
      <c r="D29" s="71"/>
      <c r="E29" s="71"/>
      <c r="F29" s="254"/>
      <c r="G29" s="71"/>
    </row>
    <row r="30" spans="1:7" ht="12.75">
      <c r="A30" s="255" t="s">
        <v>539</v>
      </c>
      <c r="B30" s="92"/>
      <c r="C30" s="235"/>
      <c r="D30" s="235"/>
      <c r="E30" s="235"/>
      <c r="F30" s="256"/>
      <c r="G30" s="71"/>
    </row>
    <row r="31" spans="1:7" ht="12.75">
      <c r="A31" s="255" t="s">
        <v>540</v>
      </c>
      <c r="B31" s="92"/>
      <c r="C31" s="235"/>
      <c r="D31" s="235"/>
      <c r="E31" s="235"/>
      <c r="F31" s="256"/>
      <c r="G31" s="71"/>
    </row>
    <row r="32" spans="1:7" ht="12.75">
      <c r="A32" s="255" t="s">
        <v>541</v>
      </c>
      <c r="B32" s="92"/>
      <c r="C32" s="235"/>
      <c r="D32" s="235"/>
      <c r="E32" s="235"/>
      <c r="F32" s="256"/>
      <c r="G32" s="71"/>
    </row>
    <row r="33" spans="1:7" ht="12.75">
      <c r="A33" s="255" t="s">
        <v>542</v>
      </c>
      <c r="B33" s="92"/>
      <c r="C33" s="235"/>
      <c r="D33" s="235"/>
      <c r="E33" s="235"/>
      <c r="F33" s="256"/>
      <c r="G33" s="71"/>
    </row>
    <row r="34" spans="1:7" ht="12.75">
      <c r="A34" s="255" t="s">
        <v>543</v>
      </c>
      <c r="B34" s="92" t="s">
        <v>353</v>
      </c>
      <c r="C34" s="235"/>
      <c r="D34" s="235"/>
      <c r="E34" s="235"/>
      <c r="F34" s="256"/>
      <c r="G34" s="71"/>
    </row>
    <row r="35" spans="1:7" ht="12.75">
      <c r="A35" s="255" t="s">
        <v>544</v>
      </c>
      <c r="B35" s="92"/>
      <c r="C35" s="235"/>
      <c r="D35" s="235"/>
      <c r="E35" s="235"/>
      <c r="F35" s="256"/>
      <c r="G35" s="71"/>
    </row>
    <row r="36" spans="1:7" ht="12.75">
      <c r="A36" s="248" t="s">
        <v>545</v>
      </c>
      <c r="B36" s="92"/>
      <c r="C36" s="119"/>
      <c r="D36" s="119"/>
      <c r="E36" s="119"/>
      <c r="F36" s="257"/>
      <c r="G36" s="71"/>
    </row>
    <row r="37" spans="1:2" ht="12.75">
      <c r="A37" s="249"/>
      <c r="B37" s="250"/>
    </row>
    <row r="38" spans="1:2" ht="12.75">
      <c r="A38" s="249"/>
      <c r="B38" s="250"/>
    </row>
    <row r="39" spans="1:2" ht="12.75">
      <c r="A39" s="249"/>
      <c r="B39" s="250"/>
    </row>
    <row r="40" spans="1:2" ht="12.75">
      <c r="A40" s="249"/>
      <c r="B40" s="250"/>
    </row>
    <row r="41" spans="1:2" ht="12.75">
      <c r="A41" s="249"/>
      <c r="B41" s="250"/>
    </row>
    <row r="42" spans="1:2" ht="12.75">
      <c r="A42" s="249"/>
      <c r="B42" s="250"/>
    </row>
    <row r="43" spans="1:2" ht="12.75">
      <c r="A43" s="249"/>
      <c r="B43" s="250"/>
    </row>
    <row r="44" spans="1:2" ht="12.75">
      <c r="A44" s="249"/>
      <c r="B44" s="250"/>
    </row>
    <row r="45" spans="1:2" ht="12.75">
      <c r="A45" s="249"/>
      <c r="B45" s="250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258"/>
      <c r="B48" s="7"/>
      <c r="C48" s="7"/>
      <c r="D48" s="7"/>
      <c r="E48" s="7"/>
      <c r="F48" s="7"/>
      <c r="G48" s="7"/>
    </row>
    <row r="49" spans="1:7" ht="12.75">
      <c r="A49" s="259"/>
      <c r="B49" s="7"/>
      <c r="C49" s="7"/>
      <c r="D49" s="7"/>
      <c r="E49" s="7"/>
      <c r="F49" s="7"/>
      <c r="G49" s="7"/>
    </row>
    <row r="50" spans="1:7" ht="12.75">
      <c r="A50" s="259"/>
      <c r="B50" s="7"/>
      <c r="C50" s="7"/>
      <c r="D50" s="7"/>
      <c r="E50" s="7"/>
      <c r="F50" s="7"/>
      <c r="G50" s="7"/>
    </row>
    <row r="51" spans="1:7" ht="12.75">
      <c r="A51" s="259"/>
      <c r="B51" s="7"/>
      <c r="C51" s="7"/>
      <c r="D51" s="7"/>
      <c r="E51" s="7"/>
      <c r="F51" s="7"/>
      <c r="G51" s="7"/>
    </row>
    <row r="52" spans="1:7" ht="12.75">
      <c r="A52" s="259"/>
      <c r="B52" s="7"/>
      <c r="C52" s="7"/>
      <c r="D52" s="7"/>
      <c r="E52" s="7"/>
      <c r="F52" s="7"/>
      <c r="G52" s="7"/>
    </row>
    <row r="53" spans="1:7" ht="12.75">
      <c r="A53" s="259"/>
      <c r="B53" s="7"/>
      <c r="C53" s="7"/>
      <c r="D53" s="7"/>
      <c r="E53" s="7"/>
      <c r="F53" s="7"/>
      <c r="G53" s="7"/>
    </row>
    <row r="54" spans="1:7" ht="12.75">
      <c r="A54" s="258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8" ht="45.75" customHeight="1">
      <c r="A56" s="260"/>
      <c r="B56" s="260"/>
      <c r="C56" s="260"/>
      <c r="D56" s="260"/>
      <c r="E56" s="260"/>
      <c r="F56" s="260"/>
      <c r="G56" s="260"/>
      <c r="H56" s="260"/>
    </row>
    <row r="59" ht="12.75">
      <c r="A59" s="261"/>
    </row>
    <row r="60" ht="12.75">
      <c r="A60" s="259"/>
    </row>
    <row r="61" ht="12.75">
      <c r="A61" s="259"/>
    </row>
    <row r="62" ht="12.75">
      <c r="A62" s="259"/>
    </row>
    <row r="63" ht="12.75">
      <c r="A63" s="258"/>
    </row>
    <row r="64" ht="12.75">
      <c r="A64" s="259"/>
    </row>
    <row r="66" ht="12.75">
      <c r="A66" s="262"/>
    </row>
    <row r="67" ht="12.75">
      <c r="A67" s="262"/>
    </row>
    <row r="68" ht="12.75">
      <c r="A68" s="263"/>
    </row>
    <row r="69" ht="12.75">
      <c r="A69" s="263"/>
    </row>
    <row r="70" ht="12.75">
      <c r="A70" s="263"/>
    </row>
    <row r="71" ht="12.75">
      <c r="A71" s="263"/>
    </row>
    <row r="72" ht="12.75">
      <c r="A72" s="263"/>
    </row>
    <row r="73" ht="12.75">
      <c r="A73" s="263"/>
    </row>
  </sheetData>
  <sheetProtection selectLockedCells="1" selectUnlockedCells="1"/>
  <mergeCells count="3">
    <mergeCell ref="A1:H1"/>
    <mergeCell ref="A2:F2"/>
    <mergeCell ref="A56:H56"/>
  </mergeCells>
  <hyperlinks>
    <hyperlink ref="A18" r:id="rId1" display="Belföldi értékpapírok bevételei "/>
  </hyperlinks>
  <printOptions/>
  <pageMargins left="0.7083333333333334" right="0.7083333333333334" top="0.7618055555555556" bottom="0.7479166666666667" header="0.31527777777777777" footer="0.5118055555555555"/>
  <pageSetup horizontalDpi="300" verticalDpi="300" orientation="portrait" paperSize="9" scale="55"/>
  <headerFooter alignWithMargins="0">
    <oddHeader>&amp;C12. melléklet a &amp;"Times New Roman,Normál"&amp;12 3/2019. (III. 5.)&amp;"Calibri,Általános"&amp;11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Normal="80" zoomScaleSheetLayoutView="100" workbookViewId="0" topLeftCell="A1">
      <selection activeCell="C22" sqref="C22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24" customHeight="1">
      <c r="A1" s="124" t="s">
        <v>288</v>
      </c>
      <c r="B1" s="124"/>
    </row>
    <row r="2" spans="1:3" ht="18" customHeight="1">
      <c r="A2" s="125" t="s">
        <v>546</v>
      </c>
      <c r="B2" s="125"/>
      <c r="C2" s="264"/>
    </row>
    <row r="3" spans="1:3" ht="12.75">
      <c r="A3" s="3"/>
      <c r="B3" s="3"/>
      <c r="C3" s="264"/>
    </row>
    <row r="4" ht="12.75">
      <c r="A4" s="127" t="s">
        <v>27</v>
      </c>
    </row>
    <row r="5" spans="1:3" ht="12.75">
      <c r="A5" s="265" t="s">
        <v>547</v>
      </c>
      <c r="B5" s="266" t="s">
        <v>548</v>
      </c>
      <c r="C5" s="267" t="s">
        <v>549</v>
      </c>
    </row>
    <row r="6" spans="1:3" ht="12.75">
      <c r="A6" s="8" t="s">
        <v>4</v>
      </c>
      <c r="B6" s="268">
        <v>0</v>
      </c>
      <c r="C6" s="269">
        <v>18093780</v>
      </c>
    </row>
    <row r="7" spans="1:3" ht="29.25" customHeight="1">
      <c r="A7" s="270" t="s">
        <v>5</v>
      </c>
      <c r="B7" s="268">
        <v>0</v>
      </c>
      <c r="C7" s="269">
        <v>1503308</v>
      </c>
    </row>
    <row r="8" spans="1:3" ht="12.75">
      <c r="A8" s="8" t="s">
        <v>6</v>
      </c>
      <c r="B8" s="268">
        <v>0</v>
      </c>
      <c r="C8" s="269">
        <v>9327184</v>
      </c>
    </row>
    <row r="9" spans="1:3" ht="12.75">
      <c r="A9" s="8" t="s">
        <v>7</v>
      </c>
      <c r="B9" s="268">
        <v>0</v>
      </c>
      <c r="C9" s="269">
        <v>0</v>
      </c>
    </row>
    <row r="10" spans="1:3" ht="12.75">
      <c r="A10" s="8" t="s">
        <v>8</v>
      </c>
      <c r="B10" s="268">
        <v>0</v>
      </c>
      <c r="C10" s="269">
        <v>0</v>
      </c>
    </row>
    <row r="11" spans="1:3" ht="12.75">
      <c r="A11" s="8" t="s">
        <v>9</v>
      </c>
      <c r="B11" s="268">
        <v>0</v>
      </c>
      <c r="C11" s="269">
        <v>23908703</v>
      </c>
    </row>
    <row r="12" spans="1:3" ht="12.75">
      <c r="A12" s="8" t="s">
        <v>10</v>
      </c>
      <c r="B12" s="268">
        <v>0</v>
      </c>
      <c r="C12" s="269">
        <v>0</v>
      </c>
    </row>
    <row r="13" spans="1:3" ht="12.75">
      <c r="A13" s="8" t="s">
        <v>11</v>
      </c>
      <c r="B13" s="268">
        <v>0</v>
      </c>
      <c r="C13" s="269">
        <v>0</v>
      </c>
    </row>
    <row r="14" spans="1:3" ht="23.25" customHeight="1">
      <c r="A14" s="271" t="s">
        <v>550</v>
      </c>
      <c r="B14" s="177">
        <f>SUM(B6:B13)</f>
        <v>0</v>
      </c>
      <c r="C14" s="177">
        <f>SUM(C6:C13)</f>
        <v>52832975</v>
      </c>
    </row>
    <row r="15" spans="1:3" ht="12.75">
      <c r="A15" s="272" t="s">
        <v>551</v>
      </c>
      <c r="B15" s="268">
        <v>0</v>
      </c>
      <c r="C15" s="269">
        <v>0</v>
      </c>
    </row>
    <row r="16" spans="1:3" ht="51" customHeight="1">
      <c r="A16" s="272" t="s">
        <v>552</v>
      </c>
      <c r="B16" s="268">
        <v>0</v>
      </c>
      <c r="C16" s="269">
        <v>52832965</v>
      </c>
    </row>
    <row r="17" spans="1:3" ht="19.5" customHeight="1">
      <c r="A17" s="272" t="s">
        <v>553</v>
      </c>
      <c r="B17" s="268"/>
      <c r="C17" s="269">
        <v>9</v>
      </c>
    </row>
    <row r="18" spans="1:3" ht="19.5" customHeight="1">
      <c r="A18" s="272" t="s">
        <v>554</v>
      </c>
      <c r="B18" s="268">
        <v>0</v>
      </c>
      <c r="C18" s="269">
        <v>1</v>
      </c>
    </row>
    <row r="19" spans="1:3" ht="24" customHeight="1">
      <c r="A19" s="273" t="s">
        <v>555</v>
      </c>
      <c r="B19" s="268">
        <v>0</v>
      </c>
      <c r="C19" s="269">
        <v>0</v>
      </c>
    </row>
    <row r="20" spans="1:3" ht="14.25" customHeight="1">
      <c r="A20" s="273" t="s">
        <v>556</v>
      </c>
      <c r="B20" s="268">
        <v>0</v>
      </c>
      <c r="C20" s="269">
        <v>0</v>
      </c>
    </row>
    <row r="21" spans="1:3" ht="12.75">
      <c r="A21" s="8" t="s">
        <v>557</v>
      </c>
      <c r="B21" s="268">
        <v>0</v>
      </c>
      <c r="C21" s="269">
        <v>0</v>
      </c>
    </row>
    <row r="22" spans="1:3" ht="24.75" customHeight="1">
      <c r="A22" s="96" t="s">
        <v>558</v>
      </c>
      <c r="B22" s="269">
        <f>SUM(B15:B21)</f>
        <v>0</v>
      </c>
      <c r="C22" s="269">
        <f>SUM(C15:C21)</f>
        <v>52832975</v>
      </c>
    </row>
    <row r="23" spans="1:3" ht="32.25" customHeight="1">
      <c r="A23" s="274" t="s">
        <v>559</v>
      </c>
      <c r="B23" s="275"/>
      <c r="C23" s="269">
        <v>0</v>
      </c>
    </row>
    <row r="24" spans="1:3" ht="12.75">
      <c r="A24" s="122" t="s">
        <v>560</v>
      </c>
      <c r="B24" s="177">
        <f>SUM(B22:B23)</f>
        <v>0</v>
      </c>
      <c r="C24" s="177">
        <f>SUM(C22:C23)</f>
        <v>52832975</v>
      </c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979166666666666" bottom="0.9840277777777777" header="0.5118055555555555" footer="0.5118055555555555"/>
  <pageSetup horizontalDpi="300" verticalDpi="300" orientation="portrait" paperSize="9" scale="55"/>
  <headerFooter alignWithMargins="0">
    <oddHeader>&amp;C13. melléklet a &amp;"Times New Roman,Normál"&amp;12 3/2019. (III. 5.) &amp;"Calibri,Általános"&amp;11önkormányzati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Normal="80" zoomScaleSheetLayoutView="100" workbookViewId="0" topLeftCell="A1">
      <selection activeCell="C11" sqref="C1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1" customWidth="1"/>
    <col min="4" max="4" width="19.57421875" style="0" customWidth="1"/>
  </cols>
  <sheetData>
    <row r="1" spans="1:4" ht="23.25" customHeight="1">
      <c r="A1" s="124" t="s">
        <v>288</v>
      </c>
      <c r="B1" s="124"/>
      <c r="C1" s="124"/>
      <c r="D1" s="124"/>
    </row>
    <row r="2" spans="1:4" ht="25.5" customHeight="1">
      <c r="A2" s="276" t="s">
        <v>561</v>
      </c>
      <c r="B2" s="276"/>
      <c r="C2" s="276"/>
      <c r="D2" s="276"/>
    </row>
    <row r="3" spans="1:4" ht="21.75" customHeight="1">
      <c r="A3" s="276"/>
      <c r="B3" s="236"/>
      <c r="C3" s="277"/>
      <c r="D3" s="236"/>
    </row>
    <row r="4" ht="20.25" customHeight="1">
      <c r="A4" s="127" t="s">
        <v>27</v>
      </c>
    </row>
    <row r="5" spans="1:4" ht="12.75">
      <c r="A5" s="10" t="s">
        <v>562</v>
      </c>
      <c r="B5" s="74" t="s">
        <v>29</v>
      </c>
      <c r="C5" s="278" t="s">
        <v>563</v>
      </c>
      <c r="D5" s="10" t="s">
        <v>296</v>
      </c>
    </row>
    <row r="6" spans="1:4" ht="26.25" customHeight="1">
      <c r="A6" s="279" t="s">
        <v>564</v>
      </c>
      <c r="B6" s="82" t="s">
        <v>259</v>
      </c>
      <c r="C6" s="133">
        <v>13876217</v>
      </c>
      <c r="D6" s="119">
        <f>SUM(C6:C6)</f>
        <v>13876217</v>
      </c>
    </row>
    <row r="7" spans="1:4" ht="22.5" customHeight="1">
      <c r="A7" s="280" t="s">
        <v>545</v>
      </c>
      <c r="B7" s="280"/>
      <c r="C7" s="179">
        <f>SUM(C6)</f>
        <v>13876217</v>
      </c>
      <c r="D7" s="281">
        <f>SUM(D6)</f>
        <v>13876217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portrait" paperSize="9"/>
  <headerFooter alignWithMargins="0">
    <oddHeader>&amp;C&amp;"Times New Roman,Normál"&amp;12 14. melléklet a 3/2019. (III. 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Normal="80" zoomScaleSheetLayoutView="100" workbookViewId="0" topLeftCell="A4">
      <selection activeCell="A77" sqref="A77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20.28125" style="65" customWidth="1"/>
  </cols>
  <sheetData>
    <row r="1" spans="1:3" ht="28.5" customHeight="1">
      <c r="A1" s="124" t="s">
        <v>288</v>
      </c>
      <c r="B1" s="124"/>
      <c r="C1" s="124"/>
    </row>
    <row r="2" spans="1:3" ht="26.25" customHeight="1">
      <c r="A2" s="125" t="s">
        <v>565</v>
      </c>
      <c r="B2" s="125"/>
      <c r="C2" s="125"/>
    </row>
    <row r="3" spans="1:3" ht="18.75" customHeight="1">
      <c r="A3" s="276"/>
      <c r="B3" s="282"/>
      <c r="C3" s="282"/>
    </row>
    <row r="4" ht="23.25" customHeight="1">
      <c r="A4" s="127" t="s">
        <v>27</v>
      </c>
    </row>
    <row r="5" spans="1:4" ht="12.75">
      <c r="A5" s="10" t="s">
        <v>562</v>
      </c>
      <c r="B5" s="74" t="s">
        <v>29</v>
      </c>
      <c r="C5" s="283" t="s">
        <v>566</v>
      </c>
      <c r="D5" s="284" t="s">
        <v>549</v>
      </c>
    </row>
    <row r="6" spans="1:4" ht="12.75">
      <c r="A6" s="8" t="s">
        <v>567</v>
      </c>
      <c r="B6" s="82" t="s">
        <v>140</v>
      </c>
      <c r="C6" s="285">
        <v>403000</v>
      </c>
      <c r="D6" s="133">
        <v>702000</v>
      </c>
    </row>
    <row r="7" spans="1:4" ht="12.75">
      <c r="A7" s="10" t="s">
        <v>139</v>
      </c>
      <c r="B7" s="89" t="s">
        <v>140</v>
      </c>
      <c r="C7" s="286">
        <f>SUM(C6)</f>
        <v>403000</v>
      </c>
      <c r="D7" s="287">
        <f>SUM(D6)</f>
        <v>702000</v>
      </c>
    </row>
    <row r="8" spans="1:4" ht="12.75">
      <c r="A8" s="97" t="s">
        <v>568</v>
      </c>
      <c r="B8" s="88" t="s">
        <v>144</v>
      </c>
      <c r="C8" s="256"/>
      <c r="D8" s="133"/>
    </row>
    <row r="9" spans="1:4" ht="12.75">
      <c r="A9" s="97" t="s">
        <v>569</v>
      </c>
      <c r="B9" s="88" t="s">
        <v>144</v>
      </c>
      <c r="C9" s="256"/>
      <c r="D9" s="133"/>
    </row>
    <row r="10" spans="1:4" ht="12.75">
      <c r="A10" s="97" t="s">
        <v>570</v>
      </c>
      <c r="B10" s="88" t="s">
        <v>144</v>
      </c>
      <c r="C10" s="256"/>
      <c r="D10" s="133"/>
    </row>
    <row r="11" spans="1:4" ht="12.75">
      <c r="A11" s="97" t="s">
        <v>571</v>
      </c>
      <c r="B11" s="88" t="s">
        <v>144</v>
      </c>
      <c r="C11" s="256"/>
      <c r="D11" s="133"/>
    </row>
    <row r="12" spans="1:4" ht="12.75">
      <c r="A12" s="94" t="s">
        <v>572</v>
      </c>
      <c r="B12" s="88" t="s">
        <v>144</v>
      </c>
      <c r="C12" s="256"/>
      <c r="D12" s="133"/>
    </row>
    <row r="13" spans="1:4" ht="12.75">
      <c r="A13" s="94" t="s">
        <v>573</v>
      </c>
      <c r="B13" s="88" t="s">
        <v>144</v>
      </c>
      <c r="C13" s="256"/>
      <c r="D13" s="133"/>
    </row>
    <row r="14" spans="1:4" ht="12.75">
      <c r="A14" s="110" t="s">
        <v>574</v>
      </c>
      <c r="B14" s="116" t="s">
        <v>144</v>
      </c>
      <c r="C14" s="257"/>
      <c r="D14" s="133"/>
    </row>
    <row r="15" spans="1:4" ht="12.75">
      <c r="A15" s="97" t="s">
        <v>575</v>
      </c>
      <c r="B15" s="88" t="s">
        <v>146</v>
      </c>
      <c r="C15" s="256"/>
      <c r="D15" s="133"/>
    </row>
    <row r="16" spans="1:4" ht="12.75">
      <c r="A16" s="288" t="s">
        <v>576</v>
      </c>
      <c r="B16" s="116" t="s">
        <v>146</v>
      </c>
      <c r="C16" s="257"/>
      <c r="D16" s="133"/>
    </row>
    <row r="17" spans="1:4" ht="12.75">
      <c r="A17" s="97" t="s">
        <v>577</v>
      </c>
      <c r="B17" s="88" t="s">
        <v>148</v>
      </c>
      <c r="C17" s="256"/>
      <c r="D17" s="133"/>
    </row>
    <row r="18" spans="1:4" ht="12.75">
      <c r="A18" s="97" t="s">
        <v>578</v>
      </c>
      <c r="B18" s="88" t="s">
        <v>148</v>
      </c>
      <c r="C18" s="256"/>
      <c r="D18" s="133"/>
    </row>
    <row r="19" spans="1:4" ht="12.75">
      <c r="A19" s="94" t="s">
        <v>579</v>
      </c>
      <c r="B19" s="88" t="s">
        <v>148</v>
      </c>
      <c r="C19" s="256"/>
      <c r="D19" s="133"/>
    </row>
    <row r="20" spans="1:4" ht="12.75">
      <c r="A20" s="94" t="s">
        <v>580</v>
      </c>
      <c r="B20" s="88" t="s">
        <v>148</v>
      </c>
      <c r="C20" s="256"/>
      <c r="D20" s="133"/>
    </row>
    <row r="21" spans="1:4" ht="12.75">
      <c r="A21" s="94" t="s">
        <v>581</v>
      </c>
      <c r="B21" s="88" t="s">
        <v>148</v>
      </c>
      <c r="C21" s="256"/>
      <c r="D21" s="133"/>
    </row>
    <row r="22" spans="1:4" ht="12.75">
      <c r="A22" s="95" t="s">
        <v>582</v>
      </c>
      <c r="B22" s="88" t="s">
        <v>148</v>
      </c>
      <c r="C22" s="256"/>
      <c r="D22" s="133"/>
    </row>
    <row r="23" spans="1:4" ht="12.75">
      <c r="A23" s="245" t="s">
        <v>583</v>
      </c>
      <c r="B23" s="116" t="s">
        <v>148</v>
      </c>
      <c r="C23" s="257"/>
      <c r="D23" s="133"/>
    </row>
    <row r="24" spans="1:4" ht="12.75">
      <c r="A24" s="97" t="s">
        <v>584</v>
      </c>
      <c r="B24" s="88" t="s">
        <v>150</v>
      </c>
      <c r="C24" s="256"/>
      <c r="D24" s="133"/>
    </row>
    <row r="25" spans="1:4" ht="12.75">
      <c r="A25" s="97" t="s">
        <v>585</v>
      </c>
      <c r="B25" s="88" t="s">
        <v>150</v>
      </c>
      <c r="C25" s="256"/>
      <c r="D25" s="133"/>
    </row>
    <row r="26" spans="1:4" ht="12.75">
      <c r="A26" s="245" t="s">
        <v>586</v>
      </c>
      <c r="B26" s="167" t="s">
        <v>150</v>
      </c>
      <c r="C26" s="257"/>
      <c r="D26" s="133"/>
    </row>
    <row r="27" spans="1:4" ht="12.75">
      <c r="A27" s="97" t="s">
        <v>587</v>
      </c>
      <c r="B27" s="88" t="s">
        <v>152</v>
      </c>
      <c r="C27" s="256"/>
      <c r="D27" s="133"/>
    </row>
    <row r="28" spans="1:4" ht="12.75">
      <c r="A28" s="94" t="s">
        <v>588</v>
      </c>
      <c r="B28" s="88" t="s">
        <v>152</v>
      </c>
      <c r="C28" s="256"/>
      <c r="D28" s="133"/>
    </row>
    <row r="29" spans="1:4" ht="12.75">
      <c r="A29" s="94" t="s">
        <v>589</v>
      </c>
      <c r="B29" s="88" t="s">
        <v>152</v>
      </c>
      <c r="C29" s="256"/>
      <c r="D29" s="133"/>
    </row>
    <row r="30" spans="1:4" ht="12.75">
      <c r="A30" s="289" t="s">
        <v>590</v>
      </c>
      <c r="B30" s="88" t="s">
        <v>152</v>
      </c>
      <c r="C30" s="256">
        <v>423400</v>
      </c>
      <c r="D30" s="133">
        <v>423400</v>
      </c>
    </row>
    <row r="31" spans="1:4" ht="12.75">
      <c r="A31" s="289" t="s">
        <v>591</v>
      </c>
      <c r="B31" s="88" t="s">
        <v>152</v>
      </c>
      <c r="C31" s="256"/>
      <c r="D31" s="133"/>
    </row>
    <row r="32" spans="1:4" ht="12.75">
      <c r="A32" s="289" t="s">
        <v>592</v>
      </c>
      <c r="B32" s="88" t="s">
        <v>152</v>
      </c>
      <c r="C32" s="256"/>
      <c r="D32" s="133"/>
    </row>
    <row r="33" spans="1:4" ht="12.75">
      <c r="A33" s="289" t="s">
        <v>593</v>
      </c>
      <c r="B33" s="88" t="s">
        <v>152</v>
      </c>
      <c r="C33" s="256">
        <v>100000</v>
      </c>
      <c r="D33" s="133">
        <v>100000</v>
      </c>
    </row>
    <row r="34" spans="1:4" ht="12.75">
      <c r="A34" s="289" t="s">
        <v>594</v>
      </c>
      <c r="B34" s="88" t="s">
        <v>152</v>
      </c>
      <c r="C34" s="256"/>
      <c r="D34" s="133"/>
    </row>
    <row r="35" spans="1:4" ht="12.75">
      <c r="A35" s="289" t="s">
        <v>595</v>
      </c>
      <c r="B35" s="88" t="s">
        <v>152</v>
      </c>
      <c r="C35" s="256">
        <v>30000</v>
      </c>
      <c r="D35" s="133">
        <v>30000</v>
      </c>
    </row>
    <row r="36" spans="1:4" ht="12.75">
      <c r="A36" s="289" t="s">
        <v>596</v>
      </c>
      <c r="B36" s="88" t="s">
        <v>152</v>
      </c>
      <c r="C36" s="256"/>
      <c r="D36" s="133"/>
    </row>
    <row r="37" spans="1:4" ht="12.75">
      <c r="A37" s="289" t="s">
        <v>597</v>
      </c>
      <c r="B37" s="88" t="s">
        <v>152</v>
      </c>
      <c r="C37" s="256">
        <v>100000</v>
      </c>
      <c r="D37" s="133">
        <v>100000</v>
      </c>
    </row>
    <row r="38" spans="1:4" ht="12.75">
      <c r="A38" s="290" t="s">
        <v>598</v>
      </c>
      <c r="B38" s="231" t="s">
        <v>152</v>
      </c>
      <c r="C38" s="291">
        <v>30000</v>
      </c>
      <c r="D38" s="133">
        <v>30000</v>
      </c>
    </row>
    <row r="39" spans="1:4" ht="12.75">
      <c r="A39" s="290" t="s">
        <v>599</v>
      </c>
      <c r="B39" s="231" t="s">
        <v>152</v>
      </c>
      <c r="C39" s="291">
        <v>3217600</v>
      </c>
      <c r="D39" s="133">
        <v>4211350</v>
      </c>
    </row>
    <row r="40" spans="1:4" ht="12.75">
      <c r="A40" s="290"/>
      <c r="B40" s="231" t="s">
        <v>152</v>
      </c>
      <c r="C40" s="291"/>
      <c r="D40" s="133"/>
    </row>
    <row r="41" spans="1:4" ht="12.75">
      <c r="A41" s="292" t="s">
        <v>600</v>
      </c>
      <c r="B41" s="158" t="s">
        <v>152</v>
      </c>
      <c r="C41" s="291">
        <f>SUM(C27:C39)</f>
        <v>3901000</v>
      </c>
      <c r="D41" s="133">
        <f>SUM(D27:D39)</f>
        <v>4894750</v>
      </c>
    </row>
    <row r="42" spans="1:4" ht="12.75">
      <c r="A42" s="293" t="s">
        <v>153</v>
      </c>
      <c r="B42" s="294" t="s">
        <v>154</v>
      </c>
      <c r="C42" s="295">
        <f>C7+C14+C16+C23+C26+C41</f>
        <v>4304000</v>
      </c>
      <c r="D42" s="137">
        <f>D7+D14+D16+D23+D26+D41</f>
        <v>5596750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18055555555556" bottom="0.7479166666666667" header="0.31527777777777777" footer="0.5118055555555555"/>
  <pageSetup horizontalDpi="300" verticalDpi="300" orientation="portrait" paperSize="9" scale="60"/>
  <headerFooter alignWithMargins="0">
    <oddHeader>&amp;C15. melléklet a &amp;"Times New Roman,Normál"&amp;12 3/2019. (III. 5.)&amp;"Calibri,Általános"&amp;11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Normal="80" zoomScaleSheetLayoutView="100" workbookViewId="0" topLeftCell="A37">
      <selection activeCell="C49" sqref="C49"/>
    </sheetView>
  </sheetViews>
  <sheetFormatPr defaultColWidth="9.140625" defaultRowHeight="15"/>
  <cols>
    <col min="1" max="1" width="67.7109375" style="0" customWidth="1"/>
    <col min="2" max="2" width="10.8515625" style="0" customWidth="1"/>
    <col min="3" max="3" width="16.140625" style="0" customWidth="1"/>
    <col min="4" max="4" width="20.140625" style="1" customWidth="1"/>
  </cols>
  <sheetData>
    <row r="1" spans="1:3" ht="42.75" customHeight="1">
      <c r="A1" s="124" t="s">
        <v>288</v>
      </c>
      <c r="B1" s="124"/>
      <c r="C1" s="124"/>
    </row>
    <row r="2" spans="1:3" ht="27" customHeight="1">
      <c r="A2" s="125" t="s">
        <v>601</v>
      </c>
      <c r="B2" s="125"/>
      <c r="C2" s="125"/>
    </row>
    <row r="3" spans="1:3" ht="19.5" customHeight="1">
      <c r="A3" s="3"/>
      <c r="B3" s="236"/>
      <c r="C3" s="236"/>
    </row>
    <row r="4" ht="12.75">
      <c r="A4" s="127" t="s">
        <v>27</v>
      </c>
    </row>
    <row r="5" spans="1:4" ht="12.75">
      <c r="A5" s="10" t="s">
        <v>562</v>
      </c>
      <c r="B5" s="74" t="s">
        <v>29</v>
      </c>
      <c r="C5" s="283" t="s">
        <v>566</v>
      </c>
      <c r="D5" s="284" t="s">
        <v>549</v>
      </c>
    </row>
    <row r="6" spans="1:4" ht="12.75">
      <c r="A6" s="94" t="s">
        <v>602</v>
      </c>
      <c r="B6" s="88" t="s">
        <v>162</v>
      </c>
      <c r="C6" s="256"/>
      <c r="D6" s="173"/>
    </row>
    <row r="7" spans="1:4" ht="12.75">
      <c r="A7" s="94" t="s">
        <v>603</v>
      </c>
      <c r="B7" s="88" t="s">
        <v>162</v>
      </c>
      <c r="C7" s="256"/>
      <c r="D7" s="173"/>
    </row>
    <row r="8" spans="1:4" ht="12.75">
      <c r="A8" s="94" t="s">
        <v>604</v>
      </c>
      <c r="B8" s="88" t="s">
        <v>162</v>
      </c>
      <c r="C8" s="256"/>
      <c r="D8" s="173"/>
    </row>
    <row r="9" spans="1:4" ht="12.75">
      <c r="A9" s="94" t="s">
        <v>605</v>
      </c>
      <c r="B9" s="88" t="s">
        <v>162</v>
      </c>
      <c r="C9" s="256"/>
      <c r="D9" s="173"/>
    </row>
    <row r="10" spans="1:4" ht="12.75">
      <c r="A10" s="94" t="s">
        <v>606</v>
      </c>
      <c r="B10" s="88" t="s">
        <v>162</v>
      </c>
      <c r="C10" s="256"/>
      <c r="D10" s="173"/>
    </row>
    <row r="11" spans="1:4" ht="12.75">
      <c r="A11" s="94" t="s">
        <v>607</v>
      </c>
      <c r="B11" s="88" t="s">
        <v>162</v>
      </c>
      <c r="C11" s="256"/>
      <c r="D11" s="173"/>
    </row>
    <row r="12" spans="1:4" ht="12.75">
      <c r="A12" s="94" t="s">
        <v>608</v>
      </c>
      <c r="B12" s="88" t="s">
        <v>162</v>
      </c>
      <c r="C12" s="256"/>
      <c r="D12" s="173"/>
    </row>
    <row r="13" spans="1:4" ht="12.75">
      <c r="A13" s="94" t="s">
        <v>609</v>
      </c>
      <c r="B13" s="88" t="s">
        <v>162</v>
      </c>
      <c r="C13" s="256"/>
      <c r="D13" s="173"/>
    </row>
    <row r="14" spans="1:4" ht="12.75">
      <c r="A14" s="94" t="s">
        <v>610</v>
      </c>
      <c r="B14" s="88" t="s">
        <v>162</v>
      </c>
      <c r="C14" s="256"/>
      <c r="D14" s="173"/>
    </row>
    <row r="15" spans="1:4" ht="31.5" customHeight="1">
      <c r="A15" s="94" t="s">
        <v>611</v>
      </c>
      <c r="B15" s="88" t="s">
        <v>162</v>
      </c>
      <c r="C15" s="256"/>
      <c r="D15" s="173"/>
    </row>
    <row r="16" spans="1:4" ht="12.75">
      <c r="A16" s="245" t="s">
        <v>161</v>
      </c>
      <c r="B16" s="167" t="s">
        <v>162</v>
      </c>
      <c r="C16" s="256"/>
      <c r="D16" s="173"/>
    </row>
    <row r="17" spans="1:4" ht="12.75">
      <c r="A17" s="94" t="s">
        <v>602</v>
      </c>
      <c r="B17" s="88" t="s">
        <v>164</v>
      </c>
      <c r="C17" s="256"/>
      <c r="D17" s="173"/>
    </row>
    <row r="18" spans="1:4" ht="12.75">
      <c r="A18" s="94" t="s">
        <v>603</v>
      </c>
      <c r="B18" s="88" t="s">
        <v>164</v>
      </c>
      <c r="C18" s="256"/>
      <c r="D18" s="173"/>
    </row>
    <row r="19" spans="1:4" ht="12.75">
      <c r="A19" s="94" t="s">
        <v>604</v>
      </c>
      <c r="B19" s="88" t="s">
        <v>164</v>
      </c>
      <c r="C19" s="256"/>
      <c r="D19" s="173"/>
    </row>
    <row r="20" spans="1:4" ht="12.75">
      <c r="A20" s="94" t="s">
        <v>605</v>
      </c>
      <c r="B20" s="88" t="s">
        <v>164</v>
      </c>
      <c r="C20" s="256"/>
      <c r="D20" s="173"/>
    </row>
    <row r="21" spans="1:4" ht="12.75">
      <c r="A21" s="94" t="s">
        <v>606</v>
      </c>
      <c r="B21" s="88" t="s">
        <v>164</v>
      </c>
      <c r="C21" s="256"/>
      <c r="D21" s="173"/>
    </row>
    <row r="22" spans="1:4" ht="12.75">
      <c r="A22" s="94" t="s">
        <v>607</v>
      </c>
      <c r="B22" s="88" t="s">
        <v>164</v>
      </c>
      <c r="C22" s="256"/>
      <c r="D22" s="173"/>
    </row>
    <row r="23" spans="1:4" ht="12.75">
      <c r="A23" s="94" t="s">
        <v>608</v>
      </c>
      <c r="B23" s="88" t="s">
        <v>164</v>
      </c>
      <c r="C23" s="256"/>
      <c r="D23" s="173"/>
    </row>
    <row r="24" spans="1:4" ht="12.75">
      <c r="A24" s="94" t="s">
        <v>609</v>
      </c>
      <c r="B24" s="88" t="s">
        <v>164</v>
      </c>
      <c r="C24" s="256"/>
      <c r="D24" s="173"/>
    </row>
    <row r="25" spans="1:4" ht="12.75">
      <c r="A25" s="94" t="s">
        <v>610</v>
      </c>
      <c r="B25" s="88" t="s">
        <v>164</v>
      </c>
      <c r="C25" s="256"/>
      <c r="D25" s="173"/>
    </row>
    <row r="26" spans="1:4" ht="12.75">
      <c r="A26" s="94" t="s">
        <v>611</v>
      </c>
      <c r="B26" s="88" t="s">
        <v>164</v>
      </c>
      <c r="C26" s="256"/>
      <c r="D26" s="173"/>
    </row>
    <row r="27" spans="1:4" ht="12.75">
      <c r="A27" s="245" t="s">
        <v>612</v>
      </c>
      <c r="B27" s="167" t="s">
        <v>164</v>
      </c>
      <c r="C27" s="256"/>
      <c r="D27" s="173"/>
    </row>
    <row r="28" spans="1:4" ht="12.75">
      <c r="A28" s="94" t="s">
        <v>602</v>
      </c>
      <c r="B28" s="88" t="s">
        <v>166</v>
      </c>
      <c r="C28" s="256"/>
      <c r="D28" s="173"/>
    </row>
    <row r="29" spans="1:4" ht="12.75">
      <c r="A29" s="94" t="s">
        <v>603</v>
      </c>
      <c r="B29" s="88" t="s">
        <v>166</v>
      </c>
      <c r="C29" s="256"/>
      <c r="D29" s="173"/>
    </row>
    <row r="30" spans="1:4" ht="12.75">
      <c r="A30" s="94" t="s">
        <v>604</v>
      </c>
      <c r="B30" s="88" t="s">
        <v>166</v>
      </c>
      <c r="C30" s="256"/>
      <c r="D30" s="173"/>
    </row>
    <row r="31" spans="1:4" ht="12.75">
      <c r="A31" s="94" t="s">
        <v>605</v>
      </c>
      <c r="B31" s="88" t="s">
        <v>166</v>
      </c>
      <c r="C31" s="256"/>
      <c r="D31" s="173"/>
    </row>
    <row r="32" spans="1:4" ht="12.75">
      <c r="A32" s="94" t="s">
        <v>606</v>
      </c>
      <c r="B32" s="88" t="s">
        <v>166</v>
      </c>
      <c r="C32" s="256"/>
      <c r="D32" s="173"/>
    </row>
    <row r="33" spans="1:4" ht="12.75">
      <c r="A33" s="94" t="s">
        <v>607</v>
      </c>
      <c r="B33" s="88" t="s">
        <v>166</v>
      </c>
      <c r="C33" s="256"/>
      <c r="D33" s="173"/>
    </row>
    <row r="34" spans="1:4" ht="12.75">
      <c r="A34" s="94" t="s">
        <v>608</v>
      </c>
      <c r="B34" s="88" t="s">
        <v>166</v>
      </c>
      <c r="C34" s="256"/>
      <c r="D34" s="173"/>
    </row>
    <row r="35" spans="1:4" ht="12.75">
      <c r="A35" s="94" t="s">
        <v>609</v>
      </c>
      <c r="B35" s="88" t="s">
        <v>166</v>
      </c>
      <c r="C35" s="256"/>
      <c r="D35" s="173"/>
    </row>
    <row r="36" spans="1:4" ht="12.75">
      <c r="A36" s="94" t="s">
        <v>610</v>
      </c>
      <c r="B36" s="88" t="s">
        <v>166</v>
      </c>
      <c r="C36" s="256"/>
      <c r="D36" s="173"/>
    </row>
    <row r="37" spans="1:4" ht="12.75">
      <c r="A37" s="230" t="s">
        <v>611</v>
      </c>
      <c r="B37" s="231" t="s">
        <v>166</v>
      </c>
      <c r="C37" s="291"/>
      <c r="D37" s="296"/>
    </row>
    <row r="38" spans="1:4" ht="12.75">
      <c r="A38" s="297" t="s">
        <v>165</v>
      </c>
      <c r="B38" s="298" t="s">
        <v>166</v>
      </c>
      <c r="C38" s="295">
        <f>SUM(C28:C37)</f>
        <v>0</v>
      </c>
      <c r="D38" s="137">
        <f>SUM(D28:D37)</f>
        <v>0</v>
      </c>
    </row>
    <row r="39" spans="1:4" ht="12.75">
      <c r="A39" s="225" t="s">
        <v>613</v>
      </c>
      <c r="B39" s="299" t="s">
        <v>170</v>
      </c>
      <c r="C39" s="300"/>
      <c r="D39" s="173"/>
    </row>
    <row r="40" spans="1:4" ht="12.75">
      <c r="A40" s="94" t="s">
        <v>614</v>
      </c>
      <c r="B40" s="82" t="s">
        <v>170</v>
      </c>
      <c r="C40" s="256"/>
      <c r="D40" s="173"/>
    </row>
    <row r="41" spans="1:4" ht="12.75">
      <c r="A41" s="94" t="s">
        <v>615</v>
      </c>
      <c r="B41" s="82" t="s">
        <v>170</v>
      </c>
      <c r="C41" s="256">
        <v>700000</v>
      </c>
      <c r="D41" s="173">
        <v>700000</v>
      </c>
    </row>
    <row r="42" spans="1:4" ht="12.75">
      <c r="A42" s="82" t="s">
        <v>616</v>
      </c>
      <c r="B42" s="82" t="s">
        <v>170</v>
      </c>
      <c r="C42" s="256"/>
      <c r="D42" s="173"/>
    </row>
    <row r="43" spans="1:4" ht="12.75">
      <c r="A43" s="82" t="s">
        <v>617</v>
      </c>
      <c r="B43" s="82" t="s">
        <v>170</v>
      </c>
      <c r="C43" s="256"/>
      <c r="D43" s="173"/>
    </row>
    <row r="44" spans="1:4" ht="12.75">
      <c r="A44" s="82" t="s">
        <v>618</v>
      </c>
      <c r="B44" s="82" t="s">
        <v>170</v>
      </c>
      <c r="C44" s="256"/>
      <c r="D44" s="173"/>
    </row>
    <row r="45" spans="1:4" ht="12.75">
      <c r="A45" s="94" t="s">
        <v>619</v>
      </c>
      <c r="B45" s="82" t="s">
        <v>170</v>
      </c>
      <c r="C45" s="256"/>
      <c r="D45" s="173"/>
    </row>
    <row r="46" spans="1:4" ht="12.75">
      <c r="A46" s="94" t="s">
        <v>620</v>
      </c>
      <c r="B46" s="82" t="s">
        <v>170</v>
      </c>
      <c r="C46" s="256"/>
      <c r="D46" s="173"/>
    </row>
    <row r="47" spans="1:4" ht="12.75">
      <c r="A47" s="94" t="s">
        <v>621</v>
      </c>
      <c r="B47" s="82" t="s">
        <v>170</v>
      </c>
      <c r="C47" s="256"/>
      <c r="D47" s="173"/>
    </row>
    <row r="48" spans="1:4" ht="12.75">
      <c r="A48" s="94" t="s">
        <v>622</v>
      </c>
      <c r="B48" s="82" t="s">
        <v>170</v>
      </c>
      <c r="C48" s="256"/>
      <c r="D48" s="173"/>
    </row>
    <row r="49" spans="1:4" ht="12.75">
      <c r="A49" s="245" t="s">
        <v>623</v>
      </c>
      <c r="B49" s="167" t="s">
        <v>170</v>
      </c>
      <c r="C49" s="119">
        <f>SUM(C39:C48)</f>
        <v>700000</v>
      </c>
      <c r="D49" s="137">
        <f>SUM(D39:D48)</f>
        <v>700000</v>
      </c>
    </row>
    <row r="50" spans="1:4" ht="12.75">
      <c r="A50" s="301" t="s">
        <v>175</v>
      </c>
      <c r="B50" s="302" t="s">
        <v>176</v>
      </c>
      <c r="C50" s="303"/>
      <c r="D50" s="173"/>
    </row>
    <row r="51" spans="1:4" ht="12.75">
      <c r="A51" s="110" t="s">
        <v>624</v>
      </c>
      <c r="B51" s="167" t="s">
        <v>178</v>
      </c>
      <c r="C51" s="257"/>
      <c r="D51" s="173"/>
    </row>
    <row r="52" spans="1:4" ht="12.75">
      <c r="A52" s="94" t="s">
        <v>613</v>
      </c>
      <c r="B52" s="167" t="s">
        <v>178</v>
      </c>
      <c r="C52" s="257"/>
      <c r="D52" s="173"/>
    </row>
    <row r="53" spans="1:4" ht="12.75">
      <c r="A53" s="94" t="s">
        <v>614</v>
      </c>
      <c r="B53" s="167" t="s">
        <v>178</v>
      </c>
      <c r="C53" s="257"/>
      <c r="D53" s="173"/>
    </row>
    <row r="54" spans="1:4" ht="12.75">
      <c r="A54" s="94" t="s">
        <v>615</v>
      </c>
      <c r="B54" s="167" t="s">
        <v>178</v>
      </c>
      <c r="C54" s="257"/>
      <c r="D54" s="173"/>
    </row>
    <row r="55" spans="1:4" ht="12.75">
      <c r="A55" s="82" t="s">
        <v>616</v>
      </c>
      <c r="B55" s="167" t="s">
        <v>178</v>
      </c>
      <c r="C55" s="257"/>
      <c r="D55" s="173"/>
    </row>
    <row r="56" spans="1:4" ht="12.75">
      <c r="A56" s="82" t="s">
        <v>617</v>
      </c>
      <c r="B56" s="167" t="s">
        <v>178</v>
      </c>
      <c r="C56" s="257"/>
      <c r="D56" s="173"/>
    </row>
    <row r="57" spans="1:4" ht="12.75">
      <c r="A57" s="82" t="s">
        <v>618</v>
      </c>
      <c r="B57" s="167" t="s">
        <v>178</v>
      </c>
      <c r="C57" s="257"/>
      <c r="D57" s="173"/>
    </row>
    <row r="58" spans="1:4" ht="12.75">
      <c r="A58" s="94" t="s">
        <v>619</v>
      </c>
      <c r="B58" s="167" t="s">
        <v>178</v>
      </c>
      <c r="C58" s="257"/>
      <c r="D58" s="173"/>
    </row>
    <row r="59" spans="1:4" ht="12.75">
      <c r="A59" s="94" t="s">
        <v>625</v>
      </c>
      <c r="B59" s="167" t="s">
        <v>178</v>
      </c>
      <c r="C59" s="257"/>
      <c r="D59" s="173"/>
    </row>
    <row r="60" spans="1:4" ht="12.75">
      <c r="A60" s="94" t="s">
        <v>621</v>
      </c>
      <c r="B60" s="167" t="s">
        <v>178</v>
      </c>
      <c r="C60" s="257"/>
      <c r="D60" s="173"/>
    </row>
    <row r="61" spans="1:4" ht="12.75">
      <c r="A61" s="94" t="s">
        <v>622</v>
      </c>
      <c r="B61" s="167" t="s">
        <v>178</v>
      </c>
      <c r="C61" s="257"/>
      <c r="D61" s="173"/>
    </row>
    <row r="62" spans="1:4" ht="12.75">
      <c r="A62" s="304" t="s">
        <v>626</v>
      </c>
      <c r="B62" s="305" t="s">
        <v>213</v>
      </c>
      <c r="C62" s="300"/>
      <c r="D62" s="173"/>
    </row>
    <row r="63" spans="1:4" ht="12.75">
      <c r="A63" s="245" t="s">
        <v>627</v>
      </c>
      <c r="B63" s="167" t="s">
        <v>215</v>
      </c>
      <c r="C63" s="256"/>
      <c r="D63" s="173"/>
    </row>
    <row r="64" spans="1:4" ht="12.75">
      <c r="A64" s="245" t="s">
        <v>628</v>
      </c>
      <c r="B64" s="167" t="s">
        <v>217</v>
      </c>
      <c r="C64" s="256"/>
      <c r="D64" s="173"/>
    </row>
    <row r="65" spans="1:4" ht="12.75">
      <c r="A65" s="245" t="s">
        <v>629</v>
      </c>
      <c r="B65" s="167" t="s">
        <v>221</v>
      </c>
      <c r="C65" s="256"/>
      <c r="D65" s="173"/>
    </row>
    <row r="66" spans="1:4" ht="12.75">
      <c r="A66" s="159" t="s">
        <v>224</v>
      </c>
      <c r="B66" s="218" t="s">
        <v>225</v>
      </c>
      <c r="C66" s="291"/>
      <c r="D66" s="173"/>
    </row>
    <row r="67" spans="1:4" ht="12.75">
      <c r="A67" s="94" t="s">
        <v>630</v>
      </c>
      <c r="B67" s="82" t="s">
        <v>227</v>
      </c>
      <c r="C67" s="254"/>
      <c r="D67" s="173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3402777777777778" header="0.5951388888888889" footer="0.5118055555555555"/>
  <pageSetup horizontalDpi="300" verticalDpi="300" orientation="portrait" paperSize="9" scale="63"/>
  <headerFooter alignWithMargins="0">
    <oddHeader>&amp;C&amp;"Times New Roman,Normál"&amp;12 16.melléklet a 3/2019. (III. 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Normal="80" zoomScaleSheetLayoutView="100" workbookViewId="0" topLeftCell="A58">
      <selection activeCell="D64" sqref="D64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20.28125" style="1" customWidth="1"/>
  </cols>
  <sheetData>
    <row r="1" spans="1:3" ht="27" customHeight="1">
      <c r="A1" s="124" t="s">
        <v>288</v>
      </c>
      <c r="B1" s="124"/>
      <c r="C1" s="124"/>
    </row>
    <row r="2" spans="1:3" ht="25.5" customHeight="1">
      <c r="A2" s="125" t="s">
        <v>631</v>
      </c>
      <c r="B2" s="125"/>
      <c r="C2" s="125"/>
    </row>
    <row r="3" spans="1:3" ht="15.75" customHeight="1">
      <c r="A3" s="3"/>
      <c r="B3" s="236"/>
      <c r="C3" s="236"/>
    </row>
    <row r="4" ht="21" customHeight="1">
      <c r="A4" s="127" t="s">
        <v>27</v>
      </c>
    </row>
    <row r="5" spans="1:4" ht="12.75">
      <c r="A5" s="10" t="s">
        <v>562</v>
      </c>
      <c r="B5" s="74" t="s">
        <v>29</v>
      </c>
      <c r="C5" s="306" t="s">
        <v>548</v>
      </c>
      <c r="D5" s="307" t="s">
        <v>549</v>
      </c>
    </row>
    <row r="6" spans="1:4" ht="12.75">
      <c r="A6" s="94" t="s">
        <v>632</v>
      </c>
      <c r="B6" s="88" t="s">
        <v>321</v>
      </c>
      <c r="C6" s="256"/>
      <c r="D6" s="133"/>
    </row>
    <row r="7" spans="1:4" ht="12.75">
      <c r="A7" s="94" t="s">
        <v>633</v>
      </c>
      <c r="B7" s="88" t="s">
        <v>321</v>
      </c>
      <c r="C7" s="256"/>
      <c r="D7" s="133"/>
    </row>
    <row r="8" spans="1:4" ht="12.75">
      <c r="A8" s="94" t="s">
        <v>634</v>
      </c>
      <c r="B8" s="88" t="s">
        <v>321</v>
      </c>
      <c r="C8" s="256"/>
      <c r="D8" s="133"/>
    </row>
    <row r="9" spans="1:4" ht="12.75">
      <c r="A9" s="94" t="s">
        <v>635</v>
      </c>
      <c r="B9" s="88" t="s">
        <v>321</v>
      </c>
      <c r="C9" s="256"/>
      <c r="D9" s="133"/>
    </row>
    <row r="10" spans="1:4" ht="12.75">
      <c r="A10" s="94" t="s">
        <v>636</v>
      </c>
      <c r="B10" s="88" t="s">
        <v>321</v>
      </c>
      <c r="C10" s="256"/>
      <c r="D10" s="133"/>
    </row>
    <row r="11" spans="1:4" ht="12.75">
      <c r="A11" s="94" t="s">
        <v>637</v>
      </c>
      <c r="B11" s="88" t="s">
        <v>321</v>
      </c>
      <c r="C11" s="256"/>
      <c r="D11" s="133"/>
    </row>
    <row r="12" spans="1:4" ht="12.75">
      <c r="A12" s="94" t="s">
        <v>638</v>
      </c>
      <c r="B12" s="88" t="s">
        <v>321</v>
      </c>
      <c r="C12" s="256"/>
      <c r="D12" s="133"/>
    </row>
    <row r="13" spans="1:4" ht="12.75">
      <c r="A13" s="94" t="s">
        <v>639</v>
      </c>
      <c r="B13" s="88" t="s">
        <v>321</v>
      </c>
      <c r="C13" s="256"/>
      <c r="D13" s="133"/>
    </row>
    <row r="14" spans="1:4" ht="12.75">
      <c r="A14" s="94" t="s">
        <v>640</v>
      </c>
      <c r="B14" s="88" t="s">
        <v>321</v>
      </c>
      <c r="C14" s="256"/>
      <c r="D14" s="133"/>
    </row>
    <row r="15" spans="1:4" ht="12.75">
      <c r="A15" s="94" t="s">
        <v>641</v>
      </c>
      <c r="B15" s="88" t="s">
        <v>321</v>
      </c>
      <c r="C15" s="256"/>
      <c r="D15" s="133"/>
    </row>
    <row r="16" spans="1:4" ht="12.75">
      <c r="A16" s="89" t="s">
        <v>320</v>
      </c>
      <c r="B16" s="167" t="s">
        <v>321</v>
      </c>
      <c r="C16" s="256"/>
      <c r="D16" s="133"/>
    </row>
    <row r="17" spans="1:4" ht="12.75">
      <c r="A17" s="94" t="s">
        <v>632</v>
      </c>
      <c r="B17" s="88" t="s">
        <v>323</v>
      </c>
      <c r="C17" s="256"/>
      <c r="D17" s="133"/>
    </row>
    <row r="18" spans="1:4" ht="12.75">
      <c r="A18" s="94" t="s">
        <v>633</v>
      </c>
      <c r="B18" s="88" t="s">
        <v>323</v>
      </c>
      <c r="C18" s="256"/>
      <c r="D18" s="133"/>
    </row>
    <row r="19" spans="1:4" ht="12.75">
      <c r="A19" s="94" t="s">
        <v>634</v>
      </c>
      <c r="B19" s="88" t="s">
        <v>323</v>
      </c>
      <c r="C19" s="256"/>
      <c r="D19" s="133"/>
    </row>
    <row r="20" spans="1:4" ht="12.75">
      <c r="A20" s="94" t="s">
        <v>635</v>
      </c>
      <c r="B20" s="88" t="s">
        <v>323</v>
      </c>
      <c r="C20" s="256"/>
      <c r="D20" s="133"/>
    </row>
    <row r="21" spans="1:4" ht="12.75">
      <c r="A21" s="94" t="s">
        <v>636</v>
      </c>
      <c r="B21" s="88" t="s">
        <v>323</v>
      </c>
      <c r="C21" s="256"/>
      <c r="D21" s="133"/>
    </row>
    <row r="22" spans="1:4" ht="12.75">
      <c r="A22" s="94" t="s">
        <v>637</v>
      </c>
      <c r="B22" s="88" t="s">
        <v>323</v>
      </c>
      <c r="C22" s="256"/>
      <c r="D22" s="133"/>
    </row>
    <row r="23" spans="1:4" ht="12.75">
      <c r="A23" s="94" t="s">
        <v>638</v>
      </c>
      <c r="B23" s="88" t="s">
        <v>323</v>
      </c>
      <c r="C23" s="256"/>
      <c r="D23" s="133"/>
    </row>
    <row r="24" spans="1:4" ht="12.75">
      <c r="A24" s="94" t="s">
        <v>639</v>
      </c>
      <c r="B24" s="88" t="s">
        <v>323</v>
      </c>
      <c r="C24" s="256"/>
      <c r="D24" s="133"/>
    </row>
    <row r="25" spans="1:4" ht="12.75">
      <c r="A25" s="94" t="s">
        <v>640</v>
      </c>
      <c r="B25" s="88" t="s">
        <v>323</v>
      </c>
      <c r="C25" s="256"/>
      <c r="D25" s="133"/>
    </row>
    <row r="26" spans="1:4" ht="12.75">
      <c r="A26" s="94" t="s">
        <v>641</v>
      </c>
      <c r="B26" s="88" t="s">
        <v>323</v>
      </c>
      <c r="C26" s="256"/>
      <c r="D26" s="133"/>
    </row>
    <row r="27" spans="1:4" ht="12.75">
      <c r="A27" s="89" t="s">
        <v>642</v>
      </c>
      <c r="B27" s="167" t="s">
        <v>323</v>
      </c>
      <c r="C27" s="256"/>
      <c r="D27" s="133"/>
    </row>
    <row r="28" spans="1:4" ht="12.75">
      <c r="A28" s="94" t="s">
        <v>632</v>
      </c>
      <c r="B28" s="88" t="s">
        <v>325</v>
      </c>
      <c r="C28" s="256">
        <v>17259413</v>
      </c>
      <c r="D28" s="133">
        <v>26032249</v>
      </c>
    </row>
    <row r="29" spans="1:4" ht="12.75">
      <c r="A29" s="94" t="s">
        <v>633</v>
      </c>
      <c r="B29" s="88" t="s">
        <v>325</v>
      </c>
      <c r="C29" s="256"/>
      <c r="D29" s="133"/>
    </row>
    <row r="30" spans="1:4" ht="12.75">
      <c r="A30" s="94" t="s">
        <v>634</v>
      </c>
      <c r="B30" s="88" t="s">
        <v>325</v>
      </c>
      <c r="C30" s="256"/>
      <c r="D30" s="133"/>
    </row>
    <row r="31" spans="1:4" ht="12.75">
      <c r="A31" s="94" t="s">
        <v>635</v>
      </c>
      <c r="B31" s="88" t="s">
        <v>325</v>
      </c>
      <c r="C31" s="256"/>
      <c r="D31" s="133"/>
    </row>
    <row r="32" spans="1:4" ht="12.75">
      <c r="A32" s="94" t="s">
        <v>636</v>
      </c>
      <c r="B32" s="88" t="s">
        <v>325</v>
      </c>
      <c r="C32" s="256"/>
      <c r="D32" s="133"/>
    </row>
    <row r="33" spans="1:4" ht="12.75">
      <c r="A33" s="94" t="s">
        <v>637</v>
      </c>
      <c r="B33" s="88" t="s">
        <v>325</v>
      </c>
      <c r="C33" s="256"/>
      <c r="D33" s="133"/>
    </row>
    <row r="34" spans="1:4" ht="12.75">
      <c r="A34" s="94" t="s">
        <v>638</v>
      </c>
      <c r="B34" s="88" t="s">
        <v>325</v>
      </c>
      <c r="C34" s="256"/>
      <c r="D34" s="133">
        <v>70000</v>
      </c>
    </row>
    <row r="35" spans="1:4" ht="12.75">
      <c r="A35" s="94" t="s">
        <v>639</v>
      </c>
      <c r="B35" s="88" t="s">
        <v>325</v>
      </c>
      <c r="C35" s="256"/>
      <c r="D35" s="133"/>
    </row>
    <row r="36" spans="1:4" ht="12.75">
      <c r="A36" s="94" t="s">
        <v>640</v>
      </c>
      <c r="B36" s="88" t="s">
        <v>325</v>
      </c>
      <c r="C36" s="256"/>
      <c r="D36" s="133"/>
    </row>
    <row r="37" spans="1:4" ht="12.75">
      <c r="A37" s="230" t="s">
        <v>641</v>
      </c>
      <c r="B37" s="231" t="s">
        <v>325</v>
      </c>
      <c r="C37" s="291"/>
      <c r="D37" s="133"/>
    </row>
    <row r="38" spans="1:4" ht="12.75">
      <c r="A38" s="308" t="s">
        <v>643</v>
      </c>
      <c r="B38" s="298" t="s">
        <v>325</v>
      </c>
      <c r="C38" s="295">
        <f>SUM(C28:C37)</f>
        <v>17259413</v>
      </c>
      <c r="D38" s="185">
        <f>SUM(D28:D37)</f>
        <v>26102249</v>
      </c>
    </row>
    <row r="39" spans="1:4" ht="12.75">
      <c r="A39" s="225" t="s">
        <v>632</v>
      </c>
      <c r="B39" s="226" t="s">
        <v>397</v>
      </c>
      <c r="C39" s="300"/>
      <c r="D39" s="133"/>
    </row>
    <row r="40" spans="1:4" ht="12.75">
      <c r="A40" s="94" t="s">
        <v>633</v>
      </c>
      <c r="B40" s="88" t="s">
        <v>397</v>
      </c>
      <c r="C40" s="256"/>
      <c r="D40" s="133"/>
    </row>
    <row r="41" spans="1:4" ht="12.75">
      <c r="A41" s="94" t="s">
        <v>634</v>
      </c>
      <c r="B41" s="88" t="s">
        <v>397</v>
      </c>
      <c r="C41" s="256"/>
      <c r="D41" s="133"/>
    </row>
    <row r="42" spans="1:4" ht="12.75">
      <c r="A42" s="94" t="s">
        <v>635</v>
      </c>
      <c r="B42" s="88" t="s">
        <v>397</v>
      </c>
      <c r="C42" s="256"/>
      <c r="D42" s="133"/>
    </row>
    <row r="43" spans="1:4" ht="12.75">
      <c r="A43" s="94" t="s">
        <v>636</v>
      </c>
      <c r="B43" s="88" t="s">
        <v>397</v>
      </c>
      <c r="C43" s="256"/>
      <c r="D43" s="133"/>
    </row>
    <row r="44" spans="1:4" ht="12.75">
      <c r="A44" s="94" t="s">
        <v>637</v>
      </c>
      <c r="B44" s="88" t="s">
        <v>397</v>
      </c>
      <c r="C44" s="256"/>
      <c r="D44" s="133"/>
    </row>
    <row r="45" spans="1:4" ht="12.75">
      <c r="A45" s="94" t="s">
        <v>638</v>
      </c>
      <c r="B45" s="88" t="s">
        <v>397</v>
      </c>
      <c r="C45" s="256"/>
      <c r="D45" s="133"/>
    </row>
    <row r="46" spans="1:4" ht="12.75">
      <c r="A46" s="94" t="s">
        <v>639</v>
      </c>
      <c r="B46" s="88" t="s">
        <v>397</v>
      </c>
      <c r="C46" s="256"/>
      <c r="D46" s="133"/>
    </row>
    <row r="47" spans="1:4" ht="12.75">
      <c r="A47" s="94" t="s">
        <v>640</v>
      </c>
      <c r="B47" s="88" t="s">
        <v>397</v>
      </c>
      <c r="C47" s="256"/>
      <c r="D47" s="133"/>
    </row>
    <row r="48" spans="1:4" ht="12.75">
      <c r="A48" s="94" t="s">
        <v>641</v>
      </c>
      <c r="B48" s="88" t="s">
        <v>397</v>
      </c>
      <c r="C48" s="256"/>
      <c r="D48" s="133"/>
    </row>
    <row r="49" spans="1:4" ht="12.75">
      <c r="A49" s="89" t="s">
        <v>644</v>
      </c>
      <c r="B49" s="167" t="s">
        <v>397</v>
      </c>
      <c r="C49" s="256"/>
      <c r="D49" s="133"/>
    </row>
    <row r="50" spans="1:4" ht="12.75">
      <c r="A50" s="94" t="s">
        <v>645</v>
      </c>
      <c r="B50" s="88" t="s">
        <v>399</v>
      </c>
      <c r="C50" s="256"/>
      <c r="D50" s="133"/>
    </row>
    <row r="51" spans="1:4" ht="12.75">
      <c r="A51" s="94" t="s">
        <v>633</v>
      </c>
      <c r="B51" s="88" t="s">
        <v>399</v>
      </c>
      <c r="C51" s="256"/>
      <c r="D51" s="133"/>
    </row>
    <row r="52" spans="1:4" ht="12.75">
      <c r="A52" s="94" t="s">
        <v>634</v>
      </c>
      <c r="B52" s="88" t="s">
        <v>399</v>
      </c>
      <c r="C52" s="256"/>
      <c r="D52" s="133"/>
    </row>
    <row r="53" spans="1:4" ht="12.75">
      <c r="A53" s="94" t="s">
        <v>635</v>
      </c>
      <c r="B53" s="88" t="s">
        <v>399</v>
      </c>
      <c r="C53" s="256"/>
      <c r="D53" s="133"/>
    </row>
    <row r="54" spans="1:4" ht="12.75">
      <c r="A54" s="94" t="s">
        <v>636</v>
      </c>
      <c r="B54" s="88" t="s">
        <v>399</v>
      </c>
      <c r="C54" s="256"/>
      <c r="D54" s="133"/>
    </row>
    <row r="55" spans="1:4" ht="12.75">
      <c r="A55" s="94" t="s">
        <v>637</v>
      </c>
      <c r="B55" s="88" t="s">
        <v>399</v>
      </c>
      <c r="C55" s="256"/>
      <c r="D55" s="133"/>
    </row>
    <row r="56" spans="1:4" ht="12.75">
      <c r="A56" s="94" t="s">
        <v>638</v>
      </c>
      <c r="B56" s="88" t="s">
        <v>399</v>
      </c>
      <c r="C56" s="256"/>
      <c r="D56" s="133"/>
    </row>
    <row r="57" spans="1:4" ht="12.75">
      <c r="A57" s="94" t="s">
        <v>639</v>
      </c>
      <c r="B57" s="88" t="s">
        <v>399</v>
      </c>
      <c r="C57" s="256"/>
      <c r="D57" s="133"/>
    </row>
    <row r="58" spans="1:4" ht="12.75">
      <c r="A58" s="94" t="s">
        <v>640</v>
      </c>
      <c r="B58" s="88" t="s">
        <v>399</v>
      </c>
      <c r="C58" s="256"/>
      <c r="D58" s="133"/>
    </row>
    <row r="59" spans="1:4" ht="12.75">
      <c r="A59" s="94" t="s">
        <v>641</v>
      </c>
      <c r="B59" s="88" t="s">
        <v>399</v>
      </c>
      <c r="C59" s="256"/>
      <c r="D59" s="133"/>
    </row>
    <row r="60" spans="1:4" ht="12.75">
      <c r="A60" s="89" t="s">
        <v>646</v>
      </c>
      <c r="B60" s="167" t="s">
        <v>399</v>
      </c>
      <c r="C60" s="256"/>
      <c r="D60" s="133"/>
    </row>
    <row r="61" spans="1:4" ht="12.75">
      <c r="A61" s="94" t="s">
        <v>632</v>
      </c>
      <c r="B61" s="88" t="s">
        <v>401</v>
      </c>
      <c r="C61" s="256"/>
      <c r="D61" s="133"/>
    </row>
    <row r="62" spans="1:4" ht="12.75">
      <c r="A62" s="94" t="s">
        <v>633</v>
      </c>
      <c r="B62" s="88" t="s">
        <v>401</v>
      </c>
      <c r="C62" s="256"/>
      <c r="D62" s="133"/>
    </row>
    <row r="63" spans="1:4" ht="12.75">
      <c r="A63" s="94" t="s">
        <v>634</v>
      </c>
      <c r="B63" s="88" t="s">
        <v>401</v>
      </c>
      <c r="C63" s="256">
        <v>0</v>
      </c>
      <c r="D63" s="133">
        <v>52832965</v>
      </c>
    </row>
    <row r="64" spans="1:4" ht="12.75">
      <c r="A64" s="94" t="s">
        <v>635</v>
      </c>
      <c r="B64" s="88" t="s">
        <v>401</v>
      </c>
      <c r="C64" s="256"/>
      <c r="D64" s="133"/>
    </row>
    <row r="65" spans="1:4" ht="12.75">
      <c r="A65" s="94" t="s">
        <v>636</v>
      </c>
      <c r="B65" s="88" t="s">
        <v>401</v>
      </c>
      <c r="C65" s="256"/>
      <c r="D65" s="133"/>
    </row>
    <row r="66" spans="1:4" ht="12.75">
      <c r="A66" s="94" t="s">
        <v>637</v>
      </c>
      <c r="B66" s="88" t="s">
        <v>401</v>
      </c>
      <c r="C66" s="256"/>
      <c r="D66" s="133"/>
    </row>
    <row r="67" spans="1:4" ht="12.75">
      <c r="A67" s="94" t="s">
        <v>638</v>
      </c>
      <c r="B67" s="88" t="s">
        <v>401</v>
      </c>
      <c r="C67" s="256"/>
      <c r="D67" s="133"/>
    </row>
    <row r="68" spans="1:4" ht="12.75">
      <c r="A68" s="94" t="s">
        <v>639</v>
      </c>
      <c r="B68" s="88" t="s">
        <v>401</v>
      </c>
      <c r="C68" s="256"/>
      <c r="D68" s="133"/>
    </row>
    <row r="69" spans="1:4" ht="12.75">
      <c r="A69" s="94" t="s">
        <v>640</v>
      </c>
      <c r="B69" s="88" t="s">
        <v>401</v>
      </c>
      <c r="C69" s="256"/>
      <c r="D69" s="133"/>
    </row>
    <row r="70" spans="1:4" ht="12.75">
      <c r="A70" s="94" t="s">
        <v>641</v>
      </c>
      <c r="B70" s="88" t="s">
        <v>401</v>
      </c>
      <c r="C70" s="256"/>
      <c r="D70" s="133"/>
    </row>
    <row r="71" spans="1:4" ht="12.75">
      <c r="A71" s="89" t="s">
        <v>400</v>
      </c>
      <c r="B71" s="167" t="s">
        <v>401</v>
      </c>
      <c r="C71" s="257">
        <f>SUM(C61:C70)</f>
        <v>0</v>
      </c>
      <c r="D71" s="257">
        <f>SUM(D61:D70)</f>
        <v>52832965</v>
      </c>
    </row>
    <row r="72" spans="1:4" ht="12.75">
      <c r="A72" s="308" t="s">
        <v>382</v>
      </c>
      <c r="B72" s="298" t="s">
        <v>383</v>
      </c>
      <c r="C72" s="295"/>
      <c r="D72" s="133"/>
    </row>
    <row r="73" spans="1:4" ht="12.75">
      <c r="A73" s="110" t="s">
        <v>647</v>
      </c>
      <c r="B73" s="167" t="s">
        <v>385</v>
      </c>
      <c r="C73" s="256"/>
      <c r="D73" s="133"/>
    </row>
    <row r="74" spans="1:4" ht="12.75">
      <c r="A74" s="110" t="s">
        <v>648</v>
      </c>
      <c r="B74" s="167" t="s">
        <v>387</v>
      </c>
      <c r="C74" s="268">
        <v>700000</v>
      </c>
      <c r="D74" s="133">
        <v>700000</v>
      </c>
    </row>
    <row r="75" spans="1:4" ht="12.75">
      <c r="A75" s="89" t="s">
        <v>418</v>
      </c>
      <c r="B75" s="167" t="s">
        <v>419</v>
      </c>
      <c r="C75" s="256"/>
      <c r="D75" s="133"/>
    </row>
    <row r="76" spans="1:4" ht="12.75">
      <c r="A76" s="159" t="s">
        <v>649</v>
      </c>
      <c r="B76" s="218" t="s">
        <v>421</v>
      </c>
      <c r="C76" s="291"/>
      <c r="D76" s="133"/>
    </row>
    <row r="77" spans="1:4" ht="12.75">
      <c r="A77" s="94" t="s">
        <v>650</v>
      </c>
      <c r="B77" s="82" t="s">
        <v>423</v>
      </c>
      <c r="C77" s="254"/>
      <c r="D77" s="133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3/2019. (III. 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Normal="80" zoomScaleSheetLayoutView="100" workbookViewId="0" topLeftCell="A10">
      <selection activeCell="F40" sqref="F40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9.8515625" style="1" customWidth="1"/>
  </cols>
  <sheetData>
    <row r="1" spans="1:3" ht="61.5" customHeight="1">
      <c r="A1" s="124" t="s">
        <v>288</v>
      </c>
      <c r="B1" s="124"/>
      <c r="C1" s="124"/>
    </row>
    <row r="2" spans="1:3" ht="26.25" customHeight="1">
      <c r="A2" s="125" t="s">
        <v>651</v>
      </c>
      <c r="B2" s="125"/>
      <c r="C2" s="125"/>
    </row>
    <row r="4" spans="1:4" ht="12.75">
      <c r="A4" s="10" t="s">
        <v>562</v>
      </c>
      <c r="B4" s="74" t="s">
        <v>29</v>
      </c>
      <c r="C4" s="306" t="s">
        <v>548</v>
      </c>
      <c r="D4" s="309" t="s">
        <v>549</v>
      </c>
    </row>
    <row r="5" spans="1:4" ht="12.75">
      <c r="A5" s="82" t="s">
        <v>652</v>
      </c>
      <c r="B5" s="82" t="s">
        <v>339</v>
      </c>
      <c r="C5" s="256"/>
      <c r="D5" s="133"/>
    </row>
    <row r="6" spans="1:4" ht="12.75">
      <c r="A6" s="82" t="s">
        <v>653</v>
      </c>
      <c r="B6" s="82" t="s">
        <v>339</v>
      </c>
      <c r="C6" s="256"/>
      <c r="D6" s="133"/>
    </row>
    <row r="7" spans="1:4" ht="12.75">
      <c r="A7" s="82" t="s">
        <v>654</v>
      </c>
      <c r="B7" s="82" t="s">
        <v>339</v>
      </c>
      <c r="C7" s="256">
        <v>60000</v>
      </c>
      <c r="D7" s="133">
        <v>64403</v>
      </c>
    </row>
    <row r="8" spans="1:4" ht="12.75">
      <c r="A8" s="310" t="s">
        <v>655</v>
      </c>
      <c r="B8" s="310" t="s">
        <v>339</v>
      </c>
      <c r="C8" s="291"/>
      <c r="D8" s="133"/>
    </row>
    <row r="9" spans="1:4" ht="12.75">
      <c r="A9" s="308" t="s">
        <v>338</v>
      </c>
      <c r="B9" s="298" t="s">
        <v>339</v>
      </c>
      <c r="C9" s="119">
        <f>SUM(C5:C8)</f>
        <v>60000</v>
      </c>
      <c r="D9" s="137">
        <f>SUM(D5:D8)</f>
        <v>64403</v>
      </c>
    </row>
    <row r="10" spans="1:4" ht="12.75">
      <c r="A10" s="308" t="s">
        <v>340</v>
      </c>
      <c r="B10" s="298" t="s">
        <v>341</v>
      </c>
      <c r="C10" s="119">
        <f>SUM(C11:C12)</f>
        <v>2000000</v>
      </c>
      <c r="D10" s="137">
        <f>SUM(D11:D12)</f>
        <v>1968900</v>
      </c>
    </row>
    <row r="11" spans="1:4" ht="12.75">
      <c r="A11" s="311" t="s">
        <v>656</v>
      </c>
      <c r="B11" s="311" t="s">
        <v>341</v>
      </c>
      <c r="C11" s="300">
        <v>2000000</v>
      </c>
      <c r="D11" s="133">
        <v>1968900</v>
      </c>
    </row>
    <row r="12" spans="1:4" ht="12.75">
      <c r="A12" s="312" t="s">
        <v>657</v>
      </c>
      <c r="B12" s="312" t="s">
        <v>341</v>
      </c>
      <c r="C12" s="291"/>
      <c r="D12" s="133"/>
    </row>
    <row r="13" spans="1:4" ht="12.75">
      <c r="A13" s="308" t="s">
        <v>346</v>
      </c>
      <c r="B13" s="298" t="s">
        <v>347</v>
      </c>
      <c r="C13" s="119">
        <f>SUM(C14:C17)</f>
        <v>280000</v>
      </c>
      <c r="D13" s="137">
        <f>SUM(D14:D17)</f>
        <v>146736</v>
      </c>
    </row>
    <row r="14" spans="1:4" ht="12.75">
      <c r="A14" s="311" t="s">
        <v>658</v>
      </c>
      <c r="B14" s="311" t="s">
        <v>347</v>
      </c>
      <c r="C14" s="300"/>
      <c r="D14" s="133"/>
    </row>
    <row r="15" spans="1:4" ht="12.75">
      <c r="A15" s="244" t="s">
        <v>659</v>
      </c>
      <c r="B15" s="244" t="s">
        <v>347</v>
      </c>
      <c r="C15" s="256">
        <v>280000</v>
      </c>
      <c r="D15" s="133">
        <v>146736</v>
      </c>
    </row>
    <row r="16" spans="1:4" ht="12.75">
      <c r="A16" s="244" t="s">
        <v>660</v>
      </c>
      <c r="B16" s="244" t="s">
        <v>347</v>
      </c>
      <c r="C16" s="256"/>
      <c r="D16" s="133"/>
    </row>
    <row r="17" spans="1:4" ht="12.75">
      <c r="A17" s="312" t="s">
        <v>661</v>
      </c>
      <c r="B17" s="312" t="s">
        <v>347</v>
      </c>
      <c r="C17" s="291"/>
      <c r="D17" s="133"/>
    </row>
    <row r="18" spans="1:4" ht="12.75">
      <c r="A18" s="308" t="s">
        <v>662</v>
      </c>
      <c r="B18" s="298" t="s">
        <v>349</v>
      </c>
      <c r="C18" s="119">
        <f>SUM(C19:C20)</f>
        <v>0</v>
      </c>
      <c r="D18" s="137">
        <f>SUM(D19:D20)</f>
        <v>0</v>
      </c>
    </row>
    <row r="19" spans="1:4" ht="12.75">
      <c r="A19" s="311" t="s">
        <v>663</v>
      </c>
      <c r="B19" s="311" t="s">
        <v>349</v>
      </c>
      <c r="C19" s="300"/>
      <c r="D19" s="133"/>
    </row>
    <row r="20" spans="1:4" ht="12.75">
      <c r="A20" s="312" t="s">
        <v>664</v>
      </c>
      <c r="B20" s="312" t="s">
        <v>349</v>
      </c>
      <c r="C20" s="291"/>
      <c r="D20" s="178"/>
    </row>
    <row r="21" spans="1:4" ht="12.75">
      <c r="A21" s="308" t="s">
        <v>350</v>
      </c>
      <c r="B21" s="298" t="s">
        <v>351</v>
      </c>
      <c r="C21" s="295">
        <f>C10+C13</f>
        <v>2280000</v>
      </c>
      <c r="D21" s="179">
        <f>D10+D13</f>
        <v>2115636</v>
      </c>
    </row>
    <row r="22" spans="1:4" ht="12.75">
      <c r="A22" s="299" t="s">
        <v>665</v>
      </c>
      <c r="B22" s="299" t="s">
        <v>353</v>
      </c>
      <c r="C22" s="300"/>
      <c r="D22" s="180"/>
    </row>
    <row r="23" spans="1:4" ht="12.75">
      <c r="A23" s="82" t="s">
        <v>666</v>
      </c>
      <c r="B23" s="82" t="s">
        <v>353</v>
      </c>
      <c r="C23" s="256"/>
      <c r="D23" s="133"/>
    </row>
    <row r="24" spans="1:4" ht="12.75">
      <c r="A24" s="82" t="s">
        <v>667</v>
      </c>
      <c r="B24" s="82" t="s">
        <v>353</v>
      </c>
      <c r="C24" s="256"/>
      <c r="D24" s="133"/>
    </row>
    <row r="25" spans="1:4" ht="12.75">
      <c r="A25" s="82" t="s">
        <v>668</v>
      </c>
      <c r="B25" s="82" t="s">
        <v>353</v>
      </c>
      <c r="C25" s="256"/>
      <c r="D25" s="133"/>
    </row>
    <row r="26" spans="1:4" ht="12.75">
      <c r="A26" s="82" t="s">
        <v>669</v>
      </c>
      <c r="B26" s="82" t="s">
        <v>353</v>
      </c>
      <c r="C26" s="256"/>
      <c r="D26" s="133"/>
    </row>
    <row r="27" spans="1:4" ht="12.75">
      <c r="A27" s="82" t="s">
        <v>670</v>
      </c>
      <c r="B27" s="82" t="s">
        <v>353</v>
      </c>
      <c r="C27" s="256"/>
      <c r="D27" s="133"/>
    </row>
    <row r="28" spans="1:4" ht="12.75">
      <c r="A28" s="82" t="s">
        <v>671</v>
      </c>
      <c r="B28" s="82" t="s">
        <v>353</v>
      </c>
      <c r="C28" s="256"/>
      <c r="D28" s="133"/>
    </row>
    <row r="29" spans="1:4" ht="12.75">
      <c r="A29" s="82" t="s">
        <v>672</v>
      </c>
      <c r="B29" s="82" t="s">
        <v>353</v>
      </c>
      <c r="C29" s="256"/>
      <c r="D29" s="133"/>
    </row>
    <row r="30" spans="1:4" ht="12.75">
      <c r="A30" s="82" t="s">
        <v>673</v>
      </c>
      <c r="B30" s="82" t="s">
        <v>353</v>
      </c>
      <c r="C30" s="256"/>
      <c r="D30" s="133"/>
    </row>
    <row r="31" spans="1:4" ht="12.75">
      <c r="A31" s="310" t="s">
        <v>674</v>
      </c>
      <c r="B31" s="310" t="s">
        <v>353</v>
      </c>
      <c r="C31" s="291"/>
      <c r="D31" s="178">
        <v>5296</v>
      </c>
    </row>
    <row r="32" spans="1:4" ht="12.75">
      <c r="A32" s="308" t="s">
        <v>352</v>
      </c>
      <c r="B32" s="298" t="s">
        <v>353</v>
      </c>
      <c r="C32" s="295">
        <f>SUM(C22:C31)</f>
        <v>0</v>
      </c>
      <c r="D32" s="179">
        <f>SUM(D22:D31)</f>
        <v>5296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3/2019. (III. 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18"/>
  <sheetViews>
    <sheetView view="pageBreakPreview" zoomScaleNormal="80" zoomScaleSheetLayoutView="100" workbookViewId="0" topLeftCell="A1">
      <selection activeCell="I33" sqref="I33"/>
    </sheetView>
  </sheetViews>
  <sheetFormatPr defaultColWidth="9.140625" defaultRowHeight="15"/>
  <cols>
    <col min="1" max="1" width="39.00390625" style="0" customWidth="1"/>
  </cols>
  <sheetData>
    <row r="2" ht="12.75">
      <c r="A2" s="5" t="s">
        <v>675</v>
      </c>
    </row>
    <row r="3" spans="1:7" ht="12.75">
      <c r="A3" s="313" t="s">
        <v>676</v>
      </c>
      <c r="B3" s="313"/>
      <c r="C3" s="313"/>
      <c r="D3" s="313"/>
      <c r="E3" s="313"/>
      <c r="F3" s="313"/>
      <c r="G3" s="313"/>
    </row>
    <row r="4" spans="1:7" ht="12.75">
      <c r="A4" s="314"/>
      <c r="B4" s="314"/>
      <c r="C4" s="314"/>
      <c r="D4" s="314"/>
      <c r="E4" s="314"/>
      <c r="F4" s="314"/>
      <c r="G4" s="314"/>
    </row>
    <row r="5" spans="1:7" ht="12.75">
      <c r="A5" s="314"/>
      <c r="B5" s="314"/>
      <c r="C5" s="314"/>
      <c r="D5" s="314"/>
      <c r="E5" s="314"/>
      <c r="F5" s="314"/>
      <c r="G5" s="314"/>
    </row>
    <row r="6" spans="1:7" ht="12.75">
      <c r="A6" s="314"/>
      <c r="B6" s="314"/>
      <c r="C6" s="314"/>
      <c r="D6" s="314"/>
      <c r="E6" s="314"/>
      <c r="F6" s="314"/>
      <c r="G6" s="314"/>
    </row>
    <row r="7" spans="1:7" ht="12.75">
      <c r="A7" s="314"/>
      <c r="B7" s="314"/>
      <c r="C7" s="314"/>
      <c r="D7" s="314"/>
      <c r="E7" s="314"/>
      <c r="F7" s="314"/>
      <c r="G7" s="314"/>
    </row>
    <row r="8" spans="1:7" ht="12.75">
      <c r="A8" s="314"/>
      <c r="B8" s="314"/>
      <c r="C8" s="314"/>
      <c r="D8" s="314"/>
      <c r="E8" s="314"/>
      <c r="F8" s="314"/>
      <c r="G8" s="314"/>
    </row>
    <row r="10" spans="1:9" ht="12.75">
      <c r="A10" s="71"/>
      <c r="B10" s="71"/>
      <c r="C10" s="315">
        <v>2014</v>
      </c>
      <c r="D10" s="315">
        <v>2015</v>
      </c>
      <c r="E10" s="315">
        <v>2016</v>
      </c>
      <c r="F10" s="315">
        <v>2017</v>
      </c>
      <c r="G10" s="316">
        <v>2018</v>
      </c>
      <c r="H10" s="317">
        <v>2019</v>
      </c>
      <c r="I10" s="317">
        <v>2020</v>
      </c>
    </row>
    <row r="11" spans="1:9" ht="12.75">
      <c r="A11" s="71" t="s">
        <v>677</v>
      </c>
      <c r="B11" s="71"/>
      <c r="C11" s="71"/>
      <c r="D11" s="71"/>
      <c r="E11" s="71"/>
      <c r="F11" s="71"/>
      <c r="G11" s="254"/>
      <c r="H11" s="71"/>
      <c r="I11" s="71"/>
    </row>
    <row r="12" spans="1:9" ht="12.75">
      <c r="A12" s="71" t="s">
        <v>678</v>
      </c>
      <c r="B12" s="71"/>
      <c r="C12" s="71"/>
      <c r="D12" s="71"/>
      <c r="E12" s="71"/>
      <c r="F12" s="71"/>
      <c r="G12" s="254"/>
      <c r="H12" s="71"/>
      <c r="I12" s="71"/>
    </row>
    <row r="13" spans="1:9" ht="12.75" customHeight="1">
      <c r="A13" s="318" t="s">
        <v>679</v>
      </c>
      <c r="B13" s="318"/>
      <c r="C13" s="71"/>
      <c r="D13" s="71"/>
      <c r="E13" s="71"/>
      <c r="F13" s="71"/>
      <c r="G13" s="254"/>
      <c r="H13" s="71"/>
      <c r="I13" s="71"/>
    </row>
    <row r="14" spans="1:9" ht="12.75" customHeight="1">
      <c r="A14" s="318" t="s">
        <v>680</v>
      </c>
      <c r="B14" s="318"/>
      <c r="C14" s="71"/>
      <c r="D14" s="71"/>
      <c r="E14" s="71"/>
      <c r="F14" s="71"/>
      <c r="G14" s="254"/>
      <c r="H14" s="71"/>
      <c r="I14" s="71"/>
    </row>
    <row r="15" spans="1:9" ht="12.75">
      <c r="A15" s="71" t="s">
        <v>681</v>
      </c>
      <c r="B15" s="71"/>
      <c r="C15" s="71"/>
      <c r="D15" s="71"/>
      <c r="E15" s="71"/>
      <c r="F15" s="71"/>
      <c r="G15" s="254"/>
      <c r="H15" s="71"/>
      <c r="I15" s="71"/>
    </row>
    <row r="16" spans="1:9" ht="12.75">
      <c r="A16" s="319" t="s">
        <v>682</v>
      </c>
      <c r="B16" s="319"/>
      <c r="C16" s="71"/>
      <c r="D16" s="71"/>
      <c r="E16" s="71"/>
      <c r="F16" s="71"/>
      <c r="G16" s="254"/>
      <c r="H16" s="71"/>
      <c r="I16" s="71"/>
    </row>
    <row r="17" spans="1:9" ht="12.75">
      <c r="A17" s="320" t="s">
        <v>683</v>
      </c>
      <c r="B17" s="320"/>
      <c r="C17" s="321"/>
      <c r="D17" s="321"/>
      <c r="E17" s="321"/>
      <c r="F17" s="321"/>
      <c r="G17" s="322"/>
      <c r="H17" s="323"/>
      <c r="I17" s="323"/>
    </row>
    <row r="18" spans="1:9" ht="12.75">
      <c r="A18" s="324" t="s">
        <v>684</v>
      </c>
      <c r="B18" s="324"/>
      <c r="C18" s="325">
        <v>0</v>
      </c>
      <c r="D18" s="325">
        <v>0</v>
      </c>
      <c r="E18" s="325">
        <v>0</v>
      </c>
      <c r="F18" s="325">
        <v>0</v>
      </c>
      <c r="G18" s="326">
        <v>0</v>
      </c>
      <c r="H18" s="327">
        <v>0</v>
      </c>
      <c r="I18" s="327">
        <v>0</v>
      </c>
    </row>
  </sheetData>
  <sheetProtection selectLockedCells="1" selectUnlockedCells="1"/>
  <mergeCells count="10">
    <mergeCell ref="A3:G3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5" right="0.75" top="1.0138888888888888" bottom="1" header="0.5" footer="0.5118055555555555"/>
  <pageSetup horizontalDpi="300" verticalDpi="300" orientation="portrait" paperSize="9" scale="77"/>
  <headerFooter alignWithMargins="0">
    <oddHeader>&amp;C19.melléklet a &amp;"Times New Roman,Normál"&amp;12 3/2019. (III. 5.)&amp;"Calibri,Általános"&amp;11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7"/>
  <sheetViews>
    <sheetView view="pageBreakPreview" zoomScaleNormal="80" zoomScaleSheetLayoutView="100" workbookViewId="0" topLeftCell="A1">
      <pane xSplit="2" ySplit="5" topLeftCell="C94" activePane="bottomRight" state="frozen"/>
      <selection pane="topLeft" activeCell="A1" sqref="A1"/>
      <selection pane="topRight" activeCell="C1" sqref="C1"/>
      <selection pane="bottomLeft" activeCell="A94" sqref="A94"/>
      <selection pane="bottomRight" activeCell="L138" sqref="L138"/>
    </sheetView>
  </sheetViews>
  <sheetFormatPr defaultColWidth="9.140625" defaultRowHeight="15"/>
  <cols>
    <col min="1" max="1" width="85.57421875" style="1" customWidth="1"/>
    <col min="2" max="2" width="9.57421875" style="1" customWidth="1"/>
    <col min="3" max="3" width="13.00390625" style="1" customWidth="1"/>
    <col min="4" max="4" width="12.7109375" style="1" customWidth="1"/>
    <col min="5" max="5" width="12.8515625" style="1" customWidth="1"/>
    <col min="6" max="6" width="13.8515625" style="1" customWidth="1"/>
    <col min="7" max="7" width="12.140625" style="1" customWidth="1"/>
    <col min="8" max="9" width="14.7109375" style="1" customWidth="1"/>
    <col min="10" max="10" width="11.421875" style="18" customWidth="1"/>
    <col min="11" max="11" width="11.7109375" style="1" customWidth="1"/>
    <col min="12" max="12" width="14.140625" style="1" customWidth="1"/>
    <col min="13" max="13" width="14.00390625" style="1" customWidth="1"/>
    <col min="14" max="14" width="12.140625" style="1" customWidth="1"/>
    <col min="15" max="16" width="11.7109375" style="1" customWidth="1"/>
    <col min="17" max="17" width="13.140625" style="1" customWidth="1"/>
    <col min="18" max="18" width="12.8515625" style="1" customWidth="1"/>
    <col min="19" max="19" width="10.7109375" style="1" customWidth="1"/>
    <col min="20" max="20" width="13.140625" style="19" customWidth="1"/>
    <col min="21" max="16384" width="9.140625" style="1" customWidth="1"/>
  </cols>
  <sheetData>
    <row r="1" spans="1:10" ht="54.75" customHeight="1">
      <c r="A1" s="20" t="s">
        <v>25</v>
      </c>
      <c r="B1" s="20"/>
      <c r="C1" s="20"/>
      <c r="J1" s="20"/>
    </row>
    <row r="2" spans="1:10" ht="18.75" customHeight="1">
      <c r="A2" s="21" t="s">
        <v>26</v>
      </c>
      <c r="B2" s="21"/>
      <c r="J2" s="21"/>
    </row>
    <row r="3" ht="12.75">
      <c r="A3" s="22"/>
    </row>
    <row r="4" ht="22.5" customHeight="1">
      <c r="A4" s="23" t="s">
        <v>27</v>
      </c>
    </row>
    <row r="5" spans="1:20" s="19" customFormat="1" ht="12.75">
      <c r="A5" s="24" t="s">
        <v>28</v>
      </c>
      <c r="B5" s="25" t="s">
        <v>29</v>
      </c>
      <c r="C5" s="26" t="s">
        <v>30</v>
      </c>
      <c r="D5" s="26" t="s">
        <v>31</v>
      </c>
      <c r="E5" s="26" t="s">
        <v>32</v>
      </c>
      <c r="F5" s="26" t="s">
        <v>33</v>
      </c>
      <c r="G5" s="26" t="s">
        <v>34</v>
      </c>
      <c r="H5" s="26" t="s">
        <v>35</v>
      </c>
      <c r="I5" s="26" t="s">
        <v>36</v>
      </c>
      <c r="J5" s="27" t="s">
        <v>37</v>
      </c>
      <c r="K5" s="26" t="s">
        <v>38</v>
      </c>
      <c r="L5" s="26" t="s">
        <v>39</v>
      </c>
      <c r="M5" s="26" t="s">
        <v>40</v>
      </c>
      <c r="N5" s="26" t="s">
        <v>41</v>
      </c>
      <c r="O5" s="26" t="s">
        <v>42</v>
      </c>
      <c r="P5" s="26" t="s">
        <v>43</v>
      </c>
      <c r="Q5" s="26" t="s">
        <v>44</v>
      </c>
      <c r="R5" s="28">
        <v>107060</v>
      </c>
      <c r="S5" s="26" t="s">
        <v>45</v>
      </c>
      <c r="T5" s="28" t="s">
        <v>46</v>
      </c>
    </row>
    <row r="6" spans="1:20" ht="12.75">
      <c r="A6" s="29" t="s">
        <v>47</v>
      </c>
      <c r="B6" s="30" t="s">
        <v>48</v>
      </c>
      <c r="C6" s="31"/>
      <c r="D6" s="31"/>
      <c r="E6" s="31"/>
      <c r="F6" s="31"/>
      <c r="G6" s="31"/>
      <c r="H6" s="31">
        <v>9296618</v>
      </c>
      <c r="I6" s="31">
        <v>11521177</v>
      </c>
      <c r="J6" s="32"/>
      <c r="K6" s="31"/>
      <c r="L6" s="31"/>
      <c r="M6" s="31">
        <v>12428780</v>
      </c>
      <c r="N6" s="31"/>
      <c r="O6" s="31"/>
      <c r="P6" s="31"/>
      <c r="Q6" s="31">
        <v>1853100</v>
      </c>
      <c r="R6" s="31"/>
      <c r="S6" s="31"/>
      <c r="T6" s="33">
        <f>SUM(C6:S6)</f>
        <v>35099675</v>
      </c>
    </row>
    <row r="7" spans="1:20" ht="12.75">
      <c r="A7" s="29" t="s">
        <v>49</v>
      </c>
      <c r="B7" s="34" t="s">
        <v>50</v>
      </c>
      <c r="C7" s="31"/>
      <c r="D7" s="31"/>
      <c r="E7" s="31"/>
      <c r="F7" s="31"/>
      <c r="G7" s="31"/>
      <c r="H7" s="31"/>
      <c r="I7" s="31"/>
      <c r="J7" s="32"/>
      <c r="K7" s="31"/>
      <c r="L7" s="31"/>
      <c r="M7" s="31"/>
      <c r="N7" s="31"/>
      <c r="O7" s="31"/>
      <c r="P7" s="31"/>
      <c r="Q7" s="31"/>
      <c r="R7" s="31"/>
      <c r="S7" s="31"/>
      <c r="T7" s="33">
        <f aca="true" t="shared" si="0" ref="T7:T70">SUM(C7:S7)</f>
        <v>0</v>
      </c>
    </row>
    <row r="8" spans="1:20" ht="12.75">
      <c r="A8" s="29" t="s">
        <v>51</v>
      </c>
      <c r="B8" s="34" t="s">
        <v>52</v>
      </c>
      <c r="C8" s="31"/>
      <c r="D8" s="31"/>
      <c r="E8" s="31"/>
      <c r="F8" s="31"/>
      <c r="G8" s="31"/>
      <c r="H8" s="31"/>
      <c r="I8" s="31"/>
      <c r="J8" s="32"/>
      <c r="K8" s="31"/>
      <c r="L8" s="31"/>
      <c r="M8" s="31"/>
      <c r="N8" s="31"/>
      <c r="O8" s="31"/>
      <c r="P8" s="31"/>
      <c r="Q8" s="31"/>
      <c r="R8" s="31"/>
      <c r="S8" s="31"/>
      <c r="T8" s="33">
        <f t="shared" si="0"/>
        <v>0</v>
      </c>
    </row>
    <row r="9" spans="1:20" ht="12.75">
      <c r="A9" s="35" t="s">
        <v>53</v>
      </c>
      <c r="B9" s="34" t="s">
        <v>54</v>
      </c>
      <c r="C9" s="31"/>
      <c r="D9" s="31"/>
      <c r="E9" s="31"/>
      <c r="F9" s="31"/>
      <c r="G9" s="31"/>
      <c r="H9" s="31"/>
      <c r="I9" s="31"/>
      <c r="J9" s="32"/>
      <c r="K9" s="31"/>
      <c r="L9" s="31"/>
      <c r="M9" s="31"/>
      <c r="N9" s="31"/>
      <c r="O9" s="31"/>
      <c r="P9" s="31"/>
      <c r="Q9" s="31"/>
      <c r="R9" s="31"/>
      <c r="S9" s="31"/>
      <c r="T9" s="33">
        <f t="shared" si="0"/>
        <v>0</v>
      </c>
    </row>
    <row r="10" spans="1:20" ht="12.75">
      <c r="A10" s="35" t="s">
        <v>55</v>
      </c>
      <c r="B10" s="34" t="s">
        <v>56</v>
      </c>
      <c r="C10" s="31"/>
      <c r="D10" s="31"/>
      <c r="E10" s="31"/>
      <c r="F10" s="31"/>
      <c r="G10" s="31"/>
      <c r="H10" s="31"/>
      <c r="I10" s="31"/>
      <c r="J10" s="32"/>
      <c r="K10" s="31"/>
      <c r="L10" s="31"/>
      <c r="M10" s="31"/>
      <c r="N10" s="31"/>
      <c r="O10" s="31"/>
      <c r="P10" s="31"/>
      <c r="Q10" s="31"/>
      <c r="R10" s="31"/>
      <c r="S10" s="31"/>
      <c r="T10" s="33">
        <f t="shared" si="0"/>
        <v>0</v>
      </c>
    </row>
    <row r="11" spans="1:20" ht="12.75">
      <c r="A11" s="35" t="s">
        <v>57</v>
      </c>
      <c r="B11" s="34" t="s">
        <v>58</v>
      </c>
      <c r="C11" s="31"/>
      <c r="D11" s="31"/>
      <c r="E11" s="31"/>
      <c r="F11" s="31"/>
      <c r="G11" s="31"/>
      <c r="H11" s="31"/>
      <c r="I11" s="31"/>
      <c r="J11" s="32"/>
      <c r="K11" s="31"/>
      <c r="L11" s="31"/>
      <c r="M11" s="31"/>
      <c r="N11" s="31"/>
      <c r="O11" s="31"/>
      <c r="P11" s="31"/>
      <c r="Q11" s="31"/>
      <c r="R11" s="31"/>
      <c r="S11" s="31"/>
      <c r="T11" s="33">
        <f t="shared" si="0"/>
        <v>0</v>
      </c>
    </row>
    <row r="12" spans="1:20" ht="12.75">
      <c r="A12" s="35" t="s">
        <v>59</v>
      </c>
      <c r="B12" s="34" t="s">
        <v>60</v>
      </c>
      <c r="C12" s="31">
        <v>200000</v>
      </c>
      <c r="D12" s="31"/>
      <c r="E12" s="31"/>
      <c r="F12" s="31"/>
      <c r="G12" s="31"/>
      <c r="H12" s="31"/>
      <c r="I12" s="31"/>
      <c r="J12" s="32"/>
      <c r="K12" s="31"/>
      <c r="L12" s="31"/>
      <c r="M12" s="31"/>
      <c r="N12" s="31"/>
      <c r="O12" s="31"/>
      <c r="P12" s="31"/>
      <c r="Q12" s="31">
        <v>20000</v>
      </c>
      <c r="R12" s="31"/>
      <c r="S12" s="31"/>
      <c r="T12" s="33">
        <f t="shared" si="0"/>
        <v>220000</v>
      </c>
    </row>
    <row r="13" spans="1:20" ht="12.75">
      <c r="A13" s="35" t="s">
        <v>61</v>
      </c>
      <c r="B13" s="34" t="s">
        <v>62</v>
      </c>
      <c r="C13" s="31"/>
      <c r="D13" s="31"/>
      <c r="E13" s="31"/>
      <c r="F13" s="31"/>
      <c r="G13" s="31"/>
      <c r="H13" s="31"/>
      <c r="I13" s="31"/>
      <c r="J13" s="32"/>
      <c r="K13" s="31"/>
      <c r="L13" s="31"/>
      <c r="M13" s="31"/>
      <c r="N13" s="31"/>
      <c r="O13" s="31"/>
      <c r="P13" s="31"/>
      <c r="Q13" s="31"/>
      <c r="R13" s="31"/>
      <c r="S13" s="31"/>
      <c r="T13" s="33">
        <f t="shared" si="0"/>
        <v>0</v>
      </c>
    </row>
    <row r="14" spans="1:20" ht="12.75">
      <c r="A14" s="36" t="s">
        <v>63</v>
      </c>
      <c r="B14" s="34" t="s">
        <v>64</v>
      </c>
      <c r="C14" s="31"/>
      <c r="D14" s="31"/>
      <c r="E14" s="31"/>
      <c r="F14" s="31"/>
      <c r="G14" s="31"/>
      <c r="H14" s="31"/>
      <c r="I14" s="31"/>
      <c r="J14" s="32"/>
      <c r="K14" s="31"/>
      <c r="L14" s="31"/>
      <c r="M14" s="31">
        <v>985000</v>
      </c>
      <c r="N14" s="31"/>
      <c r="O14" s="31"/>
      <c r="P14" s="31"/>
      <c r="Q14" s="31"/>
      <c r="R14" s="31"/>
      <c r="S14" s="31"/>
      <c r="T14" s="33">
        <f t="shared" si="0"/>
        <v>985000</v>
      </c>
    </row>
    <row r="15" spans="1:20" ht="12.75">
      <c r="A15" s="36" t="s">
        <v>65</v>
      </c>
      <c r="B15" s="34" t="s">
        <v>66</v>
      </c>
      <c r="C15" s="31"/>
      <c r="D15" s="31"/>
      <c r="E15" s="31"/>
      <c r="F15" s="31"/>
      <c r="G15" s="31"/>
      <c r="H15" s="31"/>
      <c r="I15" s="31"/>
      <c r="J15" s="32"/>
      <c r="K15" s="31"/>
      <c r="L15" s="31"/>
      <c r="M15" s="31"/>
      <c r="N15" s="31"/>
      <c r="O15" s="31"/>
      <c r="P15" s="31"/>
      <c r="Q15" s="31"/>
      <c r="R15" s="31"/>
      <c r="S15" s="31"/>
      <c r="T15" s="33">
        <f t="shared" si="0"/>
        <v>0</v>
      </c>
    </row>
    <row r="16" spans="1:20" ht="12.75">
      <c r="A16" s="36" t="s">
        <v>67</v>
      </c>
      <c r="B16" s="34" t="s">
        <v>68</v>
      </c>
      <c r="C16" s="31"/>
      <c r="D16" s="31"/>
      <c r="E16" s="31"/>
      <c r="F16" s="31"/>
      <c r="G16" s="31"/>
      <c r="H16" s="31"/>
      <c r="I16" s="31"/>
      <c r="J16" s="32"/>
      <c r="K16" s="31"/>
      <c r="L16" s="31"/>
      <c r="M16" s="31"/>
      <c r="N16" s="31"/>
      <c r="O16" s="31"/>
      <c r="P16" s="31"/>
      <c r="Q16" s="31"/>
      <c r="R16" s="31"/>
      <c r="S16" s="31"/>
      <c r="T16" s="33">
        <f t="shared" si="0"/>
        <v>0</v>
      </c>
    </row>
    <row r="17" spans="1:20" ht="12.75">
      <c r="A17" s="36" t="s">
        <v>69</v>
      </c>
      <c r="B17" s="34" t="s">
        <v>70</v>
      </c>
      <c r="C17" s="31"/>
      <c r="D17" s="31"/>
      <c r="E17" s="31"/>
      <c r="F17" s="31"/>
      <c r="G17" s="31"/>
      <c r="H17" s="31"/>
      <c r="I17" s="31"/>
      <c r="J17" s="32"/>
      <c r="K17" s="31"/>
      <c r="L17" s="31"/>
      <c r="M17" s="31"/>
      <c r="N17" s="31"/>
      <c r="O17" s="31"/>
      <c r="P17" s="31"/>
      <c r="Q17" s="31"/>
      <c r="R17" s="31"/>
      <c r="S17" s="31"/>
      <c r="T17" s="33">
        <f t="shared" si="0"/>
        <v>0</v>
      </c>
    </row>
    <row r="18" spans="1:20" ht="12.75">
      <c r="A18" s="36" t="s">
        <v>71</v>
      </c>
      <c r="B18" s="34" t="s">
        <v>72</v>
      </c>
      <c r="C18" s="31"/>
      <c r="D18" s="31"/>
      <c r="E18" s="31"/>
      <c r="F18" s="31"/>
      <c r="G18" s="31"/>
      <c r="H18" s="31">
        <v>76282</v>
      </c>
      <c r="I18" s="31">
        <v>61909</v>
      </c>
      <c r="J18" s="32"/>
      <c r="K18" s="31"/>
      <c r="L18" s="31"/>
      <c r="M18" s="31">
        <v>740000</v>
      </c>
      <c r="N18" s="31"/>
      <c r="O18" s="31"/>
      <c r="P18" s="31"/>
      <c r="Q18" s="31"/>
      <c r="R18" s="31"/>
      <c r="S18" s="31"/>
      <c r="T18" s="33">
        <f t="shared" si="0"/>
        <v>878191</v>
      </c>
    </row>
    <row r="19" spans="1:20" s="19" customFormat="1" ht="12.75">
      <c r="A19" s="37" t="s">
        <v>73</v>
      </c>
      <c r="B19" s="38" t="s">
        <v>74</v>
      </c>
      <c r="C19" s="39">
        <f aca="true" t="shared" si="1" ref="C19:J19">SUM(C6:C18)</f>
        <v>200000</v>
      </c>
      <c r="D19" s="39">
        <f t="shared" si="1"/>
        <v>0</v>
      </c>
      <c r="E19" s="39">
        <f t="shared" si="1"/>
        <v>0</v>
      </c>
      <c r="F19" s="39">
        <f t="shared" si="1"/>
        <v>0</v>
      </c>
      <c r="G19" s="39">
        <f t="shared" si="1"/>
        <v>0</v>
      </c>
      <c r="H19" s="39">
        <f t="shared" si="1"/>
        <v>9372900</v>
      </c>
      <c r="I19" s="39">
        <f t="shared" si="1"/>
        <v>11583086</v>
      </c>
      <c r="J19" s="39">
        <f t="shared" si="1"/>
        <v>0</v>
      </c>
      <c r="K19" s="39">
        <f>SUM(K6:K18)</f>
        <v>0</v>
      </c>
      <c r="L19" s="39"/>
      <c r="M19" s="39">
        <f aca="true" t="shared" si="2" ref="M19:S19">SUM(M6:M18)</f>
        <v>14153780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1873100</v>
      </c>
      <c r="R19" s="39">
        <f t="shared" si="2"/>
        <v>0</v>
      </c>
      <c r="S19" s="39">
        <f t="shared" si="2"/>
        <v>0</v>
      </c>
      <c r="T19" s="33">
        <f t="shared" si="0"/>
        <v>37182866</v>
      </c>
    </row>
    <row r="20" spans="1:20" ht="12.75">
      <c r="A20" s="36" t="s">
        <v>75</v>
      </c>
      <c r="B20" s="34" t="s">
        <v>76</v>
      </c>
      <c r="C20" s="31">
        <v>2960244</v>
      </c>
      <c r="D20" s="31"/>
      <c r="E20" s="31"/>
      <c r="F20" s="31"/>
      <c r="G20" s="31"/>
      <c r="H20" s="31"/>
      <c r="I20" s="31"/>
      <c r="J20" s="32"/>
      <c r="K20" s="31"/>
      <c r="L20" s="31"/>
      <c r="M20" s="31"/>
      <c r="N20" s="31"/>
      <c r="O20" s="31"/>
      <c r="P20" s="31"/>
      <c r="Q20" s="31"/>
      <c r="R20" s="31"/>
      <c r="S20" s="31"/>
      <c r="T20" s="33">
        <f t="shared" si="0"/>
        <v>2960244</v>
      </c>
    </row>
    <row r="21" spans="1:20" ht="12.75">
      <c r="A21" s="36" t="s">
        <v>77</v>
      </c>
      <c r="B21" s="34" t="s">
        <v>78</v>
      </c>
      <c r="C21" s="31">
        <v>50000</v>
      </c>
      <c r="D21" s="31"/>
      <c r="E21" s="31"/>
      <c r="F21" s="31"/>
      <c r="G21" s="31"/>
      <c r="H21" s="31"/>
      <c r="I21" s="31"/>
      <c r="J21" s="32"/>
      <c r="K21" s="31"/>
      <c r="L21" s="31"/>
      <c r="M21" s="31">
        <v>3010000</v>
      </c>
      <c r="N21" s="31">
        <v>440000</v>
      </c>
      <c r="O21" s="31"/>
      <c r="P21" s="31"/>
      <c r="Q21" s="31"/>
      <c r="R21" s="31"/>
      <c r="S21" s="31"/>
      <c r="T21" s="33">
        <f t="shared" si="0"/>
        <v>3500000</v>
      </c>
    </row>
    <row r="22" spans="1:20" ht="12.75">
      <c r="A22" s="40" t="s">
        <v>79</v>
      </c>
      <c r="B22" s="34" t="s">
        <v>80</v>
      </c>
      <c r="C22" s="31">
        <v>65000</v>
      </c>
      <c r="D22" s="31"/>
      <c r="E22" s="31"/>
      <c r="F22" s="31"/>
      <c r="G22" s="31"/>
      <c r="H22" s="31"/>
      <c r="I22" s="31"/>
      <c r="J22" s="32"/>
      <c r="K22" s="31"/>
      <c r="L22" s="31"/>
      <c r="M22" s="31">
        <v>930000</v>
      </c>
      <c r="N22" s="31"/>
      <c r="O22" s="31"/>
      <c r="P22" s="31"/>
      <c r="Q22" s="31"/>
      <c r="R22" s="31"/>
      <c r="S22" s="31"/>
      <c r="T22" s="33">
        <f t="shared" si="0"/>
        <v>995000</v>
      </c>
    </row>
    <row r="23" spans="1:20" s="19" customFormat="1" ht="12.75">
      <c r="A23" s="41" t="s">
        <v>81</v>
      </c>
      <c r="B23" s="38" t="s">
        <v>82</v>
      </c>
      <c r="C23" s="39">
        <f aca="true" t="shared" si="3" ref="C23:I23">SUM(C20:C22)</f>
        <v>3075244</v>
      </c>
      <c r="D23" s="39">
        <f t="shared" si="3"/>
        <v>0</v>
      </c>
      <c r="E23" s="39">
        <f t="shared" si="3"/>
        <v>0</v>
      </c>
      <c r="F23" s="39">
        <f t="shared" si="3"/>
        <v>0</v>
      </c>
      <c r="G23" s="39">
        <f t="shared" si="3"/>
        <v>0</v>
      </c>
      <c r="H23" s="39">
        <f t="shared" si="3"/>
        <v>0</v>
      </c>
      <c r="I23" s="39">
        <f t="shared" si="3"/>
        <v>0</v>
      </c>
      <c r="J23" s="32"/>
      <c r="K23" s="39">
        <f>SUM(K20:K22)</f>
        <v>0</v>
      </c>
      <c r="L23" s="39">
        <f aca="true" t="shared" si="4" ref="L23:Q23">SUM(L20:L22)</f>
        <v>0</v>
      </c>
      <c r="M23" s="39">
        <f>SUM(M20:M22)</f>
        <v>3940000</v>
      </c>
      <c r="N23" s="39">
        <f t="shared" si="4"/>
        <v>440000</v>
      </c>
      <c r="O23" s="39">
        <f>SUM(O20:O22)</f>
        <v>0</v>
      </c>
      <c r="P23" s="39">
        <f>SUM(P20:P22)</f>
        <v>0</v>
      </c>
      <c r="Q23" s="39">
        <f t="shared" si="4"/>
        <v>0</v>
      </c>
      <c r="R23" s="39">
        <f>SUM(R20:R22)</f>
        <v>0</v>
      </c>
      <c r="S23" s="39">
        <f>SUM(S20:S22)</f>
        <v>0</v>
      </c>
      <c r="T23" s="33">
        <f t="shared" si="0"/>
        <v>7455244</v>
      </c>
    </row>
    <row r="24" spans="1:20" s="19" customFormat="1" ht="12.75">
      <c r="A24" s="42" t="s">
        <v>83</v>
      </c>
      <c r="B24" s="38" t="s">
        <v>84</v>
      </c>
      <c r="C24" s="39">
        <f>C19+C23</f>
        <v>3275244</v>
      </c>
      <c r="D24" s="39">
        <f>D19+D23</f>
        <v>0</v>
      </c>
      <c r="E24" s="39">
        <f>E19+E23</f>
        <v>0</v>
      </c>
      <c r="F24" s="39">
        <f>SUM(F23,F19)</f>
        <v>0</v>
      </c>
      <c r="G24" s="39">
        <f>G19+G23</f>
        <v>0</v>
      </c>
      <c r="H24" s="39">
        <f>H19+H23</f>
        <v>9372900</v>
      </c>
      <c r="I24" s="39">
        <f>I19+I23</f>
        <v>11583086</v>
      </c>
      <c r="J24" s="39">
        <f>J19+J23</f>
        <v>0</v>
      </c>
      <c r="K24" s="39">
        <f>K19+K23</f>
        <v>0</v>
      </c>
      <c r="L24" s="39">
        <f aca="true" t="shared" si="5" ref="L24:Q24">L19+L23</f>
        <v>0</v>
      </c>
      <c r="M24" s="39">
        <f>M19+M23</f>
        <v>18093780</v>
      </c>
      <c r="N24" s="39">
        <f t="shared" si="5"/>
        <v>440000</v>
      </c>
      <c r="O24" s="39">
        <f>SUM(O23,O19)</f>
        <v>0</v>
      </c>
      <c r="P24" s="39">
        <f>SUM(P23,P19)</f>
        <v>0</v>
      </c>
      <c r="Q24" s="39">
        <f t="shared" si="5"/>
        <v>1873100</v>
      </c>
      <c r="R24" s="39">
        <f>R19+R23</f>
        <v>0</v>
      </c>
      <c r="S24" s="39">
        <f>SUM(S23,S19)</f>
        <v>0</v>
      </c>
      <c r="T24" s="33">
        <f t="shared" si="0"/>
        <v>44638110</v>
      </c>
    </row>
    <row r="25" spans="1:20" s="19" customFormat="1" ht="12.75">
      <c r="A25" s="43" t="s">
        <v>85</v>
      </c>
      <c r="B25" s="38" t="s">
        <v>86</v>
      </c>
      <c r="C25" s="33">
        <v>695609</v>
      </c>
      <c r="D25" s="33"/>
      <c r="E25" s="33"/>
      <c r="F25" s="33"/>
      <c r="G25" s="33"/>
      <c r="H25" s="33">
        <v>1123261</v>
      </c>
      <c r="I25" s="33">
        <v>1349428</v>
      </c>
      <c r="J25" s="32"/>
      <c r="K25" s="33"/>
      <c r="L25" s="33"/>
      <c r="M25" s="33">
        <v>1503308</v>
      </c>
      <c r="N25" s="33">
        <v>85800</v>
      </c>
      <c r="O25" s="33"/>
      <c r="P25" s="33"/>
      <c r="Q25" s="33">
        <v>373417</v>
      </c>
      <c r="R25" s="33"/>
      <c r="S25" s="33"/>
      <c r="T25" s="33">
        <f t="shared" si="0"/>
        <v>5130823</v>
      </c>
    </row>
    <row r="26" spans="1:20" ht="12.75">
      <c r="A26" s="36" t="s">
        <v>87</v>
      </c>
      <c r="B26" s="34" t="s">
        <v>88</v>
      </c>
      <c r="C26" s="31"/>
      <c r="D26" s="31"/>
      <c r="E26" s="31"/>
      <c r="F26" s="31"/>
      <c r="G26" s="31"/>
      <c r="H26" s="31"/>
      <c r="I26" s="31"/>
      <c r="J26" s="32"/>
      <c r="K26" s="31"/>
      <c r="L26" s="31"/>
      <c r="M26" s="31"/>
      <c r="N26" s="31"/>
      <c r="O26" s="31"/>
      <c r="P26" s="31"/>
      <c r="Q26" s="31"/>
      <c r="R26" s="31"/>
      <c r="S26" s="31"/>
      <c r="T26" s="33">
        <f t="shared" si="0"/>
        <v>0</v>
      </c>
    </row>
    <row r="27" spans="1:20" ht="12.75">
      <c r="A27" s="36" t="s">
        <v>89</v>
      </c>
      <c r="B27" s="34" t="s">
        <v>90</v>
      </c>
      <c r="C27" s="31">
        <v>133111</v>
      </c>
      <c r="D27" s="31">
        <v>150000</v>
      </c>
      <c r="E27" s="31"/>
      <c r="F27" s="31"/>
      <c r="G27" s="31"/>
      <c r="H27" s="31">
        <v>457920</v>
      </c>
      <c r="I27" s="31">
        <v>861783</v>
      </c>
      <c r="J27" s="32">
        <v>53841</v>
      </c>
      <c r="K27" s="31"/>
      <c r="L27" s="31">
        <v>500000</v>
      </c>
      <c r="M27" s="31">
        <v>713937</v>
      </c>
      <c r="N27" s="31">
        <v>157466</v>
      </c>
      <c r="O27" s="31"/>
      <c r="P27" s="31"/>
      <c r="Q27" s="31">
        <v>924694</v>
      </c>
      <c r="R27" s="31">
        <v>975000</v>
      </c>
      <c r="S27" s="31"/>
      <c r="T27" s="33">
        <f t="shared" si="0"/>
        <v>4927752</v>
      </c>
    </row>
    <row r="28" spans="1:20" ht="12.75">
      <c r="A28" s="36" t="s">
        <v>91</v>
      </c>
      <c r="B28" s="34" t="s">
        <v>92</v>
      </c>
      <c r="C28" s="31"/>
      <c r="D28" s="31"/>
      <c r="E28" s="31"/>
      <c r="F28" s="31"/>
      <c r="G28" s="31"/>
      <c r="H28" s="31"/>
      <c r="I28" s="31"/>
      <c r="J28" s="32"/>
      <c r="K28" s="31"/>
      <c r="L28" s="31"/>
      <c r="M28" s="31"/>
      <c r="N28" s="31"/>
      <c r="O28" s="31"/>
      <c r="P28" s="31"/>
      <c r="Q28" s="31"/>
      <c r="R28" s="31"/>
      <c r="S28" s="31"/>
      <c r="T28" s="33">
        <f t="shared" si="0"/>
        <v>0</v>
      </c>
    </row>
    <row r="29" spans="1:20" s="19" customFormat="1" ht="12.75">
      <c r="A29" s="41" t="s">
        <v>93</v>
      </c>
      <c r="B29" s="38" t="s">
        <v>94</v>
      </c>
      <c r="C29" s="39">
        <f>SUM(C26:C28)</f>
        <v>133111</v>
      </c>
      <c r="D29" s="39">
        <f>SUM(D26:D28)</f>
        <v>150000</v>
      </c>
      <c r="E29" s="39">
        <f>SUM(E26:E28)</f>
        <v>0</v>
      </c>
      <c r="F29" s="39">
        <f>SUM(F25:F28)</f>
        <v>0</v>
      </c>
      <c r="G29" s="39">
        <f>SUM(G26:G28)</f>
        <v>0</v>
      </c>
      <c r="H29" s="39">
        <f>SUM(H26:H28)</f>
        <v>457920</v>
      </c>
      <c r="I29" s="39">
        <f>SUM(I26:I28)</f>
        <v>861783</v>
      </c>
      <c r="J29" s="39">
        <f>SUM(J26:J28)</f>
        <v>53841</v>
      </c>
      <c r="K29" s="39">
        <f>SUM(K26:K28)</f>
        <v>0</v>
      </c>
      <c r="L29" s="39">
        <f aca="true" t="shared" si="6" ref="L29:Q29">SUM(L26:L28)</f>
        <v>500000</v>
      </c>
      <c r="M29" s="39">
        <f>SUM(M26:M28)</f>
        <v>713937</v>
      </c>
      <c r="N29" s="39">
        <f t="shared" si="6"/>
        <v>157466</v>
      </c>
      <c r="O29" s="39">
        <f>SUM(O25:O28)</f>
        <v>0</v>
      </c>
      <c r="P29" s="39">
        <f>SUM(P25:P28)</f>
        <v>0</v>
      </c>
      <c r="Q29" s="39">
        <f t="shared" si="6"/>
        <v>924694</v>
      </c>
      <c r="R29" s="39">
        <f>SUM(R26:R28)</f>
        <v>975000</v>
      </c>
      <c r="S29" s="39">
        <f>SUM(S25:S28)</f>
        <v>0</v>
      </c>
      <c r="T29" s="33">
        <f t="shared" si="0"/>
        <v>4927752</v>
      </c>
    </row>
    <row r="30" spans="1:20" ht="12.75">
      <c r="A30" s="36" t="s">
        <v>95</v>
      </c>
      <c r="B30" s="34" t="s">
        <v>96</v>
      </c>
      <c r="C30" s="31"/>
      <c r="D30" s="31"/>
      <c r="E30" s="31"/>
      <c r="F30" s="31"/>
      <c r="G30" s="31"/>
      <c r="H30" s="31"/>
      <c r="I30" s="31"/>
      <c r="J30" s="32"/>
      <c r="K30" s="31"/>
      <c r="L30" s="31"/>
      <c r="M30" s="31"/>
      <c r="N30" s="31">
        <v>44200</v>
      </c>
      <c r="O30" s="31"/>
      <c r="P30" s="31"/>
      <c r="Q30" s="31"/>
      <c r="R30" s="31"/>
      <c r="S30" s="31"/>
      <c r="T30" s="33">
        <f t="shared" si="0"/>
        <v>44200</v>
      </c>
    </row>
    <row r="31" spans="1:20" ht="12.75">
      <c r="A31" s="36" t="s">
        <v>97</v>
      </c>
      <c r="B31" s="34" t="s">
        <v>98</v>
      </c>
      <c r="C31" s="31">
        <v>50000</v>
      </c>
      <c r="D31" s="31"/>
      <c r="E31" s="31"/>
      <c r="F31" s="31"/>
      <c r="G31" s="31"/>
      <c r="H31" s="31"/>
      <c r="I31" s="31"/>
      <c r="J31" s="32"/>
      <c r="K31" s="31"/>
      <c r="L31" s="31"/>
      <c r="M31" s="31">
        <v>25291</v>
      </c>
      <c r="N31" s="31">
        <v>58400</v>
      </c>
      <c r="O31" s="31"/>
      <c r="P31" s="31"/>
      <c r="Q31" s="31">
        <v>31777</v>
      </c>
      <c r="R31" s="31"/>
      <c r="S31" s="31"/>
      <c r="T31" s="33">
        <f t="shared" si="0"/>
        <v>165468</v>
      </c>
    </row>
    <row r="32" spans="1:20" s="19" customFormat="1" ht="15" customHeight="1">
      <c r="A32" s="41" t="s">
        <v>99</v>
      </c>
      <c r="B32" s="38" t="s">
        <v>100</v>
      </c>
      <c r="C32" s="39">
        <f aca="true" t="shared" si="7" ref="C32:I32">SUM(C30:C31)</f>
        <v>50000</v>
      </c>
      <c r="D32" s="39">
        <f t="shared" si="7"/>
        <v>0</v>
      </c>
      <c r="E32" s="39">
        <f t="shared" si="7"/>
        <v>0</v>
      </c>
      <c r="F32" s="39">
        <f t="shared" si="7"/>
        <v>0</v>
      </c>
      <c r="G32" s="39">
        <f t="shared" si="7"/>
        <v>0</v>
      </c>
      <c r="H32" s="39">
        <f t="shared" si="7"/>
        <v>0</v>
      </c>
      <c r="I32" s="39">
        <f t="shared" si="7"/>
        <v>0</v>
      </c>
      <c r="J32" s="32"/>
      <c r="K32" s="39">
        <f>SUM(K30:K31)</f>
        <v>0</v>
      </c>
      <c r="L32" s="39">
        <f>SUM(L30:L31)</f>
        <v>0</v>
      </c>
      <c r="M32" s="39">
        <f>SUM(M30:M31)</f>
        <v>25291</v>
      </c>
      <c r="N32" s="39">
        <f>N30+N31</f>
        <v>102600</v>
      </c>
      <c r="O32" s="39">
        <f>SUM(O30:O31)</f>
        <v>0</v>
      </c>
      <c r="P32" s="39">
        <f>SUM(P30:P31)</f>
        <v>0</v>
      </c>
      <c r="Q32" s="39">
        <f>SUM(Q30:Q31)</f>
        <v>31777</v>
      </c>
      <c r="R32" s="39">
        <f>SUM(R30:R31)</f>
        <v>0</v>
      </c>
      <c r="S32" s="39">
        <f>SUM(S30:S31)</f>
        <v>0</v>
      </c>
      <c r="T32" s="33">
        <f t="shared" si="0"/>
        <v>209668</v>
      </c>
    </row>
    <row r="33" spans="1:20" ht="12.75">
      <c r="A33" s="36" t="s">
        <v>101</v>
      </c>
      <c r="B33" s="34" t="s">
        <v>102</v>
      </c>
      <c r="C33" s="31"/>
      <c r="D33" s="31">
        <v>10000</v>
      </c>
      <c r="E33" s="31">
        <v>7935</v>
      </c>
      <c r="F33" s="31"/>
      <c r="G33" s="31"/>
      <c r="H33" s="31"/>
      <c r="I33" s="31"/>
      <c r="J33" s="32"/>
      <c r="K33" s="31">
        <v>613305</v>
      </c>
      <c r="L33" s="31"/>
      <c r="M33" s="31">
        <v>100000</v>
      </c>
      <c r="N33" s="31">
        <v>180000</v>
      </c>
      <c r="O33" s="31"/>
      <c r="P33" s="31"/>
      <c r="Q33" s="31"/>
      <c r="R33" s="31"/>
      <c r="S33" s="31"/>
      <c r="T33" s="33">
        <f t="shared" si="0"/>
        <v>911240</v>
      </c>
    </row>
    <row r="34" spans="1:20" ht="12.75">
      <c r="A34" s="36" t="s">
        <v>103</v>
      </c>
      <c r="B34" s="34" t="s">
        <v>104</v>
      </c>
      <c r="C34" s="31"/>
      <c r="D34" s="31"/>
      <c r="E34" s="31"/>
      <c r="F34" s="31"/>
      <c r="G34" s="31"/>
      <c r="H34" s="31"/>
      <c r="I34" s="31"/>
      <c r="J34" s="32"/>
      <c r="K34" s="31"/>
      <c r="L34" s="31"/>
      <c r="M34" s="31"/>
      <c r="N34" s="31"/>
      <c r="O34" s="31">
        <v>849164</v>
      </c>
      <c r="P34" s="31"/>
      <c r="Q34" s="31"/>
      <c r="R34" s="31"/>
      <c r="S34" s="31"/>
      <c r="T34" s="33">
        <f t="shared" si="0"/>
        <v>849164</v>
      </c>
    </row>
    <row r="35" spans="1:20" ht="12.75">
      <c r="A35" s="36" t="s">
        <v>105</v>
      </c>
      <c r="B35" s="34" t="s">
        <v>106</v>
      </c>
      <c r="C35" s="31"/>
      <c r="D35" s="31"/>
      <c r="E35" s="31"/>
      <c r="F35" s="31"/>
      <c r="G35" s="31"/>
      <c r="H35" s="31"/>
      <c r="I35" s="31"/>
      <c r="J35" s="32"/>
      <c r="K35" s="31"/>
      <c r="L35" s="31"/>
      <c r="M35" s="31">
        <v>10000</v>
      </c>
      <c r="N35" s="31">
        <v>15000</v>
      </c>
      <c r="O35" s="31"/>
      <c r="P35" s="31"/>
      <c r="Q35" s="31"/>
      <c r="R35" s="31"/>
      <c r="S35" s="31"/>
      <c r="T35" s="33">
        <f t="shared" si="0"/>
        <v>25000</v>
      </c>
    </row>
    <row r="36" spans="1:20" ht="12.75">
      <c r="A36" s="36" t="s">
        <v>107</v>
      </c>
      <c r="B36" s="34" t="s">
        <v>108</v>
      </c>
      <c r="C36" s="31"/>
      <c r="D36" s="31"/>
      <c r="E36" s="31"/>
      <c r="F36" s="31"/>
      <c r="G36" s="31"/>
      <c r="H36" s="31"/>
      <c r="I36" s="31"/>
      <c r="J36" s="32"/>
      <c r="K36" s="31">
        <v>144665</v>
      </c>
      <c r="L36" s="31">
        <v>583655</v>
      </c>
      <c r="M36" s="31"/>
      <c r="N36" s="31"/>
      <c r="O36" s="31"/>
      <c r="P36" s="31"/>
      <c r="Q36" s="31">
        <v>173460</v>
      </c>
      <c r="R36" s="31"/>
      <c r="S36" s="31"/>
      <c r="T36" s="33">
        <f t="shared" si="0"/>
        <v>901780</v>
      </c>
    </row>
    <row r="37" spans="1:20" ht="12.75">
      <c r="A37" s="44" t="s">
        <v>109</v>
      </c>
      <c r="B37" s="34" t="s">
        <v>110</v>
      </c>
      <c r="C37" s="31"/>
      <c r="D37" s="31"/>
      <c r="E37" s="31"/>
      <c r="F37" s="31"/>
      <c r="G37" s="31"/>
      <c r="H37" s="31"/>
      <c r="I37" s="31"/>
      <c r="J37" s="32"/>
      <c r="K37" s="31"/>
      <c r="L37" s="31"/>
      <c r="M37" s="31"/>
      <c r="N37" s="31"/>
      <c r="O37" s="31"/>
      <c r="P37" s="31"/>
      <c r="Q37" s="31"/>
      <c r="R37" s="31"/>
      <c r="S37" s="31"/>
      <c r="T37" s="33">
        <f t="shared" si="0"/>
        <v>0</v>
      </c>
    </row>
    <row r="38" spans="1:20" ht="12.75">
      <c r="A38" s="40" t="s">
        <v>111</v>
      </c>
      <c r="B38" s="34" t="s">
        <v>112</v>
      </c>
      <c r="C38" s="31">
        <v>100000</v>
      </c>
      <c r="D38" s="31"/>
      <c r="E38" s="31"/>
      <c r="F38" s="31"/>
      <c r="G38" s="31"/>
      <c r="H38" s="31"/>
      <c r="I38" s="31"/>
      <c r="J38" s="32"/>
      <c r="K38" s="31"/>
      <c r="L38" s="31"/>
      <c r="M38" s="31">
        <v>6600</v>
      </c>
      <c r="N38" s="31"/>
      <c r="O38" s="31"/>
      <c r="P38" s="31"/>
      <c r="Q38" s="31"/>
      <c r="R38" s="31"/>
      <c r="S38" s="31"/>
      <c r="T38" s="33">
        <f t="shared" si="0"/>
        <v>106600</v>
      </c>
    </row>
    <row r="39" spans="1:20" ht="12.75">
      <c r="A39" s="36" t="s">
        <v>113</v>
      </c>
      <c r="B39" s="34" t="s">
        <v>114</v>
      </c>
      <c r="C39" s="31">
        <v>2630907</v>
      </c>
      <c r="D39" s="31"/>
      <c r="E39" s="31">
        <v>2820</v>
      </c>
      <c r="F39" s="31"/>
      <c r="G39" s="31"/>
      <c r="H39" s="31"/>
      <c r="I39" s="31">
        <v>2937</v>
      </c>
      <c r="J39" s="32">
        <v>130229</v>
      </c>
      <c r="K39" s="31"/>
      <c r="L39" s="31">
        <v>260293</v>
      </c>
      <c r="M39" s="31">
        <v>2854985</v>
      </c>
      <c r="N39" s="31">
        <v>129694</v>
      </c>
      <c r="O39" s="31"/>
      <c r="P39" s="31"/>
      <c r="Q39" s="31">
        <v>83370</v>
      </c>
      <c r="R39" s="31">
        <v>102050</v>
      </c>
      <c r="S39" s="31"/>
      <c r="T39" s="33">
        <f t="shared" si="0"/>
        <v>6197285</v>
      </c>
    </row>
    <row r="40" spans="1:20" s="19" customFormat="1" ht="12.75">
      <c r="A40" s="41" t="s">
        <v>115</v>
      </c>
      <c r="B40" s="38" t="s">
        <v>116</v>
      </c>
      <c r="C40" s="39">
        <f aca="true" t="shared" si="8" ref="C40:I40">SUM(C33:C39)</f>
        <v>2730907</v>
      </c>
      <c r="D40" s="39">
        <f t="shared" si="8"/>
        <v>10000</v>
      </c>
      <c r="E40" s="39">
        <f t="shared" si="8"/>
        <v>10755</v>
      </c>
      <c r="F40" s="39">
        <f t="shared" si="8"/>
        <v>0</v>
      </c>
      <c r="G40" s="39">
        <f t="shared" si="8"/>
        <v>0</v>
      </c>
      <c r="H40" s="39">
        <f t="shared" si="8"/>
        <v>0</v>
      </c>
      <c r="I40" s="39">
        <f t="shared" si="8"/>
        <v>2937</v>
      </c>
      <c r="J40" s="45">
        <f aca="true" t="shared" si="9" ref="J40:Q40">SUM(J33:J39)</f>
        <v>130229</v>
      </c>
      <c r="K40" s="39">
        <f>SUM(K33:K39)</f>
        <v>757970</v>
      </c>
      <c r="L40" s="39">
        <f t="shared" si="9"/>
        <v>843948</v>
      </c>
      <c r="M40" s="39">
        <f>SUM(M33:M39)</f>
        <v>2971585</v>
      </c>
      <c r="N40" s="39">
        <f t="shared" si="9"/>
        <v>324694</v>
      </c>
      <c r="O40" s="39">
        <f>SUM(O33:O39)</f>
        <v>849164</v>
      </c>
      <c r="P40" s="39">
        <f>SUM(P33:P39)</f>
        <v>0</v>
      </c>
      <c r="Q40" s="39">
        <f t="shared" si="9"/>
        <v>256830</v>
      </c>
      <c r="R40" s="39">
        <f>SUM(R33:R39)</f>
        <v>102050</v>
      </c>
      <c r="S40" s="39">
        <f>SUM(S33:S39)</f>
        <v>0</v>
      </c>
      <c r="T40" s="33">
        <f t="shared" si="0"/>
        <v>8991069</v>
      </c>
    </row>
    <row r="41" spans="1:20" ht="12.75">
      <c r="A41" s="36" t="s">
        <v>117</v>
      </c>
      <c r="B41" s="34" t="s">
        <v>118</v>
      </c>
      <c r="C41" s="31">
        <v>558248</v>
      </c>
      <c r="D41" s="31"/>
      <c r="E41" s="31"/>
      <c r="F41" s="31"/>
      <c r="G41" s="31"/>
      <c r="H41" s="31"/>
      <c r="I41" s="31"/>
      <c r="J41" s="32"/>
      <c r="K41" s="31"/>
      <c r="L41" s="31"/>
      <c r="M41" s="31">
        <v>5345160</v>
      </c>
      <c r="N41" s="31"/>
      <c r="O41" s="31"/>
      <c r="P41" s="31"/>
      <c r="Q41" s="31"/>
      <c r="R41" s="31"/>
      <c r="S41" s="31"/>
      <c r="T41" s="33">
        <f t="shared" si="0"/>
        <v>5903408</v>
      </c>
    </row>
    <row r="42" spans="1:20" ht="12.75">
      <c r="A42" s="36" t="s">
        <v>119</v>
      </c>
      <c r="B42" s="34" t="s">
        <v>120</v>
      </c>
      <c r="C42" s="31"/>
      <c r="D42" s="31"/>
      <c r="E42" s="31"/>
      <c r="F42" s="31"/>
      <c r="G42" s="31"/>
      <c r="H42" s="31"/>
      <c r="I42" s="31"/>
      <c r="J42" s="32"/>
      <c r="K42" s="31"/>
      <c r="L42" s="31"/>
      <c r="M42" s="31"/>
      <c r="N42" s="31"/>
      <c r="O42" s="31"/>
      <c r="P42" s="31"/>
      <c r="Q42" s="31"/>
      <c r="R42" s="31"/>
      <c r="S42" s="31"/>
      <c r="T42" s="33">
        <f t="shared" si="0"/>
        <v>0</v>
      </c>
    </row>
    <row r="43" spans="1:20" s="19" customFormat="1" ht="12.75">
      <c r="A43" s="41" t="s">
        <v>121</v>
      </c>
      <c r="B43" s="38" t="s">
        <v>122</v>
      </c>
      <c r="C43" s="39">
        <f aca="true" t="shared" si="10" ref="C43:M43">SUM(C41:C42)</f>
        <v>558248</v>
      </c>
      <c r="D43" s="39">
        <f t="shared" si="10"/>
        <v>0</v>
      </c>
      <c r="E43" s="39">
        <f t="shared" si="10"/>
        <v>0</v>
      </c>
      <c r="F43" s="39">
        <f t="shared" si="10"/>
        <v>0</v>
      </c>
      <c r="G43" s="39">
        <f t="shared" si="10"/>
        <v>0</v>
      </c>
      <c r="H43" s="39">
        <f t="shared" si="10"/>
        <v>0</v>
      </c>
      <c r="I43" s="39">
        <f t="shared" si="10"/>
        <v>0</v>
      </c>
      <c r="J43" s="32">
        <f t="shared" si="10"/>
        <v>0</v>
      </c>
      <c r="K43" s="39">
        <f t="shared" si="10"/>
        <v>0</v>
      </c>
      <c r="L43" s="39">
        <f t="shared" si="10"/>
        <v>0</v>
      </c>
      <c r="M43" s="39">
        <f t="shared" si="10"/>
        <v>5345160</v>
      </c>
      <c r="N43" s="39">
        <f>N41+N42</f>
        <v>0</v>
      </c>
      <c r="O43" s="39">
        <f>SUM(O41:O42)</f>
        <v>0</v>
      </c>
      <c r="P43" s="39">
        <f>SUM(P41:P42)</f>
        <v>0</v>
      </c>
      <c r="Q43" s="39">
        <f>SUM(Q41:Q42)</f>
        <v>0</v>
      </c>
      <c r="R43" s="39">
        <f>SUM(R41:R42)</f>
        <v>0</v>
      </c>
      <c r="S43" s="39">
        <f>SUM(S41:S42)</f>
        <v>0</v>
      </c>
      <c r="T43" s="33">
        <f t="shared" si="0"/>
        <v>5903408</v>
      </c>
    </row>
    <row r="44" spans="1:20" ht="12.75">
      <c r="A44" s="36" t="s">
        <v>123</v>
      </c>
      <c r="B44" s="34" t="s">
        <v>124</v>
      </c>
      <c r="C44" s="31">
        <v>310500</v>
      </c>
      <c r="D44" s="31">
        <v>43200</v>
      </c>
      <c r="E44" s="31">
        <v>2175</v>
      </c>
      <c r="F44" s="31"/>
      <c r="G44" s="31"/>
      <c r="H44" s="31">
        <v>123638</v>
      </c>
      <c r="I44" s="31">
        <v>233475</v>
      </c>
      <c r="J44" s="32">
        <v>49700</v>
      </c>
      <c r="K44" s="31">
        <v>197000</v>
      </c>
      <c r="L44" s="31">
        <v>310550</v>
      </c>
      <c r="M44" s="31">
        <v>913071</v>
      </c>
      <c r="N44" s="31">
        <v>149560</v>
      </c>
      <c r="O44" s="31">
        <v>229276</v>
      </c>
      <c r="P44" s="31"/>
      <c r="Q44" s="31">
        <v>295808</v>
      </c>
      <c r="R44" s="31">
        <v>290804</v>
      </c>
      <c r="S44" s="31"/>
      <c r="T44" s="33">
        <f t="shared" si="0"/>
        <v>3148757</v>
      </c>
    </row>
    <row r="45" spans="1:20" ht="12.75">
      <c r="A45" s="36" t="s">
        <v>125</v>
      </c>
      <c r="B45" s="34" t="s">
        <v>126</v>
      </c>
      <c r="C45" s="31"/>
      <c r="D45" s="31"/>
      <c r="E45" s="31"/>
      <c r="F45" s="31"/>
      <c r="G45" s="31"/>
      <c r="H45" s="31"/>
      <c r="I45" s="31"/>
      <c r="J45" s="32"/>
      <c r="K45" s="31"/>
      <c r="L45" s="31"/>
      <c r="M45" s="31">
        <v>0</v>
      </c>
      <c r="N45" s="31"/>
      <c r="O45" s="31"/>
      <c r="P45" s="31"/>
      <c r="Q45" s="31"/>
      <c r="R45" s="31"/>
      <c r="S45" s="31"/>
      <c r="T45" s="33">
        <f t="shared" si="0"/>
        <v>0</v>
      </c>
    </row>
    <row r="46" spans="1:20" ht="12.75">
      <c r="A46" s="36" t="s">
        <v>127</v>
      </c>
      <c r="B46" s="34" t="s">
        <v>128</v>
      </c>
      <c r="C46" s="31">
        <v>10000</v>
      </c>
      <c r="D46" s="31"/>
      <c r="E46" s="31"/>
      <c r="F46" s="31"/>
      <c r="G46" s="31"/>
      <c r="H46" s="31"/>
      <c r="I46" s="31"/>
      <c r="J46" s="32"/>
      <c r="K46" s="31"/>
      <c r="L46" s="31"/>
      <c r="M46" s="31"/>
      <c r="N46" s="31"/>
      <c r="O46" s="31"/>
      <c r="P46" s="31"/>
      <c r="Q46" s="31"/>
      <c r="R46" s="31"/>
      <c r="S46" s="31"/>
      <c r="T46" s="33">
        <f t="shared" si="0"/>
        <v>10000</v>
      </c>
    </row>
    <row r="47" spans="1:20" ht="12.75">
      <c r="A47" s="36" t="s">
        <v>129</v>
      </c>
      <c r="B47" s="34" t="s">
        <v>130</v>
      </c>
      <c r="C47" s="31"/>
      <c r="D47" s="31"/>
      <c r="E47" s="31"/>
      <c r="F47" s="31"/>
      <c r="G47" s="31"/>
      <c r="H47" s="31"/>
      <c r="I47" s="31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3">
        <f t="shared" si="0"/>
        <v>0</v>
      </c>
    </row>
    <row r="48" spans="1:20" ht="12.75">
      <c r="A48" s="36" t="s">
        <v>131</v>
      </c>
      <c r="B48" s="34" t="s">
        <v>132</v>
      </c>
      <c r="C48" s="31">
        <v>87458</v>
      </c>
      <c r="D48" s="31"/>
      <c r="E48" s="31"/>
      <c r="F48" s="31"/>
      <c r="G48" s="31"/>
      <c r="H48" s="31"/>
      <c r="I48" s="31"/>
      <c r="J48" s="32"/>
      <c r="K48" s="31"/>
      <c r="L48" s="31">
        <v>33098</v>
      </c>
      <c r="M48" s="31">
        <v>40002</v>
      </c>
      <c r="N48" s="31">
        <v>1</v>
      </c>
      <c r="O48" s="31"/>
      <c r="P48" s="31"/>
      <c r="Q48" s="31">
        <v>45315</v>
      </c>
      <c r="R48" s="31"/>
      <c r="S48" s="31"/>
      <c r="T48" s="33">
        <f t="shared" si="0"/>
        <v>205874</v>
      </c>
    </row>
    <row r="49" spans="1:20" s="19" customFormat="1" ht="12.75">
      <c r="A49" s="41" t="s">
        <v>133</v>
      </c>
      <c r="B49" s="38" t="s">
        <v>134</v>
      </c>
      <c r="C49" s="39">
        <f aca="true" t="shared" si="11" ref="C49:I49">SUM(C44:C48)</f>
        <v>407958</v>
      </c>
      <c r="D49" s="39">
        <f t="shared" si="11"/>
        <v>43200</v>
      </c>
      <c r="E49" s="39">
        <f t="shared" si="11"/>
        <v>2175</v>
      </c>
      <c r="F49" s="39">
        <f t="shared" si="11"/>
        <v>0</v>
      </c>
      <c r="G49" s="39">
        <f t="shared" si="11"/>
        <v>0</v>
      </c>
      <c r="H49" s="39">
        <f t="shared" si="11"/>
        <v>123638</v>
      </c>
      <c r="I49" s="39">
        <f t="shared" si="11"/>
        <v>233475</v>
      </c>
      <c r="J49" s="32">
        <f aca="true" t="shared" si="12" ref="J49:Q49">SUM(J44:J48)</f>
        <v>49700</v>
      </c>
      <c r="K49" s="39">
        <f>SUM(K44:K48)</f>
        <v>197000</v>
      </c>
      <c r="L49" s="39">
        <f t="shared" si="12"/>
        <v>343648</v>
      </c>
      <c r="M49" s="39">
        <f>SUM(M44:M48)</f>
        <v>953073</v>
      </c>
      <c r="N49" s="39">
        <f t="shared" si="12"/>
        <v>149561</v>
      </c>
      <c r="O49" s="39">
        <f>SUM(O44:O48)</f>
        <v>229276</v>
      </c>
      <c r="P49" s="39">
        <f>SUM(P44:P48)</f>
        <v>0</v>
      </c>
      <c r="Q49" s="39">
        <f t="shared" si="12"/>
        <v>341123</v>
      </c>
      <c r="R49" s="39">
        <f>SUM(R44:R48)</f>
        <v>290804</v>
      </c>
      <c r="S49" s="39">
        <f>SUM(S44:S48)</f>
        <v>0</v>
      </c>
      <c r="T49" s="33">
        <f t="shared" si="0"/>
        <v>3364631</v>
      </c>
    </row>
    <row r="50" spans="1:20" s="19" customFormat="1" ht="12.75">
      <c r="A50" s="43" t="s">
        <v>135</v>
      </c>
      <c r="B50" s="38" t="s">
        <v>136</v>
      </c>
      <c r="C50" s="39">
        <f aca="true" t="shared" si="13" ref="C50:I50">C29+C32+C40+C43+C49</f>
        <v>3880224</v>
      </c>
      <c r="D50" s="39">
        <f t="shared" si="13"/>
        <v>203200</v>
      </c>
      <c r="E50" s="39">
        <f t="shared" si="13"/>
        <v>12930</v>
      </c>
      <c r="F50" s="39">
        <f t="shared" si="13"/>
        <v>0</v>
      </c>
      <c r="G50" s="39">
        <f t="shared" si="13"/>
        <v>0</v>
      </c>
      <c r="H50" s="39">
        <f t="shared" si="13"/>
        <v>581558</v>
      </c>
      <c r="I50" s="39">
        <f t="shared" si="13"/>
        <v>1098195</v>
      </c>
      <c r="J50" s="45">
        <f aca="true" t="shared" si="14" ref="J50:Q50">J29+J32+J40+J43+J49</f>
        <v>233770</v>
      </c>
      <c r="K50" s="39">
        <f>K29+K32+K40+K43+K49</f>
        <v>954970</v>
      </c>
      <c r="L50" s="39">
        <f t="shared" si="14"/>
        <v>1687596</v>
      </c>
      <c r="M50" s="39">
        <f>M29+M32+M40+M43+M49</f>
        <v>10009046</v>
      </c>
      <c r="N50" s="39">
        <f t="shared" si="14"/>
        <v>734321</v>
      </c>
      <c r="O50" s="39">
        <f>SUM(O49,O40)</f>
        <v>1078440</v>
      </c>
      <c r="P50" s="39">
        <f>SUM(P49,P40)</f>
        <v>0</v>
      </c>
      <c r="Q50" s="39">
        <f t="shared" si="14"/>
        <v>1554424</v>
      </c>
      <c r="R50" s="39">
        <f>R29+R32+R40+R43+R49</f>
        <v>1367854</v>
      </c>
      <c r="S50" s="39">
        <f>S29+S32+S40+S43+S49</f>
        <v>0</v>
      </c>
      <c r="T50" s="33">
        <f t="shared" si="0"/>
        <v>23396528</v>
      </c>
    </row>
    <row r="51" spans="1:20" ht="12.75">
      <c r="A51" s="36" t="s">
        <v>137</v>
      </c>
      <c r="B51" s="34" t="s">
        <v>138</v>
      </c>
      <c r="C51" s="31"/>
      <c r="D51" s="31"/>
      <c r="E51" s="31"/>
      <c r="F51" s="31"/>
      <c r="G51" s="31"/>
      <c r="H51" s="31"/>
      <c r="I51" s="31"/>
      <c r="J51" s="32"/>
      <c r="K51" s="31"/>
      <c r="L51" s="31"/>
      <c r="M51" s="31"/>
      <c r="N51" s="31"/>
      <c r="O51" s="31"/>
      <c r="P51" s="31"/>
      <c r="Q51" s="31"/>
      <c r="R51" s="31"/>
      <c r="S51" s="31"/>
      <c r="T51" s="33">
        <f t="shared" si="0"/>
        <v>0</v>
      </c>
    </row>
    <row r="52" spans="1:20" ht="12.75">
      <c r="A52" s="36" t="s">
        <v>139</v>
      </c>
      <c r="B52" s="34" t="s">
        <v>140</v>
      </c>
      <c r="C52" s="31"/>
      <c r="D52" s="31"/>
      <c r="E52" s="31"/>
      <c r="F52" s="31"/>
      <c r="G52" s="31"/>
      <c r="H52" s="31"/>
      <c r="I52" s="31"/>
      <c r="J52" s="32"/>
      <c r="K52" s="31"/>
      <c r="L52" s="31"/>
      <c r="M52" s="31"/>
      <c r="N52" s="31"/>
      <c r="O52" s="31"/>
      <c r="P52" s="31">
        <v>702000</v>
      </c>
      <c r="Q52" s="31"/>
      <c r="R52" s="31"/>
      <c r="S52" s="31"/>
      <c r="T52" s="33">
        <f t="shared" si="0"/>
        <v>702000</v>
      </c>
    </row>
    <row r="53" spans="1:20" ht="12.75">
      <c r="A53" s="44" t="s">
        <v>141</v>
      </c>
      <c r="B53" s="34" t="s">
        <v>142</v>
      </c>
      <c r="C53" s="31"/>
      <c r="D53" s="31"/>
      <c r="E53" s="31"/>
      <c r="F53" s="31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1"/>
      <c r="T53" s="33">
        <f t="shared" si="0"/>
        <v>0</v>
      </c>
    </row>
    <row r="54" spans="1:20" ht="12.75">
      <c r="A54" s="44" t="s">
        <v>143</v>
      </c>
      <c r="B54" s="34" t="s">
        <v>144</v>
      </c>
      <c r="C54" s="31"/>
      <c r="D54" s="31"/>
      <c r="E54" s="31"/>
      <c r="F54" s="31"/>
      <c r="G54" s="31"/>
      <c r="H54" s="31"/>
      <c r="I54" s="31"/>
      <c r="J54" s="32"/>
      <c r="K54" s="31"/>
      <c r="L54" s="31"/>
      <c r="M54" s="31"/>
      <c r="N54" s="31"/>
      <c r="O54" s="31"/>
      <c r="P54" s="31"/>
      <c r="Q54" s="31"/>
      <c r="R54" s="31"/>
      <c r="S54" s="31"/>
      <c r="T54" s="33">
        <f t="shared" si="0"/>
        <v>0</v>
      </c>
    </row>
    <row r="55" spans="1:20" ht="12.75">
      <c r="A55" s="44" t="s">
        <v>145</v>
      </c>
      <c r="B55" s="34" t="s">
        <v>146</v>
      </c>
      <c r="C55" s="31"/>
      <c r="D55" s="31"/>
      <c r="E55" s="31"/>
      <c r="F55" s="31"/>
      <c r="G55" s="31"/>
      <c r="H55" s="31"/>
      <c r="I55" s="31"/>
      <c r="J55" s="32"/>
      <c r="K55" s="31"/>
      <c r="L55" s="31"/>
      <c r="M55" s="31"/>
      <c r="N55" s="31"/>
      <c r="O55" s="31"/>
      <c r="P55" s="31"/>
      <c r="Q55" s="31"/>
      <c r="R55" s="31"/>
      <c r="S55" s="31"/>
      <c r="T55" s="33">
        <f t="shared" si="0"/>
        <v>0</v>
      </c>
    </row>
    <row r="56" spans="1:20" ht="12.75">
      <c r="A56" s="36" t="s">
        <v>147</v>
      </c>
      <c r="B56" s="34" t="s">
        <v>148</v>
      </c>
      <c r="C56" s="31"/>
      <c r="D56" s="31"/>
      <c r="E56" s="31"/>
      <c r="F56" s="31"/>
      <c r="G56" s="31"/>
      <c r="H56" s="31"/>
      <c r="I56" s="31"/>
      <c r="J56" s="32"/>
      <c r="K56" s="31"/>
      <c r="L56" s="31"/>
      <c r="M56" s="31"/>
      <c r="N56" s="31"/>
      <c r="O56" s="31"/>
      <c r="P56" s="31"/>
      <c r="Q56" s="31"/>
      <c r="R56" s="31"/>
      <c r="S56" s="31"/>
      <c r="T56" s="33">
        <f t="shared" si="0"/>
        <v>0</v>
      </c>
    </row>
    <row r="57" spans="1:20" ht="12.75">
      <c r="A57" s="36" t="s">
        <v>149</v>
      </c>
      <c r="B57" s="34" t="s">
        <v>150</v>
      </c>
      <c r="C57" s="31"/>
      <c r="D57" s="31"/>
      <c r="E57" s="31"/>
      <c r="F57" s="31"/>
      <c r="G57" s="31"/>
      <c r="H57" s="31"/>
      <c r="I57" s="31"/>
      <c r="J57" s="32"/>
      <c r="K57" s="31"/>
      <c r="L57" s="31"/>
      <c r="M57" s="31"/>
      <c r="N57" s="31"/>
      <c r="O57" s="31"/>
      <c r="P57" s="31"/>
      <c r="Q57" s="31"/>
      <c r="R57" s="31"/>
      <c r="S57" s="31"/>
      <c r="T57" s="33">
        <f t="shared" si="0"/>
        <v>0</v>
      </c>
    </row>
    <row r="58" spans="1:20" ht="12.75">
      <c r="A58" s="36" t="s">
        <v>151</v>
      </c>
      <c r="B58" s="34" t="s">
        <v>152</v>
      </c>
      <c r="C58" s="31"/>
      <c r="D58" s="31"/>
      <c r="E58" s="31"/>
      <c r="F58" s="31"/>
      <c r="G58" s="31"/>
      <c r="H58" s="31"/>
      <c r="I58" s="31"/>
      <c r="J58" s="32"/>
      <c r="K58" s="31"/>
      <c r="L58" s="31"/>
      <c r="M58" s="31"/>
      <c r="N58" s="31"/>
      <c r="O58" s="31"/>
      <c r="P58" s="31"/>
      <c r="Q58" s="31"/>
      <c r="R58" s="31">
        <v>4395396</v>
      </c>
      <c r="S58" s="31"/>
      <c r="T58" s="33">
        <f t="shared" si="0"/>
        <v>4395396</v>
      </c>
    </row>
    <row r="59" spans="1:20" s="19" customFormat="1" ht="12.75">
      <c r="A59" s="43" t="s">
        <v>153</v>
      </c>
      <c r="B59" s="38" t="s">
        <v>154</v>
      </c>
      <c r="C59" s="39">
        <f aca="true" t="shared" si="15" ref="C59:M59">SUM(C51:C58)</f>
        <v>0</v>
      </c>
      <c r="D59" s="39">
        <f t="shared" si="15"/>
        <v>0</v>
      </c>
      <c r="E59" s="39">
        <f t="shared" si="15"/>
        <v>0</v>
      </c>
      <c r="F59" s="39">
        <f t="shared" si="15"/>
        <v>0</v>
      </c>
      <c r="G59" s="39">
        <f t="shared" si="15"/>
        <v>0</v>
      </c>
      <c r="H59" s="39">
        <f t="shared" si="15"/>
        <v>0</v>
      </c>
      <c r="I59" s="39">
        <f t="shared" si="15"/>
        <v>0</v>
      </c>
      <c r="J59" s="32">
        <f t="shared" si="15"/>
        <v>0</v>
      </c>
      <c r="K59" s="39">
        <f t="shared" si="15"/>
        <v>0</v>
      </c>
      <c r="L59" s="39">
        <f t="shared" si="15"/>
        <v>0</v>
      </c>
      <c r="M59" s="39">
        <f t="shared" si="15"/>
        <v>0</v>
      </c>
      <c r="N59" s="39">
        <v>0</v>
      </c>
      <c r="O59" s="39">
        <f>SUM(O51:O58)</f>
        <v>0</v>
      </c>
      <c r="P59" s="39">
        <f>SUM(P51:P58)</f>
        <v>702000</v>
      </c>
      <c r="Q59" s="39">
        <f>SUM(Q51:Q58)</f>
        <v>0</v>
      </c>
      <c r="R59" s="39">
        <f>SUM(R51:R58)</f>
        <v>4395396</v>
      </c>
      <c r="S59" s="39">
        <f>SUM(S51:S58)</f>
        <v>0</v>
      </c>
      <c r="T59" s="33">
        <f t="shared" si="0"/>
        <v>5097396</v>
      </c>
    </row>
    <row r="60" spans="1:20" ht="12.75">
      <c r="A60" s="35" t="s">
        <v>155</v>
      </c>
      <c r="B60" s="34" t="s">
        <v>156</v>
      </c>
      <c r="C60" s="31"/>
      <c r="D60" s="31"/>
      <c r="E60" s="31"/>
      <c r="F60" s="31"/>
      <c r="G60" s="31"/>
      <c r="H60" s="31"/>
      <c r="I60" s="31"/>
      <c r="J60" s="32"/>
      <c r="K60" s="31"/>
      <c r="L60" s="31"/>
      <c r="M60" s="31"/>
      <c r="N60" s="31"/>
      <c r="O60" s="31"/>
      <c r="P60" s="31"/>
      <c r="Q60" s="31"/>
      <c r="R60" s="31"/>
      <c r="S60" s="31"/>
      <c r="T60" s="33">
        <f t="shared" si="0"/>
        <v>0</v>
      </c>
    </row>
    <row r="61" spans="1:20" ht="12.75">
      <c r="A61" s="35" t="s">
        <v>157</v>
      </c>
      <c r="B61" s="34" t="s">
        <v>158</v>
      </c>
      <c r="C61" s="31">
        <v>0</v>
      </c>
      <c r="D61" s="31"/>
      <c r="E61" s="31"/>
      <c r="F61" s="31">
        <v>10260</v>
      </c>
      <c r="G61" s="31"/>
      <c r="H61" s="31"/>
      <c r="I61" s="31"/>
      <c r="J61" s="32"/>
      <c r="K61" s="31"/>
      <c r="L61" s="31"/>
      <c r="M61" s="31"/>
      <c r="N61" s="31"/>
      <c r="O61" s="31"/>
      <c r="P61" s="31"/>
      <c r="Q61" s="31"/>
      <c r="R61" s="31"/>
      <c r="S61" s="31"/>
      <c r="T61" s="33">
        <f t="shared" si="0"/>
        <v>10260</v>
      </c>
    </row>
    <row r="62" spans="1:20" ht="12.75">
      <c r="A62" s="35" t="s">
        <v>159</v>
      </c>
      <c r="B62" s="34" t="s">
        <v>160</v>
      </c>
      <c r="C62" s="31"/>
      <c r="D62" s="31"/>
      <c r="E62" s="31"/>
      <c r="F62" s="31"/>
      <c r="G62" s="31"/>
      <c r="H62" s="31"/>
      <c r="I62" s="31"/>
      <c r="J62" s="32"/>
      <c r="K62" s="31"/>
      <c r="L62" s="31"/>
      <c r="M62" s="31"/>
      <c r="N62" s="31"/>
      <c r="O62" s="31"/>
      <c r="P62" s="31"/>
      <c r="Q62" s="31"/>
      <c r="R62" s="31"/>
      <c r="S62" s="31"/>
      <c r="T62" s="33">
        <f t="shared" si="0"/>
        <v>0</v>
      </c>
    </row>
    <row r="63" spans="1:20" ht="12.75">
      <c r="A63" s="35" t="s">
        <v>161</v>
      </c>
      <c r="B63" s="34" t="s">
        <v>162</v>
      </c>
      <c r="C63" s="31"/>
      <c r="D63" s="31"/>
      <c r="E63" s="31"/>
      <c r="F63" s="31"/>
      <c r="G63" s="31"/>
      <c r="H63" s="31"/>
      <c r="I63" s="31"/>
      <c r="J63" s="32"/>
      <c r="K63" s="31"/>
      <c r="L63" s="31"/>
      <c r="M63" s="31"/>
      <c r="N63" s="31"/>
      <c r="O63" s="31"/>
      <c r="P63" s="31"/>
      <c r="Q63" s="31"/>
      <c r="R63" s="31"/>
      <c r="S63" s="31"/>
      <c r="T63" s="33">
        <f t="shared" si="0"/>
        <v>0</v>
      </c>
    </row>
    <row r="64" spans="1:20" ht="12.75">
      <c r="A64" s="35" t="s">
        <v>163</v>
      </c>
      <c r="B64" s="34" t="s">
        <v>164</v>
      </c>
      <c r="C64" s="31"/>
      <c r="D64" s="31"/>
      <c r="E64" s="31"/>
      <c r="F64" s="31"/>
      <c r="G64" s="31"/>
      <c r="H64" s="31"/>
      <c r="I64" s="31"/>
      <c r="J64" s="32"/>
      <c r="K64" s="31"/>
      <c r="L64" s="31"/>
      <c r="M64" s="31"/>
      <c r="N64" s="31"/>
      <c r="O64" s="31"/>
      <c r="P64" s="31"/>
      <c r="Q64" s="31"/>
      <c r="R64" s="31"/>
      <c r="S64" s="31"/>
      <c r="T64" s="33">
        <f t="shared" si="0"/>
        <v>0</v>
      </c>
    </row>
    <row r="65" spans="1:20" ht="12.75">
      <c r="A65" s="35" t="s">
        <v>165</v>
      </c>
      <c r="B65" s="34" t="s">
        <v>166</v>
      </c>
      <c r="C65" s="31">
        <v>59423</v>
      </c>
      <c r="D65" s="31"/>
      <c r="E65" s="31"/>
      <c r="F65" s="31"/>
      <c r="G65" s="31">
        <v>272699</v>
      </c>
      <c r="H65" s="31"/>
      <c r="I65" s="31"/>
      <c r="J65" s="32"/>
      <c r="K65" s="31"/>
      <c r="L65" s="31"/>
      <c r="M65" s="31"/>
      <c r="N65" s="31"/>
      <c r="O65" s="31"/>
      <c r="P65" s="31"/>
      <c r="Q65" s="31"/>
      <c r="R65" s="31"/>
      <c r="S65" s="31"/>
      <c r="T65" s="33">
        <f t="shared" si="0"/>
        <v>332122</v>
      </c>
    </row>
    <row r="66" spans="1:20" ht="12.75">
      <c r="A66" s="35" t="s">
        <v>167</v>
      </c>
      <c r="B66" s="34" t="s">
        <v>168</v>
      </c>
      <c r="C66" s="31"/>
      <c r="D66" s="31"/>
      <c r="E66" s="31"/>
      <c r="F66" s="31"/>
      <c r="G66" s="31"/>
      <c r="H66" s="31"/>
      <c r="I66" s="31"/>
      <c r="J66" s="32"/>
      <c r="K66" s="31"/>
      <c r="L66" s="31"/>
      <c r="M66" s="31"/>
      <c r="N66" s="31"/>
      <c r="O66" s="31"/>
      <c r="P66" s="31"/>
      <c r="Q66" s="31"/>
      <c r="R66" s="31"/>
      <c r="S66" s="31"/>
      <c r="T66" s="33">
        <f t="shared" si="0"/>
        <v>0</v>
      </c>
    </row>
    <row r="67" spans="1:20" ht="12.75">
      <c r="A67" s="35" t="s">
        <v>169</v>
      </c>
      <c r="B67" s="34" t="s">
        <v>170</v>
      </c>
      <c r="C67" s="31">
        <v>700000</v>
      </c>
      <c r="D67" s="31"/>
      <c r="E67" s="31"/>
      <c r="F67" s="31"/>
      <c r="G67" s="31"/>
      <c r="H67" s="31"/>
      <c r="I67" s="31"/>
      <c r="J67" s="32"/>
      <c r="K67" s="31"/>
      <c r="L67" s="31"/>
      <c r="M67" s="31"/>
      <c r="N67" s="31"/>
      <c r="O67" s="31"/>
      <c r="P67" s="31"/>
      <c r="Q67" s="31"/>
      <c r="R67" s="31"/>
      <c r="S67" s="31"/>
      <c r="T67" s="33">
        <f t="shared" si="0"/>
        <v>700000</v>
      </c>
    </row>
    <row r="68" spans="1:20" ht="12.75">
      <c r="A68" s="35" t="s">
        <v>171</v>
      </c>
      <c r="B68" s="34" t="s">
        <v>172</v>
      </c>
      <c r="C68" s="31"/>
      <c r="D68" s="31"/>
      <c r="E68" s="31"/>
      <c r="F68" s="31"/>
      <c r="G68" s="31"/>
      <c r="H68" s="31"/>
      <c r="I68" s="31"/>
      <c r="J68" s="32"/>
      <c r="K68" s="31"/>
      <c r="L68" s="31"/>
      <c r="M68" s="31"/>
      <c r="N68" s="31"/>
      <c r="O68" s="31"/>
      <c r="P68" s="31"/>
      <c r="Q68" s="31"/>
      <c r="R68" s="31"/>
      <c r="S68" s="31"/>
      <c r="T68" s="33">
        <f t="shared" si="0"/>
        <v>0</v>
      </c>
    </row>
    <row r="69" spans="1:20" ht="12.75">
      <c r="A69" s="29" t="s">
        <v>173</v>
      </c>
      <c r="B69" s="34" t="s">
        <v>174</v>
      </c>
      <c r="C69" s="31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31"/>
      <c r="O69" s="31"/>
      <c r="P69" s="31"/>
      <c r="Q69" s="31"/>
      <c r="R69" s="31"/>
      <c r="S69" s="31"/>
      <c r="T69" s="33">
        <f t="shared" si="0"/>
        <v>0</v>
      </c>
    </row>
    <row r="70" spans="1:20" ht="12.75">
      <c r="A70" s="35" t="s">
        <v>175</v>
      </c>
      <c r="B70" s="34" t="s">
        <v>176</v>
      </c>
      <c r="C70" s="31"/>
      <c r="D70" s="31"/>
      <c r="E70" s="31"/>
      <c r="F70" s="31"/>
      <c r="G70" s="31"/>
      <c r="H70" s="31"/>
      <c r="I70" s="31"/>
      <c r="J70" s="32"/>
      <c r="K70" s="31"/>
      <c r="L70" s="31"/>
      <c r="M70" s="31"/>
      <c r="N70" s="31"/>
      <c r="O70" s="31"/>
      <c r="P70" s="31"/>
      <c r="Q70" s="31"/>
      <c r="R70" s="31"/>
      <c r="S70" s="31"/>
      <c r="T70" s="33">
        <f t="shared" si="0"/>
        <v>0</v>
      </c>
    </row>
    <row r="71" spans="1:20" ht="12.75">
      <c r="A71" s="29" t="s">
        <v>177</v>
      </c>
      <c r="B71" s="34" t="s">
        <v>178</v>
      </c>
      <c r="C71" s="31">
        <v>3199300</v>
      </c>
      <c r="D71" s="31"/>
      <c r="E71" s="31"/>
      <c r="F71" s="31"/>
      <c r="G71" s="31"/>
      <c r="H71" s="31"/>
      <c r="I71" s="31"/>
      <c r="J71" s="32"/>
      <c r="K71" s="31"/>
      <c r="L71" s="31"/>
      <c r="M71" s="31"/>
      <c r="N71" s="31"/>
      <c r="O71" s="31"/>
      <c r="P71" s="31"/>
      <c r="Q71" s="31">
        <v>20000</v>
      </c>
      <c r="R71" s="31"/>
      <c r="S71" s="31"/>
      <c r="T71" s="33">
        <f aca="true" t="shared" si="16" ref="T71:T128">SUM(C71:S71)</f>
        <v>3219300</v>
      </c>
    </row>
    <row r="72" spans="1:20" ht="12.75">
      <c r="A72" s="29" t="s">
        <v>179</v>
      </c>
      <c r="B72" s="34" t="s">
        <v>180</v>
      </c>
      <c r="C72" s="31"/>
      <c r="D72" s="31"/>
      <c r="E72" s="31"/>
      <c r="F72" s="31"/>
      <c r="G72" s="31"/>
      <c r="H72" s="31"/>
      <c r="I72" s="31"/>
      <c r="J72" s="32"/>
      <c r="K72" s="31"/>
      <c r="L72" s="31"/>
      <c r="M72" s="31"/>
      <c r="N72" s="31"/>
      <c r="O72" s="31"/>
      <c r="P72" s="31"/>
      <c r="Q72" s="31"/>
      <c r="R72" s="31"/>
      <c r="S72" s="31"/>
      <c r="T72" s="33">
        <f t="shared" si="16"/>
        <v>0</v>
      </c>
    </row>
    <row r="73" spans="1:20" s="19" customFormat="1" ht="12.75">
      <c r="A73" s="43" t="s">
        <v>181</v>
      </c>
      <c r="B73" s="38" t="s">
        <v>182</v>
      </c>
      <c r="C73" s="39">
        <f aca="true" t="shared" si="17" ref="C73:M73">SUM(C60:C72)</f>
        <v>3958723</v>
      </c>
      <c r="D73" s="39">
        <f t="shared" si="17"/>
        <v>0</v>
      </c>
      <c r="E73" s="39">
        <f t="shared" si="17"/>
        <v>0</v>
      </c>
      <c r="F73" s="39">
        <f t="shared" si="17"/>
        <v>10260</v>
      </c>
      <c r="G73" s="39">
        <f t="shared" si="17"/>
        <v>272699</v>
      </c>
      <c r="H73" s="39">
        <f t="shared" si="17"/>
        <v>0</v>
      </c>
      <c r="I73" s="39">
        <f t="shared" si="17"/>
        <v>0</v>
      </c>
      <c r="J73" s="32">
        <f t="shared" si="17"/>
        <v>0</v>
      </c>
      <c r="K73" s="39">
        <f t="shared" si="17"/>
        <v>0</v>
      </c>
      <c r="L73" s="39">
        <f t="shared" si="17"/>
        <v>0</v>
      </c>
      <c r="M73" s="39">
        <f t="shared" si="17"/>
        <v>0</v>
      </c>
      <c r="N73" s="39">
        <v>0</v>
      </c>
      <c r="O73" s="39">
        <f>SUM(O60:O72)</f>
        <v>0</v>
      </c>
      <c r="P73" s="39">
        <f>SUM(P60:P72)</f>
        <v>0</v>
      </c>
      <c r="Q73" s="39">
        <f>SUM(Q60:Q72)</f>
        <v>20000</v>
      </c>
      <c r="R73" s="39">
        <f>SUM(R60:R72)</f>
        <v>0</v>
      </c>
      <c r="S73" s="39">
        <f>SUM(S60:S72)</f>
        <v>0</v>
      </c>
      <c r="T73" s="33">
        <f t="shared" si="16"/>
        <v>4261682</v>
      </c>
    </row>
    <row r="74" spans="1:20" s="19" customFormat="1" ht="12.75">
      <c r="A74" s="46" t="s">
        <v>183</v>
      </c>
      <c r="B74" s="38"/>
      <c r="C74" s="33"/>
      <c r="D74" s="33"/>
      <c r="E74" s="33"/>
      <c r="F74" s="33"/>
      <c r="G74" s="33"/>
      <c r="H74" s="33"/>
      <c r="I74" s="33"/>
      <c r="J74" s="32"/>
      <c r="K74" s="33"/>
      <c r="L74" s="33"/>
      <c r="M74" s="33"/>
      <c r="N74" s="33"/>
      <c r="O74" s="33"/>
      <c r="P74" s="33"/>
      <c r="Q74" s="33"/>
      <c r="R74" s="33"/>
      <c r="S74" s="33"/>
      <c r="T74" s="33">
        <f t="shared" si="16"/>
        <v>0</v>
      </c>
    </row>
    <row r="75" spans="1:20" ht="12.75">
      <c r="A75" s="47" t="s">
        <v>184</v>
      </c>
      <c r="B75" s="34" t="s">
        <v>185</v>
      </c>
      <c r="C75" s="31"/>
      <c r="D75" s="31">
        <v>40000</v>
      </c>
      <c r="E75" s="31"/>
      <c r="F75" s="31"/>
      <c r="G75" s="31"/>
      <c r="H75" s="31"/>
      <c r="I75" s="31"/>
      <c r="J75" s="32"/>
      <c r="K75" s="31"/>
      <c r="L75" s="31"/>
      <c r="M75" s="31">
        <v>7995000</v>
      </c>
      <c r="N75" s="31"/>
      <c r="O75" s="31"/>
      <c r="P75" s="31"/>
      <c r="Q75" s="31"/>
      <c r="R75" s="31"/>
      <c r="S75" s="31"/>
      <c r="T75" s="33">
        <f t="shared" si="16"/>
        <v>8035000</v>
      </c>
    </row>
    <row r="76" spans="1:20" ht="12.75">
      <c r="A76" s="47" t="s">
        <v>186</v>
      </c>
      <c r="B76" s="34" t="s">
        <v>187</v>
      </c>
      <c r="C76" s="31"/>
      <c r="D76" s="31"/>
      <c r="E76" s="31"/>
      <c r="F76" s="31"/>
      <c r="G76" s="31"/>
      <c r="H76" s="31"/>
      <c r="I76" s="31"/>
      <c r="J76" s="32"/>
      <c r="K76" s="31"/>
      <c r="L76" s="31"/>
      <c r="M76" s="31">
        <v>13646774</v>
      </c>
      <c r="N76" s="31"/>
      <c r="O76" s="31"/>
      <c r="P76" s="31"/>
      <c r="Q76" s="31"/>
      <c r="R76" s="31"/>
      <c r="S76" s="31"/>
      <c r="T76" s="33">
        <f t="shared" si="16"/>
        <v>13646774</v>
      </c>
    </row>
    <row r="77" spans="1:20" ht="12.75">
      <c r="A77" s="47" t="s">
        <v>188</v>
      </c>
      <c r="B77" s="34" t="s">
        <v>189</v>
      </c>
      <c r="C77" s="31"/>
      <c r="D77" s="31"/>
      <c r="E77" s="31"/>
      <c r="F77" s="31"/>
      <c r="G77" s="31"/>
      <c r="H77" s="31"/>
      <c r="I77" s="31"/>
      <c r="J77" s="32"/>
      <c r="K77" s="31"/>
      <c r="L77" s="31"/>
      <c r="M77" s="31"/>
      <c r="N77" s="31"/>
      <c r="O77" s="31"/>
      <c r="P77" s="31"/>
      <c r="Q77" s="31"/>
      <c r="R77" s="31"/>
      <c r="S77" s="31"/>
      <c r="T77" s="33">
        <f t="shared" si="16"/>
        <v>0</v>
      </c>
    </row>
    <row r="78" spans="1:20" ht="12.75">
      <c r="A78" s="47" t="s">
        <v>190</v>
      </c>
      <c r="B78" s="34" t="s">
        <v>191</v>
      </c>
      <c r="C78" s="31">
        <v>321702</v>
      </c>
      <c r="D78" s="31">
        <v>437843</v>
      </c>
      <c r="E78" s="31"/>
      <c r="F78" s="31"/>
      <c r="G78" s="31"/>
      <c r="H78" s="31">
        <v>27324</v>
      </c>
      <c r="I78" s="31">
        <v>147340</v>
      </c>
      <c r="J78" s="32">
        <v>345000</v>
      </c>
      <c r="K78" s="31"/>
      <c r="L78" s="31">
        <v>990479</v>
      </c>
      <c r="M78" s="31">
        <v>1914016</v>
      </c>
      <c r="N78" s="31">
        <v>579184</v>
      </c>
      <c r="O78" s="31"/>
      <c r="P78" s="31"/>
      <c r="Q78" s="31"/>
      <c r="R78" s="31"/>
      <c r="S78" s="31"/>
      <c r="T78" s="33">
        <f t="shared" si="16"/>
        <v>4762888</v>
      </c>
    </row>
    <row r="79" spans="1:20" ht="12.75">
      <c r="A79" s="40" t="s">
        <v>192</v>
      </c>
      <c r="B79" s="34" t="s">
        <v>193</v>
      </c>
      <c r="C79" s="31"/>
      <c r="D79" s="31"/>
      <c r="E79" s="31"/>
      <c r="F79" s="31"/>
      <c r="G79" s="31"/>
      <c r="H79" s="31"/>
      <c r="I79" s="31"/>
      <c r="J79" s="32"/>
      <c r="K79" s="31"/>
      <c r="L79" s="31"/>
      <c r="M79" s="31"/>
      <c r="N79" s="31"/>
      <c r="O79" s="31"/>
      <c r="P79" s="31"/>
      <c r="Q79" s="31"/>
      <c r="R79" s="31"/>
      <c r="S79" s="31"/>
      <c r="T79" s="33">
        <f t="shared" si="16"/>
        <v>0</v>
      </c>
    </row>
    <row r="80" spans="1:20" ht="12.75">
      <c r="A80" s="40" t="s">
        <v>194</v>
      </c>
      <c r="B80" s="34" t="s">
        <v>195</v>
      </c>
      <c r="C80" s="31"/>
      <c r="D80" s="31"/>
      <c r="E80" s="31"/>
      <c r="F80" s="31"/>
      <c r="G80" s="31"/>
      <c r="H80" s="31"/>
      <c r="I80" s="31"/>
      <c r="J80" s="32"/>
      <c r="K80" s="31"/>
      <c r="L80" s="31"/>
      <c r="M80" s="31"/>
      <c r="N80" s="31"/>
      <c r="O80" s="31"/>
      <c r="P80" s="31"/>
      <c r="Q80" s="31"/>
      <c r="R80" s="31"/>
      <c r="S80" s="31"/>
      <c r="T80" s="33">
        <f t="shared" si="16"/>
        <v>0</v>
      </c>
    </row>
    <row r="81" spans="1:20" ht="12.75">
      <c r="A81" s="40" t="s">
        <v>196</v>
      </c>
      <c r="B81" s="34" t="s">
        <v>197</v>
      </c>
      <c r="C81" s="31">
        <v>86860</v>
      </c>
      <c r="D81" s="31">
        <v>129017</v>
      </c>
      <c r="E81" s="31"/>
      <c r="F81" s="31"/>
      <c r="G81" s="31"/>
      <c r="H81" s="31">
        <v>7378</v>
      </c>
      <c r="I81" s="31">
        <v>39782</v>
      </c>
      <c r="J81" s="32">
        <v>93150</v>
      </c>
      <c r="K81" s="31"/>
      <c r="L81" s="31">
        <v>8483</v>
      </c>
      <c r="M81" s="31">
        <v>352913</v>
      </c>
      <c r="N81" s="31">
        <v>156380</v>
      </c>
      <c r="O81" s="31"/>
      <c r="P81" s="31"/>
      <c r="Q81" s="31"/>
      <c r="R81" s="31"/>
      <c r="S81" s="31"/>
      <c r="T81" s="33">
        <f t="shared" si="16"/>
        <v>873963</v>
      </c>
    </row>
    <row r="82" spans="1:20" s="19" customFormat="1" ht="12.75">
      <c r="A82" s="48" t="s">
        <v>198</v>
      </c>
      <c r="B82" s="38" t="s">
        <v>199</v>
      </c>
      <c r="C82" s="39">
        <f>SUM(C75:C81)</f>
        <v>408562</v>
      </c>
      <c r="D82" s="39">
        <f>SUM(D75:D81)</f>
        <v>606860</v>
      </c>
      <c r="E82" s="39">
        <f>SUM(E75:E81)</f>
        <v>0</v>
      </c>
      <c r="F82" s="39">
        <f>SUM(F74:F81)</f>
        <v>0</v>
      </c>
      <c r="G82" s="39">
        <f>SUM(G75:G81)</f>
        <v>0</v>
      </c>
      <c r="H82" s="39">
        <f>SUM(H75:H81)</f>
        <v>34702</v>
      </c>
      <c r="I82" s="39">
        <f>SUM(I75:I81)</f>
        <v>187122</v>
      </c>
      <c r="J82" s="45">
        <f aca="true" t="shared" si="18" ref="J82:Q82">SUM(J75:J81)</f>
        <v>438150</v>
      </c>
      <c r="K82" s="39">
        <f>SUM(K75:K81)</f>
        <v>0</v>
      </c>
      <c r="L82" s="39">
        <f t="shared" si="18"/>
        <v>998962</v>
      </c>
      <c r="M82" s="39">
        <f>SUM(M75:M81)</f>
        <v>23908703</v>
      </c>
      <c r="N82" s="39">
        <f t="shared" si="18"/>
        <v>735564</v>
      </c>
      <c r="O82" s="39">
        <f>SUM(O74:O81)</f>
        <v>0</v>
      </c>
      <c r="P82" s="39">
        <f>SUM(P74:P81)</f>
        <v>0</v>
      </c>
      <c r="Q82" s="39">
        <f t="shared" si="18"/>
        <v>0</v>
      </c>
      <c r="R82" s="39">
        <f>SUM(R75:R81)</f>
        <v>0</v>
      </c>
      <c r="S82" s="39">
        <f>SUM(S74:S81)</f>
        <v>0</v>
      </c>
      <c r="T82" s="33">
        <f t="shared" si="16"/>
        <v>27318625</v>
      </c>
    </row>
    <row r="83" spans="1:20" ht="12.75">
      <c r="A83" s="36" t="s">
        <v>200</v>
      </c>
      <c r="B83" s="34" t="s">
        <v>201</v>
      </c>
      <c r="C83" s="31"/>
      <c r="D83" s="31"/>
      <c r="E83" s="31">
        <v>579527</v>
      </c>
      <c r="F83" s="31"/>
      <c r="G83" s="31"/>
      <c r="H83" s="31"/>
      <c r="I83" s="31"/>
      <c r="J83" s="32"/>
      <c r="K83" s="31"/>
      <c r="L83" s="31"/>
      <c r="M83" s="31"/>
      <c r="N83" s="31"/>
      <c r="O83" s="31"/>
      <c r="P83" s="31"/>
      <c r="Q83" s="31"/>
      <c r="R83" s="31"/>
      <c r="S83" s="31"/>
      <c r="T83" s="33">
        <f t="shared" si="16"/>
        <v>579527</v>
      </c>
    </row>
    <row r="84" spans="1:20" ht="12.75">
      <c r="A84" s="36" t="s">
        <v>202</v>
      </c>
      <c r="B84" s="34" t="s">
        <v>203</v>
      </c>
      <c r="C84" s="31"/>
      <c r="D84" s="31"/>
      <c r="E84" s="31"/>
      <c r="F84" s="31"/>
      <c r="G84" s="31"/>
      <c r="H84" s="31"/>
      <c r="I84" s="31"/>
      <c r="J84" s="32"/>
      <c r="K84" s="31"/>
      <c r="L84" s="31"/>
      <c r="M84" s="31"/>
      <c r="N84" s="31"/>
      <c r="O84" s="31"/>
      <c r="P84" s="31"/>
      <c r="Q84" s="31"/>
      <c r="R84" s="31"/>
      <c r="S84" s="31"/>
      <c r="T84" s="33">
        <f t="shared" si="16"/>
        <v>0</v>
      </c>
    </row>
    <row r="85" spans="1:20" ht="12.75">
      <c r="A85" s="36" t="s">
        <v>204</v>
      </c>
      <c r="B85" s="34" t="s">
        <v>205</v>
      </c>
      <c r="C85" s="31"/>
      <c r="D85" s="31"/>
      <c r="E85" s="31"/>
      <c r="F85" s="31"/>
      <c r="G85" s="31"/>
      <c r="H85" s="31"/>
      <c r="I85" s="31"/>
      <c r="J85" s="32"/>
      <c r="K85" s="31"/>
      <c r="L85" s="31"/>
      <c r="M85" s="31"/>
      <c r="N85" s="31"/>
      <c r="O85" s="31"/>
      <c r="P85" s="31"/>
      <c r="Q85" s="31"/>
      <c r="R85" s="31"/>
      <c r="S85" s="31"/>
      <c r="T85" s="33">
        <f t="shared" si="16"/>
        <v>0</v>
      </c>
    </row>
    <row r="86" spans="1:20" ht="12.75">
      <c r="A86" s="36" t="s">
        <v>206</v>
      </c>
      <c r="B86" s="34" t="s">
        <v>207</v>
      </c>
      <c r="C86" s="31"/>
      <c r="D86" s="31"/>
      <c r="E86" s="31">
        <v>156472</v>
      </c>
      <c r="F86" s="31"/>
      <c r="G86" s="31"/>
      <c r="H86" s="31"/>
      <c r="I86" s="31"/>
      <c r="J86" s="32"/>
      <c r="K86" s="31"/>
      <c r="L86" s="31"/>
      <c r="M86" s="31"/>
      <c r="N86" s="31"/>
      <c r="O86" s="31"/>
      <c r="P86" s="31"/>
      <c r="Q86" s="31"/>
      <c r="R86" s="31"/>
      <c r="S86" s="31"/>
      <c r="T86" s="33">
        <f t="shared" si="16"/>
        <v>156472</v>
      </c>
    </row>
    <row r="87" spans="1:20" s="19" customFormat="1" ht="12.75">
      <c r="A87" s="43" t="s">
        <v>208</v>
      </c>
      <c r="B87" s="38" t="s">
        <v>209</v>
      </c>
      <c r="C87" s="39">
        <f aca="true" t="shared" si="19" ref="C87:M87">SUM(C83:C86)</f>
        <v>0</v>
      </c>
      <c r="D87" s="39">
        <f t="shared" si="19"/>
        <v>0</v>
      </c>
      <c r="E87" s="39">
        <f t="shared" si="19"/>
        <v>735999</v>
      </c>
      <c r="F87" s="39">
        <f t="shared" si="19"/>
        <v>0</v>
      </c>
      <c r="G87" s="39">
        <f t="shared" si="19"/>
        <v>0</v>
      </c>
      <c r="H87" s="39">
        <f t="shared" si="19"/>
        <v>0</v>
      </c>
      <c r="I87" s="39">
        <f t="shared" si="19"/>
        <v>0</v>
      </c>
      <c r="J87" s="32">
        <f t="shared" si="19"/>
        <v>0</v>
      </c>
      <c r="K87" s="39">
        <f t="shared" si="19"/>
        <v>0</v>
      </c>
      <c r="L87" s="39">
        <f t="shared" si="19"/>
        <v>0</v>
      </c>
      <c r="M87" s="39">
        <f t="shared" si="19"/>
        <v>0</v>
      </c>
      <c r="N87" s="39">
        <v>0</v>
      </c>
      <c r="O87" s="39">
        <f>SUM(O83:O86)</f>
        <v>0</v>
      </c>
      <c r="P87" s="39">
        <f>SUM(P83:P86)</f>
        <v>0</v>
      </c>
      <c r="Q87" s="39">
        <f>SUM(Q83:Q86)</f>
        <v>0</v>
      </c>
      <c r="R87" s="39">
        <f>SUM(R83:R86)</f>
        <v>0</v>
      </c>
      <c r="S87" s="39">
        <f>SUM(S83:S86)</f>
        <v>0</v>
      </c>
      <c r="T87" s="33">
        <f t="shared" si="16"/>
        <v>735999</v>
      </c>
    </row>
    <row r="88" spans="1:20" ht="12.75">
      <c r="A88" s="36" t="s">
        <v>210</v>
      </c>
      <c r="B88" s="34" t="s">
        <v>211</v>
      </c>
      <c r="C88" s="31"/>
      <c r="D88" s="31"/>
      <c r="E88" s="31"/>
      <c r="F88" s="31"/>
      <c r="G88" s="31"/>
      <c r="H88" s="31"/>
      <c r="I88" s="31"/>
      <c r="J88" s="32"/>
      <c r="K88" s="31"/>
      <c r="L88" s="31"/>
      <c r="M88" s="31"/>
      <c r="N88" s="31"/>
      <c r="O88" s="31"/>
      <c r="P88" s="31"/>
      <c r="Q88" s="31"/>
      <c r="R88" s="31"/>
      <c r="S88" s="31"/>
      <c r="T88" s="33">
        <f t="shared" si="16"/>
        <v>0</v>
      </c>
    </row>
    <row r="89" spans="1:20" ht="12.75">
      <c r="A89" s="36" t="s">
        <v>212</v>
      </c>
      <c r="B89" s="34" t="s">
        <v>213</v>
      </c>
      <c r="C89" s="31"/>
      <c r="D89" s="31"/>
      <c r="E89" s="31"/>
      <c r="F89" s="31"/>
      <c r="G89" s="31"/>
      <c r="H89" s="31"/>
      <c r="I89" s="31"/>
      <c r="J89" s="32"/>
      <c r="K89" s="31"/>
      <c r="L89" s="31"/>
      <c r="M89" s="31"/>
      <c r="N89" s="31"/>
      <c r="O89" s="31"/>
      <c r="P89" s="31"/>
      <c r="Q89" s="31"/>
      <c r="R89" s="31"/>
      <c r="S89" s="31"/>
      <c r="T89" s="33">
        <f t="shared" si="16"/>
        <v>0</v>
      </c>
    </row>
    <row r="90" spans="1:20" ht="12.75">
      <c r="A90" s="36" t="s">
        <v>214</v>
      </c>
      <c r="B90" s="34" t="s">
        <v>215</v>
      </c>
      <c r="C90" s="31"/>
      <c r="D90" s="31"/>
      <c r="E90" s="31"/>
      <c r="F90" s="31"/>
      <c r="G90" s="31"/>
      <c r="H90" s="31"/>
      <c r="I90" s="31"/>
      <c r="J90" s="32"/>
      <c r="K90" s="31"/>
      <c r="L90" s="31"/>
      <c r="M90" s="31"/>
      <c r="N90" s="31"/>
      <c r="O90" s="31"/>
      <c r="P90" s="31"/>
      <c r="Q90" s="31"/>
      <c r="R90" s="31"/>
      <c r="S90" s="31"/>
      <c r="T90" s="33">
        <f t="shared" si="16"/>
        <v>0</v>
      </c>
    </row>
    <row r="91" spans="1:20" ht="12.75">
      <c r="A91" s="36" t="s">
        <v>216</v>
      </c>
      <c r="B91" s="34" t="s">
        <v>217</v>
      </c>
      <c r="C91" s="31"/>
      <c r="D91" s="31"/>
      <c r="E91" s="31"/>
      <c r="F91" s="31"/>
      <c r="G91" s="31"/>
      <c r="H91" s="31"/>
      <c r="I91" s="31"/>
      <c r="J91" s="32"/>
      <c r="K91" s="31"/>
      <c r="L91" s="31"/>
      <c r="M91" s="31"/>
      <c r="N91" s="31"/>
      <c r="O91" s="31"/>
      <c r="P91" s="31"/>
      <c r="Q91" s="31"/>
      <c r="R91" s="31"/>
      <c r="S91" s="31"/>
      <c r="T91" s="33">
        <f t="shared" si="16"/>
        <v>0</v>
      </c>
    </row>
    <row r="92" spans="1:20" ht="12.75">
      <c r="A92" s="36" t="s">
        <v>218</v>
      </c>
      <c r="B92" s="34" t="s">
        <v>219</v>
      </c>
      <c r="C92" s="31"/>
      <c r="D92" s="31"/>
      <c r="E92" s="31"/>
      <c r="F92" s="31"/>
      <c r="G92" s="31"/>
      <c r="H92" s="31"/>
      <c r="I92" s="31"/>
      <c r="J92" s="32"/>
      <c r="K92" s="31"/>
      <c r="L92" s="31"/>
      <c r="M92" s="31"/>
      <c r="N92" s="31"/>
      <c r="O92" s="31"/>
      <c r="P92" s="31"/>
      <c r="Q92" s="31"/>
      <c r="R92" s="31"/>
      <c r="S92" s="31"/>
      <c r="T92" s="33">
        <f t="shared" si="16"/>
        <v>0</v>
      </c>
    </row>
    <row r="93" spans="1:20" ht="12.75">
      <c r="A93" s="36" t="s">
        <v>220</v>
      </c>
      <c r="B93" s="34" t="s">
        <v>221</v>
      </c>
      <c r="C93" s="31"/>
      <c r="D93" s="31"/>
      <c r="E93" s="31"/>
      <c r="F93" s="31"/>
      <c r="G93" s="31"/>
      <c r="H93" s="31"/>
      <c r="I93" s="31"/>
      <c r="J93" s="32"/>
      <c r="K93" s="31"/>
      <c r="L93" s="31"/>
      <c r="M93" s="31"/>
      <c r="N93" s="31"/>
      <c r="O93" s="31"/>
      <c r="P93" s="31"/>
      <c r="Q93" s="31"/>
      <c r="R93" s="31"/>
      <c r="S93" s="31"/>
      <c r="T93" s="33">
        <f t="shared" si="16"/>
        <v>0</v>
      </c>
    </row>
    <row r="94" spans="1:20" ht="12.75">
      <c r="A94" s="36" t="s">
        <v>222</v>
      </c>
      <c r="B94" s="34" t="s">
        <v>223</v>
      </c>
      <c r="C94" s="31"/>
      <c r="D94" s="31"/>
      <c r="E94" s="31"/>
      <c r="F94" s="31"/>
      <c r="G94" s="31"/>
      <c r="H94" s="31"/>
      <c r="I94" s="31"/>
      <c r="J94" s="32"/>
      <c r="K94" s="31"/>
      <c r="L94" s="31"/>
      <c r="M94" s="31"/>
      <c r="N94" s="31"/>
      <c r="O94" s="31"/>
      <c r="P94" s="31"/>
      <c r="Q94" s="31"/>
      <c r="R94" s="31"/>
      <c r="S94" s="31"/>
      <c r="T94" s="33">
        <f t="shared" si="16"/>
        <v>0</v>
      </c>
    </row>
    <row r="95" spans="1:20" ht="12.75">
      <c r="A95" s="36" t="s">
        <v>224</v>
      </c>
      <c r="B95" s="34" t="s">
        <v>225</v>
      </c>
      <c r="C95" s="31"/>
      <c r="D95" s="31"/>
      <c r="E95" s="31"/>
      <c r="F95" s="31"/>
      <c r="G95" s="31"/>
      <c r="H95" s="31"/>
      <c r="I95" s="31"/>
      <c r="J95" s="32"/>
      <c r="K95" s="31"/>
      <c r="L95" s="31"/>
      <c r="M95" s="31"/>
      <c r="N95" s="31"/>
      <c r="O95" s="31"/>
      <c r="P95" s="31"/>
      <c r="Q95" s="31"/>
      <c r="R95" s="31"/>
      <c r="S95" s="31"/>
      <c r="T95" s="33">
        <f t="shared" si="16"/>
        <v>0</v>
      </c>
    </row>
    <row r="96" spans="1:20" ht="12.75">
      <c r="A96" s="36" t="s">
        <v>226</v>
      </c>
      <c r="B96" s="34" t="s">
        <v>227</v>
      </c>
      <c r="C96" s="31"/>
      <c r="D96" s="31"/>
      <c r="E96" s="31"/>
      <c r="F96" s="31"/>
      <c r="G96" s="31"/>
      <c r="H96" s="31"/>
      <c r="I96" s="31"/>
      <c r="J96" s="32"/>
      <c r="K96" s="31"/>
      <c r="L96" s="31"/>
      <c r="M96" s="31"/>
      <c r="N96" s="31"/>
      <c r="O96" s="31"/>
      <c r="P96" s="31"/>
      <c r="Q96" s="31"/>
      <c r="R96" s="31"/>
      <c r="S96" s="31"/>
      <c r="T96" s="33">
        <f t="shared" si="16"/>
        <v>0</v>
      </c>
    </row>
    <row r="97" spans="1:20" s="19" customFormat="1" ht="12.75">
      <c r="A97" s="43" t="s">
        <v>228</v>
      </c>
      <c r="B97" s="38" t="s">
        <v>229</v>
      </c>
      <c r="C97" s="39">
        <f>SUM(C88:C95)</f>
        <v>0</v>
      </c>
      <c r="D97" s="39">
        <f>SUM(D88:D95)</f>
        <v>0</v>
      </c>
      <c r="E97" s="39">
        <f>SUM(E88:E95)</f>
        <v>0</v>
      </c>
      <c r="F97" s="39">
        <f>SUM(F88:F96)</f>
        <v>0</v>
      </c>
      <c r="G97" s="39">
        <f aca="true" t="shared" si="20" ref="G97:M97">SUM(G88:G95)</f>
        <v>0</v>
      </c>
      <c r="H97" s="39">
        <f t="shared" si="20"/>
        <v>0</v>
      </c>
      <c r="I97" s="39">
        <f t="shared" si="20"/>
        <v>0</v>
      </c>
      <c r="J97" s="32">
        <f t="shared" si="20"/>
        <v>0</v>
      </c>
      <c r="K97" s="39">
        <f t="shared" si="20"/>
        <v>0</v>
      </c>
      <c r="L97" s="39">
        <f t="shared" si="20"/>
        <v>0</v>
      </c>
      <c r="M97" s="39">
        <f t="shared" si="20"/>
        <v>0</v>
      </c>
      <c r="N97" s="39">
        <v>0</v>
      </c>
      <c r="O97" s="39">
        <f>SUM(O88:O96)</f>
        <v>0</v>
      </c>
      <c r="P97" s="39">
        <f>SUM(P88:P96)</f>
        <v>0</v>
      </c>
      <c r="Q97" s="39">
        <f>SUM(Q88:Q95)</f>
        <v>0</v>
      </c>
      <c r="R97" s="39">
        <f>SUM(R88:R95)</f>
        <v>0</v>
      </c>
      <c r="S97" s="39">
        <f>SUM(S88:S96)</f>
        <v>0</v>
      </c>
      <c r="T97" s="33">
        <f t="shared" si="16"/>
        <v>0</v>
      </c>
    </row>
    <row r="98" spans="1:20" s="19" customFormat="1" ht="12.75">
      <c r="A98" s="46" t="s">
        <v>230</v>
      </c>
      <c r="B98" s="38"/>
      <c r="C98" s="33"/>
      <c r="D98" s="33"/>
      <c r="E98" s="33"/>
      <c r="F98" s="33"/>
      <c r="G98" s="33"/>
      <c r="H98" s="33"/>
      <c r="I98" s="33"/>
      <c r="J98" s="32"/>
      <c r="K98" s="33"/>
      <c r="L98" s="33"/>
      <c r="M98" s="33"/>
      <c r="N98" s="33"/>
      <c r="O98" s="33"/>
      <c r="P98" s="33"/>
      <c r="Q98" s="33"/>
      <c r="R98" s="33"/>
      <c r="S98" s="33"/>
      <c r="T98" s="33">
        <f t="shared" si="16"/>
        <v>0</v>
      </c>
    </row>
    <row r="99" spans="1:20" s="19" customFormat="1" ht="12.75">
      <c r="A99" s="49" t="s">
        <v>231</v>
      </c>
      <c r="B99" s="50" t="s">
        <v>232</v>
      </c>
      <c r="C99" s="39">
        <f aca="true" t="shared" si="21" ref="C99:I99">C24+C25+C50+C59+C73+C82+C87+C97</f>
        <v>12218362</v>
      </c>
      <c r="D99" s="39">
        <f t="shared" si="21"/>
        <v>810060</v>
      </c>
      <c r="E99" s="39">
        <f t="shared" si="21"/>
        <v>748929</v>
      </c>
      <c r="F99" s="39">
        <f t="shared" si="21"/>
        <v>10260</v>
      </c>
      <c r="G99" s="39">
        <f t="shared" si="21"/>
        <v>272699</v>
      </c>
      <c r="H99" s="39">
        <f t="shared" si="21"/>
        <v>11112421</v>
      </c>
      <c r="I99" s="39">
        <f t="shared" si="21"/>
        <v>14217831</v>
      </c>
      <c r="J99" s="45">
        <f aca="true" t="shared" si="22" ref="J99:Q99">J24+J25+J50+J59+J73+J82+J87+J97</f>
        <v>671920</v>
      </c>
      <c r="K99" s="39">
        <f>K24+K25+K50+K59+K73+K82+K87+K97</f>
        <v>954970</v>
      </c>
      <c r="L99" s="39">
        <f t="shared" si="22"/>
        <v>2686558</v>
      </c>
      <c r="M99" s="39">
        <f>M24+M25+M50+M59+M73+M82+M87+M97</f>
        <v>53514837</v>
      </c>
      <c r="N99" s="39">
        <f t="shared" si="22"/>
        <v>1995685</v>
      </c>
      <c r="O99" s="39">
        <f>SUM(O97,O87,O82,O73,O59,O50,O25,O24)</f>
        <v>1078440</v>
      </c>
      <c r="P99" s="39">
        <f>SUM(P97,P87,P82,P73,P59,P50,P25,P24)</f>
        <v>702000</v>
      </c>
      <c r="Q99" s="39">
        <f t="shared" si="22"/>
        <v>3820941</v>
      </c>
      <c r="R99" s="39">
        <f>R24+R25+R50+R59+R73+R82+R87+R97</f>
        <v>5763250</v>
      </c>
      <c r="S99" s="39">
        <f>S24+S25+S50+S59+S73+S82+S87+S97</f>
        <v>0</v>
      </c>
      <c r="T99" s="33">
        <f t="shared" si="16"/>
        <v>110579163</v>
      </c>
    </row>
    <row r="100" spans="1:20" ht="19.5" customHeight="1">
      <c r="A100" s="36" t="s">
        <v>233</v>
      </c>
      <c r="B100" s="36" t="s">
        <v>234</v>
      </c>
      <c r="C100" s="51"/>
      <c r="D100" s="51"/>
      <c r="E100" s="51"/>
      <c r="F100" s="31"/>
      <c r="G100" s="31"/>
      <c r="H100" s="51"/>
      <c r="I100" s="51"/>
      <c r="J100" s="52"/>
      <c r="K100" s="51"/>
      <c r="L100" s="51"/>
      <c r="M100" s="51"/>
      <c r="N100" s="51"/>
      <c r="O100" s="31"/>
      <c r="P100" s="31"/>
      <c r="Q100" s="51"/>
      <c r="R100" s="31"/>
      <c r="S100" s="31"/>
      <c r="T100" s="33">
        <f t="shared" si="16"/>
        <v>0</v>
      </c>
    </row>
    <row r="101" spans="1:20" ht="16.5" customHeight="1">
      <c r="A101" s="36" t="s">
        <v>235</v>
      </c>
      <c r="B101" s="36" t="s">
        <v>236</v>
      </c>
      <c r="C101" s="51"/>
      <c r="D101" s="51"/>
      <c r="E101" s="51"/>
      <c r="F101" s="31"/>
      <c r="G101" s="31"/>
      <c r="H101" s="51"/>
      <c r="I101" s="51"/>
      <c r="J101" s="52"/>
      <c r="K101" s="51"/>
      <c r="L101" s="51"/>
      <c r="M101" s="51"/>
      <c r="N101" s="51"/>
      <c r="O101" s="31"/>
      <c r="P101" s="31"/>
      <c r="Q101" s="51"/>
      <c r="R101" s="31"/>
      <c r="S101" s="31"/>
      <c r="T101" s="33">
        <f t="shared" si="16"/>
        <v>0</v>
      </c>
    </row>
    <row r="102" spans="1:20" ht="16.5" customHeight="1">
      <c r="A102" s="36" t="s">
        <v>237</v>
      </c>
      <c r="B102" s="36" t="s">
        <v>238</v>
      </c>
      <c r="C102" s="51"/>
      <c r="D102" s="51"/>
      <c r="E102" s="51"/>
      <c r="F102" s="31"/>
      <c r="G102" s="31"/>
      <c r="H102" s="51"/>
      <c r="I102" s="51"/>
      <c r="J102" s="52"/>
      <c r="K102" s="51"/>
      <c r="L102" s="51"/>
      <c r="M102" s="51"/>
      <c r="N102" s="51"/>
      <c r="O102" s="31"/>
      <c r="P102" s="31"/>
      <c r="Q102" s="51"/>
      <c r="R102" s="31"/>
      <c r="S102" s="31"/>
      <c r="T102" s="33">
        <f t="shared" si="16"/>
        <v>0</v>
      </c>
    </row>
    <row r="103" spans="1:20" s="19" customFormat="1" ht="12.75">
      <c r="A103" s="41" t="s">
        <v>239</v>
      </c>
      <c r="B103" s="41" t="s">
        <v>240</v>
      </c>
      <c r="C103" s="53">
        <f aca="true" t="shared" si="23" ref="C103:M103">SUM(C100:C102)</f>
        <v>0</v>
      </c>
      <c r="D103" s="53">
        <f t="shared" si="23"/>
        <v>0</v>
      </c>
      <c r="E103" s="53">
        <f t="shared" si="23"/>
        <v>0</v>
      </c>
      <c r="F103" s="53">
        <f t="shared" si="23"/>
        <v>0</v>
      </c>
      <c r="G103" s="53">
        <f t="shared" si="23"/>
        <v>0</v>
      </c>
      <c r="H103" s="53">
        <f t="shared" si="23"/>
        <v>0</v>
      </c>
      <c r="I103" s="53">
        <f t="shared" si="23"/>
        <v>0</v>
      </c>
      <c r="J103" s="52">
        <f t="shared" si="23"/>
        <v>0</v>
      </c>
      <c r="K103" s="53">
        <f t="shared" si="23"/>
        <v>0</v>
      </c>
      <c r="L103" s="53">
        <f t="shared" si="23"/>
        <v>0</v>
      </c>
      <c r="M103" s="53">
        <f t="shared" si="23"/>
        <v>0</v>
      </c>
      <c r="N103" s="53">
        <v>0</v>
      </c>
      <c r="O103" s="53">
        <f>SUM(O100:O102)</f>
        <v>0</v>
      </c>
      <c r="P103" s="53">
        <f>SUM(P100:P102)</f>
        <v>0</v>
      </c>
      <c r="Q103" s="53">
        <f>SUM(Q100:Q102)</f>
        <v>0</v>
      </c>
      <c r="R103" s="53">
        <f>SUM(R100:R102)</f>
        <v>0</v>
      </c>
      <c r="S103" s="53">
        <f>SUM(S100:S102)</f>
        <v>0</v>
      </c>
      <c r="T103" s="33">
        <f t="shared" si="16"/>
        <v>0</v>
      </c>
    </row>
    <row r="104" spans="1:20" ht="12.75">
      <c r="A104" s="40" t="s">
        <v>241</v>
      </c>
      <c r="B104" s="36" t="s">
        <v>242</v>
      </c>
      <c r="C104" s="54"/>
      <c r="D104" s="54"/>
      <c r="E104" s="54"/>
      <c r="F104" s="31"/>
      <c r="G104" s="31"/>
      <c r="H104" s="54"/>
      <c r="I104" s="54"/>
      <c r="J104" s="55"/>
      <c r="K104" s="54"/>
      <c r="L104" s="54"/>
      <c r="M104" s="54"/>
      <c r="N104" s="54"/>
      <c r="O104" s="31"/>
      <c r="P104" s="31"/>
      <c r="Q104" s="54"/>
      <c r="R104" s="31"/>
      <c r="S104" s="31"/>
      <c r="T104" s="33">
        <f t="shared" si="16"/>
        <v>0</v>
      </c>
    </row>
    <row r="105" spans="1:20" ht="12.75">
      <c r="A105" s="40" t="s">
        <v>241</v>
      </c>
      <c r="B105" s="36" t="s">
        <v>243</v>
      </c>
      <c r="C105" s="54"/>
      <c r="D105" s="54"/>
      <c r="E105" s="54"/>
      <c r="F105" s="31"/>
      <c r="G105" s="31"/>
      <c r="H105" s="54"/>
      <c r="I105" s="54"/>
      <c r="J105" s="55"/>
      <c r="K105" s="54"/>
      <c r="L105" s="54"/>
      <c r="M105" s="54"/>
      <c r="N105" s="54"/>
      <c r="O105" s="31"/>
      <c r="P105" s="31"/>
      <c r="Q105" s="54"/>
      <c r="R105" s="31"/>
      <c r="S105" s="31"/>
      <c r="T105" s="33">
        <f t="shared" si="16"/>
        <v>0</v>
      </c>
    </row>
    <row r="106" spans="1:20" ht="12.75">
      <c r="A106" s="36" t="s">
        <v>244</v>
      </c>
      <c r="B106" s="36" t="s">
        <v>245</v>
      </c>
      <c r="C106" s="51"/>
      <c r="D106" s="51"/>
      <c r="E106" s="51"/>
      <c r="F106" s="31"/>
      <c r="G106" s="31"/>
      <c r="H106" s="51"/>
      <c r="I106" s="51"/>
      <c r="J106" s="52"/>
      <c r="K106" s="51"/>
      <c r="L106" s="51"/>
      <c r="M106" s="51"/>
      <c r="N106" s="51"/>
      <c r="O106" s="31"/>
      <c r="P106" s="31"/>
      <c r="Q106" s="51"/>
      <c r="R106" s="31"/>
      <c r="S106" s="31"/>
      <c r="T106" s="33">
        <f t="shared" si="16"/>
        <v>0</v>
      </c>
    </row>
    <row r="107" spans="1:20" ht="12.75">
      <c r="A107" s="36" t="s">
        <v>246</v>
      </c>
      <c r="B107" s="36" t="s">
        <v>247</v>
      </c>
      <c r="C107" s="51"/>
      <c r="D107" s="51"/>
      <c r="E107" s="51"/>
      <c r="F107" s="31"/>
      <c r="G107" s="31"/>
      <c r="H107" s="51"/>
      <c r="I107" s="51"/>
      <c r="J107" s="52"/>
      <c r="K107" s="51"/>
      <c r="L107" s="51"/>
      <c r="M107" s="51"/>
      <c r="N107" s="51"/>
      <c r="O107" s="31"/>
      <c r="P107" s="31"/>
      <c r="Q107" s="51"/>
      <c r="R107" s="31"/>
      <c r="S107" s="31"/>
      <c r="T107" s="33">
        <f t="shared" si="16"/>
        <v>0</v>
      </c>
    </row>
    <row r="108" spans="1:20" ht="12.75">
      <c r="A108" s="36" t="s">
        <v>248</v>
      </c>
      <c r="B108" s="36" t="s">
        <v>249</v>
      </c>
      <c r="C108" s="51"/>
      <c r="D108" s="51"/>
      <c r="E108" s="51"/>
      <c r="F108" s="31"/>
      <c r="G108" s="31"/>
      <c r="H108" s="51"/>
      <c r="I108" s="51"/>
      <c r="J108" s="52"/>
      <c r="K108" s="51"/>
      <c r="L108" s="51"/>
      <c r="M108" s="51"/>
      <c r="N108" s="51"/>
      <c r="O108" s="31"/>
      <c r="P108" s="31"/>
      <c r="Q108" s="51"/>
      <c r="R108" s="31"/>
      <c r="S108" s="31"/>
      <c r="T108" s="33">
        <f t="shared" si="16"/>
        <v>0</v>
      </c>
    </row>
    <row r="109" spans="1:20" ht="12.75">
      <c r="A109" s="36" t="s">
        <v>250</v>
      </c>
      <c r="B109" s="36" t="s">
        <v>251</v>
      </c>
      <c r="C109" s="51"/>
      <c r="D109" s="51"/>
      <c r="E109" s="51"/>
      <c r="F109" s="31"/>
      <c r="G109" s="31"/>
      <c r="H109" s="51"/>
      <c r="I109" s="51"/>
      <c r="J109" s="52"/>
      <c r="K109" s="51"/>
      <c r="L109" s="51"/>
      <c r="M109" s="51"/>
      <c r="N109" s="51"/>
      <c r="O109" s="31"/>
      <c r="P109" s="31"/>
      <c r="Q109" s="51"/>
      <c r="R109" s="31"/>
      <c r="S109" s="31"/>
      <c r="T109" s="33">
        <f t="shared" si="16"/>
        <v>0</v>
      </c>
    </row>
    <row r="110" spans="1:20" s="19" customFormat="1" ht="12.75">
      <c r="A110" s="56" t="s">
        <v>252</v>
      </c>
      <c r="B110" s="41" t="s">
        <v>253</v>
      </c>
      <c r="C110" s="57">
        <f>SUM(C104:C107)</f>
        <v>0</v>
      </c>
      <c r="D110" s="57">
        <f>SUM(D104:D107)</f>
        <v>0</v>
      </c>
      <c r="E110" s="57">
        <f>SUM(E104:E107)</f>
        <v>0</v>
      </c>
      <c r="F110" s="57">
        <f>SUM(F104:F109)</f>
        <v>0</v>
      </c>
      <c r="G110" s="57">
        <f aca="true" t="shared" si="24" ref="G110:M110">SUM(G104:G107)</f>
        <v>0</v>
      </c>
      <c r="H110" s="57">
        <f t="shared" si="24"/>
        <v>0</v>
      </c>
      <c r="I110" s="57">
        <f t="shared" si="24"/>
        <v>0</v>
      </c>
      <c r="J110" s="55">
        <f t="shared" si="24"/>
        <v>0</v>
      </c>
      <c r="K110" s="57">
        <f t="shared" si="24"/>
        <v>0</v>
      </c>
      <c r="L110" s="57">
        <f t="shared" si="24"/>
        <v>0</v>
      </c>
      <c r="M110" s="57">
        <f t="shared" si="24"/>
        <v>0</v>
      </c>
      <c r="N110" s="57">
        <v>0</v>
      </c>
      <c r="O110" s="57">
        <f>SUM(O104:O109)</f>
        <v>0</v>
      </c>
      <c r="P110" s="57">
        <f>SUM(P104:P109)</f>
        <v>0</v>
      </c>
      <c r="Q110" s="57">
        <f>SUM(Q104:Q107)</f>
        <v>0</v>
      </c>
      <c r="R110" s="57">
        <f>SUM(R104:R107)</f>
        <v>0</v>
      </c>
      <c r="S110" s="57">
        <f>SUM(S104:S109)</f>
        <v>0</v>
      </c>
      <c r="T110" s="33">
        <f t="shared" si="16"/>
        <v>0</v>
      </c>
    </row>
    <row r="111" spans="1:20" ht="12.75">
      <c r="A111" s="40" t="s">
        <v>254</v>
      </c>
      <c r="B111" s="36" t="s">
        <v>255</v>
      </c>
      <c r="C111" s="54"/>
      <c r="D111" s="54"/>
      <c r="E111" s="54"/>
      <c r="F111" s="31"/>
      <c r="G111" s="31"/>
      <c r="H111" s="54"/>
      <c r="I111" s="54"/>
      <c r="J111" s="55"/>
      <c r="K111" s="54"/>
      <c r="L111" s="54"/>
      <c r="M111" s="54"/>
      <c r="N111" s="54"/>
      <c r="O111" s="31"/>
      <c r="P111" s="31"/>
      <c r="Q111" s="54"/>
      <c r="R111" s="31"/>
      <c r="S111" s="31"/>
      <c r="T111" s="33">
        <f t="shared" si="16"/>
        <v>0</v>
      </c>
    </row>
    <row r="112" spans="1:20" ht="12.75">
      <c r="A112" s="40" t="s">
        <v>256</v>
      </c>
      <c r="B112" s="36" t="s">
        <v>257</v>
      </c>
      <c r="C112" s="54"/>
      <c r="D112" s="54"/>
      <c r="E112" s="54"/>
      <c r="F112" s="31">
        <v>1073139</v>
      </c>
      <c r="G112" s="31"/>
      <c r="H112" s="54"/>
      <c r="I112" s="54"/>
      <c r="J112" s="55"/>
      <c r="K112" s="54"/>
      <c r="L112" s="54"/>
      <c r="M112" s="54"/>
      <c r="N112" s="54"/>
      <c r="O112" s="31"/>
      <c r="P112" s="31"/>
      <c r="Q112" s="54"/>
      <c r="R112" s="31"/>
      <c r="S112" s="31"/>
      <c r="T112" s="33">
        <f t="shared" si="16"/>
        <v>1073139</v>
      </c>
    </row>
    <row r="113" spans="1:20" s="19" customFormat="1" ht="12.75">
      <c r="A113" s="56" t="s">
        <v>258</v>
      </c>
      <c r="B113" s="41" t="s">
        <v>259</v>
      </c>
      <c r="C113" s="58"/>
      <c r="D113" s="58"/>
      <c r="E113" s="58"/>
      <c r="F113" s="33"/>
      <c r="G113" s="33"/>
      <c r="H113" s="58"/>
      <c r="I113" s="58"/>
      <c r="J113" s="55"/>
      <c r="K113" s="58"/>
      <c r="L113" s="58"/>
      <c r="M113" s="58"/>
      <c r="N113" s="58"/>
      <c r="O113" s="33"/>
      <c r="P113" s="33"/>
      <c r="Q113" s="58"/>
      <c r="R113" s="33"/>
      <c r="S113" s="33"/>
      <c r="T113" s="33">
        <f t="shared" si="16"/>
        <v>0</v>
      </c>
    </row>
    <row r="114" spans="1:20" ht="12.75">
      <c r="A114" s="40" t="s">
        <v>260</v>
      </c>
      <c r="B114" s="36" t="s">
        <v>261</v>
      </c>
      <c r="C114" s="54"/>
      <c r="D114" s="54"/>
      <c r="E114" s="54"/>
      <c r="F114" s="31"/>
      <c r="G114" s="31"/>
      <c r="H114" s="54"/>
      <c r="I114" s="54"/>
      <c r="J114" s="55"/>
      <c r="K114" s="54"/>
      <c r="L114" s="54"/>
      <c r="M114" s="54"/>
      <c r="N114" s="54"/>
      <c r="O114" s="31"/>
      <c r="P114" s="31"/>
      <c r="Q114" s="54"/>
      <c r="R114" s="31"/>
      <c r="S114" s="31"/>
      <c r="T114" s="33">
        <f t="shared" si="16"/>
        <v>0</v>
      </c>
    </row>
    <row r="115" spans="1:20" ht="12.75">
      <c r="A115" s="40" t="s">
        <v>262</v>
      </c>
      <c r="B115" s="36" t="s">
        <v>263</v>
      </c>
      <c r="C115" s="54"/>
      <c r="D115" s="54"/>
      <c r="E115" s="54"/>
      <c r="F115" s="31"/>
      <c r="G115" s="31"/>
      <c r="H115" s="54"/>
      <c r="I115" s="54"/>
      <c r="J115" s="55"/>
      <c r="K115" s="54"/>
      <c r="L115" s="54"/>
      <c r="M115" s="54"/>
      <c r="N115" s="54"/>
      <c r="O115" s="31"/>
      <c r="P115" s="31"/>
      <c r="Q115" s="54"/>
      <c r="R115" s="31"/>
      <c r="S115" s="31"/>
      <c r="T115" s="33">
        <f t="shared" si="16"/>
        <v>0</v>
      </c>
    </row>
    <row r="116" spans="1:20" ht="12.75">
      <c r="A116" s="40" t="s">
        <v>264</v>
      </c>
      <c r="B116" s="36" t="s">
        <v>265</v>
      </c>
      <c r="C116" s="54"/>
      <c r="D116" s="54"/>
      <c r="E116" s="54"/>
      <c r="F116" s="31"/>
      <c r="G116" s="31"/>
      <c r="H116" s="54"/>
      <c r="I116" s="54"/>
      <c r="J116" s="55"/>
      <c r="K116" s="54"/>
      <c r="L116" s="54"/>
      <c r="M116" s="54"/>
      <c r="N116" s="54"/>
      <c r="O116" s="31"/>
      <c r="P116" s="31"/>
      <c r="Q116" s="54"/>
      <c r="R116" s="31"/>
      <c r="S116" s="31"/>
      <c r="T116" s="33">
        <f t="shared" si="16"/>
        <v>0</v>
      </c>
    </row>
    <row r="117" spans="1:20" ht="12.75">
      <c r="A117" s="40" t="s">
        <v>266</v>
      </c>
      <c r="B117" s="36" t="s">
        <v>267</v>
      </c>
      <c r="C117" s="54"/>
      <c r="D117" s="54"/>
      <c r="E117" s="54"/>
      <c r="F117" s="31"/>
      <c r="G117" s="31"/>
      <c r="H117" s="54"/>
      <c r="I117" s="54"/>
      <c r="J117" s="55"/>
      <c r="K117" s="54"/>
      <c r="L117" s="54"/>
      <c r="M117" s="54"/>
      <c r="N117" s="54"/>
      <c r="O117" s="31"/>
      <c r="P117" s="31"/>
      <c r="Q117" s="54"/>
      <c r="R117" s="31"/>
      <c r="S117" s="31"/>
      <c r="T117" s="33">
        <f t="shared" si="16"/>
        <v>0</v>
      </c>
    </row>
    <row r="118" spans="1:20" s="19" customFormat="1" ht="12.75">
      <c r="A118" s="48" t="s">
        <v>268</v>
      </c>
      <c r="B118" s="41" t="s">
        <v>269</v>
      </c>
      <c r="C118" s="57">
        <f aca="true" t="shared" si="25" ref="C118:M118">C103+C110+C111+C112+C113+C114+C115+C116</f>
        <v>0</v>
      </c>
      <c r="D118" s="57">
        <f t="shared" si="25"/>
        <v>0</v>
      </c>
      <c r="E118" s="57">
        <f t="shared" si="25"/>
        <v>0</v>
      </c>
      <c r="F118" s="57">
        <f t="shared" si="25"/>
        <v>1073139</v>
      </c>
      <c r="G118" s="57">
        <f t="shared" si="25"/>
        <v>0</v>
      </c>
      <c r="H118" s="57">
        <f t="shared" si="25"/>
        <v>0</v>
      </c>
      <c r="I118" s="57">
        <f t="shared" si="25"/>
        <v>0</v>
      </c>
      <c r="J118" s="55">
        <f t="shared" si="25"/>
        <v>0</v>
      </c>
      <c r="K118" s="57">
        <f t="shared" si="25"/>
        <v>0</v>
      </c>
      <c r="L118" s="57">
        <f t="shared" si="25"/>
        <v>0</v>
      </c>
      <c r="M118" s="57">
        <f t="shared" si="25"/>
        <v>0</v>
      </c>
      <c r="N118" s="57">
        <v>0</v>
      </c>
      <c r="O118" s="57">
        <f>O103+O110+O111+O112+O113+O114+O115+O116</f>
        <v>0</v>
      </c>
      <c r="P118" s="57">
        <f>P103+P110+P111+P112+P113+P114+P115+P116</f>
        <v>0</v>
      </c>
      <c r="Q118" s="57">
        <f>Q103+Q110+Q111+Q112+Q113+Q114+Q115+Q116</f>
        <v>0</v>
      </c>
      <c r="R118" s="57">
        <f>R103+R110+R111+R112+R113+R114+R115+R116</f>
        <v>0</v>
      </c>
      <c r="S118" s="57">
        <f>S103+S110+S111+S112+S113+S114+S115+S116</f>
        <v>0</v>
      </c>
      <c r="T118" s="33">
        <f t="shared" si="16"/>
        <v>1073139</v>
      </c>
    </row>
    <row r="119" spans="1:20" ht="12.75">
      <c r="A119" s="40" t="s">
        <v>270</v>
      </c>
      <c r="B119" s="36" t="s">
        <v>271</v>
      </c>
      <c r="C119" s="54"/>
      <c r="D119" s="54"/>
      <c r="E119" s="54"/>
      <c r="F119" s="31"/>
      <c r="G119" s="31"/>
      <c r="H119" s="54"/>
      <c r="I119" s="54"/>
      <c r="J119" s="55"/>
      <c r="K119" s="54"/>
      <c r="L119" s="54"/>
      <c r="M119" s="54"/>
      <c r="N119" s="54"/>
      <c r="O119" s="31"/>
      <c r="P119" s="31"/>
      <c r="Q119" s="54"/>
      <c r="R119" s="31"/>
      <c r="S119" s="31"/>
      <c r="T119" s="33">
        <f t="shared" si="16"/>
        <v>0</v>
      </c>
    </row>
    <row r="120" spans="1:20" ht="12.75">
      <c r="A120" s="36" t="s">
        <v>272</v>
      </c>
      <c r="B120" s="36" t="s">
        <v>273</v>
      </c>
      <c r="C120" s="51"/>
      <c r="D120" s="51"/>
      <c r="E120" s="51"/>
      <c r="F120" s="31"/>
      <c r="G120" s="31"/>
      <c r="H120" s="51"/>
      <c r="I120" s="51"/>
      <c r="J120" s="52"/>
      <c r="K120" s="51"/>
      <c r="L120" s="51"/>
      <c r="M120" s="51"/>
      <c r="N120" s="51"/>
      <c r="O120" s="31"/>
      <c r="P120" s="31"/>
      <c r="Q120" s="51"/>
      <c r="R120" s="31"/>
      <c r="S120" s="31"/>
      <c r="T120" s="33">
        <f t="shared" si="16"/>
        <v>0</v>
      </c>
    </row>
    <row r="121" spans="1:20" ht="12.75">
      <c r="A121" s="40" t="s">
        <v>274</v>
      </c>
      <c r="B121" s="36" t="s">
        <v>275</v>
      </c>
      <c r="C121" s="54"/>
      <c r="D121" s="54"/>
      <c r="E121" s="54"/>
      <c r="F121" s="31"/>
      <c r="G121" s="31"/>
      <c r="H121" s="54"/>
      <c r="I121" s="54"/>
      <c r="J121" s="55"/>
      <c r="K121" s="54"/>
      <c r="L121" s="54"/>
      <c r="M121" s="54"/>
      <c r="N121" s="54"/>
      <c r="O121" s="31"/>
      <c r="P121" s="31"/>
      <c r="Q121" s="54"/>
      <c r="R121" s="31"/>
      <c r="S121" s="31"/>
      <c r="T121" s="33">
        <f t="shared" si="16"/>
        <v>0</v>
      </c>
    </row>
    <row r="122" spans="1:20" ht="17.25" customHeight="1">
      <c r="A122" s="40" t="s">
        <v>276</v>
      </c>
      <c r="B122" s="36" t="s">
        <v>277</v>
      </c>
      <c r="C122" s="54"/>
      <c r="D122" s="54"/>
      <c r="E122" s="54"/>
      <c r="F122" s="31"/>
      <c r="G122" s="31"/>
      <c r="H122" s="54"/>
      <c r="I122" s="54"/>
      <c r="J122" s="55"/>
      <c r="K122" s="54"/>
      <c r="L122" s="54"/>
      <c r="M122" s="54"/>
      <c r="N122" s="54"/>
      <c r="O122" s="31"/>
      <c r="P122" s="31"/>
      <c r="Q122" s="54"/>
      <c r="R122" s="31"/>
      <c r="S122" s="31"/>
      <c r="T122" s="33">
        <f t="shared" si="16"/>
        <v>0</v>
      </c>
    </row>
    <row r="123" spans="1:20" ht="12.75">
      <c r="A123" s="40" t="s">
        <v>278</v>
      </c>
      <c r="B123" s="36" t="s">
        <v>279</v>
      </c>
      <c r="C123" s="54"/>
      <c r="D123" s="54"/>
      <c r="E123" s="54"/>
      <c r="F123" s="31"/>
      <c r="G123" s="31"/>
      <c r="H123" s="54"/>
      <c r="I123" s="54"/>
      <c r="J123" s="55"/>
      <c r="K123" s="54"/>
      <c r="L123" s="54"/>
      <c r="M123" s="54"/>
      <c r="N123" s="54"/>
      <c r="O123" s="31"/>
      <c r="P123" s="31"/>
      <c r="Q123" s="54"/>
      <c r="R123" s="31"/>
      <c r="S123" s="31"/>
      <c r="T123" s="33">
        <f t="shared" si="16"/>
        <v>0</v>
      </c>
    </row>
    <row r="124" spans="1:20" s="19" customFormat="1" ht="12.75">
      <c r="A124" s="48" t="s">
        <v>280</v>
      </c>
      <c r="B124" s="41" t="s">
        <v>281</v>
      </c>
      <c r="C124" s="57">
        <f aca="true" t="shared" si="26" ref="C124:M124">SUM(C119:C122)</f>
        <v>0</v>
      </c>
      <c r="D124" s="57">
        <f t="shared" si="26"/>
        <v>0</v>
      </c>
      <c r="E124" s="57">
        <f t="shared" si="26"/>
        <v>0</v>
      </c>
      <c r="F124" s="57">
        <f t="shared" si="26"/>
        <v>0</v>
      </c>
      <c r="G124" s="57">
        <f t="shared" si="26"/>
        <v>0</v>
      </c>
      <c r="H124" s="57">
        <f t="shared" si="26"/>
        <v>0</v>
      </c>
      <c r="I124" s="57">
        <f t="shared" si="26"/>
        <v>0</v>
      </c>
      <c r="J124" s="55">
        <f t="shared" si="26"/>
        <v>0</v>
      </c>
      <c r="K124" s="57">
        <f t="shared" si="26"/>
        <v>0</v>
      </c>
      <c r="L124" s="57">
        <f t="shared" si="26"/>
        <v>0</v>
      </c>
      <c r="M124" s="57">
        <f t="shared" si="26"/>
        <v>0</v>
      </c>
      <c r="N124" s="57">
        <v>0</v>
      </c>
      <c r="O124" s="57">
        <f>SUM(O119:O122)</f>
        <v>0</v>
      </c>
      <c r="P124" s="57">
        <f>SUM(P119:P122)</f>
        <v>0</v>
      </c>
      <c r="Q124" s="57">
        <f>SUM(Q119:Q122)</f>
        <v>0</v>
      </c>
      <c r="R124" s="57">
        <f>SUM(R119:R122)</f>
        <v>0</v>
      </c>
      <c r="S124" s="57">
        <f>SUM(S119:S122)</f>
        <v>0</v>
      </c>
      <c r="T124" s="33">
        <f t="shared" si="16"/>
        <v>0</v>
      </c>
    </row>
    <row r="125" spans="1:20" ht="12.75">
      <c r="A125" s="36" t="s">
        <v>282</v>
      </c>
      <c r="B125" s="36" t="s">
        <v>283</v>
      </c>
      <c r="C125" s="51"/>
      <c r="D125" s="51"/>
      <c r="E125" s="51"/>
      <c r="F125" s="31"/>
      <c r="G125" s="31"/>
      <c r="H125" s="51"/>
      <c r="I125" s="51"/>
      <c r="J125" s="52"/>
      <c r="K125" s="51"/>
      <c r="L125" s="51"/>
      <c r="M125" s="51"/>
      <c r="N125" s="51"/>
      <c r="O125" s="31"/>
      <c r="P125" s="31"/>
      <c r="Q125" s="51"/>
      <c r="R125" s="31"/>
      <c r="S125" s="31"/>
      <c r="T125" s="33">
        <f t="shared" si="16"/>
        <v>0</v>
      </c>
    </row>
    <row r="126" spans="1:20" ht="12.75">
      <c r="A126" s="36" t="s">
        <v>284</v>
      </c>
      <c r="B126" s="36" t="s">
        <v>285</v>
      </c>
      <c r="C126" s="51"/>
      <c r="D126" s="51"/>
      <c r="E126" s="51"/>
      <c r="F126" s="31"/>
      <c r="G126" s="31"/>
      <c r="H126" s="51"/>
      <c r="I126" s="51"/>
      <c r="J126" s="52"/>
      <c r="K126" s="51"/>
      <c r="L126" s="51"/>
      <c r="M126" s="51"/>
      <c r="N126" s="51"/>
      <c r="O126" s="31"/>
      <c r="P126" s="31"/>
      <c r="Q126" s="51"/>
      <c r="R126" s="31"/>
      <c r="S126" s="31"/>
      <c r="T126" s="33">
        <f t="shared" si="16"/>
        <v>0</v>
      </c>
    </row>
    <row r="127" spans="1:20" s="19" customFormat="1" ht="12.75">
      <c r="A127" s="49" t="s">
        <v>286</v>
      </c>
      <c r="B127" s="59" t="s">
        <v>287</v>
      </c>
      <c r="C127" s="33">
        <f aca="true" t="shared" si="27" ref="C127:I127">SUM(C118,C124)</f>
        <v>0</v>
      </c>
      <c r="D127" s="33">
        <f t="shared" si="27"/>
        <v>0</v>
      </c>
      <c r="E127" s="33">
        <f t="shared" si="27"/>
        <v>0</v>
      </c>
      <c r="F127" s="33">
        <f t="shared" si="27"/>
        <v>1073139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aca="true" t="shared" si="28" ref="J127:Q127">SUM(J118,J124)</f>
        <v>0</v>
      </c>
      <c r="K127" s="33">
        <f>SUM(K118,K124)</f>
        <v>0</v>
      </c>
      <c r="L127" s="33">
        <f t="shared" si="28"/>
        <v>0</v>
      </c>
      <c r="M127" s="33">
        <f>SUM(M118,M124)</f>
        <v>0</v>
      </c>
      <c r="N127" s="33">
        <f t="shared" si="28"/>
        <v>0</v>
      </c>
      <c r="O127" s="33">
        <f>SUM(O118,O124)</f>
        <v>0</v>
      </c>
      <c r="P127" s="33">
        <f>SUM(P118,P124)</f>
        <v>0</v>
      </c>
      <c r="Q127" s="33">
        <f t="shared" si="28"/>
        <v>0</v>
      </c>
      <c r="R127" s="33">
        <f>SUM(R118,R124)</f>
        <v>0</v>
      </c>
      <c r="S127" s="33">
        <f>SUM(S118,S124)</f>
        <v>0</v>
      </c>
      <c r="T127" s="33">
        <f t="shared" si="16"/>
        <v>1073139</v>
      </c>
    </row>
    <row r="128" spans="1:20" s="19" customFormat="1" ht="12.75">
      <c r="A128" s="60" t="s">
        <v>14</v>
      </c>
      <c r="B128" s="61"/>
      <c r="C128" s="39">
        <f>C99+C127</f>
        <v>12218362</v>
      </c>
      <c r="D128" s="39">
        <f>D99+D127</f>
        <v>810060</v>
      </c>
      <c r="E128" s="39">
        <f>E99+E127</f>
        <v>748929</v>
      </c>
      <c r="F128" s="39">
        <f>SUM(F99,F127)</f>
        <v>1083399</v>
      </c>
      <c r="G128" s="39">
        <f>G99+G127</f>
        <v>272699</v>
      </c>
      <c r="H128" s="39">
        <f>H99+H127</f>
        <v>11112421</v>
      </c>
      <c r="I128" s="39">
        <f>I99+I127</f>
        <v>14217831</v>
      </c>
      <c r="J128" s="45">
        <f aca="true" t="shared" si="29" ref="J128:Q128">J99+J127</f>
        <v>671920</v>
      </c>
      <c r="K128" s="39">
        <f>K99+K127</f>
        <v>954970</v>
      </c>
      <c r="L128" s="39">
        <f t="shared" si="29"/>
        <v>2686558</v>
      </c>
      <c r="M128" s="39">
        <f>M99+M127</f>
        <v>53514837</v>
      </c>
      <c r="N128" s="39">
        <f t="shared" si="29"/>
        <v>1995685</v>
      </c>
      <c r="O128" s="39">
        <f>SUM(O99,O127)</f>
        <v>1078440</v>
      </c>
      <c r="P128" s="39">
        <f>SUM(P99,P127)</f>
        <v>702000</v>
      </c>
      <c r="Q128" s="39">
        <f t="shared" si="29"/>
        <v>3820941</v>
      </c>
      <c r="R128" s="39">
        <f>R99+R127</f>
        <v>5763250</v>
      </c>
      <c r="S128" s="39">
        <f>SUM(S99,S127)</f>
        <v>0</v>
      </c>
      <c r="T128" s="33">
        <f t="shared" si="16"/>
        <v>111652302</v>
      </c>
    </row>
    <row r="129" spans="2:20" ht="12.75">
      <c r="B129" s="6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</row>
    <row r="130" spans="2:19" ht="12.75">
      <c r="B130" s="65"/>
      <c r="C130" s="65"/>
      <c r="D130" s="65"/>
      <c r="E130" s="65"/>
      <c r="F130" s="65"/>
      <c r="G130" s="65"/>
      <c r="H130" s="65"/>
      <c r="I130" s="65"/>
      <c r="J130" s="66"/>
      <c r="K130" s="65"/>
      <c r="L130" s="65"/>
      <c r="M130" s="65"/>
      <c r="N130" s="65"/>
      <c r="O130" s="65"/>
      <c r="P130" s="65"/>
      <c r="Q130" s="65"/>
      <c r="R130" s="65"/>
      <c r="S130" s="65"/>
    </row>
    <row r="131" spans="2:19" ht="12.75">
      <c r="B131" s="65"/>
      <c r="C131" s="65"/>
      <c r="D131" s="65"/>
      <c r="E131" s="65"/>
      <c r="F131" s="65"/>
      <c r="G131" s="65"/>
      <c r="H131" s="65"/>
      <c r="I131" s="65"/>
      <c r="J131" s="66"/>
      <c r="K131" s="65"/>
      <c r="L131" s="65"/>
      <c r="M131" s="65"/>
      <c r="N131" s="65"/>
      <c r="O131" s="65"/>
      <c r="P131" s="65"/>
      <c r="Q131" s="65"/>
      <c r="R131" s="65"/>
      <c r="S131" s="65"/>
    </row>
    <row r="132" spans="2:19" ht="12.75">
      <c r="B132" s="65"/>
      <c r="C132" s="65"/>
      <c r="D132" s="65"/>
      <c r="E132" s="65"/>
      <c r="F132" s="65"/>
      <c r="G132" s="65"/>
      <c r="H132" s="65"/>
      <c r="I132" s="65"/>
      <c r="J132" s="66"/>
      <c r="K132" s="65"/>
      <c r="L132" s="65"/>
      <c r="M132" s="65"/>
      <c r="N132" s="65"/>
      <c r="O132" s="65"/>
      <c r="P132" s="65"/>
      <c r="Q132" s="65"/>
      <c r="R132" s="65"/>
      <c r="S132" s="65"/>
    </row>
    <row r="133" spans="2:19" ht="12.75">
      <c r="B133" s="65"/>
      <c r="C133" s="65"/>
      <c r="D133" s="65"/>
      <c r="E133" s="65"/>
      <c r="F133" s="65"/>
      <c r="G133" s="65"/>
      <c r="H133" s="65"/>
      <c r="I133" s="65"/>
      <c r="J133" s="66"/>
      <c r="K133" s="65"/>
      <c r="L133" s="65"/>
      <c r="M133" s="65"/>
      <c r="N133" s="65"/>
      <c r="O133" s="65"/>
      <c r="P133" s="65"/>
      <c r="Q133" s="65"/>
      <c r="R133" s="65"/>
      <c r="S133" s="65"/>
    </row>
    <row r="134" spans="2:19" ht="12.75">
      <c r="B134" s="65"/>
      <c r="C134" s="65"/>
      <c r="D134" s="65"/>
      <c r="E134" s="65"/>
      <c r="F134" s="65"/>
      <c r="G134" s="65"/>
      <c r="H134" s="65"/>
      <c r="I134" s="65"/>
      <c r="J134" s="66"/>
      <c r="K134" s="65"/>
      <c r="L134" s="65"/>
      <c r="M134" s="65"/>
      <c r="N134" s="65"/>
      <c r="O134" s="65"/>
      <c r="P134" s="65"/>
      <c r="Q134" s="65"/>
      <c r="R134" s="65"/>
      <c r="S134" s="65"/>
    </row>
    <row r="135" spans="2:19" ht="12.75">
      <c r="B135" s="65"/>
      <c r="C135" s="65"/>
      <c r="D135" s="65"/>
      <c r="E135" s="65"/>
      <c r="F135" s="65"/>
      <c r="G135" s="65"/>
      <c r="H135" s="65"/>
      <c r="I135" s="65"/>
      <c r="J135" s="66"/>
      <c r="K135" s="65"/>
      <c r="L135" s="65"/>
      <c r="M135" s="65"/>
      <c r="N135" s="65"/>
      <c r="O135" s="65"/>
      <c r="P135" s="65"/>
      <c r="Q135" s="65"/>
      <c r="R135" s="65"/>
      <c r="S135" s="65"/>
    </row>
    <row r="136" spans="2:19" ht="12.75">
      <c r="B136" s="65"/>
      <c r="C136" s="65"/>
      <c r="D136" s="65"/>
      <c r="E136" s="65"/>
      <c r="F136" s="65"/>
      <c r="G136" s="65"/>
      <c r="H136" s="65"/>
      <c r="I136" s="65"/>
      <c r="J136" s="66"/>
      <c r="K136" s="65"/>
      <c r="L136" s="65"/>
      <c r="M136" s="65"/>
      <c r="N136" s="65"/>
      <c r="O136" s="65"/>
      <c r="P136" s="65"/>
      <c r="Q136" s="65"/>
      <c r="R136" s="65"/>
      <c r="S136" s="65"/>
    </row>
    <row r="137" spans="2:19" ht="12.75">
      <c r="B137" s="65"/>
      <c r="C137" s="65"/>
      <c r="D137" s="65"/>
      <c r="E137" s="65"/>
      <c r="F137" s="65"/>
      <c r="G137" s="65"/>
      <c r="H137" s="65"/>
      <c r="I137" s="65"/>
      <c r="J137" s="66"/>
      <c r="K137" s="65"/>
      <c r="L137" s="65"/>
      <c r="M137" s="65"/>
      <c r="N137" s="65"/>
      <c r="O137" s="65"/>
      <c r="P137" s="65"/>
      <c r="Q137" s="65"/>
      <c r="R137" s="65"/>
      <c r="S137" s="65"/>
    </row>
    <row r="138" spans="2:19" ht="12.75">
      <c r="B138" s="65"/>
      <c r="C138" s="65"/>
      <c r="D138" s="65"/>
      <c r="E138" s="65"/>
      <c r="F138" s="65"/>
      <c r="G138" s="65"/>
      <c r="H138" s="65"/>
      <c r="I138" s="65"/>
      <c r="J138" s="66"/>
      <c r="K138" s="65"/>
      <c r="L138" s="65"/>
      <c r="M138" s="65"/>
      <c r="N138" s="65"/>
      <c r="O138" s="65"/>
      <c r="P138" s="65"/>
      <c r="Q138" s="65"/>
      <c r="R138" s="65"/>
      <c r="S138" s="65"/>
    </row>
    <row r="139" spans="2:19" ht="12.75">
      <c r="B139" s="65"/>
      <c r="C139" s="65"/>
      <c r="D139" s="65"/>
      <c r="E139" s="65"/>
      <c r="F139" s="65"/>
      <c r="G139" s="65"/>
      <c r="H139" s="65"/>
      <c r="I139" s="65"/>
      <c r="J139" s="66"/>
      <c r="K139" s="65"/>
      <c r="L139" s="65"/>
      <c r="M139" s="65"/>
      <c r="N139" s="65"/>
      <c r="O139" s="65"/>
      <c r="P139" s="65"/>
      <c r="Q139" s="65"/>
      <c r="R139" s="65"/>
      <c r="S139" s="65"/>
    </row>
    <row r="140" spans="2:19" ht="12.75">
      <c r="B140" s="65"/>
      <c r="C140" s="65"/>
      <c r="D140" s="65"/>
      <c r="E140" s="65"/>
      <c r="F140" s="65"/>
      <c r="G140" s="65"/>
      <c r="H140" s="65"/>
      <c r="I140" s="65"/>
      <c r="J140" s="66"/>
      <c r="K140" s="65"/>
      <c r="L140" s="65"/>
      <c r="M140" s="65"/>
      <c r="N140" s="65"/>
      <c r="O140" s="65"/>
      <c r="P140" s="65"/>
      <c r="Q140" s="65"/>
      <c r="R140" s="65"/>
      <c r="S140" s="65"/>
    </row>
    <row r="141" spans="2:19" ht="12.75">
      <c r="B141" s="65"/>
      <c r="C141" s="65"/>
      <c r="D141" s="65"/>
      <c r="E141" s="65"/>
      <c r="F141" s="65"/>
      <c r="G141" s="65"/>
      <c r="H141" s="65"/>
      <c r="I141" s="65"/>
      <c r="J141" s="66"/>
      <c r="K141" s="65"/>
      <c r="L141" s="65"/>
      <c r="M141" s="65"/>
      <c r="N141" s="65"/>
      <c r="O141" s="65"/>
      <c r="P141" s="65"/>
      <c r="Q141" s="65"/>
      <c r="R141" s="65"/>
      <c r="S141" s="65"/>
    </row>
    <row r="142" spans="2:19" ht="12.75">
      <c r="B142" s="65"/>
      <c r="C142" s="65"/>
      <c r="D142" s="65"/>
      <c r="E142" s="65"/>
      <c r="F142" s="65"/>
      <c r="G142" s="65"/>
      <c r="H142" s="65"/>
      <c r="I142" s="65"/>
      <c r="J142" s="66"/>
      <c r="K142" s="65"/>
      <c r="L142" s="65"/>
      <c r="M142" s="65"/>
      <c r="N142" s="65"/>
      <c r="O142" s="65"/>
      <c r="P142" s="65"/>
      <c r="Q142" s="65"/>
      <c r="R142" s="65"/>
      <c r="S142" s="65"/>
    </row>
    <row r="143" spans="2:19" ht="12.75">
      <c r="B143" s="65"/>
      <c r="C143" s="65"/>
      <c r="D143" s="65"/>
      <c r="E143" s="65"/>
      <c r="F143" s="65"/>
      <c r="G143" s="65"/>
      <c r="H143" s="65"/>
      <c r="I143" s="65"/>
      <c r="J143" s="66"/>
      <c r="K143" s="65"/>
      <c r="L143" s="65"/>
      <c r="M143" s="65"/>
      <c r="N143" s="65"/>
      <c r="O143" s="65"/>
      <c r="P143" s="65"/>
      <c r="Q143" s="65"/>
      <c r="R143" s="65"/>
      <c r="S143" s="65"/>
    </row>
    <row r="144" spans="2:19" ht="12.75">
      <c r="B144" s="65"/>
      <c r="C144" s="65"/>
      <c r="D144" s="65"/>
      <c r="E144" s="65"/>
      <c r="F144" s="65"/>
      <c r="G144" s="65"/>
      <c r="H144" s="65"/>
      <c r="I144" s="65"/>
      <c r="J144" s="66"/>
      <c r="K144" s="65"/>
      <c r="L144" s="65"/>
      <c r="M144" s="65"/>
      <c r="N144" s="65"/>
      <c r="O144" s="65"/>
      <c r="P144" s="65"/>
      <c r="Q144" s="65"/>
      <c r="R144" s="65"/>
      <c r="S144" s="65"/>
    </row>
    <row r="145" spans="2:19" ht="12.75">
      <c r="B145" s="65"/>
      <c r="C145" s="65"/>
      <c r="D145" s="65"/>
      <c r="E145" s="65"/>
      <c r="F145" s="65"/>
      <c r="G145" s="65"/>
      <c r="H145" s="65"/>
      <c r="I145" s="65"/>
      <c r="J145" s="66"/>
      <c r="K145" s="65"/>
      <c r="L145" s="65"/>
      <c r="M145" s="65"/>
      <c r="N145" s="65"/>
      <c r="O145" s="65"/>
      <c r="P145" s="65"/>
      <c r="Q145" s="65"/>
      <c r="R145" s="65"/>
      <c r="S145" s="65"/>
    </row>
    <row r="146" spans="2:19" ht="12.75">
      <c r="B146" s="65"/>
      <c r="C146" s="65"/>
      <c r="D146" s="65"/>
      <c r="E146" s="65"/>
      <c r="F146" s="65"/>
      <c r="G146" s="65"/>
      <c r="H146" s="65"/>
      <c r="I146" s="65"/>
      <c r="J146" s="66"/>
      <c r="K146" s="65"/>
      <c r="L146" s="65"/>
      <c r="M146" s="65"/>
      <c r="N146" s="65"/>
      <c r="O146" s="65"/>
      <c r="P146" s="65"/>
      <c r="Q146" s="65"/>
      <c r="R146" s="65"/>
      <c r="S146" s="65"/>
    </row>
    <row r="147" spans="2:19" ht="12.75">
      <c r="B147" s="65"/>
      <c r="C147" s="65"/>
      <c r="D147" s="65"/>
      <c r="E147" s="65"/>
      <c r="F147" s="65"/>
      <c r="G147" s="65"/>
      <c r="H147" s="65"/>
      <c r="I147" s="65"/>
      <c r="J147" s="66"/>
      <c r="K147" s="65"/>
      <c r="L147" s="65"/>
      <c r="M147" s="65"/>
      <c r="N147" s="65"/>
      <c r="O147" s="65"/>
      <c r="P147" s="65"/>
      <c r="Q147" s="65"/>
      <c r="R147" s="65"/>
      <c r="S147" s="65"/>
    </row>
    <row r="148" spans="2:19" ht="12.75">
      <c r="B148" s="65"/>
      <c r="C148" s="65"/>
      <c r="D148" s="65"/>
      <c r="E148" s="65"/>
      <c r="F148" s="65"/>
      <c r="G148" s="65"/>
      <c r="H148" s="65"/>
      <c r="I148" s="65"/>
      <c r="J148" s="66"/>
      <c r="K148" s="65"/>
      <c r="L148" s="65"/>
      <c r="M148" s="65"/>
      <c r="N148" s="65"/>
      <c r="O148" s="65"/>
      <c r="P148" s="65"/>
      <c r="Q148" s="65"/>
      <c r="R148" s="65"/>
      <c r="S148" s="65"/>
    </row>
    <row r="149" spans="2:19" ht="12.75">
      <c r="B149" s="65"/>
      <c r="C149" s="65"/>
      <c r="D149" s="65"/>
      <c r="E149" s="65"/>
      <c r="F149" s="65"/>
      <c r="G149" s="65"/>
      <c r="H149" s="65"/>
      <c r="I149" s="65"/>
      <c r="J149" s="66"/>
      <c r="K149" s="65"/>
      <c r="L149" s="65"/>
      <c r="M149" s="65"/>
      <c r="N149" s="65"/>
      <c r="O149" s="65"/>
      <c r="P149" s="65"/>
      <c r="Q149" s="65"/>
      <c r="R149" s="65"/>
      <c r="S149" s="65"/>
    </row>
    <row r="150" spans="2:19" ht="12.75">
      <c r="B150" s="65"/>
      <c r="C150" s="65"/>
      <c r="D150" s="65"/>
      <c r="E150" s="65"/>
      <c r="F150" s="65"/>
      <c r="G150" s="65"/>
      <c r="H150" s="65"/>
      <c r="I150" s="65"/>
      <c r="J150" s="66"/>
      <c r="K150" s="65"/>
      <c r="L150" s="65"/>
      <c r="M150" s="65"/>
      <c r="N150" s="65"/>
      <c r="O150" s="65"/>
      <c r="P150" s="65"/>
      <c r="Q150" s="65"/>
      <c r="R150" s="65"/>
      <c r="S150" s="65"/>
    </row>
    <row r="151" spans="2:19" ht="12.75">
      <c r="B151" s="65"/>
      <c r="C151" s="65"/>
      <c r="D151" s="65"/>
      <c r="E151" s="65"/>
      <c r="F151" s="65"/>
      <c r="G151" s="65"/>
      <c r="H151" s="65"/>
      <c r="I151" s="65"/>
      <c r="J151" s="66"/>
      <c r="K151" s="65"/>
      <c r="L151" s="65"/>
      <c r="M151" s="65"/>
      <c r="N151" s="65"/>
      <c r="O151" s="65"/>
      <c r="P151" s="65"/>
      <c r="Q151" s="65"/>
      <c r="R151" s="65"/>
      <c r="S151" s="65"/>
    </row>
    <row r="152" spans="2:19" ht="12.75">
      <c r="B152" s="65"/>
      <c r="C152" s="65"/>
      <c r="D152" s="65"/>
      <c r="E152" s="65"/>
      <c r="F152" s="65"/>
      <c r="G152" s="65"/>
      <c r="H152" s="65"/>
      <c r="I152" s="65"/>
      <c r="J152" s="66"/>
      <c r="K152" s="65"/>
      <c r="L152" s="65"/>
      <c r="M152" s="65"/>
      <c r="N152" s="65"/>
      <c r="O152" s="65"/>
      <c r="P152" s="65"/>
      <c r="Q152" s="65"/>
      <c r="R152" s="65"/>
      <c r="S152" s="65"/>
    </row>
    <row r="153" spans="2:19" ht="12.75">
      <c r="B153" s="65"/>
      <c r="C153" s="65"/>
      <c r="D153" s="65"/>
      <c r="E153" s="65"/>
      <c r="F153" s="65"/>
      <c r="G153" s="65"/>
      <c r="H153" s="65"/>
      <c r="I153" s="65"/>
      <c r="J153" s="66"/>
      <c r="K153" s="65"/>
      <c r="L153" s="65"/>
      <c r="M153" s="65"/>
      <c r="N153" s="65"/>
      <c r="O153" s="65"/>
      <c r="P153" s="65"/>
      <c r="Q153" s="65"/>
      <c r="R153" s="65"/>
      <c r="S153" s="65"/>
    </row>
    <row r="154" spans="2:19" ht="12.75">
      <c r="B154" s="65"/>
      <c r="C154" s="65"/>
      <c r="D154" s="65"/>
      <c r="E154" s="65"/>
      <c r="F154" s="65"/>
      <c r="G154" s="65"/>
      <c r="H154" s="65"/>
      <c r="I154" s="65"/>
      <c r="J154" s="66"/>
      <c r="K154" s="65"/>
      <c r="L154" s="65"/>
      <c r="M154" s="65"/>
      <c r="N154" s="65"/>
      <c r="O154" s="65"/>
      <c r="P154" s="65"/>
      <c r="Q154" s="65"/>
      <c r="R154" s="65"/>
      <c r="S154" s="65"/>
    </row>
    <row r="155" spans="2:19" ht="12.75">
      <c r="B155" s="65"/>
      <c r="C155" s="65"/>
      <c r="D155" s="65"/>
      <c r="E155" s="65"/>
      <c r="F155" s="65"/>
      <c r="G155" s="65"/>
      <c r="H155" s="65"/>
      <c r="I155" s="65"/>
      <c r="J155" s="66"/>
      <c r="K155" s="65"/>
      <c r="L155" s="65"/>
      <c r="M155" s="65"/>
      <c r="N155" s="65"/>
      <c r="O155" s="65"/>
      <c r="P155" s="65"/>
      <c r="Q155" s="65"/>
      <c r="R155" s="65"/>
      <c r="S155" s="65"/>
    </row>
    <row r="156" spans="2:19" ht="12.75">
      <c r="B156" s="65"/>
      <c r="C156" s="65"/>
      <c r="D156" s="65"/>
      <c r="E156" s="65"/>
      <c r="F156" s="65"/>
      <c r="G156" s="65"/>
      <c r="H156" s="65"/>
      <c r="I156" s="65"/>
      <c r="J156" s="66"/>
      <c r="K156" s="65"/>
      <c r="L156" s="65"/>
      <c r="M156" s="65"/>
      <c r="N156" s="65"/>
      <c r="O156" s="65"/>
      <c r="P156" s="65"/>
      <c r="Q156" s="65"/>
      <c r="R156" s="65"/>
      <c r="S156" s="65"/>
    </row>
    <row r="157" spans="2:19" ht="12.75">
      <c r="B157" s="65"/>
      <c r="C157" s="65"/>
      <c r="D157" s="65"/>
      <c r="E157" s="65"/>
      <c r="F157" s="65"/>
      <c r="G157" s="65"/>
      <c r="H157" s="65"/>
      <c r="I157" s="65"/>
      <c r="J157" s="66"/>
      <c r="K157" s="65"/>
      <c r="L157" s="65"/>
      <c r="M157" s="65"/>
      <c r="N157" s="65"/>
      <c r="O157" s="65"/>
      <c r="P157" s="65"/>
      <c r="Q157" s="65"/>
      <c r="R157" s="65"/>
      <c r="S157" s="65"/>
    </row>
    <row r="158" spans="2:19" ht="12.75">
      <c r="B158" s="65"/>
      <c r="C158" s="65"/>
      <c r="D158" s="65"/>
      <c r="E158" s="65"/>
      <c r="F158" s="65"/>
      <c r="G158" s="65"/>
      <c r="H158" s="65"/>
      <c r="I158" s="65"/>
      <c r="J158" s="66"/>
      <c r="K158" s="65"/>
      <c r="L158" s="65"/>
      <c r="M158" s="65"/>
      <c r="N158" s="65"/>
      <c r="O158" s="65"/>
      <c r="P158" s="65"/>
      <c r="Q158" s="65"/>
      <c r="R158" s="65"/>
      <c r="S158" s="65"/>
    </row>
    <row r="159" spans="2:19" ht="12.75">
      <c r="B159" s="65"/>
      <c r="C159" s="65"/>
      <c r="D159" s="65"/>
      <c r="E159" s="65"/>
      <c r="F159" s="65"/>
      <c r="G159" s="65"/>
      <c r="H159" s="65"/>
      <c r="I159" s="65"/>
      <c r="J159" s="66"/>
      <c r="K159" s="65"/>
      <c r="L159" s="65"/>
      <c r="M159" s="65"/>
      <c r="N159" s="65"/>
      <c r="O159" s="65"/>
      <c r="P159" s="65"/>
      <c r="Q159" s="65"/>
      <c r="R159" s="65"/>
      <c r="S159" s="65"/>
    </row>
    <row r="160" spans="2:19" ht="12.75">
      <c r="B160" s="65"/>
      <c r="C160" s="65"/>
      <c r="D160" s="65"/>
      <c r="E160" s="65"/>
      <c r="F160" s="65"/>
      <c r="G160" s="65"/>
      <c r="H160" s="65"/>
      <c r="I160" s="65"/>
      <c r="J160" s="66"/>
      <c r="K160" s="65"/>
      <c r="L160" s="65"/>
      <c r="M160" s="65"/>
      <c r="N160" s="65"/>
      <c r="O160" s="65"/>
      <c r="P160" s="65"/>
      <c r="Q160" s="65"/>
      <c r="R160" s="65"/>
      <c r="S160" s="65"/>
    </row>
    <row r="161" spans="2:19" ht="12.75">
      <c r="B161" s="65"/>
      <c r="C161" s="65"/>
      <c r="D161" s="65"/>
      <c r="E161" s="65"/>
      <c r="F161" s="65"/>
      <c r="G161" s="65"/>
      <c r="H161" s="65"/>
      <c r="I161" s="65"/>
      <c r="J161" s="66"/>
      <c r="K161" s="65"/>
      <c r="L161" s="65"/>
      <c r="M161" s="65"/>
      <c r="N161" s="65"/>
      <c r="O161" s="65"/>
      <c r="P161" s="65"/>
      <c r="Q161" s="65"/>
      <c r="R161" s="65"/>
      <c r="S161" s="65"/>
    </row>
    <row r="162" spans="2:19" ht="12.75">
      <c r="B162" s="65"/>
      <c r="C162" s="65"/>
      <c r="D162" s="65"/>
      <c r="E162" s="65"/>
      <c r="F162" s="65"/>
      <c r="G162" s="65"/>
      <c r="H162" s="65"/>
      <c r="I162" s="65"/>
      <c r="J162" s="66"/>
      <c r="K162" s="65"/>
      <c r="L162" s="65"/>
      <c r="M162" s="65"/>
      <c r="N162" s="65"/>
      <c r="O162" s="65"/>
      <c r="P162" s="65"/>
      <c r="Q162" s="65"/>
      <c r="R162" s="65"/>
      <c r="S162" s="65"/>
    </row>
    <row r="163" spans="2:19" ht="12.75">
      <c r="B163" s="65"/>
      <c r="C163" s="65"/>
      <c r="D163" s="65"/>
      <c r="E163" s="65"/>
      <c r="F163" s="65"/>
      <c r="G163" s="65"/>
      <c r="H163" s="65"/>
      <c r="I163" s="65"/>
      <c r="J163" s="66"/>
      <c r="K163" s="65"/>
      <c r="L163" s="65"/>
      <c r="M163" s="65"/>
      <c r="N163" s="65"/>
      <c r="O163" s="65"/>
      <c r="P163" s="65"/>
      <c r="Q163" s="65"/>
      <c r="R163" s="65"/>
      <c r="S163" s="65"/>
    </row>
    <row r="164" spans="2:19" ht="12.75">
      <c r="B164" s="65"/>
      <c r="C164" s="65"/>
      <c r="D164" s="65"/>
      <c r="E164" s="65"/>
      <c r="F164" s="65"/>
      <c r="G164" s="65"/>
      <c r="H164" s="65"/>
      <c r="I164" s="65"/>
      <c r="J164" s="66"/>
      <c r="K164" s="65"/>
      <c r="L164" s="65"/>
      <c r="M164" s="65"/>
      <c r="N164" s="65"/>
      <c r="O164" s="65"/>
      <c r="P164" s="65"/>
      <c r="Q164" s="65"/>
      <c r="R164" s="65"/>
      <c r="S164" s="65"/>
    </row>
    <row r="165" spans="2:19" ht="12.75">
      <c r="B165" s="65"/>
      <c r="C165" s="65"/>
      <c r="D165" s="65"/>
      <c r="E165" s="65"/>
      <c r="F165" s="65"/>
      <c r="G165" s="65"/>
      <c r="H165" s="65"/>
      <c r="I165" s="65"/>
      <c r="J165" s="66"/>
      <c r="K165" s="65"/>
      <c r="L165" s="65"/>
      <c r="M165" s="65"/>
      <c r="N165" s="65"/>
      <c r="O165" s="65"/>
      <c r="P165" s="65"/>
      <c r="Q165" s="65"/>
      <c r="R165" s="65"/>
      <c r="S165" s="65"/>
    </row>
    <row r="166" spans="2:19" ht="12.75">
      <c r="B166" s="65"/>
      <c r="C166" s="65"/>
      <c r="D166" s="65"/>
      <c r="E166" s="65"/>
      <c r="F166" s="65"/>
      <c r="G166" s="65"/>
      <c r="H166" s="65"/>
      <c r="I166" s="65"/>
      <c r="J166" s="66"/>
      <c r="K166" s="65"/>
      <c r="L166" s="65"/>
      <c r="M166" s="65"/>
      <c r="N166" s="65"/>
      <c r="O166" s="65"/>
      <c r="P166" s="65"/>
      <c r="Q166" s="65"/>
      <c r="R166" s="65"/>
      <c r="S166" s="65"/>
    </row>
    <row r="167" spans="2:19" ht="12.75">
      <c r="B167" s="65"/>
      <c r="C167" s="65"/>
      <c r="D167" s="65"/>
      <c r="E167" s="65"/>
      <c r="F167" s="65"/>
      <c r="G167" s="65"/>
      <c r="H167" s="65"/>
      <c r="I167" s="65"/>
      <c r="J167" s="66"/>
      <c r="K167" s="65"/>
      <c r="L167" s="65"/>
      <c r="M167" s="65"/>
      <c r="N167" s="65"/>
      <c r="O167" s="65"/>
      <c r="P167" s="65"/>
      <c r="Q167" s="65"/>
      <c r="R167" s="65"/>
      <c r="S167" s="65"/>
    </row>
    <row r="168" spans="2:19" ht="12.75">
      <c r="B168" s="65"/>
      <c r="C168" s="65"/>
      <c r="D168" s="65"/>
      <c r="E168" s="65"/>
      <c r="F168" s="65"/>
      <c r="G168" s="65"/>
      <c r="H168" s="65"/>
      <c r="I168" s="65"/>
      <c r="J168" s="66"/>
      <c r="K168" s="65"/>
      <c r="L168" s="65"/>
      <c r="M168" s="65"/>
      <c r="N168" s="65"/>
      <c r="O168" s="65"/>
      <c r="P168" s="65"/>
      <c r="Q168" s="65"/>
      <c r="R168" s="65"/>
      <c r="S168" s="65"/>
    </row>
    <row r="169" spans="2:19" ht="12.75">
      <c r="B169" s="65"/>
      <c r="C169" s="65"/>
      <c r="D169" s="65"/>
      <c r="E169" s="65"/>
      <c r="F169" s="65"/>
      <c r="G169" s="65"/>
      <c r="H169" s="65"/>
      <c r="I169" s="65"/>
      <c r="J169" s="66"/>
      <c r="K169" s="65"/>
      <c r="L169" s="65"/>
      <c r="M169" s="65"/>
      <c r="N169" s="65"/>
      <c r="O169" s="65"/>
      <c r="P169" s="65"/>
      <c r="Q169" s="65"/>
      <c r="R169" s="65"/>
      <c r="S169" s="65"/>
    </row>
    <row r="170" spans="2:19" ht="12.75">
      <c r="B170" s="65"/>
      <c r="C170" s="65"/>
      <c r="D170" s="65"/>
      <c r="E170" s="65"/>
      <c r="F170" s="65"/>
      <c r="G170" s="65"/>
      <c r="H170" s="65"/>
      <c r="I170" s="65"/>
      <c r="J170" s="66"/>
      <c r="K170" s="65"/>
      <c r="L170" s="65"/>
      <c r="M170" s="65"/>
      <c r="N170" s="65"/>
      <c r="O170" s="65"/>
      <c r="P170" s="65"/>
      <c r="Q170" s="65"/>
      <c r="R170" s="65"/>
      <c r="S170" s="65"/>
    </row>
    <row r="171" spans="2:19" ht="12.75">
      <c r="B171" s="65"/>
      <c r="C171" s="65"/>
      <c r="D171" s="65"/>
      <c r="E171" s="65"/>
      <c r="F171" s="65"/>
      <c r="G171" s="65"/>
      <c r="H171" s="65"/>
      <c r="I171" s="65"/>
      <c r="J171" s="66"/>
      <c r="K171" s="65"/>
      <c r="L171" s="65"/>
      <c r="M171" s="65"/>
      <c r="N171" s="65"/>
      <c r="O171" s="65"/>
      <c r="P171" s="65"/>
      <c r="Q171" s="65"/>
      <c r="R171" s="65"/>
      <c r="S171" s="65"/>
    </row>
    <row r="172" spans="2:19" ht="12.75">
      <c r="B172" s="65"/>
      <c r="C172" s="65"/>
      <c r="D172" s="65"/>
      <c r="E172" s="65"/>
      <c r="F172" s="65"/>
      <c r="G172" s="65"/>
      <c r="H172" s="65"/>
      <c r="I172" s="65"/>
      <c r="J172" s="66"/>
      <c r="K172" s="65"/>
      <c r="L172" s="65"/>
      <c r="M172" s="65"/>
      <c r="N172" s="65"/>
      <c r="O172" s="65"/>
      <c r="P172" s="65"/>
      <c r="Q172" s="65"/>
      <c r="R172" s="65"/>
      <c r="S172" s="65"/>
    </row>
    <row r="173" spans="2:19" ht="12.75">
      <c r="B173" s="65"/>
      <c r="C173" s="65"/>
      <c r="D173" s="65"/>
      <c r="E173" s="65"/>
      <c r="F173" s="65"/>
      <c r="G173" s="65"/>
      <c r="H173" s="65"/>
      <c r="I173" s="65"/>
      <c r="J173" s="66"/>
      <c r="K173" s="65"/>
      <c r="L173" s="65"/>
      <c r="M173" s="65"/>
      <c r="N173" s="65"/>
      <c r="O173" s="65"/>
      <c r="P173" s="65"/>
      <c r="Q173" s="65"/>
      <c r="R173" s="65"/>
      <c r="S173" s="65"/>
    </row>
    <row r="174" spans="2:19" ht="12.75">
      <c r="B174" s="65"/>
      <c r="C174" s="65"/>
      <c r="D174" s="65"/>
      <c r="E174" s="65"/>
      <c r="F174" s="65"/>
      <c r="G174" s="65"/>
      <c r="H174" s="65"/>
      <c r="I174" s="65"/>
      <c r="J174" s="66"/>
      <c r="K174" s="65"/>
      <c r="L174" s="65"/>
      <c r="M174" s="65"/>
      <c r="N174" s="65"/>
      <c r="O174" s="65"/>
      <c r="P174" s="65"/>
      <c r="Q174" s="65"/>
      <c r="R174" s="65"/>
      <c r="S174" s="65"/>
    </row>
    <row r="175" spans="2:19" ht="12.75">
      <c r="B175" s="65"/>
      <c r="C175" s="65"/>
      <c r="D175" s="65"/>
      <c r="E175" s="65"/>
      <c r="F175" s="65"/>
      <c r="G175" s="65"/>
      <c r="H175" s="65"/>
      <c r="I175" s="65"/>
      <c r="J175" s="66"/>
      <c r="K175" s="65"/>
      <c r="L175" s="65"/>
      <c r="M175" s="65"/>
      <c r="N175" s="65"/>
      <c r="O175" s="65"/>
      <c r="P175" s="65"/>
      <c r="Q175" s="65"/>
      <c r="R175" s="65"/>
      <c r="S175" s="65"/>
    </row>
    <row r="176" spans="2:19" ht="12.75">
      <c r="B176" s="65"/>
      <c r="C176" s="65"/>
      <c r="D176" s="65"/>
      <c r="E176" s="65"/>
      <c r="F176" s="65"/>
      <c r="G176" s="65"/>
      <c r="H176" s="65"/>
      <c r="I176" s="65"/>
      <c r="J176" s="66"/>
      <c r="K176" s="65"/>
      <c r="L176" s="65"/>
      <c r="M176" s="65"/>
      <c r="N176" s="65"/>
      <c r="O176" s="65"/>
      <c r="P176" s="65"/>
      <c r="Q176" s="65"/>
      <c r="R176" s="65"/>
      <c r="S176" s="65"/>
    </row>
    <row r="177" spans="2:19" ht="12.75">
      <c r="B177" s="65"/>
      <c r="C177" s="65"/>
      <c r="D177" s="65"/>
      <c r="E177" s="65"/>
      <c r="F177" s="65"/>
      <c r="G177" s="65"/>
      <c r="H177" s="65"/>
      <c r="I177" s="65"/>
      <c r="J177" s="66"/>
      <c r="K177" s="65"/>
      <c r="L177" s="65"/>
      <c r="M177" s="65"/>
      <c r="N177" s="65"/>
      <c r="O177" s="65"/>
      <c r="P177" s="65"/>
      <c r="Q177" s="65"/>
      <c r="R177" s="65"/>
      <c r="S177" s="65"/>
    </row>
  </sheetData>
  <sheetProtection selectLockedCells="1" selectUnlockedCells="1"/>
  <mergeCells count="1">
    <mergeCell ref="A1:C1"/>
  </mergeCells>
  <printOptions/>
  <pageMargins left="0.39375" right="0.39375" top="0.6" bottom="0.49027777777777776" header="0.3798611111111111" footer="0.5118055555555555"/>
  <pageSetup horizontalDpi="300" verticalDpi="300" orientation="landscape" paperSize="9" scale="44"/>
  <headerFooter alignWithMargins="0">
    <oddHeader>&amp;C&amp;"Times New Roman,Normál"&amp;12 2. melléklet 3/2019. (III. 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Normal="80" zoomScaleSheetLayoutView="100" workbookViewId="0" topLeftCell="A1">
      <selection activeCell="A9" sqref="A9"/>
    </sheetView>
  </sheetViews>
  <sheetFormatPr defaultColWidth="9.140625" defaultRowHeight="15"/>
  <cols>
    <col min="7" max="7" width="7.28125" style="0" customWidth="1"/>
    <col min="8" max="8" width="21.57421875" style="0" customWidth="1"/>
    <col min="9" max="9" width="0" style="0" hidden="1" customWidth="1"/>
    <col min="10" max="10" width="15.8515625" style="0" customWidth="1"/>
  </cols>
  <sheetData>
    <row r="1" spans="1:10" ht="12.75">
      <c r="A1" s="328" t="s">
        <v>685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12.75">
      <c r="A2" s="328"/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28"/>
      <c r="B3" s="328"/>
      <c r="C3" s="328"/>
      <c r="D3" s="328"/>
      <c r="E3" s="328"/>
      <c r="F3" s="328"/>
      <c r="G3" s="328"/>
      <c r="H3" s="328"/>
      <c r="I3" s="328"/>
      <c r="J3" s="328"/>
    </row>
    <row r="4" spans="1:10" ht="12.75">
      <c r="A4" s="328"/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2.75">
      <c r="A5" s="328"/>
      <c r="B5" s="328"/>
      <c r="C5" s="328"/>
      <c r="D5" s="328"/>
      <c r="E5" s="328"/>
      <c r="F5" s="328"/>
      <c r="G5" s="328"/>
      <c r="H5" s="328"/>
      <c r="I5" s="328"/>
      <c r="J5" s="328"/>
    </row>
    <row r="6" spans="1:10" ht="12.75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>
      <c r="A7" s="329" t="s">
        <v>686</v>
      </c>
      <c r="B7" s="329"/>
      <c r="C7" s="329"/>
      <c r="D7" s="329"/>
      <c r="E7" s="329"/>
      <c r="F7" s="329"/>
      <c r="G7" s="329"/>
      <c r="H7" s="329"/>
      <c r="I7" s="330"/>
      <c r="J7" s="71">
        <v>0</v>
      </c>
    </row>
    <row r="8" spans="1:10" ht="12.75">
      <c r="A8" s="331" t="s">
        <v>687</v>
      </c>
      <c r="B8" s="332"/>
      <c r="C8" s="332"/>
      <c r="D8" s="332"/>
      <c r="E8" s="332"/>
      <c r="F8" s="332"/>
      <c r="G8" s="332"/>
      <c r="H8" s="332"/>
      <c r="I8" s="330"/>
      <c r="J8" s="71">
        <v>0</v>
      </c>
    </row>
    <row r="9" spans="1:10" ht="12.75">
      <c r="A9" s="333" t="s">
        <v>688</v>
      </c>
      <c r="B9" s="333"/>
      <c r="C9" s="333"/>
      <c r="D9" s="333"/>
      <c r="E9" s="333"/>
      <c r="F9" s="333"/>
      <c r="G9" s="333"/>
      <c r="H9" s="333"/>
      <c r="I9" s="333"/>
      <c r="J9" s="334">
        <v>0</v>
      </c>
    </row>
    <row r="10" spans="1:10" ht="12.75">
      <c r="A10" s="333" t="s">
        <v>689</v>
      </c>
      <c r="B10" s="333"/>
      <c r="C10" s="333"/>
      <c r="D10" s="333"/>
      <c r="E10" s="333"/>
      <c r="F10" s="333"/>
      <c r="G10" s="333"/>
      <c r="H10" s="333"/>
      <c r="I10" s="333"/>
      <c r="J10" s="334">
        <v>0</v>
      </c>
    </row>
    <row r="11" spans="1:10" ht="12.75">
      <c r="A11" s="333" t="s">
        <v>655</v>
      </c>
      <c r="B11" s="333"/>
      <c r="C11" s="333"/>
      <c r="D11" s="333"/>
      <c r="E11" s="333"/>
      <c r="F11" s="333"/>
      <c r="G11" s="333"/>
      <c r="H11" s="333"/>
      <c r="I11" s="333"/>
      <c r="J11" s="334">
        <v>0</v>
      </c>
    </row>
    <row r="12" spans="1:10" ht="12.75">
      <c r="A12" s="333" t="s">
        <v>690</v>
      </c>
      <c r="B12" s="333"/>
      <c r="C12" s="333"/>
      <c r="D12" s="333"/>
      <c r="E12" s="333"/>
      <c r="F12" s="333"/>
      <c r="G12" s="333"/>
      <c r="H12" s="333"/>
      <c r="I12" s="333"/>
      <c r="J12" s="71">
        <v>0</v>
      </c>
    </row>
    <row r="13" spans="1:10" ht="12.75">
      <c r="A13" s="333" t="s">
        <v>691</v>
      </c>
      <c r="B13" s="333"/>
      <c r="C13" s="333"/>
      <c r="D13" s="333"/>
      <c r="E13" s="333"/>
      <c r="F13" s="333"/>
      <c r="G13" s="333"/>
      <c r="H13" s="333"/>
      <c r="I13" s="333"/>
      <c r="J13" s="71">
        <v>0</v>
      </c>
    </row>
    <row r="14" spans="1:10" ht="12.75">
      <c r="A14" s="334" t="s">
        <v>692</v>
      </c>
      <c r="B14" s="334"/>
      <c r="C14" s="334"/>
      <c r="D14" s="334"/>
      <c r="E14" s="334"/>
      <c r="F14" s="334"/>
      <c r="G14" s="334"/>
      <c r="H14" s="334"/>
      <c r="I14" s="334"/>
      <c r="J14" s="334">
        <f>SUM(J7:J9)</f>
        <v>0</v>
      </c>
    </row>
  </sheetData>
  <sheetProtection selectLockedCells="1" selectUnlockedCells="1"/>
  <mergeCells count="9">
    <mergeCell ref="A1:J1"/>
    <mergeCell ref="A3:J3"/>
    <mergeCell ref="A7:H7"/>
    <mergeCell ref="A9:I9"/>
    <mergeCell ref="A10:H10"/>
    <mergeCell ref="A11:H11"/>
    <mergeCell ref="A12:I12"/>
    <mergeCell ref="A13:I13"/>
    <mergeCell ref="A14:I14"/>
  </mergeCells>
  <printOptions/>
  <pageMargins left="0.75" right="0.75" top="1.0138888888888888" bottom="1" header="0.5" footer="0.5118055555555555"/>
  <pageSetup horizontalDpi="300" verticalDpi="300" orientation="portrait" paperSize="9" scale="88"/>
  <headerFooter alignWithMargins="0">
    <oddHeader>&amp;C20.melléklet a &amp;"Times New Roman,Normál"&amp;12 3/2019. (III. 5.)&amp;"Calibri,Általános"&amp;11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Normal="80" zoomScaleSheetLayoutView="100" workbookViewId="0" topLeftCell="A1">
      <selection activeCell="A2" sqref="A2"/>
    </sheetView>
  </sheetViews>
  <sheetFormatPr defaultColWidth="9.140625" defaultRowHeight="15"/>
  <cols>
    <col min="3" max="3" width="20.00390625" style="0" customWidth="1"/>
    <col min="4" max="4" width="14.00390625" style="0" customWidth="1"/>
  </cols>
  <sheetData>
    <row r="1" ht="12.75">
      <c r="A1" s="335" t="s">
        <v>693</v>
      </c>
    </row>
    <row r="2" spans="1:5" ht="15" customHeight="1">
      <c r="A2" s="336" t="s">
        <v>694</v>
      </c>
      <c r="B2" s="336"/>
      <c r="C2" s="336"/>
      <c r="D2" s="336"/>
      <c r="E2" s="336"/>
    </row>
    <row r="3" spans="1:6" ht="12.75">
      <c r="A3" s="337"/>
      <c r="B3" s="337"/>
      <c r="C3" s="337"/>
      <c r="D3" s="337"/>
      <c r="E3" s="337"/>
      <c r="F3" s="107"/>
    </row>
    <row r="4" spans="1:6" ht="12.75">
      <c r="A4" s="337"/>
      <c r="B4" s="337"/>
      <c r="C4" s="337"/>
      <c r="D4" s="337"/>
      <c r="E4" s="337"/>
      <c r="F4" s="107"/>
    </row>
    <row r="5" spans="1:6" ht="12.75">
      <c r="A5" s="337"/>
      <c r="B5" s="337"/>
      <c r="C5" s="337"/>
      <c r="D5" s="337"/>
      <c r="E5" s="337"/>
      <c r="F5" s="107"/>
    </row>
    <row r="6" spans="1:6" ht="12.75">
      <c r="A6" s="337"/>
      <c r="B6" s="337"/>
      <c r="C6" s="337"/>
      <c r="D6" s="337"/>
      <c r="E6" s="337"/>
      <c r="F6" s="107"/>
    </row>
    <row r="7" spans="1:6" ht="12.75">
      <c r="A7" s="337"/>
      <c r="B7" s="337"/>
      <c r="C7" s="337"/>
      <c r="D7" s="337"/>
      <c r="E7" s="337"/>
      <c r="F7" s="107"/>
    </row>
    <row r="8" spans="1:5" ht="12.75">
      <c r="A8" s="338" t="s">
        <v>562</v>
      </c>
      <c r="B8" s="338"/>
      <c r="C8" s="338"/>
      <c r="D8" s="339" t="s">
        <v>492</v>
      </c>
      <c r="E8" s="339"/>
    </row>
    <row r="9" spans="1:5" ht="12.75">
      <c r="A9" s="340" t="s">
        <v>498</v>
      </c>
      <c r="B9" s="340"/>
      <c r="C9" s="340"/>
      <c r="D9" s="341">
        <v>21</v>
      </c>
      <c r="E9" s="342" t="s">
        <v>695</v>
      </c>
    </row>
  </sheetData>
  <sheetProtection selectLockedCells="1" selectUnlockedCells="1"/>
  <mergeCells count="4">
    <mergeCell ref="A2:E2"/>
    <mergeCell ref="A8:C8"/>
    <mergeCell ref="D8:E8"/>
    <mergeCell ref="A9:C9"/>
  </mergeCells>
  <printOptions/>
  <pageMargins left="0.75" right="0.75" top="1.0138888888888888" bottom="1" header="0.5" footer="0.5118055555555555"/>
  <pageSetup horizontalDpi="300" verticalDpi="300" orientation="portrait" paperSize="9"/>
  <headerFooter alignWithMargins="0">
    <oddHeader>&amp;C21.melléklet a &amp;"Times New Roman,Normál"&amp;12 3/2019. (III. 5.)&amp;"Calibri,Általános"&amp;11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Normal="80" zoomScaleSheetLayoutView="100" workbookViewId="0" topLeftCell="A25">
      <selection activeCell="E27" sqref="E27"/>
    </sheetView>
  </sheetViews>
  <sheetFormatPr defaultColWidth="9.140625" defaultRowHeight="15"/>
  <cols>
    <col min="1" max="1" width="8.8515625" style="1" customWidth="1"/>
    <col min="2" max="2" width="40.8515625" style="1" customWidth="1"/>
    <col min="3" max="3" width="0" style="1" hidden="1" customWidth="1"/>
    <col min="4" max="4" width="18.00390625" style="1" customWidth="1"/>
    <col min="5" max="7" width="8.8515625" style="1" customWidth="1"/>
    <col min="8" max="8" width="20.8515625" style="1" customWidth="1"/>
    <col min="9" max="10" width="0" style="1" hidden="1" customWidth="1"/>
    <col min="11" max="11" width="22.421875" style="1" customWidth="1"/>
    <col min="12" max="16384" width="8.8515625" style="1" customWidth="1"/>
  </cols>
  <sheetData>
    <row r="1" spans="4:11" ht="12.75">
      <c r="D1" s="343"/>
      <c r="K1" s="343"/>
    </row>
    <row r="2" spans="1:11" ht="18" customHeight="1">
      <c r="A2" s="344" t="s">
        <v>696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4:11" ht="12.75">
      <c r="D3" s="343"/>
      <c r="I3" s="345"/>
      <c r="J3" s="345"/>
      <c r="K3" s="343"/>
    </row>
    <row r="4" spans="1:11" ht="12.75">
      <c r="A4" s="346" t="s">
        <v>697</v>
      </c>
      <c r="B4" s="346"/>
      <c r="C4" s="346"/>
      <c r="D4" s="346"/>
      <c r="E4" s="346" t="s">
        <v>698</v>
      </c>
      <c r="F4" s="346"/>
      <c r="G4" s="346"/>
      <c r="H4" s="346"/>
      <c r="I4" s="346"/>
      <c r="J4" s="346"/>
      <c r="K4" s="346"/>
    </row>
    <row r="5" spans="1:11" ht="12.75">
      <c r="A5" s="347" t="s">
        <v>562</v>
      </c>
      <c r="B5" s="347"/>
      <c r="C5" s="348"/>
      <c r="D5" s="349"/>
      <c r="E5" s="350" t="s">
        <v>562</v>
      </c>
      <c r="F5" s="350"/>
      <c r="G5" s="350"/>
      <c r="H5" s="350"/>
      <c r="I5" s="350"/>
      <c r="J5" s="351"/>
      <c r="K5" s="352"/>
    </row>
    <row r="6" spans="1:11" ht="12.75">
      <c r="A6" s="353" t="s">
        <v>699</v>
      </c>
      <c r="B6" s="353"/>
      <c r="C6" s="354"/>
      <c r="D6" s="355"/>
      <c r="E6" s="356" t="s">
        <v>700</v>
      </c>
      <c r="F6" s="356"/>
      <c r="G6" s="356"/>
      <c r="H6" s="356"/>
      <c r="I6" s="356"/>
      <c r="J6" s="357"/>
      <c r="K6" s="358"/>
    </row>
    <row r="7" spans="1:11" ht="12.75">
      <c r="A7" s="359" t="s">
        <v>701</v>
      </c>
      <c r="B7" s="360"/>
      <c r="C7" s="361"/>
      <c r="D7" s="362"/>
      <c r="E7" s="363" t="s">
        <v>702</v>
      </c>
      <c r="F7" s="363"/>
      <c r="G7" s="363"/>
      <c r="H7" s="363"/>
      <c r="I7" s="363"/>
      <c r="J7" s="364"/>
      <c r="K7" s="365"/>
    </row>
    <row r="8" spans="1:11" ht="12.75">
      <c r="A8" s="366" t="s">
        <v>703</v>
      </c>
      <c r="B8" s="366"/>
      <c r="C8" s="367"/>
      <c r="D8" s="368">
        <f>SUM(D10:D13)</f>
        <v>65479659</v>
      </c>
      <c r="E8" s="369" t="s">
        <v>703</v>
      </c>
      <c r="F8" s="369"/>
      <c r="G8" s="369"/>
      <c r="H8" s="369"/>
      <c r="I8" s="369"/>
      <c r="J8" s="370"/>
      <c r="K8" s="371">
        <f>SUM(K9:K13)</f>
        <v>96438887</v>
      </c>
    </row>
    <row r="9" spans="1:11" ht="12.75">
      <c r="A9" s="372" t="s">
        <v>704</v>
      </c>
      <c r="B9" s="372"/>
      <c r="C9" s="361"/>
      <c r="D9" s="362">
        <f>SUM(D10:D13)</f>
        <v>65479659</v>
      </c>
      <c r="E9" s="373" t="s">
        <v>705</v>
      </c>
      <c r="F9" s="373"/>
      <c r="G9" s="373"/>
      <c r="H9" s="373"/>
      <c r="I9" s="373"/>
      <c r="J9" s="374"/>
      <c r="K9" s="375">
        <f>'5.kiadások működés,felh Összese'!E24</f>
        <v>55905055</v>
      </c>
    </row>
    <row r="10" spans="1:11" ht="12.75">
      <c r="A10" s="376" t="s">
        <v>706</v>
      </c>
      <c r="B10" s="376"/>
      <c r="C10" s="377"/>
      <c r="D10" s="378">
        <f>'9.bevételek működés,felh.Összes'!E18</f>
        <v>60331061</v>
      </c>
      <c r="E10" s="373" t="s">
        <v>707</v>
      </c>
      <c r="F10" s="373"/>
      <c r="G10" s="373"/>
      <c r="H10" s="373"/>
      <c r="I10" s="373"/>
      <c r="J10" s="374"/>
      <c r="K10" s="375">
        <f>'5.kiadások működés,felh Összese'!E25</f>
        <v>7325076</v>
      </c>
    </row>
    <row r="11" spans="1:11" ht="12.75">
      <c r="A11" s="379" t="s">
        <v>708</v>
      </c>
      <c r="B11" s="379"/>
      <c r="C11" s="377"/>
      <c r="D11" s="378">
        <f>'9.bevételek működés,felh.Összes'!E32</f>
        <v>2185335</v>
      </c>
      <c r="E11" s="373" t="s">
        <v>709</v>
      </c>
      <c r="F11" s="373"/>
      <c r="G11" s="373"/>
      <c r="H11" s="373"/>
      <c r="I11" s="373"/>
      <c r="J11" s="374"/>
      <c r="K11" s="375">
        <f>'5.kiadások működés,felh Összese'!E50</f>
        <v>23849678</v>
      </c>
    </row>
    <row r="12" spans="1:11" ht="12.75">
      <c r="A12" s="379" t="s">
        <v>704</v>
      </c>
      <c r="B12" s="379"/>
      <c r="C12" s="377"/>
      <c r="D12" s="378">
        <f>'9.bevételek működés,felh.Összes'!E44</f>
        <v>2263263</v>
      </c>
      <c r="E12" s="373" t="s">
        <v>710</v>
      </c>
      <c r="F12" s="373"/>
      <c r="G12" s="373"/>
      <c r="H12" s="373"/>
      <c r="I12" s="373"/>
      <c r="J12" s="374">
        <v>41581</v>
      </c>
      <c r="K12" s="375">
        <f>'5.kiadások működés,felh Összese'!E59</f>
        <v>5097396</v>
      </c>
    </row>
    <row r="13" spans="1:11" ht="12.75">
      <c r="A13" s="379" t="s">
        <v>711</v>
      </c>
      <c r="B13" s="379"/>
      <c r="C13" s="377"/>
      <c r="D13" s="378">
        <f>'9.bevételek működés,felh.Összes'!E50</f>
        <v>700000</v>
      </c>
      <c r="E13" s="373" t="s">
        <v>712</v>
      </c>
      <c r="F13" s="373"/>
      <c r="G13" s="373"/>
      <c r="H13" s="373"/>
      <c r="I13" s="373"/>
      <c r="J13" s="374">
        <v>1</v>
      </c>
      <c r="K13" s="375">
        <f>'5.kiadások működés,felh Összese'!E73</f>
        <v>4261682</v>
      </c>
    </row>
    <row r="14" spans="1:11" ht="12.75">
      <c r="A14" s="380"/>
      <c r="B14" s="380"/>
      <c r="C14" s="381"/>
      <c r="D14" s="378"/>
      <c r="E14" s="373"/>
      <c r="F14" s="373"/>
      <c r="G14" s="373"/>
      <c r="H14" s="373"/>
      <c r="I14" s="373"/>
      <c r="J14" s="374"/>
      <c r="K14" s="375"/>
    </row>
    <row r="15" spans="1:11" ht="12.75">
      <c r="A15" s="379"/>
      <c r="B15" s="379"/>
      <c r="C15" s="377"/>
      <c r="D15" s="378"/>
      <c r="E15" s="373"/>
      <c r="F15" s="373"/>
      <c r="G15" s="373"/>
      <c r="H15" s="373"/>
      <c r="I15" s="373"/>
      <c r="J15" s="374"/>
      <c r="K15" s="375"/>
    </row>
    <row r="16" spans="1:11" ht="12.75">
      <c r="A16" s="379"/>
      <c r="B16" s="379"/>
      <c r="C16" s="377"/>
      <c r="D16" s="378"/>
      <c r="E16" s="373"/>
      <c r="F16" s="373"/>
      <c r="G16" s="373"/>
      <c r="H16" s="373"/>
      <c r="I16" s="373"/>
      <c r="J16" s="374"/>
      <c r="K16" s="375"/>
    </row>
    <row r="17" spans="1:11" ht="12.75">
      <c r="A17" s="382"/>
      <c r="B17" s="382"/>
      <c r="C17" s="383"/>
      <c r="D17" s="384"/>
      <c r="E17" s="373"/>
      <c r="F17" s="373"/>
      <c r="G17" s="373"/>
      <c r="H17" s="373"/>
      <c r="I17" s="373"/>
      <c r="J17" s="374"/>
      <c r="K17" s="375"/>
    </row>
    <row r="18" spans="1:11" ht="12.75">
      <c r="A18" s="372"/>
      <c r="B18" s="372"/>
      <c r="C18" s="361"/>
      <c r="D18" s="362"/>
      <c r="E18" s="385"/>
      <c r="F18" s="385"/>
      <c r="G18" s="385"/>
      <c r="H18" s="385"/>
      <c r="I18" s="385"/>
      <c r="J18" s="364"/>
      <c r="K18" s="365"/>
    </row>
    <row r="19" spans="1:11" ht="12.75">
      <c r="A19" s="386" t="s">
        <v>713</v>
      </c>
      <c r="B19" s="386"/>
      <c r="C19" s="387"/>
      <c r="D19" s="388">
        <f>SUM(D20)</f>
        <v>52832965</v>
      </c>
      <c r="E19" s="389" t="s">
        <v>714</v>
      </c>
      <c r="F19" s="389"/>
      <c r="G19" s="389"/>
      <c r="H19" s="389"/>
      <c r="I19" s="389"/>
      <c r="J19" s="390"/>
      <c r="K19" s="391">
        <f>SUM(K20:K21)</f>
        <v>28054624</v>
      </c>
    </row>
    <row r="20" spans="1:11" ht="12.75">
      <c r="A20" s="379" t="s">
        <v>715</v>
      </c>
      <c r="B20" s="379"/>
      <c r="C20" s="377"/>
      <c r="D20" s="378">
        <f>'9.bevételek működés,felh.Összes'!E57</f>
        <v>52832965</v>
      </c>
      <c r="E20" s="373" t="s">
        <v>716</v>
      </c>
      <c r="F20" s="373"/>
      <c r="G20" s="373"/>
      <c r="H20" s="373"/>
      <c r="I20" s="373"/>
      <c r="J20" s="392"/>
      <c r="K20" s="375">
        <f>'5.kiadások működés,felh Összese'!E82</f>
        <v>27318625</v>
      </c>
    </row>
    <row r="21" spans="1:11" ht="12.75">
      <c r="A21" s="393"/>
      <c r="B21" s="393"/>
      <c r="C21" s="377"/>
      <c r="D21" s="378"/>
      <c r="E21" s="373" t="s">
        <v>717</v>
      </c>
      <c r="F21" s="373"/>
      <c r="G21" s="373"/>
      <c r="H21" s="373"/>
      <c r="I21" s="373"/>
      <c r="J21" s="392"/>
      <c r="K21" s="375">
        <f>'5.kiadások működés,felh Összese'!E87</f>
        <v>735999</v>
      </c>
    </row>
    <row r="22" spans="1:11" ht="12.75">
      <c r="A22" s="393"/>
      <c r="B22" s="393"/>
      <c r="C22" s="377"/>
      <c r="D22" s="378"/>
      <c r="E22" s="373" t="s">
        <v>718</v>
      </c>
      <c r="F22" s="373"/>
      <c r="G22" s="373"/>
      <c r="H22" s="373"/>
      <c r="I22" s="373"/>
      <c r="J22" s="392"/>
      <c r="K22" s="375"/>
    </row>
    <row r="23" spans="1:11" ht="12.75">
      <c r="A23" s="379"/>
      <c r="B23" s="379"/>
      <c r="C23" s="377"/>
      <c r="D23" s="378"/>
      <c r="E23" s="373" t="s">
        <v>222</v>
      </c>
      <c r="F23" s="373"/>
      <c r="G23" s="373"/>
      <c r="H23" s="373"/>
      <c r="I23" s="373"/>
      <c r="J23" s="392"/>
      <c r="K23" s="375"/>
    </row>
    <row r="24" spans="1:11" ht="12.75">
      <c r="A24" s="379"/>
      <c r="B24" s="379"/>
      <c r="C24" s="377"/>
      <c r="D24" s="378"/>
      <c r="E24" s="394" t="s">
        <v>719</v>
      </c>
      <c r="F24" s="394"/>
      <c r="G24" s="394"/>
      <c r="H24" s="394"/>
      <c r="I24" s="394"/>
      <c r="J24" s="392"/>
      <c r="K24" s="375"/>
    </row>
    <row r="25" spans="1:11" ht="12.75">
      <c r="A25" s="395"/>
      <c r="B25" s="395"/>
      <c r="C25" s="377"/>
      <c r="D25" s="378"/>
      <c r="E25" s="373" t="s">
        <v>720</v>
      </c>
      <c r="F25" s="373"/>
      <c r="G25" s="373"/>
      <c r="H25" s="373"/>
      <c r="I25" s="373"/>
      <c r="J25" s="392"/>
      <c r="K25" s="375"/>
    </row>
    <row r="26" spans="1:11" ht="12.75">
      <c r="A26" s="396"/>
      <c r="B26" s="397"/>
      <c r="C26" s="377"/>
      <c r="D26" s="378"/>
      <c r="E26" s="363" t="s">
        <v>721</v>
      </c>
      <c r="F26" s="363"/>
      <c r="G26" s="363"/>
      <c r="H26" s="363"/>
      <c r="I26" s="363"/>
      <c r="J26" s="364"/>
      <c r="K26" s="365"/>
    </row>
    <row r="27" spans="1:11" ht="12.75">
      <c r="A27" s="398"/>
      <c r="B27" s="398"/>
      <c r="C27" s="377"/>
      <c r="D27" s="378"/>
      <c r="E27" s="363" t="s">
        <v>722</v>
      </c>
      <c r="F27" s="363"/>
      <c r="G27" s="363"/>
      <c r="H27" s="363"/>
      <c r="I27" s="363"/>
      <c r="J27" s="364"/>
      <c r="K27" s="365"/>
    </row>
    <row r="28" spans="1:11" ht="12.75">
      <c r="A28" s="398"/>
      <c r="B28" s="398"/>
      <c r="C28" s="377"/>
      <c r="D28" s="378"/>
      <c r="E28" s="373" t="s">
        <v>723</v>
      </c>
      <c r="F28" s="373"/>
      <c r="G28" s="373"/>
      <c r="H28" s="373"/>
      <c r="I28" s="373"/>
      <c r="J28" s="374"/>
      <c r="K28" s="375"/>
    </row>
    <row r="29" spans="1:11" ht="12.75">
      <c r="A29" s="398"/>
      <c r="B29" s="398"/>
      <c r="C29" s="377"/>
      <c r="D29" s="378"/>
      <c r="E29" s="373" t="s">
        <v>724</v>
      </c>
      <c r="F29" s="373"/>
      <c r="G29" s="373"/>
      <c r="H29" s="373"/>
      <c r="I29" s="373"/>
      <c r="J29" s="374"/>
      <c r="K29" s="375"/>
    </row>
    <row r="30" spans="1:11" ht="12.75">
      <c r="A30" s="398"/>
      <c r="B30" s="398"/>
      <c r="C30" s="377"/>
      <c r="D30" s="378"/>
      <c r="E30" s="363" t="s">
        <v>725</v>
      </c>
      <c r="F30" s="363"/>
      <c r="G30" s="363"/>
      <c r="H30" s="363"/>
      <c r="I30" s="363"/>
      <c r="J30" s="364"/>
      <c r="K30" s="365"/>
    </row>
    <row r="31" spans="1:11" ht="12.75">
      <c r="A31" s="398"/>
      <c r="B31" s="398"/>
      <c r="C31" s="377"/>
      <c r="D31" s="378"/>
      <c r="E31" s="373" t="s">
        <v>726</v>
      </c>
      <c r="F31" s="373"/>
      <c r="G31" s="373"/>
      <c r="H31" s="373"/>
      <c r="I31" s="373"/>
      <c r="J31" s="374"/>
      <c r="K31" s="375"/>
    </row>
    <row r="32" spans="1:11" ht="12.75">
      <c r="A32" s="399"/>
      <c r="B32" s="399"/>
      <c r="C32" s="377"/>
      <c r="D32" s="378"/>
      <c r="E32" s="400" t="s">
        <v>727</v>
      </c>
      <c r="F32" s="400"/>
      <c r="G32" s="400"/>
      <c r="H32" s="400"/>
      <c r="I32" s="400"/>
      <c r="J32" s="374"/>
      <c r="K32" s="375"/>
    </row>
    <row r="33" spans="1:11" ht="12.75">
      <c r="A33" s="399"/>
      <c r="B33" s="399"/>
      <c r="C33" s="377"/>
      <c r="D33" s="378"/>
      <c r="E33" s="373" t="s">
        <v>728</v>
      </c>
      <c r="F33" s="373"/>
      <c r="G33" s="373"/>
      <c r="H33" s="373"/>
      <c r="I33" s="373"/>
      <c r="J33" s="374"/>
      <c r="K33" s="375"/>
    </row>
    <row r="34" spans="1:11" ht="12.75">
      <c r="A34" s="399"/>
      <c r="B34" s="399"/>
      <c r="C34" s="377"/>
      <c r="D34" s="378"/>
      <c r="E34" s="373" t="s">
        <v>729</v>
      </c>
      <c r="F34" s="373"/>
      <c r="G34" s="373"/>
      <c r="H34" s="373"/>
      <c r="I34" s="373"/>
      <c r="J34" s="374"/>
      <c r="K34" s="375"/>
    </row>
    <row r="35" spans="1:11" ht="12.75">
      <c r="A35" s="401" t="s">
        <v>730</v>
      </c>
      <c r="B35" s="401"/>
      <c r="C35" s="377"/>
      <c r="D35" s="362">
        <f>'9.bevételek működés,felh.Összes'!E88</f>
        <v>1258314</v>
      </c>
      <c r="E35" s="400" t="s">
        <v>731</v>
      </c>
      <c r="F35" s="400"/>
      <c r="G35" s="400"/>
      <c r="H35" s="400"/>
      <c r="I35" s="400"/>
      <c r="J35" s="364"/>
      <c r="K35" s="365">
        <f>'5.kiadások működés,felh Összese'!E112</f>
        <v>1073139</v>
      </c>
    </row>
    <row r="36" spans="1:11" ht="12.75">
      <c r="A36" s="399"/>
      <c r="B36" s="399"/>
      <c r="C36" s="377"/>
      <c r="D36" s="378"/>
      <c r="E36" s="373" t="s">
        <v>732</v>
      </c>
      <c r="F36" s="373"/>
      <c r="G36" s="373"/>
      <c r="H36" s="373"/>
      <c r="I36" s="373"/>
      <c r="J36" s="374"/>
      <c r="K36" s="375"/>
    </row>
    <row r="37" spans="1:11" ht="16.5" customHeight="1">
      <c r="A37" s="402"/>
      <c r="B37" s="402"/>
      <c r="C37" s="403"/>
      <c r="D37" s="404"/>
      <c r="E37" s="405" t="s">
        <v>733</v>
      </c>
      <c r="F37" s="405"/>
      <c r="G37" s="405"/>
      <c r="H37" s="405"/>
      <c r="I37" s="405"/>
      <c r="J37" s="406"/>
      <c r="K37" s="407"/>
    </row>
    <row r="38" spans="1:11" ht="42.75" customHeight="1">
      <c r="A38" s="408" t="s">
        <v>734</v>
      </c>
      <c r="B38" s="408"/>
      <c r="C38" s="409"/>
      <c r="D38" s="410">
        <f>SUM(D8,D19,D35)</f>
        <v>119570938</v>
      </c>
      <c r="E38" s="411" t="s">
        <v>735</v>
      </c>
      <c r="F38" s="411"/>
      <c r="G38" s="411"/>
      <c r="H38" s="411"/>
      <c r="I38" s="411"/>
      <c r="J38" s="412"/>
      <c r="K38" s="413">
        <f>SUM(K8,K19,K35)</f>
        <v>125566650</v>
      </c>
    </row>
    <row r="39" spans="1:11" ht="12.75">
      <c r="A39" s="414"/>
      <c r="B39" s="414"/>
      <c r="C39" s="415"/>
      <c r="D39" s="416"/>
      <c r="E39" s="417" t="s">
        <v>736</v>
      </c>
      <c r="F39" s="417"/>
      <c r="G39" s="417"/>
      <c r="H39" s="417"/>
      <c r="I39" s="418"/>
      <c r="J39" s="419"/>
      <c r="K39" s="420"/>
    </row>
    <row r="40" spans="1:11" ht="12.75">
      <c r="A40" s="414"/>
      <c r="B40" s="414"/>
      <c r="C40" s="377"/>
      <c r="D40" s="378"/>
      <c r="E40" s="373" t="s">
        <v>728</v>
      </c>
      <c r="F40" s="373"/>
      <c r="G40" s="373"/>
      <c r="H40" s="373"/>
      <c r="I40" s="373"/>
      <c r="J40" s="374"/>
      <c r="K40" s="375"/>
    </row>
    <row r="41" spans="1:11" ht="12.75">
      <c r="A41" s="414"/>
      <c r="B41" s="414"/>
      <c r="C41" s="377"/>
      <c r="D41" s="378"/>
      <c r="E41" s="373" t="s">
        <v>729</v>
      </c>
      <c r="F41" s="373"/>
      <c r="G41" s="373"/>
      <c r="H41" s="373"/>
      <c r="I41" s="373"/>
      <c r="J41" s="374"/>
      <c r="K41" s="375"/>
    </row>
    <row r="42" spans="1:11" ht="12.75">
      <c r="A42" s="421" t="s">
        <v>737</v>
      </c>
      <c r="B42" s="421"/>
      <c r="C42" s="422"/>
      <c r="D42" s="422"/>
      <c r="E42" s="423"/>
      <c r="F42" s="423"/>
      <c r="G42" s="423"/>
      <c r="H42" s="423"/>
      <c r="I42" s="423"/>
      <c r="J42" s="374"/>
      <c r="K42" s="375"/>
    </row>
    <row r="43" spans="1:11" ht="12.75">
      <c r="A43" s="424" t="s">
        <v>738</v>
      </c>
      <c r="B43" s="424"/>
      <c r="C43" s="425"/>
      <c r="D43" s="426">
        <f>SUM(D44:D45)</f>
        <v>5995712</v>
      </c>
      <c r="E43" s="423"/>
      <c r="F43" s="423"/>
      <c r="G43" s="423"/>
      <c r="H43" s="423"/>
      <c r="I43" s="423"/>
      <c r="J43" s="374"/>
      <c r="K43" s="375"/>
    </row>
    <row r="44" spans="1:11" ht="12.75">
      <c r="A44" s="427" t="s">
        <v>739</v>
      </c>
      <c r="B44" s="427"/>
      <c r="C44" s="428"/>
      <c r="D44" s="429">
        <v>5995712</v>
      </c>
      <c r="E44" s="423"/>
      <c r="F44" s="423"/>
      <c r="G44" s="423"/>
      <c r="H44" s="423"/>
      <c r="I44" s="423"/>
      <c r="J44" s="374"/>
      <c r="K44" s="375"/>
    </row>
    <row r="45" spans="1:11" ht="12.75">
      <c r="A45" s="427" t="s">
        <v>740</v>
      </c>
      <c r="B45" s="427"/>
      <c r="C45" s="428"/>
      <c r="D45" s="429"/>
      <c r="E45" s="423"/>
      <c r="F45" s="423"/>
      <c r="G45" s="423"/>
      <c r="H45" s="423"/>
      <c r="I45" s="423"/>
      <c r="J45" s="374"/>
      <c r="K45" s="375"/>
    </row>
    <row r="46" spans="1:11" ht="12.75">
      <c r="A46" s="424" t="s">
        <v>741</v>
      </c>
      <c r="B46" s="424"/>
      <c r="C46" s="425"/>
      <c r="D46" s="426">
        <f>SUM(D47:D48)</f>
        <v>0</v>
      </c>
      <c r="E46" s="423"/>
      <c r="F46" s="423"/>
      <c r="G46" s="423"/>
      <c r="H46" s="423"/>
      <c r="I46" s="423"/>
      <c r="J46" s="374"/>
      <c r="K46" s="375"/>
    </row>
    <row r="47" spans="1:11" ht="12.75">
      <c r="A47" s="430" t="s">
        <v>742</v>
      </c>
      <c r="B47" s="430"/>
      <c r="C47" s="428"/>
      <c r="D47" s="429"/>
      <c r="E47" s="423"/>
      <c r="F47" s="423"/>
      <c r="G47" s="423"/>
      <c r="H47" s="423"/>
      <c r="I47" s="423"/>
      <c r="J47" s="374"/>
      <c r="K47" s="375"/>
    </row>
    <row r="48" spans="1:11" ht="12.75">
      <c r="A48" s="430" t="s">
        <v>743</v>
      </c>
      <c r="B48" s="430"/>
      <c r="C48" s="428"/>
      <c r="D48" s="429"/>
      <c r="E48" s="423"/>
      <c r="F48" s="423"/>
      <c r="G48" s="423"/>
      <c r="H48" s="423"/>
      <c r="I48" s="423"/>
      <c r="J48" s="374"/>
      <c r="K48" s="375"/>
    </row>
    <row r="49" spans="1:11" ht="12.75">
      <c r="A49" s="431" t="s">
        <v>744</v>
      </c>
      <c r="B49" s="432"/>
      <c r="C49" s="433"/>
      <c r="D49" s="434">
        <f>SUM(D8,D19,D35,D43)</f>
        <v>125566650</v>
      </c>
      <c r="E49" s="435" t="s">
        <v>745</v>
      </c>
      <c r="F49" s="435"/>
      <c r="G49" s="435"/>
      <c r="H49" s="435"/>
      <c r="I49" s="435"/>
      <c r="J49" s="436"/>
      <c r="K49" s="437">
        <f>SUM(K8,K19,K35)</f>
        <v>125566650</v>
      </c>
    </row>
    <row r="50" spans="1:11" ht="12.75">
      <c r="A50" s="395" t="s">
        <v>746</v>
      </c>
      <c r="B50" s="395"/>
      <c r="C50" s="377"/>
      <c r="D50" s="378">
        <f>SUM(D9,D19)</f>
        <v>118312624</v>
      </c>
      <c r="E50" s="373" t="s">
        <v>747</v>
      </c>
      <c r="F50" s="373"/>
      <c r="G50" s="373"/>
      <c r="H50" s="373"/>
      <c r="I50" s="373"/>
      <c r="J50" s="374"/>
      <c r="K50" s="375">
        <f>K8</f>
        <v>96438887</v>
      </c>
    </row>
    <row r="51" spans="1:11" ht="12.75">
      <c r="A51" s="395" t="s">
        <v>748</v>
      </c>
      <c r="B51" s="395"/>
      <c r="C51" s="377"/>
      <c r="D51" s="378">
        <v>735917</v>
      </c>
      <c r="E51" s="373" t="s">
        <v>749</v>
      </c>
      <c r="F51" s="373"/>
      <c r="G51" s="373"/>
      <c r="H51" s="373"/>
      <c r="I51" s="373"/>
      <c r="J51" s="374"/>
      <c r="K51" s="375">
        <f>K19</f>
        <v>28054624</v>
      </c>
    </row>
  </sheetData>
  <sheetProtection selectLockedCells="1" selectUnlockedCells="1"/>
  <mergeCells count="86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A27:B27"/>
    <mergeCell ref="E27:I27"/>
    <mergeCell ref="A28:B28"/>
    <mergeCell ref="E28:I28"/>
    <mergeCell ref="A29:B29"/>
    <mergeCell ref="E29:I29"/>
    <mergeCell ref="A30:B30"/>
    <mergeCell ref="E30:I30"/>
    <mergeCell ref="A31:B31"/>
    <mergeCell ref="E31:I31"/>
    <mergeCell ref="A32:B32"/>
    <mergeCell ref="E32:I32"/>
    <mergeCell ref="A33:B33"/>
    <mergeCell ref="E33:I33"/>
    <mergeCell ref="A34:B34"/>
    <mergeCell ref="E34:I34"/>
    <mergeCell ref="A35:B35"/>
    <mergeCell ref="E35:I35"/>
    <mergeCell ref="A36:B36"/>
    <mergeCell ref="E36:I36"/>
    <mergeCell ref="A37:B37"/>
    <mergeCell ref="E37:I37"/>
    <mergeCell ref="A38:B38"/>
    <mergeCell ref="E38:I38"/>
    <mergeCell ref="A39:B41"/>
    <mergeCell ref="E39:H39"/>
    <mergeCell ref="E40:I40"/>
    <mergeCell ref="E41:I41"/>
    <mergeCell ref="A42:B42"/>
    <mergeCell ref="E42:I48"/>
    <mergeCell ref="A43:B43"/>
    <mergeCell ref="A44:B44"/>
    <mergeCell ref="A45:B45"/>
    <mergeCell ref="A46:B46"/>
    <mergeCell ref="A47:B47"/>
    <mergeCell ref="A48:B48"/>
    <mergeCell ref="E49:I49"/>
    <mergeCell ref="A50:B50"/>
    <mergeCell ref="E50:I50"/>
    <mergeCell ref="A51:B51"/>
    <mergeCell ref="E51:I51"/>
  </mergeCells>
  <printOptions/>
  <pageMargins left="0.3854166666666667" right="0.3416666666666667" top="1.0138888888888888" bottom="0.2965277777777778" header="0.5" footer="0.5118055555555555"/>
  <pageSetup horizontalDpi="300" verticalDpi="300" orientation="portrait" paperSize="9" scale="70"/>
  <headerFooter alignWithMargins="0">
    <oddHeader>&amp;C22.melléklet a &amp;"Times New Roman,Normál"&amp;12 3/2019. (III. 5.)&amp;"Calibri,Általános"&amp;11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view="pageBreakPreview" zoomScaleNormal="80" zoomScaleSheetLayoutView="100" workbookViewId="0" topLeftCell="A70">
      <selection activeCell="G4" sqref="G4"/>
    </sheetView>
  </sheetViews>
  <sheetFormatPr defaultColWidth="9.140625" defaultRowHeight="15"/>
  <cols>
    <col min="1" max="1" width="94.421875" style="0" customWidth="1"/>
    <col min="2" max="2" width="9.140625" style="0" customWidth="1"/>
    <col min="3" max="3" width="16.28125" style="0" customWidth="1"/>
    <col min="4" max="4" width="17.00390625" style="0" customWidth="1"/>
    <col min="5" max="5" width="25.28125" style="67" customWidth="1"/>
    <col min="6" max="255" width="9.140625" style="0" customWidth="1"/>
    <col min="256" max="16384" width="11.57421875" style="0" customWidth="1"/>
  </cols>
  <sheetData>
    <row r="1" spans="1:5" ht="42" customHeight="1">
      <c r="A1" s="68" t="s">
        <v>288</v>
      </c>
      <c r="B1" s="68"/>
      <c r="C1" s="68"/>
      <c r="D1" s="68"/>
      <c r="E1" s="68"/>
    </row>
    <row r="2" spans="1:5" ht="19.5" customHeight="1">
      <c r="A2" s="69" t="s">
        <v>289</v>
      </c>
      <c r="B2" s="69"/>
      <c r="C2" s="69"/>
      <c r="D2" s="69"/>
      <c r="E2" s="69"/>
    </row>
    <row r="3" spans="1:5" ht="12.75">
      <c r="A3" s="70"/>
      <c r="B3" s="71"/>
      <c r="C3" s="71"/>
      <c r="D3" s="71"/>
      <c r="E3" s="72"/>
    </row>
    <row r="4" spans="1:5" ht="12.75">
      <c r="A4" s="10" t="s">
        <v>290</v>
      </c>
      <c r="B4" s="10"/>
      <c r="C4" s="10"/>
      <c r="D4" s="10"/>
      <c r="E4" s="10"/>
    </row>
    <row r="5" spans="1:5" s="5" customFormat="1" ht="12.75">
      <c r="A5" s="73" t="s">
        <v>28</v>
      </c>
      <c r="B5" s="74" t="s">
        <v>29</v>
      </c>
      <c r="C5" s="75" t="s">
        <v>291</v>
      </c>
      <c r="D5" s="75" t="s">
        <v>292</v>
      </c>
      <c r="E5" s="76" t="s">
        <v>46</v>
      </c>
    </row>
    <row r="6" spans="1:5" ht="18" customHeight="1">
      <c r="A6" s="77" t="s">
        <v>47</v>
      </c>
      <c r="B6" s="78" t="s">
        <v>48</v>
      </c>
      <c r="C6" s="9">
        <v>11106945</v>
      </c>
      <c r="D6" s="9"/>
      <c r="E6" s="79">
        <f aca="true" t="shared" si="0" ref="E6:E58">SUM(C6:D6)</f>
        <v>11106945</v>
      </c>
    </row>
    <row r="7" spans="1:5" ht="18" customHeight="1">
      <c r="A7" s="77" t="s">
        <v>49</v>
      </c>
      <c r="B7" s="80" t="s">
        <v>50</v>
      </c>
      <c r="C7" s="9"/>
      <c r="D7" s="9"/>
      <c r="E7" s="79">
        <f t="shared" si="0"/>
        <v>0</v>
      </c>
    </row>
    <row r="8" spans="1:5" ht="18" customHeight="1">
      <c r="A8" s="77" t="s">
        <v>51</v>
      </c>
      <c r="B8" s="80" t="s">
        <v>52</v>
      </c>
      <c r="C8" s="9"/>
      <c r="D8" s="9"/>
      <c r="E8" s="79">
        <f t="shared" si="0"/>
        <v>0</v>
      </c>
    </row>
    <row r="9" spans="1:5" ht="18" customHeight="1">
      <c r="A9" s="81" t="s">
        <v>53</v>
      </c>
      <c r="B9" s="80" t="s">
        <v>54</v>
      </c>
      <c r="C9" s="9"/>
      <c r="D9" s="9"/>
      <c r="E9" s="79">
        <f t="shared" si="0"/>
        <v>0</v>
      </c>
    </row>
    <row r="10" spans="1:5" ht="18" customHeight="1">
      <c r="A10" s="81" t="s">
        <v>55</v>
      </c>
      <c r="B10" s="80" t="s">
        <v>56</v>
      </c>
      <c r="C10" s="9"/>
      <c r="D10" s="9"/>
      <c r="E10" s="79">
        <f t="shared" si="0"/>
        <v>0</v>
      </c>
    </row>
    <row r="11" spans="1:5" ht="18" customHeight="1">
      <c r="A11" s="81" t="s">
        <v>57</v>
      </c>
      <c r="B11" s="80" t="s">
        <v>58</v>
      </c>
      <c r="C11" s="9"/>
      <c r="D11" s="9"/>
      <c r="E11" s="79">
        <f t="shared" si="0"/>
        <v>0</v>
      </c>
    </row>
    <row r="12" spans="1:5" ht="18" customHeight="1">
      <c r="A12" s="81" t="s">
        <v>59</v>
      </c>
      <c r="B12" s="80" t="s">
        <v>60</v>
      </c>
      <c r="C12" s="9">
        <v>30000</v>
      </c>
      <c r="D12" s="9"/>
      <c r="E12" s="79">
        <f t="shared" si="0"/>
        <v>30000</v>
      </c>
    </row>
    <row r="13" spans="1:5" ht="18" customHeight="1">
      <c r="A13" s="81" t="s">
        <v>61</v>
      </c>
      <c r="B13" s="80" t="s">
        <v>62</v>
      </c>
      <c r="C13" s="9"/>
      <c r="D13" s="9"/>
      <c r="E13" s="79">
        <f t="shared" si="0"/>
        <v>0</v>
      </c>
    </row>
    <row r="14" spans="1:5" ht="18" customHeight="1">
      <c r="A14" s="82" t="s">
        <v>63</v>
      </c>
      <c r="B14" s="80" t="s">
        <v>64</v>
      </c>
      <c r="C14" s="9">
        <v>130000</v>
      </c>
      <c r="D14" s="9"/>
      <c r="E14" s="79">
        <f t="shared" si="0"/>
        <v>130000</v>
      </c>
    </row>
    <row r="15" spans="1:5" ht="18" customHeight="1">
      <c r="A15" s="82" t="s">
        <v>65</v>
      </c>
      <c r="B15" s="80" t="s">
        <v>66</v>
      </c>
      <c r="C15" s="9"/>
      <c r="D15" s="9"/>
      <c r="E15" s="79">
        <f t="shared" si="0"/>
        <v>0</v>
      </c>
    </row>
    <row r="16" spans="1:5" ht="18" customHeight="1">
      <c r="A16" s="82" t="s">
        <v>67</v>
      </c>
      <c r="B16" s="80" t="s">
        <v>68</v>
      </c>
      <c r="C16" s="9"/>
      <c r="D16" s="83"/>
      <c r="E16" s="79">
        <f t="shared" si="0"/>
        <v>0</v>
      </c>
    </row>
    <row r="17" spans="1:5" ht="18" customHeight="1">
      <c r="A17" s="82" t="s">
        <v>69</v>
      </c>
      <c r="B17" s="80" t="s">
        <v>70</v>
      </c>
      <c r="C17" s="83"/>
      <c r="D17" s="83"/>
      <c r="E17" s="79">
        <f t="shared" si="0"/>
        <v>0</v>
      </c>
    </row>
    <row r="18" spans="1:5" ht="18" customHeight="1">
      <c r="A18" s="82" t="s">
        <v>71</v>
      </c>
      <c r="B18" s="80" t="s">
        <v>72</v>
      </c>
      <c r="C18" s="83"/>
      <c r="D18" s="83"/>
      <c r="E18" s="79">
        <f t="shared" si="0"/>
        <v>0</v>
      </c>
    </row>
    <row r="19" spans="1:5" s="5" customFormat="1" ht="18" customHeight="1">
      <c r="A19" s="84" t="s">
        <v>73</v>
      </c>
      <c r="B19" s="85" t="s">
        <v>74</v>
      </c>
      <c r="C19" s="86">
        <f>SUM(C6:C18)</f>
        <v>11266945</v>
      </c>
      <c r="D19" s="86">
        <f>SUM(D6:D18)</f>
        <v>0</v>
      </c>
      <c r="E19" s="79">
        <f t="shared" si="0"/>
        <v>11266945</v>
      </c>
    </row>
    <row r="20" spans="1:5" ht="18" customHeight="1">
      <c r="A20" s="82" t="s">
        <v>75</v>
      </c>
      <c r="B20" s="80" t="s">
        <v>76</v>
      </c>
      <c r="C20" s="87"/>
      <c r="D20" s="87"/>
      <c r="E20" s="79">
        <f t="shared" si="0"/>
        <v>0</v>
      </c>
    </row>
    <row r="21" spans="1:5" ht="18" customHeight="1">
      <c r="A21" s="82" t="s">
        <v>77</v>
      </c>
      <c r="B21" s="80" t="s">
        <v>78</v>
      </c>
      <c r="C21" s="87"/>
      <c r="D21" s="87"/>
      <c r="E21" s="79">
        <f t="shared" si="0"/>
        <v>0</v>
      </c>
    </row>
    <row r="22" spans="1:5" ht="18" customHeight="1">
      <c r="A22" s="88" t="s">
        <v>79</v>
      </c>
      <c r="B22" s="80" t="s">
        <v>80</v>
      </c>
      <c r="C22" s="87"/>
      <c r="D22" s="87"/>
      <c r="E22" s="79">
        <f t="shared" si="0"/>
        <v>0</v>
      </c>
    </row>
    <row r="23" spans="1:5" s="5" customFormat="1" ht="18" customHeight="1">
      <c r="A23" s="89" t="s">
        <v>81</v>
      </c>
      <c r="B23" s="85" t="s">
        <v>82</v>
      </c>
      <c r="C23" s="86">
        <f>SUM(C20:C22)</f>
        <v>0</v>
      </c>
      <c r="D23" s="86">
        <f>SUM(D20:D22)</f>
        <v>0</v>
      </c>
      <c r="E23" s="79">
        <f t="shared" si="0"/>
        <v>0</v>
      </c>
    </row>
    <row r="24" spans="1:5" s="5" customFormat="1" ht="18" customHeight="1">
      <c r="A24" s="90" t="s">
        <v>83</v>
      </c>
      <c r="B24" s="91" t="s">
        <v>84</v>
      </c>
      <c r="C24" s="86">
        <f>C19+C23</f>
        <v>11266945</v>
      </c>
      <c r="D24" s="86">
        <f>D19+D23</f>
        <v>0</v>
      </c>
      <c r="E24" s="79">
        <f t="shared" si="0"/>
        <v>11266945</v>
      </c>
    </row>
    <row r="25" spans="1:5" ht="18" customHeight="1">
      <c r="A25" s="92" t="s">
        <v>85</v>
      </c>
      <c r="B25" s="91" t="s">
        <v>86</v>
      </c>
      <c r="C25" s="86">
        <v>2194253</v>
      </c>
      <c r="D25" s="86"/>
      <c r="E25" s="79">
        <f t="shared" si="0"/>
        <v>2194253</v>
      </c>
    </row>
    <row r="26" spans="1:5" ht="18" customHeight="1">
      <c r="A26" s="82" t="s">
        <v>87</v>
      </c>
      <c r="B26" s="80" t="s">
        <v>88</v>
      </c>
      <c r="C26" s="87"/>
      <c r="D26" s="87"/>
      <c r="E26" s="79">
        <f t="shared" si="0"/>
        <v>0</v>
      </c>
    </row>
    <row r="27" spans="1:5" ht="18" customHeight="1">
      <c r="A27" s="82" t="s">
        <v>89</v>
      </c>
      <c r="B27" s="80" t="s">
        <v>90</v>
      </c>
      <c r="C27" s="87"/>
      <c r="D27" s="9">
        <v>55000</v>
      </c>
      <c r="E27" s="79">
        <f t="shared" si="0"/>
        <v>55000</v>
      </c>
    </row>
    <row r="28" spans="1:5" ht="18" customHeight="1">
      <c r="A28" s="82" t="s">
        <v>91</v>
      </c>
      <c r="B28" s="80" t="s">
        <v>92</v>
      </c>
      <c r="C28" s="87"/>
      <c r="D28" s="87"/>
      <c r="E28" s="79">
        <f t="shared" si="0"/>
        <v>0</v>
      </c>
    </row>
    <row r="29" spans="1:5" s="5" customFormat="1" ht="18" customHeight="1">
      <c r="A29" s="89" t="s">
        <v>93</v>
      </c>
      <c r="B29" s="85" t="s">
        <v>94</v>
      </c>
      <c r="C29" s="86">
        <f>SUM(C26:C28)</f>
        <v>0</v>
      </c>
      <c r="D29" s="86">
        <f>SUM(D26:D28)</f>
        <v>55000</v>
      </c>
      <c r="E29" s="79">
        <f t="shared" si="0"/>
        <v>55000</v>
      </c>
    </row>
    <row r="30" spans="1:5" ht="18" customHeight="1">
      <c r="A30" s="82" t="s">
        <v>95</v>
      </c>
      <c r="B30" s="80" t="s">
        <v>96</v>
      </c>
      <c r="C30" s="87"/>
      <c r="D30" s="87"/>
      <c r="E30" s="79">
        <f t="shared" si="0"/>
        <v>0</v>
      </c>
    </row>
    <row r="31" spans="1:5" ht="18" customHeight="1">
      <c r="A31" s="82" t="s">
        <v>97</v>
      </c>
      <c r="B31" s="80" t="s">
        <v>98</v>
      </c>
      <c r="C31" s="87"/>
      <c r="D31" s="87"/>
      <c r="E31" s="79">
        <f t="shared" si="0"/>
        <v>0</v>
      </c>
    </row>
    <row r="32" spans="1:5" s="5" customFormat="1" ht="18" customHeight="1">
      <c r="A32" s="89" t="s">
        <v>99</v>
      </c>
      <c r="B32" s="85" t="s">
        <v>100</v>
      </c>
      <c r="C32" s="86">
        <f>SUM(C30:C31)</f>
        <v>0</v>
      </c>
      <c r="D32" s="86">
        <f>SUM(D30:D31)</f>
        <v>0</v>
      </c>
      <c r="E32" s="79">
        <f t="shared" si="0"/>
        <v>0</v>
      </c>
    </row>
    <row r="33" spans="1:5" ht="18" customHeight="1">
      <c r="A33" s="82" t="s">
        <v>101</v>
      </c>
      <c r="B33" s="80" t="s">
        <v>102</v>
      </c>
      <c r="C33" s="87"/>
      <c r="D33" s="9">
        <v>175000</v>
      </c>
      <c r="E33" s="79">
        <f t="shared" si="0"/>
        <v>175000</v>
      </c>
    </row>
    <row r="34" spans="1:5" ht="18" customHeight="1">
      <c r="A34" s="82" t="s">
        <v>103</v>
      </c>
      <c r="B34" s="80" t="s">
        <v>104</v>
      </c>
      <c r="C34" s="87"/>
      <c r="D34" s="9"/>
      <c r="E34" s="79">
        <f t="shared" si="0"/>
        <v>0</v>
      </c>
    </row>
    <row r="35" spans="1:5" ht="18" customHeight="1">
      <c r="A35" s="82" t="s">
        <v>105</v>
      </c>
      <c r="B35" s="80" t="s">
        <v>106</v>
      </c>
      <c r="C35" s="87"/>
      <c r="D35" s="87">
        <v>10000</v>
      </c>
      <c r="E35" s="79">
        <f t="shared" si="0"/>
        <v>10000</v>
      </c>
    </row>
    <row r="36" spans="1:5" ht="18" customHeight="1">
      <c r="A36" s="82" t="s">
        <v>107</v>
      </c>
      <c r="B36" s="80" t="s">
        <v>108</v>
      </c>
      <c r="C36" s="87"/>
      <c r="D36" s="87"/>
      <c r="E36" s="79">
        <f t="shared" si="0"/>
        <v>0</v>
      </c>
    </row>
    <row r="37" spans="1:5" ht="18" customHeight="1">
      <c r="A37" s="93" t="s">
        <v>109</v>
      </c>
      <c r="B37" s="80" t="s">
        <v>110</v>
      </c>
      <c r="C37" s="87"/>
      <c r="D37" s="87"/>
      <c r="E37" s="79">
        <f t="shared" si="0"/>
        <v>0</v>
      </c>
    </row>
    <row r="38" spans="1:5" ht="18" customHeight="1">
      <c r="A38" s="88" t="s">
        <v>111</v>
      </c>
      <c r="B38" s="80" t="s">
        <v>112</v>
      </c>
      <c r="C38" s="87"/>
      <c r="D38" s="87"/>
      <c r="E38" s="79">
        <f t="shared" si="0"/>
        <v>0</v>
      </c>
    </row>
    <row r="39" spans="1:5" ht="18" customHeight="1">
      <c r="A39" s="82" t="s">
        <v>113</v>
      </c>
      <c r="B39" s="80" t="s">
        <v>114</v>
      </c>
      <c r="C39" s="87"/>
      <c r="D39" s="9">
        <v>105000</v>
      </c>
      <c r="E39" s="79">
        <f t="shared" si="0"/>
        <v>105000</v>
      </c>
    </row>
    <row r="40" spans="1:5" s="5" customFormat="1" ht="18" customHeight="1">
      <c r="A40" s="89" t="s">
        <v>115</v>
      </c>
      <c r="B40" s="85" t="s">
        <v>116</v>
      </c>
      <c r="C40" s="86">
        <f>SUM(C33:C39)</f>
        <v>0</v>
      </c>
      <c r="D40" s="86">
        <f>SUM(D33:D39)</f>
        <v>290000</v>
      </c>
      <c r="E40" s="79">
        <f t="shared" si="0"/>
        <v>290000</v>
      </c>
    </row>
    <row r="41" spans="1:5" ht="18" customHeight="1">
      <c r="A41" s="82" t="s">
        <v>117</v>
      </c>
      <c r="B41" s="80" t="s">
        <v>118</v>
      </c>
      <c r="C41" s="87"/>
      <c r="D41" s="9">
        <v>10000</v>
      </c>
      <c r="E41" s="79">
        <f t="shared" si="0"/>
        <v>10000</v>
      </c>
    </row>
    <row r="42" spans="1:5" ht="18" customHeight="1">
      <c r="A42" s="82" t="s">
        <v>119</v>
      </c>
      <c r="B42" s="80" t="s">
        <v>120</v>
      </c>
      <c r="C42" s="87"/>
      <c r="D42" s="87"/>
      <c r="E42" s="79">
        <f t="shared" si="0"/>
        <v>0</v>
      </c>
    </row>
    <row r="43" spans="1:5" s="5" customFormat="1" ht="18" customHeight="1">
      <c r="A43" s="89" t="s">
        <v>121</v>
      </c>
      <c r="B43" s="85" t="s">
        <v>122</v>
      </c>
      <c r="C43" s="86">
        <f>SUM(C41:C42)</f>
        <v>0</v>
      </c>
      <c r="D43" s="86">
        <f>SUM(D41:D42)</f>
        <v>10000</v>
      </c>
      <c r="E43" s="79">
        <f t="shared" si="0"/>
        <v>10000</v>
      </c>
    </row>
    <row r="44" spans="1:5" ht="18" customHeight="1">
      <c r="A44" s="82" t="s">
        <v>123</v>
      </c>
      <c r="B44" s="80" t="s">
        <v>124</v>
      </c>
      <c r="C44" s="87"/>
      <c r="D44" s="9">
        <v>93150</v>
      </c>
      <c r="E44" s="79">
        <f t="shared" si="0"/>
        <v>93150</v>
      </c>
    </row>
    <row r="45" spans="1:5" ht="18" customHeight="1">
      <c r="A45" s="82" t="s">
        <v>125</v>
      </c>
      <c r="B45" s="80" t="s">
        <v>126</v>
      </c>
      <c r="C45" s="87"/>
      <c r="D45" s="9"/>
      <c r="E45" s="79">
        <f t="shared" si="0"/>
        <v>0</v>
      </c>
    </row>
    <row r="46" spans="1:5" ht="18" customHeight="1">
      <c r="A46" s="82" t="s">
        <v>127</v>
      </c>
      <c r="B46" s="80" t="s">
        <v>128</v>
      </c>
      <c r="C46" s="87"/>
      <c r="D46" s="9"/>
      <c r="E46" s="79">
        <f t="shared" si="0"/>
        <v>0</v>
      </c>
    </row>
    <row r="47" spans="1:5" ht="18" customHeight="1">
      <c r="A47" s="82" t="s">
        <v>129</v>
      </c>
      <c r="B47" s="80" t="s">
        <v>130</v>
      </c>
      <c r="C47" s="87"/>
      <c r="D47" s="9"/>
      <c r="E47" s="79">
        <f t="shared" si="0"/>
        <v>0</v>
      </c>
    </row>
    <row r="48" spans="1:5" ht="18" customHeight="1">
      <c r="A48" s="82" t="s">
        <v>131</v>
      </c>
      <c r="B48" s="80" t="s">
        <v>132</v>
      </c>
      <c r="C48" s="87"/>
      <c r="D48" s="9">
        <v>5000</v>
      </c>
      <c r="E48" s="79">
        <f t="shared" si="0"/>
        <v>5000</v>
      </c>
    </row>
    <row r="49" spans="1:5" s="5" customFormat="1" ht="18" customHeight="1">
      <c r="A49" s="89" t="s">
        <v>133</v>
      </c>
      <c r="B49" s="85" t="s">
        <v>134</v>
      </c>
      <c r="C49" s="86">
        <f>SUM(C44:C48)</f>
        <v>0</v>
      </c>
      <c r="D49" s="86">
        <f>SUM(D44:D48)</f>
        <v>98150</v>
      </c>
      <c r="E49" s="79">
        <f t="shared" si="0"/>
        <v>98150</v>
      </c>
    </row>
    <row r="50" spans="1:5" ht="18" customHeight="1">
      <c r="A50" s="92" t="s">
        <v>135</v>
      </c>
      <c r="B50" s="91" t="s">
        <v>136</v>
      </c>
      <c r="C50" s="86">
        <f>C29+C32+C40+C43+C49</f>
        <v>0</v>
      </c>
      <c r="D50" s="86">
        <f>D29+D32+D40+D43+D49</f>
        <v>453150</v>
      </c>
      <c r="E50" s="79">
        <f t="shared" si="0"/>
        <v>453150</v>
      </c>
    </row>
    <row r="51" spans="1:5" ht="18" customHeight="1">
      <c r="A51" s="94" t="s">
        <v>137</v>
      </c>
      <c r="B51" s="80" t="s">
        <v>138</v>
      </c>
      <c r="C51" s="87"/>
      <c r="D51" s="87"/>
      <c r="E51" s="79">
        <f t="shared" si="0"/>
        <v>0</v>
      </c>
    </row>
    <row r="52" spans="1:5" ht="18" customHeight="1">
      <c r="A52" s="94" t="s">
        <v>139</v>
      </c>
      <c r="B52" s="80" t="s">
        <v>140</v>
      </c>
      <c r="C52" s="87"/>
      <c r="D52" s="87"/>
      <c r="E52" s="79">
        <f t="shared" si="0"/>
        <v>0</v>
      </c>
    </row>
    <row r="53" spans="1:5" ht="18" customHeight="1">
      <c r="A53" s="95" t="s">
        <v>141</v>
      </c>
      <c r="B53" s="80" t="s">
        <v>142</v>
      </c>
      <c r="C53" s="87"/>
      <c r="D53" s="87"/>
      <c r="E53" s="79">
        <f t="shared" si="0"/>
        <v>0</v>
      </c>
    </row>
    <row r="54" spans="1:5" ht="18" customHeight="1">
      <c r="A54" s="95" t="s">
        <v>143</v>
      </c>
      <c r="B54" s="80" t="s">
        <v>144</v>
      </c>
      <c r="C54" s="87"/>
      <c r="D54" s="87"/>
      <c r="E54" s="79">
        <f t="shared" si="0"/>
        <v>0</v>
      </c>
    </row>
    <row r="55" spans="1:5" ht="18" customHeight="1">
      <c r="A55" s="95" t="s">
        <v>145</v>
      </c>
      <c r="B55" s="80" t="s">
        <v>146</v>
      </c>
      <c r="C55" s="87"/>
      <c r="D55" s="87"/>
      <c r="E55" s="79">
        <f t="shared" si="0"/>
        <v>0</v>
      </c>
    </row>
    <row r="56" spans="1:5" ht="18" customHeight="1">
      <c r="A56" s="94" t="s">
        <v>147</v>
      </c>
      <c r="B56" s="80" t="s">
        <v>148</v>
      </c>
      <c r="C56" s="87"/>
      <c r="D56" s="87"/>
      <c r="E56" s="79">
        <f t="shared" si="0"/>
        <v>0</v>
      </c>
    </row>
    <row r="57" spans="1:5" ht="18" customHeight="1">
      <c r="A57" s="94" t="s">
        <v>149</v>
      </c>
      <c r="B57" s="80" t="s">
        <v>150</v>
      </c>
      <c r="C57" s="87"/>
      <c r="D57" s="87"/>
      <c r="E57" s="79">
        <f t="shared" si="0"/>
        <v>0</v>
      </c>
    </row>
    <row r="58" spans="1:5" ht="18" customHeight="1">
      <c r="A58" s="94" t="s">
        <v>151</v>
      </c>
      <c r="B58" s="80" t="s">
        <v>152</v>
      </c>
      <c r="C58" s="87"/>
      <c r="D58" s="87"/>
      <c r="E58" s="79">
        <f t="shared" si="0"/>
        <v>0</v>
      </c>
    </row>
    <row r="59" spans="1:5" ht="18" customHeight="1">
      <c r="A59" s="96" t="s">
        <v>153</v>
      </c>
      <c r="B59" s="91" t="s">
        <v>154</v>
      </c>
      <c r="C59" s="86">
        <f>SUM(C51:C58)</f>
        <v>0</v>
      </c>
      <c r="D59" s="86">
        <f>SUM(D51:D58)</f>
        <v>0</v>
      </c>
      <c r="E59" s="79">
        <f>SUM(C59:D59)</f>
        <v>0</v>
      </c>
    </row>
    <row r="60" spans="1:5" ht="18" customHeight="1">
      <c r="A60" s="97" t="s">
        <v>155</v>
      </c>
      <c r="B60" s="80" t="s">
        <v>156</v>
      </c>
      <c r="C60" s="87"/>
      <c r="D60" s="87"/>
      <c r="E60" s="79">
        <f aca="true" t="shared" si="1" ref="E60:E73">SUM(C60:D60)</f>
        <v>0</v>
      </c>
    </row>
    <row r="61" spans="1:5" ht="18" customHeight="1">
      <c r="A61" s="97" t="s">
        <v>157</v>
      </c>
      <c r="B61" s="80" t="s">
        <v>158</v>
      </c>
      <c r="C61" s="87"/>
      <c r="D61" s="87"/>
      <c r="E61" s="79">
        <f t="shared" si="1"/>
        <v>0</v>
      </c>
    </row>
    <row r="62" spans="1:5" ht="18" customHeight="1">
      <c r="A62" s="97" t="s">
        <v>159</v>
      </c>
      <c r="B62" s="80" t="s">
        <v>160</v>
      </c>
      <c r="C62" s="87"/>
      <c r="D62" s="87"/>
      <c r="E62" s="79">
        <f t="shared" si="1"/>
        <v>0</v>
      </c>
    </row>
    <row r="63" spans="1:5" ht="18" customHeight="1">
      <c r="A63" s="97" t="s">
        <v>161</v>
      </c>
      <c r="B63" s="80" t="s">
        <v>162</v>
      </c>
      <c r="C63" s="87"/>
      <c r="D63" s="87"/>
      <c r="E63" s="79">
        <f t="shared" si="1"/>
        <v>0</v>
      </c>
    </row>
    <row r="64" spans="1:5" ht="18" customHeight="1">
      <c r="A64" s="97" t="s">
        <v>163</v>
      </c>
      <c r="B64" s="80" t="s">
        <v>164</v>
      </c>
      <c r="C64" s="87"/>
      <c r="D64" s="87"/>
      <c r="E64" s="79">
        <f t="shared" si="1"/>
        <v>0</v>
      </c>
    </row>
    <row r="65" spans="1:5" ht="18" customHeight="1">
      <c r="A65" s="97" t="s">
        <v>165</v>
      </c>
      <c r="B65" s="80" t="s">
        <v>166</v>
      </c>
      <c r="C65" s="87"/>
      <c r="D65" s="87"/>
      <c r="E65" s="79">
        <f t="shared" si="1"/>
        <v>0</v>
      </c>
    </row>
    <row r="66" spans="1:5" ht="18" customHeight="1">
      <c r="A66" s="97" t="s">
        <v>167</v>
      </c>
      <c r="B66" s="80" t="s">
        <v>168</v>
      </c>
      <c r="C66" s="87"/>
      <c r="D66" s="87"/>
      <c r="E66" s="79">
        <f t="shared" si="1"/>
        <v>0</v>
      </c>
    </row>
    <row r="67" spans="1:5" ht="18" customHeight="1">
      <c r="A67" s="97" t="s">
        <v>169</v>
      </c>
      <c r="B67" s="80" t="s">
        <v>170</v>
      </c>
      <c r="C67" s="87"/>
      <c r="D67" s="87"/>
      <c r="E67" s="79">
        <f t="shared" si="1"/>
        <v>0</v>
      </c>
    </row>
    <row r="68" spans="1:5" ht="18" customHeight="1">
      <c r="A68" s="97" t="s">
        <v>171</v>
      </c>
      <c r="B68" s="80" t="s">
        <v>172</v>
      </c>
      <c r="C68" s="87"/>
      <c r="D68" s="87"/>
      <c r="E68" s="79">
        <f t="shared" si="1"/>
        <v>0</v>
      </c>
    </row>
    <row r="69" spans="1:5" ht="18" customHeight="1">
      <c r="A69" s="98" t="s">
        <v>173</v>
      </c>
      <c r="B69" s="80" t="s">
        <v>174</v>
      </c>
      <c r="C69" s="87"/>
      <c r="D69" s="87"/>
      <c r="E69" s="79">
        <f t="shared" si="1"/>
        <v>0</v>
      </c>
    </row>
    <row r="70" spans="1:5" ht="18" customHeight="1">
      <c r="A70" s="97" t="s">
        <v>175</v>
      </c>
      <c r="B70" s="80" t="s">
        <v>176</v>
      </c>
      <c r="C70" s="87"/>
      <c r="D70" s="87"/>
      <c r="E70" s="79">
        <f t="shared" si="1"/>
        <v>0</v>
      </c>
    </row>
    <row r="71" spans="1:5" ht="18" customHeight="1">
      <c r="A71" s="98" t="s">
        <v>177</v>
      </c>
      <c r="B71" s="80" t="s">
        <v>178</v>
      </c>
      <c r="C71" s="87"/>
      <c r="D71" s="87"/>
      <c r="E71" s="79">
        <f t="shared" si="1"/>
        <v>0</v>
      </c>
    </row>
    <row r="72" spans="1:5" ht="18" customHeight="1">
      <c r="A72" s="98" t="s">
        <v>179</v>
      </c>
      <c r="B72" s="80" t="s">
        <v>180</v>
      </c>
      <c r="C72" s="87"/>
      <c r="D72" s="87"/>
      <c r="E72" s="79">
        <f t="shared" si="1"/>
        <v>0</v>
      </c>
    </row>
    <row r="73" spans="1:5" ht="18" customHeight="1">
      <c r="A73" s="96" t="s">
        <v>181</v>
      </c>
      <c r="B73" s="91" t="s">
        <v>182</v>
      </c>
      <c r="C73" s="86">
        <f>SUM(C60:C72)</f>
        <v>0</v>
      </c>
      <c r="D73" s="86">
        <f>SUM(D60:D72)</f>
        <v>0</v>
      </c>
      <c r="E73" s="79">
        <f t="shared" si="1"/>
        <v>0</v>
      </c>
    </row>
    <row r="74" spans="1:5" ht="18" customHeight="1">
      <c r="A74" s="99" t="s">
        <v>183</v>
      </c>
      <c r="B74" s="99"/>
      <c r="C74" s="99"/>
      <c r="D74" s="99"/>
      <c r="E74" s="99"/>
    </row>
    <row r="75" spans="1:5" ht="18" customHeight="1">
      <c r="A75" s="100" t="s">
        <v>184</v>
      </c>
      <c r="B75" s="80" t="s">
        <v>185</v>
      </c>
      <c r="C75" s="87"/>
      <c r="D75" s="87"/>
      <c r="E75" s="79">
        <f aca="true" t="shared" si="2" ref="E75:E81">SUM(C75:D75)</f>
        <v>0</v>
      </c>
    </row>
    <row r="76" spans="1:5" ht="18" customHeight="1">
      <c r="A76" s="100" t="s">
        <v>186</v>
      </c>
      <c r="B76" s="80" t="s">
        <v>187</v>
      </c>
      <c r="C76" s="87"/>
      <c r="D76" s="87"/>
      <c r="E76" s="79">
        <f t="shared" si="2"/>
        <v>0</v>
      </c>
    </row>
    <row r="77" spans="1:5" ht="18" customHeight="1">
      <c r="A77" s="100" t="s">
        <v>188</v>
      </c>
      <c r="B77" s="80" t="s">
        <v>189</v>
      </c>
      <c r="C77" s="87"/>
      <c r="D77" s="87"/>
      <c r="E77" s="79">
        <f t="shared" si="2"/>
        <v>0</v>
      </c>
    </row>
    <row r="78" spans="1:5" ht="18" customHeight="1">
      <c r="A78" s="100" t="s">
        <v>190</v>
      </c>
      <c r="B78" s="80" t="s">
        <v>191</v>
      </c>
      <c r="C78" s="87"/>
      <c r="D78" s="87"/>
      <c r="E78" s="79">
        <f t="shared" si="2"/>
        <v>0</v>
      </c>
    </row>
    <row r="79" spans="1:5" ht="18" customHeight="1">
      <c r="A79" s="88" t="s">
        <v>192</v>
      </c>
      <c r="B79" s="80" t="s">
        <v>193</v>
      </c>
      <c r="C79" s="87"/>
      <c r="D79" s="87"/>
      <c r="E79" s="79">
        <f t="shared" si="2"/>
        <v>0</v>
      </c>
    </row>
    <row r="80" spans="1:5" ht="18" customHeight="1">
      <c r="A80" s="88" t="s">
        <v>194</v>
      </c>
      <c r="B80" s="80" t="s">
        <v>195</v>
      </c>
      <c r="C80" s="87"/>
      <c r="D80" s="87"/>
      <c r="E80" s="79">
        <f t="shared" si="2"/>
        <v>0</v>
      </c>
    </row>
    <row r="81" spans="1:5" ht="18" customHeight="1">
      <c r="A81" s="88" t="s">
        <v>196</v>
      </c>
      <c r="B81" s="80" t="s">
        <v>197</v>
      </c>
      <c r="C81" s="87"/>
      <c r="D81" s="87"/>
      <c r="E81" s="79">
        <f t="shared" si="2"/>
        <v>0</v>
      </c>
    </row>
    <row r="82" spans="1:5" ht="18" customHeight="1">
      <c r="A82" s="101" t="s">
        <v>198</v>
      </c>
      <c r="B82" s="91" t="s">
        <v>199</v>
      </c>
      <c r="C82" s="86">
        <f>SUM(C75:C81)</f>
        <v>0</v>
      </c>
      <c r="D82" s="86">
        <f>SUM(D75:D81)</f>
        <v>0</v>
      </c>
      <c r="E82" s="79">
        <f>SUM(C82:D82)</f>
        <v>0</v>
      </c>
    </row>
    <row r="83" spans="1:5" ht="18" customHeight="1">
      <c r="A83" s="94" t="s">
        <v>200</v>
      </c>
      <c r="B83" s="80" t="s">
        <v>201</v>
      </c>
      <c r="C83" s="87"/>
      <c r="D83" s="87"/>
      <c r="E83" s="79">
        <f aca="true" t="shared" si="3" ref="E83:E97">SUM(C83:D83)</f>
        <v>0</v>
      </c>
    </row>
    <row r="84" spans="1:5" ht="18" customHeight="1">
      <c r="A84" s="94" t="s">
        <v>202</v>
      </c>
      <c r="B84" s="80" t="s">
        <v>203</v>
      </c>
      <c r="C84" s="87"/>
      <c r="D84" s="87"/>
      <c r="E84" s="79">
        <f t="shared" si="3"/>
        <v>0</v>
      </c>
    </row>
    <row r="85" spans="1:5" ht="18" customHeight="1">
      <c r="A85" s="94" t="s">
        <v>204</v>
      </c>
      <c r="B85" s="80" t="s">
        <v>205</v>
      </c>
      <c r="C85" s="87"/>
      <c r="D85" s="87"/>
      <c r="E85" s="79">
        <f t="shared" si="3"/>
        <v>0</v>
      </c>
    </row>
    <row r="86" spans="1:5" ht="18" customHeight="1">
      <c r="A86" s="94" t="s">
        <v>206</v>
      </c>
      <c r="B86" s="80" t="s">
        <v>207</v>
      </c>
      <c r="C86" s="87"/>
      <c r="D86" s="87"/>
      <c r="E86" s="79">
        <f t="shared" si="3"/>
        <v>0</v>
      </c>
    </row>
    <row r="87" spans="1:5" ht="18" customHeight="1">
      <c r="A87" s="96" t="s">
        <v>208</v>
      </c>
      <c r="B87" s="91" t="s">
        <v>209</v>
      </c>
      <c r="C87" s="86">
        <f>SUM(C83:C86)</f>
        <v>0</v>
      </c>
      <c r="D87" s="86">
        <f>SUM(D83:D86)</f>
        <v>0</v>
      </c>
      <c r="E87" s="79">
        <f t="shared" si="3"/>
        <v>0</v>
      </c>
    </row>
    <row r="88" spans="1:5" ht="18" customHeight="1">
      <c r="A88" s="94" t="s">
        <v>210</v>
      </c>
      <c r="B88" s="80" t="s">
        <v>211</v>
      </c>
      <c r="C88" s="87"/>
      <c r="D88" s="87"/>
      <c r="E88" s="79">
        <f t="shared" si="3"/>
        <v>0</v>
      </c>
    </row>
    <row r="89" spans="1:5" ht="18" customHeight="1">
      <c r="A89" s="94" t="s">
        <v>212</v>
      </c>
      <c r="B89" s="80" t="s">
        <v>213</v>
      </c>
      <c r="C89" s="87"/>
      <c r="D89" s="87"/>
      <c r="E89" s="79">
        <f t="shared" si="3"/>
        <v>0</v>
      </c>
    </row>
    <row r="90" spans="1:5" ht="18" customHeight="1">
      <c r="A90" s="94" t="s">
        <v>214</v>
      </c>
      <c r="B90" s="80" t="s">
        <v>215</v>
      </c>
      <c r="C90" s="87"/>
      <c r="D90" s="87"/>
      <c r="E90" s="79">
        <f t="shared" si="3"/>
        <v>0</v>
      </c>
    </row>
    <row r="91" spans="1:5" ht="18" customHeight="1">
      <c r="A91" s="94" t="s">
        <v>216</v>
      </c>
      <c r="B91" s="80" t="s">
        <v>217</v>
      </c>
      <c r="C91" s="87"/>
      <c r="D91" s="87"/>
      <c r="E91" s="79">
        <f t="shared" si="3"/>
        <v>0</v>
      </c>
    </row>
    <row r="92" spans="1:5" ht="18" customHeight="1">
      <c r="A92" s="94" t="s">
        <v>218</v>
      </c>
      <c r="B92" s="80" t="s">
        <v>219</v>
      </c>
      <c r="C92" s="87"/>
      <c r="D92" s="87"/>
      <c r="E92" s="79">
        <f t="shared" si="3"/>
        <v>0</v>
      </c>
    </row>
    <row r="93" spans="1:5" ht="18" customHeight="1">
      <c r="A93" s="94" t="s">
        <v>220</v>
      </c>
      <c r="B93" s="80" t="s">
        <v>221</v>
      </c>
      <c r="C93" s="87"/>
      <c r="D93" s="87"/>
      <c r="E93" s="79">
        <f t="shared" si="3"/>
        <v>0</v>
      </c>
    </row>
    <row r="94" spans="1:5" ht="18" customHeight="1">
      <c r="A94" s="94" t="s">
        <v>222</v>
      </c>
      <c r="B94" s="80" t="s">
        <v>223</v>
      </c>
      <c r="C94" s="87"/>
      <c r="D94" s="87"/>
      <c r="E94" s="79">
        <f t="shared" si="3"/>
        <v>0</v>
      </c>
    </row>
    <row r="95" spans="1:5" ht="18" customHeight="1">
      <c r="A95" s="94" t="s">
        <v>224</v>
      </c>
      <c r="B95" s="80" t="s">
        <v>225</v>
      </c>
      <c r="C95" s="87"/>
      <c r="D95" s="87"/>
      <c r="E95" s="79">
        <f t="shared" si="3"/>
        <v>0</v>
      </c>
    </row>
    <row r="96" spans="1:5" ht="18" customHeight="1">
      <c r="A96" s="94" t="s">
        <v>226</v>
      </c>
      <c r="B96" s="80" t="s">
        <v>227</v>
      </c>
      <c r="C96" s="86"/>
      <c r="D96" s="86"/>
      <c r="E96" s="79">
        <f t="shared" si="3"/>
        <v>0</v>
      </c>
    </row>
    <row r="97" spans="1:5" ht="18" customHeight="1">
      <c r="A97" s="96" t="s">
        <v>228</v>
      </c>
      <c r="B97" s="91" t="s">
        <v>229</v>
      </c>
      <c r="C97" s="86">
        <f>SUM(C88:C96)</f>
        <v>0</v>
      </c>
      <c r="D97" s="86">
        <f>SUM(D88:D96)</f>
        <v>0</v>
      </c>
      <c r="E97" s="79">
        <f t="shared" si="3"/>
        <v>0</v>
      </c>
    </row>
    <row r="98" spans="1:5" ht="18" customHeight="1">
      <c r="A98" s="99" t="s">
        <v>230</v>
      </c>
      <c r="B98" s="99"/>
      <c r="C98" s="99"/>
      <c r="D98" s="99"/>
      <c r="E98" s="99"/>
    </row>
    <row r="99" spans="1:23" ht="18" customHeight="1">
      <c r="A99" s="102" t="s">
        <v>231</v>
      </c>
      <c r="B99" s="103" t="s">
        <v>232</v>
      </c>
      <c r="C99" s="104">
        <f>C24+C25+C50+C59+C73+C82+C87+C97</f>
        <v>13461198</v>
      </c>
      <c r="D99" s="104">
        <f>D24+D25+D50+D59+D73+D82+D87+D97</f>
        <v>453150</v>
      </c>
      <c r="E99" s="105">
        <f>E24+E25+E50+E59+E73+E82+E87+E97</f>
        <v>13914348</v>
      </c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7"/>
      <c r="W99" s="107"/>
    </row>
    <row r="100" spans="1:23" ht="18" customHeight="1">
      <c r="A100" s="94" t="s">
        <v>233</v>
      </c>
      <c r="B100" s="82" t="s">
        <v>234</v>
      </c>
      <c r="C100" s="108"/>
      <c r="D100" s="108"/>
      <c r="E100" s="79">
        <f>SUM(C100:D100)</f>
        <v>0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7"/>
      <c r="W100" s="107"/>
    </row>
    <row r="101" spans="1:23" ht="18" customHeight="1">
      <c r="A101" s="94" t="s">
        <v>235</v>
      </c>
      <c r="B101" s="82" t="s">
        <v>236</v>
      </c>
      <c r="C101" s="108"/>
      <c r="D101" s="108"/>
      <c r="E101" s="79">
        <f>SUM(C101:D101)</f>
        <v>0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7"/>
      <c r="W101" s="107"/>
    </row>
    <row r="102" spans="1:23" ht="18" customHeight="1">
      <c r="A102" s="94" t="s">
        <v>237</v>
      </c>
      <c r="B102" s="82" t="s">
        <v>238</v>
      </c>
      <c r="C102" s="104"/>
      <c r="D102" s="104"/>
      <c r="E102" s="79">
        <f>SUM(C102:D102)</f>
        <v>0</v>
      </c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7"/>
      <c r="W102" s="107"/>
    </row>
    <row r="103" spans="1:23" ht="18" customHeight="1">
      <c r="A103" s="110" t="s">
        <v>239</v>
      </c>
      <c r="B103" s="89" t="s">
        <v>240</v>
      </c>
      <c r="C103" s="111">
        <f>SUM(C100:C102)</f>
        <v>0</v>
      </c>
      <c r="D103" s="111">
        <f>SUM(D100:D102)</f>
        <v>0</v>
      </c>
      <c r="E103" s="79">
        <f>SUM(C103:D103)</f>
        <v>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07"/>
      <c r="W103" s="107"/>
    </row>
    <row r="104" spans="1:23" ht="18" customHeight="1">
      <c r="A104" s="113" t="s">
        <v>241</v>
      </c>
      <c r="B104" s="82" t="s">
        <v>242</v>
      </c>
      <c r="C104" s="114"/>
      <c r="D104" s="114"/>
      <c r="E104" s="79">
        <f aca="true" t="shared" si="4" ref="E104:E127">SUM(C104:D104)</f>
        <v>0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07"/>
      <c r="W104" s="107"/>
    </row>
    <row r="105" spans="1:23" ht="18" customHeight="1">
      <c r="A105" s="113" t="s">
        <v>241</v>
      </c>
      <c r="B105" s="82" t="s">
        <v>243</v>
      </c>
      <c r="C105" s="108"/>
      <c r="D105" s="108"/>
      <c r="E105" s="79">
        <f t="shared" si="4"/>
        <v>0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7"/>
      <c r="W105" s="107"/>
    </row>
    <row r="106" spans="1:23" ht="18" customHeight="1">
      <c r="A106" s="94" t="s">
        <v>244</v>
      </c>
      <c r="B106" s="82" t="s">
        <v>245</v>
      </c>
      <c r="C106" s="108"/>
      <c r="D106" s="108"/>
      <c r="E106" s="79">
        <f t="shared" si="4"/>
        <v>0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7"/>
      <c r="W106" s="107"/>
    </row>
    <row r="107" spans="1:23" ht="18" customHeight="1">
      <c r="A107" s="94" t="s">
        <v>246</v>
      </c>
      <c r="B107" s="82" t="s">
        <v>247</v>
      </c>
      <c r="C107" s="111"/>
      <c r="D107" s="111"/>
      <c r="E107" s="79">
        <f t="shared" si="4"/>
        <v>0</v>
      </c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07"/>
      <c r="W107" s="107"/>
    </row>
    <row r="108" spans="1:23" ht="18" customHeight="1">
      <c r="A108" s="94" t="s">
        <v>248</v>
      </c>
      <c r="B108" s="82" t="s">
        <v>249</v>
      </c>
      <c r="C108" s="114"/>
      <c r="D108" s="114"/>
      <c r="E108" s="79">
        <f t="shared" si="4"/>
        <v>0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07"/>
      <c r="W108" s="107"/>
    </row>
    <row r="109" spans="1:23" ht="18" customHeight="1">
      <c r="A109" s="94" t="s">
        <v>250</v>
      </c>
      <c r="B109" s="82" t="s">
        <v>251</v>
      </c>
      <c r="C109" s="114"/>
      <c r="D109" s="114"/>
      <c r="E109" s="79">
        <f t="shared" si="4"/>
        <v>0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07"/>
      <c r="W109" s="107"/>
    </row>
    <row r="110" spans="1:23" ht="18" customHeight="1">
      <c r="A110" s="116" t="s">
        <v>252</v>
      </c>
      <c r="B110" s="89" t="s">
        <v>253</v>
      </c>
      <c r="C110" s="111">
        <f>SUM(C104:C109)</f>
        <v>0</v>
      </c>
      <c r="D110" s="111">
        <f>SUM(D104:D109)</f>
        <v>0</v>
      </c>
      <c r="E110" s="79">
        <f t="shared" si="4"/>
        <v>0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07"/>
      <c r="W110" s="107"/>
    </row>
    <row r="111" spans="1:23" ht="18" customHeight="1">
      <c r="A111" s="113" t="s">
        <v>254</v>
      </c>
      <c r="B111" s="82" t="s">
        <v>255</v>
      </c>
      <c r="C111" s="114"/>
      <c r="D111" s="114"/>
      <c r="E111" s="79">
        <f t="shared" si="4"/>
        <v>0</v>
      </c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07"/>
      <c r="W111" s="107"/>
    </row>
    <row r="112" spans="1:23" ht="18" customHeight="1">
      <c r="A112" s="113" t="s">
        <v>256</v>
      </c>
      <c r="B112" s="82" t="s">
        <v>257</v>
      </c>
      <c r="C112" s="114"/>
      <c r="D112" s="114"/>
      <c r="E112" s="79">
        <f t="shared" si="4"/>
        <v>0</v>
      </c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07"/>
      <c r="W112" s="107"/>
    </row>
    <row r="113" spans="1:23" ht="18" customHeight="1">
      <c r="A113" s="116" t="s">
        <v>258</v>
      </c>
      <c r="B113" s="89" t="s">
        <v>259</v>
      </c>
      <c r="C113" s="114"/>
      <c r="D113" s="114"/>
      <c r="E113" s="79">
        <f t="shared" si="4"/>
        <v>0</v>
      </c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07"/>
      <c r="W113" s="107"/>
    </row>
    <row r="114" spans="1:23" ht="18" customHeight="1">
      <c r="A114" s="113" t="s">
        <v>260</v>
      </c>
      <c r="B114" s="82" t="s">
        <v>261</v>
      </c>
      <c r="C114" s="111"/>
      <c r="D114" s="111"/>
      <c r="E114" s="79">
        <f t="shared" si="4"/>
        <v>0</v>
      </c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07"/>
      <c r="W114" s="107"/>
    </row>
    <row r="115" spans="1:23" ht="18" customHeight="1">
      <c r="A115" s="113" t="s">
        <v>262</v>
      </c>
      <c r="B115" s="82" t="s">
        <v>263</v>
      </c>
      <c r="C115" s="114"/>
      <c r="D115" s="114"/>
      <c r="E115" s="79">
        <f t="shared" si="4"/>
        <v>0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07"/>
      <c r="W115" s="107"/>
    </row>
    <row r="116" spans="1:23" ht="18" customHeight="1">
      <c r="A116" s="113" t="s">
        <v>264</v>
      </c>
      <c r="B116" s="82" t="s">
        <v>265</v>
      </c>
      <c r="C116" s="108"/>
      <c r="D116" s="108"/>
      <c r="E116" s="79">
        <f t="shared" si="4"/>
        <v>0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7"/>
      <c r="W116" s="107"/>
    </row>
    <row r="117" spans="1:23" ht="18" customHeight="1">
      <c r="A117" s="113" t="s">
        <v>266</v>
      </c>
      <c r="B117" s="82" t="s">
        <v>267</v>
      </c>
      <c r="C117" s="114"/>
      <c r="D117" s="114"/>
      <c r="E117" s="79">
        <f t="shared" si="4"/>
        <v>0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07"/>
      <c r="W117" s="107"/>
    </row>
    <row r="118" spans="1:23" ht="18" customHeight="1">
      <c r="A118" s="117" t="s">
        <v>268</v>
      </c>
      <c r="B118" s="92" t="s">
        <v>269</v>
      </c>
      <c r="C118" s="111">
        <f>SUM(C103,C110:C117)</f>
        <v>0</v>
      </c>
      <c r="D118" s="111">
        <f>SUM(D103,D110:D117)</f>
        <v>0</v>
      </c>
      <c r="E118" s="79">
        <f t="shared" si="4"/>
        <v>0</v>
      </c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07"/>
      <c r="W118" s="107"/>
    </row>
    <row r="119" spans="1:23" ht="18" customHeight="1">
      <c r="A119" s="113" t="s">
        <v>270</v>
      </c>
      <c r="B119" s="82" t="s">
        <v>271</v>
      </c>
      <c r="C119" s="111"/>
      <c r="D119" s="111"/>
      <c r="E119" s="79">
        <f t="shared" si="4"/>
        <v>0</v>
      </c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07"/>
      <c r="W119" s="107"/>
    </row>
    <row r="120" spans="1:23" ht="18" customHeight="1">
      <c r="A120" s="94" t="s">
        <v>272</v>
      </c>
      <c r="B120" s="82" t="s">
        <v>273</v>
      </c>
      <c r="C120" s="108"/>
      <c r="D120" s="108"/>
      <c r="E120" s="79">
        <f t="shared" si="4"/>
        <v>0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7"/>
      <c r="W120" s="107"/>
    </row>
    <row r="121" spans="1:23" ht="18" customHeight="1">
      <c r="A121" s="113" t="s">
        <v>274</v>
      </c>
      <c r="B121" s="82" t="s">
        <v>275</v>
      </c>
      <c r="C121" s="111"/>
      <c r="D121" s="111"/>
      <c r="E121" s="79">
        <f t="shared" si="4"/>
        <v>0</v>
      </c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07"/>
      <c r="W121" s="107"/>
    </row>
    <row r="122" spans="1:23" s="5" customFormat="1" ht="18" customHeight="1">
      <c r="A122" s="113" t="s">
        <v>276</v>
      </c>
      <c r="B122" s="82" t="s">
        <v>277</v>
      </c>
      <c r="C122" s="86"/>
      <c r="D122" s="86"/>
      <c r="E122" s="79">
        <f t="shared" si="4"/>
        <v>0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</row>
    <row r="123" spans="1:23" ht="18" customHeight="1">
      <c r="A123" s="113" t="s">
        <v>278</v>
      </c>
      <c r="B123" s="82" t="s">
        <v>279</v>
      </c>
      <c r="C123" s="71"/>
      <c r="D123" s="71"/>
      <c r="E123" s="79">
        <f t="shared" si="4"/>
        <v>0</v>
      </c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</row>
    <row r="124" spans="1:23" ht="18" customHeight="1">
      <c r="A124" s="117" t="s">
        <v>280</v>
      </c>
      <c r="B124" s="92" t="s">
        <v>281</v>
      </c>
      <c r="C124" s="119">
        <f>SUM(C119:C123)</f>
        <v>0</v>
      </c>
      <c r="D124" s="119">
        <f>SUM(D119:D123)</f>
        <v>0</v>
      </c>
      <c r="E124" s="79">
        <f t="shared" si="4"/>
        <v>0</v>
      </c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</row>
    <row r="125" spans="1:23" ht="18" customHeight="1">
      <c r="A125" s="94" t="s">
        <v>282</v>
      </c>
      <c r="B125" s="82" t="s">
        <v>283</v>
      </c>
      <c r="C125" s="71"/>
      <c r="D125" s="71"/>
      <c r="E125" s="79">
        <f t="shared" si="4"/>
        <v>0</v>
      </c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</row>
    <row r="126" spans="1:23" ht="18" customHeight="1">
      <c r="A126" s="94" t="s">
        <v>284</v>
      </c>
      <c r="B126" s="82" t="s">
        <v>285</v>
      </c>
      <c r="C126" s="71"/>
      <c r="D126" s="71"/>
      <c r="E126" s="79">
        <f t="shared" si="4"/>
        <v>0</v>
      </c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</row>
    <row r="127" spans="1:23" ht="18" customHeight="1">
      <c r="A127" s="120" t="s">
        <v>286</v>
      </c>
      <c r="B127" s="121" t="s">
        <v>287</v>
      </c>
      <c r="C127" s="119">
        <f>SUM(C124,C118,C124:C126)</f>
        <v>0</v>
      </c>
      <c r="D127" s="119">
        <f>SUM(D124,D118,D124:D126)</f>
        <v>0</v>
      </c>
      <c r="E127" s="79">
        <f t="shared" si="4"/>
        <v>0</v>
      </c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</row>
    <row r="128" spans="1:23" ht="18" customHeight="1">
      <c r="A128" s="122" t="s">
        <v>14</v>
      </c>
      <c r="B128" s="122"/>
      <c r="C128" s="119">
        <f>C99+C127</f>
        <v>13461198</v>
      </c>
      <c r="D128" s="119">
        <f>D99+D127</f>
        <v>453150</v>
      </c>
      <c r="E128" s="79">
        <f>E99+E127</f>
        <v>13914348</v>
      </c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</row>
    <row r="129" spans="2:23" ht="12.75">
      <c r="B129" s="107"/>
      <c r="C129" s="107"/>
      <c r="D129" s="107"/>
      <c r="E129" s="123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</row>
    <row r="130" spans="2:23" ht="12.75">
      <c r="B130" s="107"/>
      <c r="C130" s="107"/>
      <c r="D130" s="107"/>
      <c r="E130" s="123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</row>
    <row r="131" spans="2:23" ht="12.75">
      <c r="B131" s="107"/>
      <c r="C131" s="107"/>
      <c r="D131" s="107"/>
      <c r="E131" s="123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</row>
    <row r="132" spans="2:23" ht="12.75">
      <c r="B132" s="107"/>
      <c r="C132" s="107"/>
      <c r="D132" s="107"/>
      <c r="E132" s="123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</row>
    <row r="133" spans="2:23" ht="12.75">
      <c r="B133" s="107"/>
      <c r="C133" s="107"/>
      <c r="D133" s="107"/>
      <c r="E133" s="123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</row>
    <row r="134" spans="2:23" ht="12.75">
      <c r="B134" s="107"/>
      <c r="C134" s="107"/>
      <c r="D134" s="107"/>
      <c r="E134" s="123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</row>
    <row r="135" spans="2:23" ht="12.75">
      <c r="B135" s="107"/>
      <c r="C135" s="107"/>
      <c r="D135" s="107"/>
      <c r="E135" s="123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</row>
    <row r="136" spans="2:23" ht="12.75">
      <c r="B136" s="107"/>
      <c r="C136" s="107"/>
      <c r="D136" s="107"/>
      <c r="E136" s="123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</row>
    <row r="137" spans="2:23" ht="12.75">
      <c r="B137" s="107"/>
      <c r="C137" s="107"/>
      <c r="D137" s="107"/>
      <c r="E137" s="123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</row>
    <row r="138" spans="2:23" ht="12.75">
      <c r="B138" s="107"/>
      <c r="C138" s="107"/>
      <c r="D138" s="107"/>
      <c r="E138" s="123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</row>
    <row r="139" spans="2:23" ht="12.75">
      <c r="B139" s="107"/>
      <c r="C139" s="107"/>
      <c r="D139" s="107"/>
      <c r="E139" s="123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</row>
    <row r="140" spans="2:23" ht="12.75">
      <c r="B140" s="107"/>
      <c r="C140" s="107"/>
      <c r="D140" s="107"/>
      <c r="E140" s="123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</row>
    <row r="141" spans="2:23" ht="12.75">
      <c r="B141" s="107"/>
      <c r="C141" s="107"/>
      <c r="D141" s="107"/>
      <c r="E141" s="123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</row>
    <row r="142" spans="2:23" ht="12.75">
      <c r="B142" s="107"/>
      <c r="C142" s="107"/>
      <c r="D142" s="107"/>
      <c r="E142" s="123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</row>
    <row r="143" spans="2:23" ht="12.75">
      <c r="B143" s="107"/>
      <c r="C143" s="107"/>
      <c r="D143" s="107"/>
      <c r="E143" s="123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</row>
    <row r="144" spans="2:23" ht="12.75">
      <c r="B144" s="107"/>
      <c r="C144" s="107"/>
      <c r="D144" s="107"/>
      <c r="E144" s="123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</row>
    <row r="145" spans="2:23" ht="12.75">
      <c r="B145" s="107"/>
      <c r="C145" s="107"/>
      <c r="D145" s="107"/>
      <c r="E145" s="123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</row>
    <row r="146" spans="2:23" ht="12.75">
      <c r="B146" s="107"/>
      <c r="C146" s="107"/>
      <c r="D146" s="107"/>
      <c r="E146" s="123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</row>
    <row r="147" spans="2:23" ht="12.75">
      <c r="B147" s="107"/>
      <c r="C147" s="107"/>
      <c r="D147" s="107"/>
      <c r="E147" s="123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</row>
    <row r="148" spans="2:23" ht="12.75">
      <c r="B148" s="107"/>
      <c r="C148" s="107"/>
      <c r="D148" s="107"/>
      <c r="E148" s="123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</row>
    <row r="149" spans="2:23" ht="12.75">
      <c r="B149" s="107"/>
      <c r="C149" s="107"/>
      <c r="D149" s="107"/>
      <c r="E149" s="123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</row>
    <row r="150" spans="2:23" ht="12.75">
      <c r="B150" s="107"/>
      <c r="C150" s="107"/>
      <c r="D150" s="107"/>
      <c r="E150" s="123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</row>
    <row r="151" spans="2:23" ht="12.75">
      <c r="B151" s="107"/>
      <c r="C151" s="107"/>
      <c r="D151" s="107"/>
      <c r="E151" s="123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</row>
    <row r="152" spans="2:23" ht="12.75">
      <c r="B152" s="107"/>
      <c r="C152" s="107"/>
      <c r="D152" s="107"/>
      <c r="E152" s="123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</row>
    <row r="153" spans="2:23" ht="12.75">
      <c r="B153" s="107"/>
      <c r="C153" s="107"/>
      <c r="D153" s="107"/>
      <c r="E153" s="123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</row>
    <row r="154" spans="2:23" ht="12.75">
      <c r="B154" s="107"/>
      <c r="C154" s="107"/>
      <c r="D154" s="107"/>
      <c r="E154" s="123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</row>
    <row r="155" spans="2:23" ht="12.75">
      <c r="B155" s="107"/>
      <c r="C155" s="107"/>
      <c r="D155" s="107"/>
      <c r="E155" s="123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</row>
    <row r="156" spans="2:23" ht="12.75">
      <c r="B156" s="107"/>
      <c r="C156" s="107"/>
      <c r="D156" s="107"/>
      <c r="E156" s="123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</row>
    <row r="157" spans="2:23" ht="12.75">
      <c r="B157" s="107"/>
      <c r="C157" s="107"/>
      <c r="D157" s="107"/>
      <c r="E157" s="123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</row>
    <row r="158" spans="2:23" ht="12.75">
      <c r="B158" s="107"/>
      <c r="C158" s="107"/>
      <c r="D158" s="107"/>
      <c r="E158" s="123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</row>
    <row r="159" spans="2:23" ht="12.75">
      <c r="B159" s="107"/>
      <c r="C159" s="107"/>
      <c r="D159" s="107"/>
      <c r="E159" s="123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</row>
    <row r="160" spans="2:23" ht="12.75">
      <c r="B160" s="107"/>
      <c r="C160" s="107"/>
      <c r="D160" s="107"/>
      <c r="E160" s="123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</row>
    <row r="161" spans="2:23" ht="12.75">
      <c r="B161" s="107"/>
      <c r="C161" s="107"/>
      <c r="D161" s="107"/>
      <c r="E161" s="123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</row>
    <row r="162" spans="2:23" ht="12.75">
      <c r="B162" s="107"/>
      <c r="C162" s="107"/>
      <c r="D162" s="107"/>
      <c r="E162" s="123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</row>
    <row r="163" spans="2:23" ht="12.75">
      <c r="B163" s="107"/>
      <c r="C163" s="107"/>
      <c r="D163" s="107"/>
      <c r="E163" s="123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</row>
    <row r="164" spans="2:23" ht="12.75">
      <c r="B164" s="107"/>
      <c r="C164" s="107"/>
      <c r="D164" s="107"/>
      <c r="E164" s="123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</row>
    <row r="165" spans="2:23" ht="12.75">
      <c r="B165" s="107"/>
      <c r="C165" s="107"/>
      <c r="D165" s="107"/>
      <c r="E165" s="123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</row>
    <row r="166" spans="2:23" ht="12.75">
      <c r="B166" s="107"/>
      <c r="C166" s="107"/>
      <c r="D166" s="107"/>
      <c r="E166" s="123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</row>
    <row r="167" spans="2:23" ht="12.75">
      <c r="B167" s="107"/>
      <c r="C167" s="107"/>
      <c r="D167" s="107"/>
      <c r="E167" s="123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</row>
    <row r="168" spans="2:23" ht="12.75">
      <c r="B168" s="107"/>
      <c r="C168" s="107"/>
      <c r="D168" s="107"/>
      <c r="E168" s="123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</row>
    <row r="169" spans="2:23" ht="12.75">
      <c r="B169" s="107"/>
      <c r="C169" s="107"/>
      <c r="D169" s="107"/>
      <c r="E169" s="123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</row>
    <row r="170" spans="2:23" ht="12.75">
      <c r="B170" s="107"/>
      <c r="C170" s="107"/>
      <c r="D170" s="107"/>
      <c r="E170" s="123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</row>
    <row r="171" spans="2:23" ht="12.75">
      <c r="B171" s="107"/>
      <c r="C171" s="107"/>
      <c r="D171" s="107"/>
      <c r="E171" s="123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</row>
  </sheetData>
  <sheetProtection selectLockedCells="1" selectUnlockedCells="1"/>
  <mergeCells count="5">
    <mergeCell ref="A1:E1"/>
    <mergeCell ref="A2:E2"/>
    <mergeCell ref="A4:E4"/>
    <mergeCell ref="A74:E74"/>
    <mergeCell ref="A98:E98"/>
  </mergeCells>
  <printOptions/>
  <pageMargins left="0.7083333333333334" right="0.7083333333333334" top="1.2284722222222222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3. melléklet a 3/2019. (III. 5.) önkormányzati rendlelethez</oddHeader>
  </headerFooter>
  <rowBreaks count="1" manualBreakCount="1"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view="pageBreakPreview" zoomScaleNormal="80" zoomScaleSheetLayoutView="100" workbookViewId="0" topLeftCell="A66">
      <selection activeCell="A43" sqref="A43"/>
    </sheetView>
  </sheetViews>
  <sheetFormatPr defaultColWidth="9.140625" defaultRowHeight="15"/>
  <cols>
    <col min="1" max="1" width="88.28125" style="0" customWidth="1"/>
    <col min="3" max="3" width="15.140625" style="1" customWidth="1"/>
    <col min="4" max="4" width="14.8515625" style="1" customWidth="1"/>
    <col min="5" max="5" width="26.140625" style="67" customWidth="1"/>
    <col min="6" max="6" width="9.7109375" style="0" customWidth="1"/>
  </cols>
  <sheetData>
    <row r="1" spans="1:5" ht="24.75" customHeight="1">
      <c r="A1" s="124" t="s">
        <v>288</v>
      </c>
      <c r="B1" s="124"/>
      <c r="C1" s="124"/>
      <c r="D1" s="124"/>
      <c r="E1" s="124"/>
    </row>
    <row r="2" spans="1:5" ht="21.75" customHeight="1">
      <c r="A2" s="125" t="s">
        <v>26</v>
      </c>
      <c r="B2" s="125"/>
      <c r="C2" s="125"/>
      <c r="D2" s="125"/>
      <c r="E2" s="125"/>
    </row>
    <row r="3" ht="12.75">
      <c r="A3" s="126"/>
    </row>
    <row r="4" ht="12.75">
      <c r="A4" s="127" t="s">
        <v>293</v>
      </c>
    </row>
    <row r="5" spans="1:6" s="5" customFormat="1" ht="12.75">
      <c r="A5" s="73" t="s">
        <v>28</v>
      </c>
      <c r="B5" s="74" t="s">
        <v>29</v>
      </c>
      <c r="C5" s="128" t="s">
        <v>294</v>
      </c>
      <c r="D5" s="128" t="s">
        <v>295</v>
      </c>
      <c r="E5" s="129" t="s">
        <v>296</v>
      </c>
      <c r="F5" s="130"/>
    </row>
    <row r="6" spans="1:6" ht="18" customHeight="1">
      <c r="A6" s="77" t="s">
        <v>47</v>
      </c>
      <c r="B6" s="78" t="s">
        <v>48</v>
      </c>
      <c r="C6" s="9">
        <f>'2.kiadások működés,felh.Önk.'!T6</f>
        <v>35099675</v>
      </c>
      <c r="D6" s="9">
        <f>'4.kiadások működés,felh.Óvoda'!E6</f>
        <v>11106945</v>
      </c>
      <c r="E6" s="131">
        <f aca="true" t="shared" si="0" ref="E6:E18">SUM(C6:D6)</f>
        <v>46206620</v>
      </c>
      <c r="F6" s="132"/>
    </row>
    <row r="7" spans="1:6" ht="18" customHeight="1">
      <c r="A7" s="77" t="s">
        <v>49</v>
      </c>
      <c r="B7" s="80" t="s">
        <v>50</v>
      </c>
      <c r="C7" s="9">
        <f>'2.kiadások működés,felh.Önk.'!T7</f>
        <v>0</v>
      </c>
      <c r="D7" s="9">
        <f>'4.kiadások működés,felh.Óvoda'!E7</f>
        <v>0</v>
      </c>
      <c r="E7" s="131">
        <f t="shared" si="0"/>
        <v>0</v>
      </c>
      <c r="F7" s="132"/>
    </row>
    <row r="8" spans="1:6" ht="18" customHeight="1">
      <c r="A8" s="77" t="s">
        <v>51</v>
      </c>
      <c r="B8" s="80" t="s">
        <v>52</v>
      </c>
      <c r="C8" s="9">
        <f>'2.kiadások működés,felh.Önk.'!T8</f>
        <v>0</v>
      </c>
      <c r="D8" s="9">
        <f>'4.kiadások működés,felh.Óvoda'!E8</f>
        <v>0</v>
      </c>
      <c r="E8" s="131">
        <f t="shared" si="0"/>
        <v>0</v>
      </c>
      <c r="F8" s="132"/>
    </row>
    <row r="9" spans="1:6" ht="18" customHeight="1">
      <c r="A9" s="81" t="s">
        <v>53</v>
      </c>
      <c r="B9" s="80" t="s">
        <v>54</v>
      </c>
      <c r="C9" s="9">
        <f>'2.kiadások működés,felh.Önk.'!T9</f>
        <v>0</v>
      </c>
      <c r="D9" s="9">
        <f>'4.kiadások működés,felh.Óvoda'!E9</f>
        <v>0</v>
      </c>
      <c r="E9" s="131">
        <f t="shared" si="0"/>
        <v>0</v>
      </c>
      <c r="F9" s="132"/>
    </row>
    <row r="10" spans="1:6" ht="18" customHeight="1">
      <c r="A10" s="81" t="s">
        <v>55</v>
      </c>
      <c r="B10" s="80" t="s">
        <v>56</v>
      </c>
      <c r="C10" s="9">
        <f>'2.kiadások működés,felh.Önk.'!T10</f>
        <v>0</v>
      </c>
      <c r="D10" s="9">
        <f>'4.kiadások működés,felh.Óvoda'!E10</f>
        <v>0</v>
      </c>
      <c r="E10" s="131">
        <f t="shared" si="0"/>
        <v>0</v>
      </c>
      <c r="F10" s="132"/>
    </row>
    <row r="11" spans="1:6" ht="18" customHeight="1">
      <c r="A11" s="81" t="s">
        <v>57</v>
      </c>
      <c r="B11" s="80" t="s">
        <v>58</v>
      </c>
      <c r="C11" s="9">
        <f>'2.kiadások működés,felh.Önk.'!T11</f>
        <v>0</v>
      </c>
      <c r="D11" s="9">
        <f>'4.kiadások működés,felh.Óvoda'!E11</f>
        <v>0</v>
      </c>
      <c r="E11" s="131">
        <f t="shared" si="0"/>
        <v>0</v>
      </c>
      <c r="F11" s="132"/>
    </row>
    <row r="12" spans="1:6" ht="18" customHeight="1">
      <c r="A12" s="81" t="s">
        <v>59</v>
      </c>
      <c r="B12" s="80" t="s">
        <v>60</v>
      </c>
      <c r="C12" s="9">
        <f>'2.kiadások működés,felh.Önk.'!T12</f>
        <v>220000</v>
      </c>
      <c r="D12" s="9">
        <f>'4.kiadások működés,felh.Óvoda'!E12</f>
        <v>30000</v>
      </c>
      <c r="E12" s="131">
        <f t="shared" si="0"/>
        <v>250000</v>
      </c>
      <c r="F12" s="132"/>
    </row>
    <row r="13" spans="1:6" ht="18" customHeight="1">
      <c r="A13" s="81" t="s">
        <v>61</v>
      </c>
      <c r="B13" s="80" t="s">
        <v>62</v>
      </c>
      <c r="C13" s="9">
        <f>'2.kiadások működés,felh.Önk.'!T13</f>
        <v>0</v>
      </c>
      <c r="D13" s="9">
        <f>'4.kiadások működés,felh.Óvoda'!E13</f>
        <v>0</v>
      </c>
      <c r="E13" s="131">
        <f t="shared" si="0"/>
        <v>0</v>
      </c>
      <c r="F13" s="132"/>
    </row>
    <row r="14" spans="1:6" ht="18" customHeight="1">
      <c r="A14" s="82" t="s">
        <v>63</v>
      </c>
      <c r="B14" s="80" t="s">
        <v>64</v>
      </c>
      <c r="C14" s="9">
        <f>'2.kiadások működés,felh.Önk.'!T14</f>
        <v>985000</v>
      </c>
      <c r="D14" s="9">
        <f>'4.kiadások működés,felh.Óvoda'!E14</f>
        <v>130000</v>
      </c>
      <c r="E14" s="131">
        <f t="shared" si="0"/>
        <v>1115000</v>
      </c>
      <c r="F14" s="132"/>
    </row>
    <row r="15" spans="1:6" ht="18" customHeight="1">
      <c r="A15" s="82" t="s">
        <v>65</v>
      </c>
      <c r="B15" s="80" t="s">
        <v>66</v>
      </c>
      <c r="C15" s="9">
        <f>'2.kiadások működés,felh.Önk.'!T15</f>
        <v>0</v>
      </c>
      <c r="D15" s="9">
        <f>'4.kiadások működés,felh.Óvoda'!E15</f>
        <v>0</v>
      </c>
      <c r="E15" s="131">
        <f t="shared" si="0"/>
        <v>0</v>
      </c>
      <c r="F15" s="132"/>
    </row>
    <row r="16" spans="1:6" ht="18" customHeight="1">
      <c r="A16" s="82" t="s">
        <v>67</v>
      </c>
      <c r="B16" s="80" t="s">
        <v>68</v>
      </c>
      <c r="C16" s="9">
        <f>'2.kiadások működés,felh.Önk.'!T16</f>
        <v>0</v>
      </c>
      <c r="D16" s="9">
        <f>'4.kiadások működés,felh.Óvoda'!E16</f>
        <v>0</v>
      </c>
      <c r="E16" s="131">
        <f t="shared" si="0"/>
        <v>0</v>
      </c>
      <c r="F16" s="132"/>
    </row>
    <row r="17" spans="1:6" ht="18" customHeight="1">
      <c r="A17" s="82" t="s">
        <v>69</v>
      </c>
      <c r="B17" s="80" t="s">
        <v>70</v>
      </c>
      <c r="C17" s="9">
        <f>'2.kiadások működés,felh.Önk.'!T17</f>
        <v>0</v>
      </c>
      <c r="D17" s="9">
        <f>'4.kiadások működés,felh.Óvoda'!E17</f>
        <v>0</v>
      </c>
      <c r="E17" s="131">
        <f t="shared" si="0"/>
        <v>0</v>
      </c>
      <c r="F17" s="132"/>
    </row>
    <row r="18" spans="1:6" ht="18" customHeight="1">
      <c r="A18" s="82" t="s">
        <v>71</v>
      </c>
      <c r="B18" s="80" t="s">
        <v>72</v>
      </c>
      <c r="C18" s="9">
        <f>'2.kiadások működés,felh.Önk.'!T18</f>
        <v>878191</v>
      </c>
      <c r="D18" s="9">
        <f>'4.kiadások működés,felh.Óvoda'!E18</f>
        <v>0</v>
      </c>
      <c r="E18" s="131">
        <f t="shared" si="0"/>
        <v>878191</v>
      </c>
      <c r="F18" s="132"/>
    </row>
    <row r="19" spans="1:6" ht="18" customHeight="1">
      <c r="A19" s="84" t="s">
        <v>73</v>
      </c>
      <c r="B19" s="85" t="s">
        <v>74</v>
      </c>
      <c r="C19" s="11">
        <f>SUM(C6:C18)</f>
        <v>37182866</v>
      </c>
      <c r="D19" s="11">
        <f>SUM(D6:D18)</f>
        <v>11266945</v>
      </c>
      <c r="E19" s="131">
        <f>SUM(E6:E18)</f>
        <v>48449811</v>
      </c>
      <c r="F19" s="130"/>
    </row>
    <row r="20" spans="1:6" ht="18" customHeight="1">
      <c r="A20" s="82" t="s">
        <v>75</v>
      </c>
      <c r="B20" s="80" t="s">
        <v>76</v>
      </c>
      <c r="C20" s="9">
        <f>'2.kiadások működés,felh.Önk.'!T20</f>
        <v>2960244</v>
      </c>
      <c r="D20" s="9">
        <f>'4.kiadások működés,felh.Óvoda'!E20</f>
        <v>0</v>
      </c>
      <c r="E20" s="131">
        <f>SUM(C20:D20)</f>
        <v>2960244</v>
      </c>
      <c r="F20" s="132"/>
    </row>
    <row r="21" spans="1:6" ht="18" customHeight="1">
      <c r="A21" s="82" t="s">
        <v>77</v>
      </c>
      <c r="B21" s="80" t="s">
        <v>78</v>
      </c>
      <c r="C21" s="9">
        <f>'2.kiadások működés,felh.Önk.'!T21</f>
        <v>3500000</v>
      </c>
      <c r="D21" s="9">
        <f>'4.kiadások működés,felh.Óvoda'!E21</f>
        <v>0</v>
      </c>
      <c r="E21" s="131">
        <f>SUM(C21:D21)</f>
        <v>3500000</v>
      </c>
      <c r="F21" s="132"/>
    </row>
    <row r="22" spans="1:6" ht="18" customHeight="1">
      <c r="A22" s="88" t="s">
        <v>79</v>
      </c>
      <c r="B22" s="80" t="s">
        <v>80</v>
      </c>
      <c r="C22" s="9">
        <f>'2.kiadások működés,felh.Önk.'!T22</f>
        <v>995000</v>
      </c>
      <c r="D22" s="9">
        <f>'4.kiadások működés,felh.Óvoda'!E22</f>
        <v>0</v>
      </c>
      <c r="E22" s="131">
        <f>SUM(C22:D22)</f>
        <v>995000</v>
      </c>
      <c r="F22" s="132"/>
    </row>
    <row r="23" spans="1:6" ht="18" customHeight="1">
      <c r="A23" s="89" t="s">
        <v>81</v>
      </c>
      <c r="B23" s="85" t="s">
        <v>82</v>
      </c>
      <c r="C23" s="9">
        <f>SUM(C20:C22)</f>
        <v>7455244</v>
      </c>
      <c r="D23" s="9">
        <f>SUM(D20:D22)</f>
        <v>0</v>
      </c>
      <c r="E23" s="131">
        <f>SUM(E20:E22)</f>
        <v>7455244</v>
      </c>
      <c r="F23" s="130"/>
    </row>
    <row r="24" spans="1:6" ht="18" customHeight="1">
      <c r="A24" s="90" t="s">
        <v>83</v>
      </c>
      <c r="B24" s="91" t="s">
        <v>84</v>
      </c>
      <c r="C24" s="11">
        <f>C19+C23</f>
        <v>44638110</v>
      </c>
      <c r="D24" s="11">
        <f>D19+D23</f>
        <v>11266945</v>
      </c>
      <c r="E24" s="131">
        <f aca="true" t="shared" si="1" ref="E24:E32">SUM(C24:D24)</f>
        <v>55905055</v>
      </c>
      <c r="F24" s="130"/>
    </row>
    <row r="25" spans="1:6" ht="18" customHeight="1">
      <c r="A25" s="92" t="s">
        <v>85</v>
      </c>
      <c r="B25" s="91" t="s">
        <v>86</v>
      </c>
      <c r="C25" s="11">
        <f>'2.kiadások működés,felh.Önk.'!T25</f>
        <v>5130823</v>
      </c>
      <c r="D25" s="11">
        <v>2194253</v>
      </c>
      <c r="E25" s="131">
        <f t="shared" si="1"/>
        <v>7325076</v>
      </c>
      <c r="F25" s="130"/>
    </row>
    <row r="26" spans="1:6" ht="18" customHeight="1">
      <c r="A26" s="82" t="s">
        <v>87</v>
      </c>
      <c r="B26" s="80" t="s">
        <v>88</v>
      </c>
      <c r="C26" s="9">
        <f>'2.kiadások működés,felh.Önk.'!T26</f>
        <v>0</v>
      </c>
      <c r="D26" s="9">
        <f>'4.kiadások működés,felh.Óvoda'!E26</f>
        <v>0</v>
      </c>
      <c r="E26" s="131">
        <f t="shared" si="1"/>
        <v>0</v>
      </c>
      <c r="F26" s="132"/>
    </row>
    <row r="27" spans="1:6" ht="18" customHeight="1">
      <c r="A27" s="82" t="s">
        <v>89</v>
      </c>
      <c r="B27" s="80" t="s">
        <v>90</v>
      </c>
      <c r="C27" s="9">
        <f>'2.kiadások működés,felh.Önk.'!T27</f>
        <v>4927752</v>
      </c>
      <c r="D27" s="9">
        <f>'4.kiadások működés,felh.Óvoda'!E27</f>
        <v>55000</v>
      </c>
      <c r="E27" s="131">
        <f t="shared" si="1"/>
        <v>4982752</v>
      </c>
      <c r="F27" s="132"/>
    </row>
    <row r="28" spans="1:6" ht="18" customHeight="1">
      <c r="A28" s="82" t="s">
        <v>91</v>
      </c>
      <c r="B28" s="80" t="s">
        <v>92</v>
      </c>
      <c r="C28" s="9">
        <f>'2.kiadások működés,felh.Önk.'!T28</f>
        <v>0</v>
      </c>
      <c r="D28" s="9">
        <f>'4.kiadások működés,felh.Óvoda'!E28</f>
        <v>0</v>
      </c>
      <c r="E28" s="131">
        <f t="shared" si="1"/>
        <v>0</v>
      </c>
      <c r="F28" s="132"/>
    </row>
    <row r="29" spans="1:6" ht="18" customHeight="1">
      <c r="A29" s="89" t="s">
        <v>93</v>
      </c>
      <c r="B29" s="85" t="s">
        <v>94</v>
      </c>
      <c r="C29" s="11">
        <f>SUM(C26:C28)</f>
        <v>4927752</v>
      </c>
      <c r="D29" s="11">
        <f>SUM(D26:D28)</f>
        <v>55000</v>
      </c>
      <c r="E29" s="131">
        <f t="shared" si="1"/>
        <v>4982752</v>
      </c>
      <c r="F29" s="130"/>
    </row>
    <row r="30" spans="1:6" ht="18" customHeight="1">
      <c r="A30" s="82" t="s">
        <v>95</v>
      </c>
      <c r="B30" s="80" t="s">
        <v>96</v>
      </c>
      <c r="C30" s="9">
        <f>'2.kiadások működés,felh.Önk.'!T30</f>
        <v>44200</v>
      </c>
      <c r="D30" s="9">
        <f>'4.kiadások működés,felh.Óvoda'!E30</f>
        <v>0</v>
      </c>
      <c r="E30" s="131">
        <f t="shared" si="1"/>
        <v>44200</v>
      </c>
      <c r="F30" s="132"/>
    </row>
    <row r="31" spans="1:6" ht="18" customHeight="1">
      <c r="A31" s="82" t="s">
        <v>97</v>
      </c>
      <c r="B31" s="80" t="s">
        <v>98</v>
      </c>
      <c r="C31" s="9">
        <f>'2.kiadások működés,felh.Önk.'!T31</f>
        <v>165468</v>
      </c>
      <c r="D31" s="9">
        <f>'4.kiadások működés,felh.Óvoda'!E31</f>
        <v>0</v>
      </c>
      <c r="E31" s="131">
        <f t="shared" si="1"/>
        <v>165468</v>
      </c>
      <c r="F31" s="132"/>
    </row>
    <row r="32" spans="1:6" ht="18" customHeight="1">
      <c r="A32" s="89" t="s">
        <v>99</v>
      </c>
      <c r="B32" s="85" t="s">
        <v>100</v>
      </c>
      <c r="C32" s="11">
        <f>SUM(C30:C31)</f>
        <v>209668</v>
      </c>
      <c r="D32" s="11"/>
      <c r="E32" s="131">
        <f t="shared" si="1"/>
        <v>209668</v>
      </c>
      <c r="F32" s="130"/>
    </row>
    <row r="33" spans="1:6" ht="18" customHeight="1">
      <c r="A33" s="82" t="s">
        <v>101</v>
      </c>
      <c r="B33" s="80" t="s">
        <v>102</v>
      </c>
      <c r="C33" s="9">
        <f>'2.kiadások működés,felh.Önk.'!T33</f>
        <v>911240</v>
      </c>
      <c r="D33" s="9">
        <f>'4.kiadások működés,felh.Óvoda'!E33</f>
        <v>175000</v>
      </c>
      <c r="E33" s="131">
        <f aca="true" t="shared" si="2" ref="E33:E39">SUM(C33:D33)</f>
        <v>1086240</v>
      </c>
      <c r="F33" s="132"/>
    </row>
    <row r="34" spans="1:6" ht="18" customHeight="1">
      <c r="A34" s="82" t="s">
        <v>103</v>
      </c>
      <c r="B34" s="80" t="s">
        <v>104</v>
      </c>
      <c r="C34" s="9">
        <f>'2.kiadások működés,felh.Önk.'!T34</f>
        <v>849164</v>
      </c>
      <c r="D34" s="9">
        <f>'4.kiadások működés,felh.Óvoda'!E34</f>
        <v>0</v>
      </c>
      <c r="E34" s="131">
        <f t="shared" si="2"/>
        <v>849164</v>
      </c>
      <c r="F34" s="132"/>
    </row>
    <row r="35" spans="1:6" ht="18" customHeight="1">
      <c r="A35" s="82" t="s">
        <v>105</v>
      </c>
      <c r="B35" s="80" t="s">
        <v>106</v>
      </c>
      <c r="C35" s="9">
        <f>'2.kiadások működés,felh.Önk.'!T35</f>
        <v>25000</v>
      </c>
      <c r="D35" s="9">
        <f>'4.kiadások működés,felh.Óvoda'!E35</f>
        <v>10000</v>
      </c>
      <c r="E35" s="131">
        <f t="shared" si="2"/>
        <v>35000</v>
      </c>
      <c r="F35" s="132"/>
    </row>
    <row r="36" spans="1:6" ht="18" customHeight="1">
      <c r="A36" s="82" t="s">
        <v>107</v>
      </c>
      <c r="B36" s="80" t="s">
        <v>108</v>
      </c>
      <c r="C36" s="9">
        <f>'2.kiadások működés,felh.Önk.'!T36</f>
        <v>901780</v>
      </c>
      <c r="D36" s="9">
        <f>'4.kiadások működés,felh.Óvoda'!D36</f>
        <v>0</v>
      </c>
      <c r="E36" s="131">
        <f t="shared" si="2"/>
        <v>901780</v>
      </c>
      <c r="F36" s="132"/>
    </row>
    <row r="37" spans="1:6" ht="18" customHeight="1">
      <c r="A37" s="93" t="s">
        <v>109</v>
      </c>
      <c r="B37" s="80" t="s">
        <v>110</v>
      </c>
      <c r="C37" s="9">
        <f>'2.kiadások működés,felh.Önk.'!T37</f>
        <v>0</v>
      </c>
      <c r="D37" s="9">
        <f>'4.kiadások működés,felh.Óvoda'!E37</f>
        <v>0</v>
      </c>
      <c r="E37" s="131">
        <f t="shared" si="2"/>
        <v>0</v>
      </c>
      <c r="F37" s="132"/>
    </row>
    <row r="38" spans="1:6" ht="18" customHeight="1">
      <c r="A38" s="88" t="s">
        <v>111</v>
      </c>
      <c r="B38" s="80" t="s">
        <v>112</v>
      </c>
      <c r="C38" s="9">
        <f>'2.kiadások működés,felh.Önk.'!T38</f>
        <v>106600</v>
      </c>
      <c r="D38" s="9">
        <f>'4.kiadások működés,felh.Óvoda'!E38</f>
        <v>0</v>
      </c>
      <c r="E38" s="131">
        <f t="shared" si="2"/>
        <v>106600</v>
      </c>
      <c r="F38" s="132"/>
    </row>
    <row r="39" spans="1:6" ht="18" customHeight="1">
      <c r="A39" s="82" t="s">
        <v>113</v>
      </c>
      <c r="B39" s="80" t="s">
        <v>114</v>
      </c>
      <c r="C39" s="9">
        <f>'2.kiadások működés,felh.Önk.'!T39</f>
        <v>6197285</v>
      </c>
      <c r="D39" s="9">
        <f>'4.kiadások működés,felh.Óvoda'!E39</f>
        <v>105000</v>
      </c>
      <c r="E39" s="131">
        <f t="shared" si="2"/>
        <v>6302285</v>
      </c>
      <c r="F39" s="132"/>
    </row>
    <row r="40" spans="1:6" ht="18" customHeight="1">
      <c r="A40" s="89" t="s">
        <v>115</v>
      </c>
      <c r="B40" s="85" t="s">
        <v>116</v>
      </c>
      <c r="C40" s="11">
        <f>SUM(C33:C39)</f>
        <v>8991069</v>
      </c>
      <c r="D40" s="11">
        <f>SUM(D33:D39)</f>
        <v>290000</v>
      </c>
      <c r="E40" s="131">
        <f aca="true" t="shared" si="3" ref="E40:E48">SUM(C40:D40)</f>
        <v>9281069</v>
      </c>
      <c r="F40" s="130"/>
    </row>
    <row r="41" spans="1:6" ht="18" customHeight="1">
      <c r="A41" s="82" t="s">
        <v>117</v>
      </c>
      <c r="B41" s="80" t="s">
        <v>118</v>
      </c>
      <c r="C41" s="9">
        <f>'2.kiadások működés,felh.Önk.'!T41</f>
        <v>5903408</v>
      </c>
      <c r="D41" s="9">
        <f>'4.kiadások működés,felh.Óvoda'!E41</f>
        <v>10000</v>
      </c>
      <c r="E41" s="131">
        <f t="shared" si="3"/>
        <v>5913408</v>
      </c>
      <c r="F41" s="132"/>
    </row>
    <row r="42" spans="1:6" ht="18" customHeight="1">
      <c r="A42" s="82" t="s">
        <v>119</v>
      </c>
      <c r="B42" s="80" t="s">
        <v>120</v>
      </c>
      <c r="C42" s="9">
        <f>'2.kiadások működés,felh.Önk.'!T42</f>
        <v>0</v>
      </c>
      <c r="D42" s="9">
        <f>'4.kiadások működés,felh.Óvoda'!E42</f>
        <v>0</v>
      </c>
      <c r="E42" s="131">
        <f t="shared" si="3"/>
        <v>0</v>
      </c>
      <c r="F42" s="132"/>
    </row>
    <row r="43" spans="1:6" ht="18" customHeight="1">
      <c r="A43" s="89" t="s">
        <v>121</v>
      </c>
      <c r="B43" s="85" t="s">
        <v>122</v>
      </c>
      <c r="C43" s="11">
        <f>SUM(C41:C42)</f>
        <v>5903408</v>
      </c>
      <c r="D43" s="11">
        <f>SUM(D41:D42)</f>
        <v>10000</v>
      </c>
      <c r="E43" s="131">
        <f t="shared" si="3"/>
        <v>5913408</v>
      </c>
      <c r="F43" s="130"/>
    </row>
    <row r="44" spans="1:6" ht="18" customHeight="1">
      <c r="A44" s="82" t="s">
        <v>123</v>
      </c>
      <c r="B44" s="80" t="s">
        <v>124</v>
      </c>
      <c r="C44" s="9">
        <f>'2.kiadások működés,felh.Önk.'!T44</f>
        <v>3148757</v>
      </c>
      <c r="D44" s="9">
        <f>'4.kiadások működés,felh.Óvoda'!E44</f>
        <v>93150</v>
      </c>
      <c r="E44" s="131">
        <f t="shared" si="3"/>
        <v>3241907</v>
      </c>
      <c r="F44" s="132"/>
    </row>
    <row r="45" spans="1:6" ht="18" customHeight="1">
      <c r="A45" s="82" t="s">
        <v>125</v>
      </c>
      <c r="B45" s="80" t="s">
        <v>126</v>
      </c>
      <c r="C45" s="9">
        <f>'2.kiadások működés,felh.Önk.'!T45</f>
        <v>0</v>
      </c>
      <c r="D45" s="9">
        <f>'4.kiadások működés,felh.Óvoda'!E45</f>
        <v>0</v>
      </c>
      <c r="E45" s="131">
        <f t="shared" si="3"/>
        <v>0</v>
      </c>
      <c r="F45" s="132"/>
    </row>
    <row r="46" spans="1:6" ht="18" customHeight="1">
      <c r="A46" s="82" t="s">
        <v>127</v>
      </c>
      <c r="B46" s="80" t="s">
        <v>128</v>
      </c>
      <c r="C46" s="9">
        <f>'2.kiadások működés,felh.Önk.'!T46</f>
        <v>10000</v>
      </c>
      <c r="D46" s="9">
        <f>'4.kiadások működés,felh.Óvoda'!E46</f>
        <v>0</v>
      </c>
      <c r="E46" s="131">
        <f t="shared" si="3"/>
        <v>10000</v>
      </c>
      <c r="F46" s="132"/>
    </row>
    <row r="47" spans="1:6" ht="18" customHeight="1">
      <c r="A47" s="82" t="s">
        <v>129</v>
      </c>
      <c r="B47" s="80" t="s">
        <v>130</v>
      </c>
      <c r="C47" s="9">
        <f>'2.kiadások működés,felh.Önk.'!T47</f>
        <v>0</v>
      </c>
      <c r="D47" s="9">
        <f>'4.kiadások működés,felh.Óvoda'!E47</f>
        <v>0</v>
      </c>
      <c r="E47" s="131">
        <f t="shared" si="3"/>
        <v>0</v>
      </c>
      <c r="F47" s="132"/>
    </row>
    <row r="48" spans="1:6" ht="18" customHeight="1">
      <c r="A48" s="82" t="s">
        <v>131</v>
      </c>
      <c r="B48" s="80" t="s">
        <v>132</v>
      </c>
      <c r="C48" s="9">
        <f>'2.kiadások működés,felh.Önk.'!T48</f>
        <v>205874</v>
      </c>
      <c r="D48" s="9">
        <f>'4.kiadások működés,felh.Óvoda'!E48</f>
        <v>5000</v>
      </c>
      <c r="E48" s="131">
        <f t="shared" si="3"/>
        <v>210874</v>
      </c>
      <c r="F48" s="132"/>
    </row>
    <row r="49" spans="1:6" ht="18" customHeight="1">
      <c r="A49" s="89" t="s">
        <v>133</v>
      </c>
      <c r="B49" s="85" t="s">
        <v>134</v>
      </c>
      <c r="C49" s="11">
        <f>SUM(C44:C48)</f>
        <v>3364631</v>
      </c>
      <c r="D49" s="11">
        <f>SUM(D44:D48)</f>
        <v>98150</v>
      </c>
      <c r="E49" s="131">
        <f>SUM(E44:E48)</f>
        <v>3462781</v>
      </c>
      <c r="F49" s="130"/>
    </row>
    <row r="50" spans="1:6" ht="18" customHeight="1">
      <c r="A50" s="92" t="s">
        <v>135</v>
      </c>
      <c r="B50" s="91" t="s">
        <v>136</v>
      </c>
      <c r="C50" s="11">
        <f>C29+C32+C40+C43+C49</f>
        <v>23396528</v>
      </c>
      <c r="D50" s="11">
        <f>SUM(D49,D43,D40,D32,D29)</f>
        <v>453150</v>
      </c>
      <c r="E50" s="131">
        <f aca="true" t="shared" si="4" ref="E50:E64">SUM(C50:D50)</f>
        <v>23849678</v>
      </c>
      <c r="F50" s="130"/>
    </row>
    <row r="51" spans="1:6" ht="18" customHeight="1">
      <c r="A51" s="94" t="s">
        <v>137</v>
      </c>
      <c r="B51" s="80" t="s">
        <v>138</v>
      </c>
      <c r="C51" s="133">
        <f>'2.kiadások működés,felh.Önk.'!T51</f>
        <v>0</v>
      </c>
      <c r="D51" s="9">
        <f>'4.kiadások működés,felh.Óvoda'!E51</f>
        <v>0</v>
      </c>
      <c r="E51" s="131">
        <f t="shared" si="4"/>
        <v>0</v>
      </c>
      <c r="F51" s="132"/>
    </row>
    <row r="52" spans="1:6" ht="18" customHeight="1">
      <c r="A52" s="94" t="s">
        <v>139</v>
      </c>
      <c r="B52" s="80" t="s">
        <v>140</v>
      </c>
      <c r="C52" s="9">
        <f>'2.kiadások működés,felh.Önk.'!T52</f>
        <v>702000</v>
      </c>
      <c r="D52" s="9">
        <f>'4.kiadások működés,felh.Óvoda'!E52</f>
        <v>0</v>
      </c>
      <c r="E52" s="131">
        <f t="shared" si="4"/>
        <v>702000</v>
      </c>
      <c r="F52" s="132"/>
    </row>
    <row r="53" spans="1:6" ht="18" customHeight="1">
      <c r="A53" s="95" t="s">
        <v>141</v>
      </c>
      <c r="B53" s="80" t="s">
        <v>142</v>
      </c>
      <c r="C53" s="9">
        <f>'2.kiadások működés,felh.Önk.'!T53</f>
        <v>0</v>
      </c>
      <c r="D53" s="9">
        <f>'4.kiadások működés,felh.Óvoda'!E53</f>
        <v>0</v>
      </c>
      <c r="E53" s="131">
        <f t="shared" si="4"/>
        <v>0</v>
      </c>
      <c r="F53" s="132"/>
    </row>
    <row r="54" spans="1:6" ht="18" customHeight="1">
      <c r="A54" s="95" t="s">
        <v>143</v>
      </c>
      <c r="B54" s="80" t="s">
        <v>144</v>
      </c>
      <c r="C54" s="9">
        <f>'2.kiadások működés,felh.Önk.'!T54</f>
        <v>0</v>
      </c>
      <c r="D54" s="9">
        <f>'4.kiadások működés,felh.Óvoda'!E54</f>
        <v>0</v>
      </c>
      <c r="E54" s="131">
        <f t="shared" si="4"/>
        <v>0</v>
      </c>
      <c r="F54" s="132"/>
    </row>
    <row r="55" spans="1:6" ht="18" customHeight="1">
      <c r="A55" s="95" t="s">
        <v>145</v>
      </c>
      <c r="B55" s="80" t="s">
        <v>146</v>
      </c>
      <c r="C55" s="9">
        <f>'2.kiadások működés,felh.Önk.'!T55</f>
        <v>0</v>
      </c>
      <c r="D55" s="9">
        <f>'4.kiadások működés,felh.Óvoda'!E55</f>
        <v>0</v>
      </c>
      <c r="E55" s="131">
        <f t="shared" si="4"/>
        <v>0</v>
      </c>
      <c r="F55" s="132"/>
    </row>
    <row r="56" spans="1:6" ht="18" customHeight="1">
      <c r="A56" s="94" t="s">
        <v>147</v>
      </c>
      <c r="B56" s="80" t="s">
        <v>148</v>
      </c>
      <c r="C56" s="9">
        <f>'2.kiadások működés,felh.Önk.'!T56</f>
        <v>0</v>
      </c>
      <c r="D56" s="9">
        <f>'4.kiadások működés,felh.Óvoda'!E56</f>
        <v>0</v>
      </c>
      <c r="E56" s="131">
        <f t="shared" si="4"/>
        <v>0</v>
      </c>
      <c r="F56" s="132"/>
    </row>
    <row r="57" spans="1:6" ht="18" customHeight="1">
      <c r="A57" s="94" t="s">
        <v>149</v>
      </c>
      <c r="B57" s="80" t="s">
        <v>150</v>
      </c>
      <c r="C57" s="9">
        <f>'2.kiadások működés,felh.Önk.'!T57</f>
        <v>0</v>
      </c>
      <c r="D57" s="9">
        <f>'4.kiadások működés,felh.Óvoda'!E57</f>
        <v>0</v>
      </c>
      <c r="E57" s="131">
        <f t="shared" si="4"/>
        <v>0</v>
      </c>
      <c r="F57" s="132"/>
    </row>
    <row r="58" spans="1:6" ht="18" customHeight="1">
      <c r="A58" s="94" t="s">
        <v>151</v>
      </c>
      <c r="B58" s="80" t="s">
        <v>152</v>
      </c>
      <c r="C58" s="9">
        <f>'2.kiadások működés,felh.Önk.'!T58</f>
        <v>4395396</v>
      </c>
      <c r="D58" s="9">
        <f>'4.kiadások működés,felh.Óvoda'!E58</f>
        <v>0</v>
      </c>
      <c r="E58" s="131">
        <f t="shared" si="4"/>
        <v>4395396</v>
      </c>
      <c r="F58" s="132"/>
    </row>
    <row r="59" spans="1:6" ht="18" customHeight="1">
      <c r="A59" s="96" t="s">
        <v>153</v>
      </c>
      <c r="B59" s="91" t="s">
        <v>154</v>
      </c>
      <c r="C59" s="11">
        <f>SUM(C51:C58)</f>
        <v>5097396</v>
      </c>
      <c r="D59" s="11">
        <f>SUM(D51:D58)</f>
        <v>0</v>
      </c>
      <c r="E59" s="131">
        <f t="shared" si="4"/>
        <v>5097396</v>
      </c>
      <c r="F59" s="130"/>
    </row>
    <row r="60" spans="1:6" ht="18" customHeight="1">
      <c r="A60" s="97" t="s">
        <v>155</v>
      </c>
      <c r="B60" s="80" t="s">
        <v>156</v>
      </c>
      <c r="C60" s="9">
        <f>'2.kiadások működés,felh.Önk.'!T60</f>
        <v>0</v>
      </c>
      <c r="D60" s="9">
        <f>'4.kiadások működés,felh.Óvoda'!E60</f>
        <v>0</v>
      </c>
      <c r="E60" s="131">
        <f t="shared" si="4"/>
        <v>0</v>
      </c>
      <c r="F60" s="132"/>
    </row>
    <row r="61" spans="1:6" ht="18" customHeight="1">
      <c r="A61" s="97" t="s">
        <v>157</v>
      </c>
      <c r="B61" s="80" t="s">
        <v>158</v>
      </c>
      <c r="C61" s="9">
        <f>'2.kiadások működés,felh.Önk.'!T61</f>
        <v>10260</v>
      </c>
      <c r="D61" s="9">
        <f>'4.kiadások működés,felh.Óvoda'!E61</f>
        <v>0</v>
      </c>
      <c r="E61" s="131">
        <f t="shared" si="4"/>
        <v>10260</v>
      </c>
      <c r="F61" s="132"/>
    </row>
    <row r="62" spans="1:6" ht="18" customHeight="1">
      <c r="A62" s="97" t="s">
        <v>159</v>
      </c>
      <c r="B62" s="80" t="s">
        <v>160</v>
      </c>
      <c r="C62" s="9">
        <f>'2.kiadások működés,felh.Önk.'!T62</f>
        <v>0</v>
      </c>
      <c r="D62" s="9">
        <f>'4.kiadások működés,felh.Óvoda'!E62</f>
        <v>0</v>
      </c>
      <c r="E62" s="131">
        <f t="shared" si="4"/>
        <v>0</v>
      </c>
      <c r="F62" s="132"/>
    </row>
    <row r="63" spans="1:6" ht="18" customHeight="1">
      <c r="A63" s="97" t="s">
        <v>161</v>
      </c>
      <c r="B63" s="80" t="s">
        <v>162</v>
      </c>
      <c r="C63" s="9">
        <f>'2.kiadások működés,felh.Önk.'!T63</f>
        <v>0</v>
      </c>
      <c r="D63" s="9">
        <f>'4.kiadások működés,felh.Óvoda'!E63</f>
        <v>0</v>
      </c>
      <c r="E63" s="131">
        <f t="shared" si="4"/>
        <v>0</v>
      </c>
      <c r="F63" s="132"/>
    </row>
    <row r="64" spans="1:6" ht="18" customHeight="1">
      <c r="A64" s="97" t="s">
        <v>163</v>
      </c>
      <c r="B64" s="80" t="s">
        <v>164</v>
      </c>
      <c r="C64" s="9">
        <f>'2.kiadások működés,felh.Önk.'!T64</f>
        <v>0</v>
      </c>
      <c r="D64" s="9">
        <f>'4.kiadások működés,felh.Óvoda'!E64</f>
        <v>0</v>
      </c>
      <c r="E64" s="131">
        <f t="shared" si="4"/>
        <v>0</v>
      </c>
      <c r="F64" s="132"/>
    </row>
    <row r="65" spans="1:6" ht="18" customHeight="1">
      <c r="A65" s="97" t="s">
        <v>165</v>
      </c>
      <c r="B65" s="80" t="s">
        <v>166</v>
      </c>
      <c r="C65" s="9">
        <f>'2.kiadások működés,felh.Önk.'!T65</f>
        <v>332122</v>
      </c>
      <c r="D65" s="9">
        <f>'4.kiadások működés,felh.Óvoda'!E65</f>
        <v>0</v>
      </c>
      <c r="E65" s="131">
        <f aca="true" t="shared" si="5" ref="E65:E72">SUM(C65:D65)</f>
        <v>332122</v>
      </c>
      <c r="F65" s="132"/>
    </row>
    <row r="66" spans="1:6" ht="18" customHeight="1">
      <c r="A66" s="97" t="s">
        <v>167</v>
      </c>
      <c r="B66" s="80" t="s">
        <v>168</v>
      </c>
      <c r="C66" s="9">
        <f>'2.kiadások működés,felh.Önk.'!T66</f>
        <v>0</v>
      </c>
      <c r="D66" s="9">
        <f>'4.kiadások működés,felh.Óvoda'!E66</f>
        <v>0</v>
      </c>
      <c r="E66" s="131">
        <f t="shared" si="5"/>
        <v>0</v>
      </c>
      <c r="F66" s="132"/>
    </row>
    <row r="67" spans="1:6" ht="18" customHeight="1">
      <c r="A67" s="97" t="s">
        <v>169</v>
      </c>
      <c r="B67" s="80" t="s">
        <v>170</v>
      </c>
      <c r="C67" s="9">
        <f>'2.kiadások működés,felh.Önk.'!T67</f>
        <v>700000</v>
      </c>
      <c r="D67" s="9">
        <f>'4.kiadások működés,felh.Óvoda'!E67</f>
        <v>0</v>
      </c>
      <c r="E67" s="131">
        <f t="shared" si="5"/>
        <v>700000</v>
      </c>
      <c r="F67" s="132"/>
    </row>
    <row r="68" spans="1:6" ht="18" customHeight="1">
      <c r="A68" s="97" t="s">
        <v>171</v>
      </c>
      <c r="B68" s="80" t="s">
        <v>172</v>
      </c>
      <c r="C68" s="9">
        <f>'2.kiadások működés,felh.Önk.'!T68</f>
        <v>0</v>
      </c>
      <c r="D68" s="9">
        <f>'4.kiadások működés,felh.Óvoda'!E68</f>
        <v>0</v>
      </c>
      <c r="E68" s="131">
        <f t="shared" si="5"/>
        <v>0</v>
      </c>
      <c r="F68" s="132"/>
    </row>
    <row r="69" spans="1:6" ht="18" customHeight="1">
      <c r="A69" s="98" t="s">
        <v>173</v>
      </c>
      <c r="B69" s="80" t="s">
        <v>174</v>
      </c>
      <c r="C69" s="9">
        <f>'2.kiadások működés,felh.Önk.'!T69</f>
        <v>0</v>
      </c>
      <c r="D69" s="9">
        <f>'4.kiadások működés,felh.Óvoda'!E69</f>
        <v>0</v>
      </c>
      <c r="E69" s="131">
        <f t="shared" si="5"/>
        <v>0</v>
      </c>
      <c r="F69" s="132"/>
    </row>
    <row r="70" spans="1:6" ht="18" customHeight="1">
      <c r="A70" s="97" t="s">
        <v>175</v>
      </c>
      <c r="B70" s="80" t="s">
        <v>176</v>
      </c>
      <c r="C70" s="9">
        <f>'2.kiadások működés,felh.Önk.'!T70</f>
        <v>0</v>
      </c>
      <c r="D70" s="9">
        <f>'4.kiadások működés,felh.Óvoda'!E70</f>
        <v>0</v>
      </c>
      <c r="E70" s="131">
        <f t="shared" si="5"/>
        <v>0</v>
      </c>
      <c r="F70" s="132"/>
    </row>
    <row r="71" spans="1:6" ht="18" customHeight="1">
      <c r="A71" s="98" t="s">
        <v>177</v>
      </c>
      <c r="B71" s="80" t="s">
        <v>178</v>
      </c>
      <c r="C71" s="9">
        <f>'2.kiadások működés,felh.Önk.'!T71</f>
        <v>3219300</v>
      </c>
      <c r="D71" s="9">
        <f>'4.kiadások működés,felh.Óvoda'!E71</f>
        <v>0</v>
      </c>
      <c r="E71" s="131">
        <f t="shared" si="5"/>
        <v>3219300</v>
      </c>
      <c r="F71" s="132"/>
    </row>
    <row r="72" spans="1:6" ht="18" customHeight="1">
      <c r="A72" s="98" t="s">
        <v>179</v>
      </c>
      <c r="B72" s="80" t="s">
        <v>180</v>
      </c>
      <c r="C72" s="9">
        <f>'2.kiadások működés,felh.Önk.'!T72</f>
        <v>0</v>
      </c>
      <c r="D72" s="9">
        <f>'4.kiadások működés,felh.Óvoda'!E72</f>
        <v>0</v>
      </c>
      <c r="E72" s="131">
        <f t="shared" si="5"/>
        <v>0</v>
      </c>
      <c r="F72" s="132"/>
    </row>
    <row r="73" spans="1:6" ht="18" customHeight="1">
      <c r="A73" s="96" t="s">
        <v>181</v>
      </c>
      <c r="B73" s="91" t="s">
        <v>182</v>
      </c>
      <c r="C73" s="11">
        <f>SUM(C60:C72)</f>
        <v>4261682</v>
      </c>
      <c r="D73" s="11">
        <f>SUM(D60:D72)</f>
        <v>0</v>
      </c>
      <c r="E73" s="131">
        <f>SUM(C73:D73)</f>
        <v>4261682</v>
      </c>
      <c r="F73" s="130"/>
    </row>
    <row r="74" spans="1:6" ht="18" customHeight="1">
      <c r="A74" s="134" t="s">
        <v>183</v>
      </c>
      <c r="B74" s="134"/>
      <c r="C74" s="134"/>
      <c r="D74" s="134"/>
      <c r="E74" s="134"/>
      <c r="F74" s="130"/>
    </row>
    <row r="75" spans="1:6" ht="18" customHeight="1">
      <c r="A75" s="100" t="s">
        <v>184</v>
      </c>
      <c r="B75" s="80" t="s">
        <v>185</v>
      </c>
      <c r="C75" s="9">
        <f>'2.kiadások működés,felh.Önk.'!T75</f>
        <v>8035000</v>
      </c>
      <c r="D75" s="9">
        <f>'4.kiadások működés,felh.Óvoda'!E75</f>
        <v>0</v>
      </c>
      <c r="E75" s="131">
        <f aca="true" t="shared" si="6" ref="E75:E97">SUM(C75:D75)</f>
        <v>8035000</v>
      </c>
      <c r="F75" s="132"/>
    </row>
    <row r="76" spans="1:6" ht="18" customHeight="1">
      <c r="A76" s="100" t="s">
        <v>186</v>
      </c>
      <c r="B76" s="80" t="s">
        <v>187</v>
      </c>
      <c r="C76" s="9">
        <f>'2.kiadások működés,felh.Önk.'!T76</f>
        <v>13646774</v>
      </c>
      <c r="D76" s="9">
        <f>'4.kiadások működés,felh.Óvoda'!E76</f>
        <v>0</v>
      </c>
      <c r="E76" s="131">
        <f t="shared" si="6"/>
        <v>13646774</v>
      </c>
      <c r="F76" s="132"/>
    </row>
    <row r="77" spans="1:6" ht="18" customHeight="1">
      <c r="A77" s="100" t="s">
        <v>188</v>
      </c>
      <c r="B77" s="80" t="s">
        <v>189</v>
      </c>
      <c r="C77" s="9">
        <f>'2.kiadások működés,felh.Önk.'!T77</f>
        <v>0</v>
      </c>
      <c r="D77" s="9">
        <f>'4.kiadások működés,felh.Óvoda'!E77</f>
        <v>0</v>
      </c>
      <c r="E77" s="131">
        <f t="shared" si="6"/>
        <v>0</v>
      </c>
      <c r="F77" s="132"/>
    </row>
    <row r="78" spans="1:6" ht="18" customHeight="1">
      <c r="A78" s="100" t="s">
        <v>190</v>
      </c>
      <c r="B78" s="80" t="s">
        <v>191</v>
      </c>
      <c r="C78" s="9">
        <f>'2.kiadások működés,felh.Önk.'!T78</f>
        <v>4762888</v>
      </c>
      <c r="D78" s="9">
        <f>'4.kiadások működés,felh.Óvoda'!E78</f>
        <v>0</v>
      </c>
      <c r="E78" s="131">
        <f t="shared" si="6"/>
        <v>4762888</v>
      </c>
      <c r="F78" s="132"/>
    </row>
    <row r="79" spans="1:6" ht="18" customHeight="1">
      <c r="A79" s="88" t="s">
        <v>192</v>
      </c>
      <c r="B79" s="80" t="s">
        <v>193</v>
      </c>
      <c r="C79" s="9">
        <f>'2.kiadások működés,felh.Önk.'!T79</f>
        <v>0</v>
      </c>
      <c r="D79" s="9">
        <f>'4.kiadások működés,felh.Óvoda'!E79</f>
        <v>0</v>
      </c>
      <c r="E79" s="131">
        <f t="shared" si="6"/>
        <v>0</v>
      </c>
      <c r="F79" s="132"/>
    </row>
    <row r="80" spans="1:6" ht="18" customHeight="1">
      <c r="A80" s="88" t="s">
        <v>194</v>
      </c>
      <c r="B80" s="80" t="s">
        <v>195</v>
      </c>
      <c r="C80" s="9">
        <f>'2.kiadások működés,felh.Önk.'!T80</f>
        <v>0</v>
      </c>
      <c r="D80" s="9">
        <f>'4.kiadások működés,felh.Óvoda'!E80</f>
        <v>0</v>
      </c>
      <c r="E80" s="131">
        <f t="shared" si="6"/>
        <v>0</v>
      </c>
      <c r="F80" s="132"/>
    </row>
    <row r="81" spans="1:6" ht="18" customHeight="1">
      <c r="A81" s="88" t="s">
        <v>196</v>
      </c>
      <c r="B81" s="80" t="s">
        <v>197</v>
      </c>
      <c r="C81" s="9">
        <f>'2.kiadások működés,felh.Önk.'!T81</f>
        <v>873963</v>
      </c>
      <c r="D81" s="9">
        <f>'4.kiadások működés,felh.Óvoda'!E81</f>
        <v>0</v>
      </c>
      <c r="E81" s="131">
        <f t="shared" si="6"/>
        <v>873963</v>
      </c>
      <c r="F81" s="132"/>
    </row>
    <row r="82" spans="1:6" ht="18" customHeight="1">
      <c r="A82" s="101" t="s">
        <v>198</v>
      </c>
      <c r="B82" s="91" t="s">
        <v>199</v>
      </c>
      <c r="C82" s="11">
        <f>SUM(C75:C81)</f>
        <v>27318625</v>
      </c>
      <c r="D82" s="11">
        <f>SUM(D75:D81)</f>
        <v>0</v>
      </c>
      <c r="E82" s="131">
        <f t="shared" si="6"/>
        <v>27318625</v>
      </c>
      <c r="F82" s="130"/>
    </row>
    <row r="83" spans="1:6" ht="18" customHeight="1">
      <c r="A83" s="94" t="s">
        <v>200</v>
      </c>
      <c r="B83" s="80" t="s">
        <v>201</v>
      </c>
      <c r="C83" s="9">
        <f>'2.kiadások működés,felh.Önk.'!T83</f>
        <v>579527</v>
      </c>
      <c r="D83" s="9">
        <f>'4.kiadások működés,felh.Óvoda'!E83</f>
        <v>0</v>
      </c>
      <c r="E83" s="131">
        <f t="shared" si="6"/>
        <v>579527</v>
      </c>
      <c r="F83" s="132"/>
    </row>
    <row r="84" spans="1:6" ht="18" customHeight="1">
      <c r="A84" s="94" t="s">
        <v>202</v>
      </c>
      <c r="B84" s="80" t="s">
        <v>203</v>
      </c>
      <c r="C84" s="9">
        <f>'2.kiadások működés,felh.Önk.'!T84</f>
        <v>0</v>
      </c>
      <c r="D84" s="9">
        <f>'4.kiadások működés,felh.Óvoda'!E84</f>
        <v>0</v>
      </c>
      <c r="E84" s="131">
        <f t="shared" si="6"/>
        <v>0</v>
      </c>
      <c r="F84" s="132"/>
    </row>
    <row r="85" spans="1:6" ht="18" customHeight="1">
      <c r="A85" s="94" t="s">
        <v>204</v>
      </c>
      <c r="B85" s="80" t="s">
        <v>205</v>
      </c>
      <c r="C85" s="9">
        <f>'2.kiadások működés,felh.Önk.'!T85</f>
        <v>0</v>
      </c>
      <c r="D85" s="9">
        <f>'4.kiadások működés,felh.Óvoda'!E85</f>
        <v>0</v>
      </c>
      <c r="E85" s="131">
        <f t="shared" si="6"/>
        <v>0</v>
      </c>
      <c r="F85" s="132"/>
    </row>
    <row r="86" spans="1:6" ht="18" customHeight="1">
      <c r="A86" s="94" t="s">
        <v>206</v>
      </c>
      <c r="B86" s="80" t="s">
        <v>207</v>
      </c>
      <c r="C86" s="9">
        <f>'2.kiadások működés,felh.Önk.'!T86</f>
        <v>156472</v>
      </c>
      <c r="D86" s="9">
        <f>'4.kiadások működés,felh.Óvoda'!E86</f>
        <v>0</v>
      </c>
      <c r="E86" s="131">
        <f t="shared" si="6"/>
        <v>156472</v>
      </c>
      <c r="F86" s="132"/>
    </row>
    <row r="87" spans="1:6" ht="18" customHeight="1">
      <c r="A87" s="96" t="s">
        <v>208</v>
      </c>
      <c r="B87" s="91" t="s">
        <v>209</v>
      </c>
      <c r="C87" s="11">
        <f>SUM(C83:C86)</f>
        <v>735999</v>
      </c>
      <c r="D87" s="11">
        <f>SUM(D83:D86)</f>
        <v>0</v>
      </c>
      <c r="E87" s="131">
        <f t="shared" si="6"/>
        <v>735999</v>
      </c>
      <c r="F87" s="130"/>
    </row>
    <row r="88" spans="1:6" ht="18" customHeight="1">
      <c r="A88" s="94" t="s">
        <v>210</v>
      </c>
      <c r="B88" s="80" t="s">
        <v>211</v>
      </c>
      <c r="C88" s="9">
        <f>'2.kiadások működés,felh.Önk.'!T88</f>
        <v>0</v>
      </c>
      <c r="D88" s="9">
        <f>'4.kiadások működés,felh.Óvoda'!E88</f>
        <v>0</v>
      </c>
      <c r="E88" s="131">
        <f t="shared" si="6"/>
        <v>0</v>
      </c>
      <c r="F88" s="132"/>
    </row>
    <row r="89" spans="1:6" ht="18" customHeight="1">
      <c r="A89" s="94" t="s">
        <v>212</v>
      </c>
      <c r="B89" s="80" t="s">
        <v>213</v>
      </c>
      <c r="C89" s="9">
        <f>'2.kiadások működés,felh.Önk.'!T89</f>
        <v>0</v>
      </c>
      <c r="D89" s="9">
        <f>'4.kiadások működés,felh.Óvoda'!E89</f>
        <v>0</v>
      </c>
      <c r="E89" s="131">
        <f t="shared" si="6"/>
        <v>0</v>
      </c>
      <c r="F89" s="132"/>
    </row>
    <row r="90" spans="1:6" ht="18" customHeight="1">
      <c r="A90" s="94" t="s">
        <v>214</v>
      </c>
      <c r="B90" s="80" t="s">
        <v>215</v>
      </c>
      <c r="C90" s="9">
        <f>'2.kiadások működés,felh.Önk.'!T90</f>
        <v>0</v>
      </c>
      <c r="D90" s="9">
        <f>'4.kiadások működés,felh.Óvoda'!E90</f>
        <v>0</v>
      </c>
      <c r="E90" s="131">
        <f t="shared" si="6"/>
        <v>0</v>
      </c>
      <c r="F90" s="132"/>
    </row>
    <row r="91" spans="1:6" ht="18" customHeight="1">
      <c r="A91" s="94" t="s">
        <v>216</v>
      </c>
      <c r="B91" s="80" t="s">
        <v>217</v>
      </c>
      <c r="C91" s="9">
        <f>'2.kiadások működés,felh.Önk.'!T91</f>
        <v>0</v>
      </c>
      <c r="D91" s="9">
        <f>'4.kiadások működés,felh.Óvoda'!E91</f>
        <v>0</v>
      </c>
      <c r="E91" s="131">
        <f t="shared" si="6"/>
        <v>0</v>
      </c>
      <c r="F91" s="132"/>
    </row>
    <row r="92" spans="1:6" ht="18" customHeight="1">
      <c r="A92" s="94" t="s">
        <v>218</v>
      </c>
      <c r="B92" s="80" t="s">
        <v>219</v>
      </c>
      <c r="C92" s="9">
        <f>'2.kiadások működés,felh.Önk.'!T92</f>
        <v>0</v>
      </c>
      <c r="D92" s="9">
        <f>'4.kiadások működés,felh.Óvoda'!E92</f>
        <v>0</v>
      </c>
      <c r="E92" s="131">
        <f t="shared" si="6"/>
        <v>0</v>
      </c>
      <c r="F92" s="132"/>
    </row>
    <row r="93" spans="1:6" ht="18" customHeight="1">
      <c r="A93" s="94" t="s">
        <v>220</v>
      </c>
      <c r="B93" s="80" t="s">
        <v>221</v>
      </c>
      <c r="C93" s="9">
        <f>'2.kiadások működés,felh.Önk.'!T93</f>
        <v>0</v>
      </c>
      <c r="D93" s="9">
        <f>'4.kiadások működés,felh.Óvoda'!E93</f>
        <v>0</v>
      </c>
      <c r="E93" s="131">
        <f t="shared" si="6"/>
        <v>0</v>
      </c>
      <c r="F93" s="132"/>
    </row>
    <row r="94" spans="1:6" ht="18" customHeight="1">
      <c r="A94" s="94" t="s">
        <v>222</v>
      </c>
      <c r="B94" s="80" t="s">
        <v>223</v>
      </c>
      <c r="C94" s="9">
        <f>'2.kiadások működés,felh.Önk.'!T94</f>
        <v>0</v>
      </c>
      <c r="D94" s="9">
        <f>'4.kiadások működés,felh.Óvoda'!E94</f>
        <v>0</v>
      </c>
      <c r="E94" s="131">
        <f t="shared" si="6"/>
        <v>0</v>
      </c>
      <c r="F94" s="132"/>
    </row>
    <row r="95" spans="1:6" ht="18" customHeight="1">
      <c r="A95" s="94" t="s">
        <v>224</v>
      </c>
      <c r="B95" s="80" t="s">
        <v>225</v>
      </c>
      <c r="C95" s="9">
        <f>'2.kiadások működés,felh.Önk.'!T95</f>
        <v>0</v>
      </c>
      <c r="D95" s="9">
        <f>'4.kiadások működés,felh.Óvoda'!E95</f>
        <v>0</v>
      </c>
      <c r="E95" s="131">
        <f t="shared" si="6"/>
        <v>0</v>
      </c>
      <c r="F95" s="132"/>
    </row>
    <row r="96" spans="1:6" ht="18" customHeight="1">
      <c r="A96" s="94" t="s">
        <v>226</v>
      </c>
      <c r="B96" s="80" t="s">
        <v>227</v>
      </c>
      <c r="C96" s="9">
        <f>'2.kiadások működés,felh.Önk.'!T96</f>
        <v>0</v>
      </c>
      <c r="D96" s="9">
        <f>'4.kiadások működés,felh.Óvoda'!E96</f>
        <v>0</v>
      </c>
      <c r="E96" s="131">
        <f t="shared" si="6"/>
        <v>0</v>
      </c>
      <c r="F96" s="130"/>
    </row>
    <row r="97" spans="1:6" ht="18" customHeight="1">
      <c r="A97" s="96" t="s">
        <v>228</v>
      </c>
      <c r="B97" s="91" t="s">
        <v>229</v>
      </c>
      <c r="C97" s="11">
        <f>SUM(C88:C96)</f>
        <v>0</v>
      </c>
      <c r="D97" s="11">
        <f>SUM(D88:D96)</f>
        <v>0</v>
      </c>
      <c r="E97" s="131">
        <f t="shared" si="6"/>
        <v>0</v>
      </c>
      <c r="F97" s="130"/>
    </row>
    <row r="98" spans="1:6" ht="18" customHeight="1">
      <c r="A98" s="134" t="s">
        <v>230</v>
      </c>
      <c r="B98" s="134"/>
      <c r="C98" s="134"/>
      <c r="D98" s="134"/>
      <c r="E98" s="134"/>
      <c r="F98" s="130"/>
    </row>
    <row r="99" spans="1:24" ht="18" customHeight="1">
      <c r="A99" s="102" t="s">
        <v>231</v>
      </c>
      <c r="B99" s="103" t="s">
        <v>232</v>
      </c>
      <c r="C99" s="104">
        <f>C24+C25+C50+C59+C73+C82+C87+C97</f>
        <v>110579163</v>
      </c>
      <c r="D99" s="104">
        <f>D24+D25+D50+D59+D73+D82+D87+D97</f>
        <v>13914348</v>
      </c>
      <c r="E99" s="135">
        <f>SUM(C99:D99)</f>
        <v>124493511</v>
      </c>
      <c r="F99" s="132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7"/>
      <c r="X99" s="107"/>
    </row>
    <row r="100" spans="1:24" ht="18" customHeight="1">
      <c r="A100" s="94" t="s">
        <v>233</v>
      </c>
      <c r="B100" s="82" t="s">
        <v>234</v>
      </c>
      <c r="C100" s="108">
        <f>'2.kiadások működés,felh.Önk.'!T100</f>
        <v>0</v>
      </c>
      <c r="D100" s="108">
        <f>'4.kiadások működés,felh.Óvoda'!E100</f>
        <v>0</v>
      </c>
      <c r="E100" s="135">
        <f aca="true" t="shared" si="7" ref="E100:E128">SUM(C100:D100)</f>
        <v>0</v>
      </c>
      <c r="F100" s="132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7"/>
      <c r="X100" s="107"/>
    </row>
    <row r="101" spans="1:24" ht="18" customHeight="1">
      <c r="A101" s="94" t="s">
        <v>235</v>
      </c>
      <c r="B101" s="82" t="s">
        <v>236</v>
      </c>
      <c r="C101" s="108">
        <f>'2.kiadások működés,felh.Önk.'!T101</f>
        <v>0</v>
      </c>
      <c r="D101" s="108">
        <f>'4.kiadások működés,felh.Óvoda'!E101</f>
        <v>0</v>
      </c>
      <c r="E101" s="135">
        <f t="shared" si="7"/>
        <v>0</v>
      </c>
      <c r="F101" s="132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7"/>
      <c r="X101" s="107"/>
    </row>
    <row r="102" spans="1:24" ht="18" customHeight="1">
      <c r="A102" s="94" t="s">
        <v>237</v>
      </c>
      <c r="B102" s="82" t="s">
        <v>238</v>
      </c>
      <c r="C102" s="108">
        <f>'2.kiadások működés,felh.Önk.'!T102</f>
        <v>0</v>
      </c>
      <c r="D102" s="108">
        <f>'4.kiadások működés,felh.Óvoda'!E102</f>
        <v>0</v>
      </c>
      <c r="E102" s="135">
        <f t="shared" si="7"/>
        <v>0</v>
      </c>
      <c r="F102" s="130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7"/>
      <c r="X102" s="107"/>
    </row>
    <row r="103" spans="1:24" ht="18" customHeight="1">
      <c r="A103" s="110" t="s">
        <v>239</v>
      </c>
      <c r="B103" s="89" t="s">
        <v>240</v>
      </c>
      <c r="C103" s="111">
        <f>SUM(C100:C102)</f>
        <v>0</v>
      </c>
      <c r="D103" s="111">
        <f>SUM(D100:D102)</f>
        <v>0</v>
      </c>
      <c r="E103" s="135">
        <f t="shared" si="7"/>
        <v>0</v>
      </c>
      <c r="F103" s="13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07"/>
      <c r="X103" s="107"/>
    </row>
    <row r="104" spans="1:24" ht="18" customHeight="1">
      <c r="A104" s="113" t="s">
        <v>241</v>
      </c>
      <c r="B104" s="82" t="s">
        <v>242</v>
      </c>
      <c r="C104" s="114">
        <f>'2.kiadások működés,felh.Önk.'!T104</f>
        <v>0</v>
      </c>
      <c r="D104" s="114">
        <f>'4.kiadások működés,felh.Óvoda'!E104</f>
        <v>0</v>
      </c>
      <c r="E104" s="135">
        <f t="shared" si="7"/>
        <v>0</v>
      </c>
      <c r="F104" s="13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07"/>
      <c r="X104" s="107"/>
    </row>
    <row r="105" spans="1:24" ht="18" customHeight="1">
      <c r="A105" s="113" t="s">
        <v>241</v>
      </c>
      <c r="B105" s="82" t="s">
        <v>243</v>
      </c>
      <c r="C105" s="108">
        <f>'2.kiadások működés,felh.Önk.'!T105</f>
        <v>0</v>
      </c>
      <c r="D105" s="108">
        <f>'4.kiadások működés,felh.Óvoda'!E105</f>
        <v>0</v>
      </c>
      <c r="E105" s="135">
        <f t="shared" si="7"/>
        <v>0</v>
      </c>
      <c r="F105" s="132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7"/>
      <c r="X105" s="107"/>
    </row>
    <row r="106" spans="1:24" ht="18" customHeight="1">
      <c r="A106" s="94" t="s">
        <v>244</v>
      </c>
      <c r="B106" s="82" t="s">
        <v>245</v>
      </c>
      <c r="C106" s="108">
        <f>'2.kiadások működés,felh.Önk.'!T106</f>
        <v>0</v>
      </c>
      <c r="D106" s="108">
        <f>'4.kiadások működés,felh.Óvoda'!E106</f>
        <v>0</v>
      </c>
      <c r="E106" s="135">
        <f t="shared" si="7"/>
        <v>0</v>
      </c>
      <c r="F106" s="132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7"/>
      <c r="X106" s="107"/>
    </row>
    <row r="107" spans="1:24" ht="18" customHeight="1">
      <c r="A107" s="94" t="s">
        <v>246</v>
      </c>
      <c r="B107" s="82" t="s">
        <v>247</v>
      </c>
      <c r="C107" s="114">
        <f>'2.kiadások működés,felh.Önk.'!T107</f>
        <v>0</v>
      </c>
      <c r="D107" s="114">
        <f>'4.kiadások működés,felh.Óvoda'!E107</f>
        <v>0</v>
      </c>
      <c r="E107" s="135">
        <f t="shared" si="7"/>
        <v>0</v>
      </c>
      <c r="F107" s="130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07"/>
      <c r="X107" s="107"/>
    </row>
    <row r="108" spans="1:24" ht="18" customHeight="1">
      <c r="A108" s="94" t="s">
        <v>248</v>
      </c>
      <c r="B108" s="82" t="s">
        <v>249</v>
      </c>
      <c r="C108" s="114">
        <f>'2.kiadások működés,felh.Önk.'!T108</f>
        <v>0</v>
      </c>
      <c r="D108" s="114">
        <f>'4.kiadások működés,felh.Óvoda'!E108</f>
        <v>0</v>
      </c>
      <c r="E108" s="135">
        <f t="shared" si="7"/>
        <v>0</v>
      </c>
      <c r="F108" s="13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07"/>
      <c r="X108" s="107"/>
    </row>
    <row r="109" spans="1:24" ht="18" customHeight="1">
      <c r="A109" s="94" t="s">
        <v>250</v>
      </c>
      <c r="B109" s="82" t="s">
        <v>251</v>
      </c>
      <c r="C109" s="114">
        <f>'2.kiadások működés,felh.Önk.'!T109</f>
        <v>0</v>
      </c>
      <c r="D109" s="114">
        <f>'4.kiadások működés,felh.Óvoda'!E109</f>
        <v>0</v>
      </c>
      <c r="E109" s="135">
        <f t="shared" si="7"/>
        <v>0</v>
      </c>
      <c r="F109" s="13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07"/>
      <c r="X109" s="107"/>
    </row>
    <row r="110" spans="1:24" ht="18" customHeight="1">
      <c r="A110" s="116" t="s">
        <v>252</v>
      </c>
      <c r="B110" s="89" t="s">
        <v>253</v>
      </c>
      <c r="C110" s="111">
        <f>SUM(C104:C109)</f>
        <v>0</v>
      </c>
      <c r="D110" s="111">
        <f>SUM(D104:D109)</f>
        <v>0</v>
      </c>
      <c r="E110" s="135">
        <f t="shared" si="7"/>
        <v>0</v>
      </c>
      <c r="F110" s="130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07"/>
      <c r="X110" s="107"/>
    </row>
    <row r="111" spans="1:24" ht="18" customHeight="1">
      <c r="A111" s="113" t="s">
        <v>254</v>
      </c>
      <c r="B111" s="82" t="s">
        <v>255</v>
      </c>
      <c r="C111" s="114">
        <f>'2.kiadások működés,felh.Önk.'!T111</f>
        <v>0</v>
      </c>
      <c r="D111" s="114">
        <f>'4.kiadások működés,felh.Óvoda'!E111</f>
        <v>0</v>
      </c>
      <c r="E111" s="135">
        <f t="shared" si="7"/>
        <v>0</v>
      </c>
      <c r="F111" s="13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07"/>
      <c r="X111" s="107"/>
    </row>
    <row r="112" spans="1:24" ht="18" customHeight="1">
      <c r="A112" s="113" t="s">
        <v>256</v>
      </c>
      <c r="B112" s="82" t="s">
        <v>257</v>
      </c>
      <c r="C112" s="114">
        <f>'2.kiadások működés,felh.Önk.'!T112</f>
        <v>1073139</v>
      </c>
      <c r="D112" s="114">
        <f>'4.kiadások működés,felh.Óvoda'!E112</f>
        <v>0</v>
      </c>
      <c r="E112" s="135">
        <f t="shared" si="7"/>
        <v>1073139</v>
      </c>
      <c r="F112" s="13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07"/>
      <c r="X112" s="107"/>
    </row>
    <row r="113" spans="1:24" ht="18" customHeight="1">
      <c r="A113" s="116" t="s">
        <v>258</v>
      </c>
      <c r="B113" s="82" t="s">
        <v>259</v>
      </c>
      <c r="C113" s="114">
        <f>'2.kiadások működés,felh.Önk.'!T113</f>
        <v>0</v>
      </c>
      <c r="D113" s="114">
        <f>'4.kiadások működés,felh.Óvoda'!E113</f>
        <v>0</v>
      </c>
      <c r="E113" s="135">
        <f t="shared" si="7"/>
        <v>0</v>
      </c>
      <c r="F113" s="13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07"/>
      <c r="X113" s="107"/>
    </row>
    <row r="114" spans="1:24" ht="18" customHeight="1">
      <c r="A114" s="113" t="s">
        <v>260</v>
      </c>
      <c r="B114" s="82" t="s">
        <v>261</v>
      </c>
      <c r="C114" s="114">
        <f>'2.kiadások működés,felh.Önk.'!T114</f>
        <v>0</v>
      </c>
      <c r="D114" s="114">
        <f>'4.kiadások működés,felh.Óvoda'!E114</f>
        <v>0</v>
      </c>
      <c r="E114" s="135">
        <f t="shared" si="7"/>
        <v>0</v>
      </c>
      <c r="F114" s="130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07"/>
      <c r="X114" s="107"/>
    </row>
    <row r="115" spans="1:24" ht="18" customHeight="1">
      <c r="A115" s="113" t="s">
        <v>262</v>
      </c>
      <c r="B115" s="82" t="s">
        <v>263</v>
      </c>
      <c r="C115" s="114">
        <f>'2.kiadások működés,felh.Önk.'!T115</f>
        <v>0</v>
      </c>
      <c r="D115" s="114">
        <f>'4.kiadások működés,felh.Óvoda'!E115</f>
        <v>0</v>
      </c>
      <c r="E115" s="135">
        <f t="shared" si="7"/>
        <v>0</v>
      </c>
      <c r="F115" s="13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07"/>
      <c r="X115" s="107"/>
    </row>
    <row r="116" spans="1:24" ht="18" customHeight="1">
      <c r="A116" s="113" t="s">
        <v>264</v>
      </c>
      <c r="B116" s="82" t="s">
        <v>265</v>
      </c>
      <c r="C116" s="108">
        <f>'2.kiadások működés,felh.Önk.'!T116</f>
        <v>0</v>
      </c>
      <c r="D116" s="108">
        <f>'4.kiadások működés,felh.Óvoda'!E116</f>
        <v>0</v>
      </c>
      <c r="E116" s="135">
        <f t="shared" si="7"/>
        <v>0</v>
      </c>
      <c r="F116" s="132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7"/>
      <c r="X116" s="107"/>
    </row>
    <row r="117" spans="1:24" ht="18" customHeight="1">
      <c r="A117" s="113" t="s">
        <v>266</v>
      </c>
      <c r="B117" s="82" t="s">
        <v>267</v>
      </c>
      <c r="C117" s="114">
        <f>'2.kiadások működés,felh.Önk.'!T117</f>
        <v>0</v>
      </c>
      <c r="D117" s="114">
        <f>'4.kiadások működés,felh.Óvoda'!E117</f>
        <v>0</v>
      </c>
      <c r="E117" s="135">
        <f t="shared" si="7"/>
        <v>0</v>
      </c>
      <c r="F117" s="13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07"/>
      <c r="X117" s="107"/>
    </row>
    <row r="118" spans="1:24" ht="18" customHeight="1">
      <c r="A118" s="117" t="s">
        <v>268</v>
      </c>
      <c r="B118" s="92" t="s">
        <v>269</v>
      </c>
      <c r="C118" s="111">
        <f>SUM(C103,C110:C117)</f>
        <v>1073139</v>
      </c>
      <c r="D118" s="111">
        <f>SUM(D103,D110:D117)</f>
        <v>0</v>
      </c>
      <c r="E118" s="135">
        <f t="shared" si="7"/>
        <v>1073139</v>
      </c>
      <c r="F118" s="13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07"/>
      <c r="X118" s="107"/>
    </row>
    <row r="119" spans="1:24" ht="18" customHeight="1">
      <c r="A119" s="113" t="s">
        <v>270</v>
      </c>
      <c r="B119" s="82" t="s">
        <v>271</v>
      </c>
      <c r="C119" s="114">
        <f>'2.kiadások működés,felh.Önk.'!T119</f>
        <v>0</v>
      </c>
      <c r="D119" s="114">
        <f>'4.kiadások működés,felh.Óvoda'!E119</f>
        <v>0</v>
      </c>
      <c r="E119" s="135">
        <f t="shared" si="7"/>
        <v>0</v>
      </c>
      <c r="F119" s="130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07"/>
      <c r="X119" s="107"/>
    </row>
    <row r="120" spans="1:24" ht="18" customHeight="1">
      <c r="A120" s="94" t="s">
        <v>272</v>
      </c>
      <c r="B120" s="82" t="s">
        <v>273</v>
      </c>
      <c r="C120" s="108">
        <f>'2.kiadások működés,felh.Önk.'!T120</f>
        <v>0</v>
      </c>
      <c r="D120" s="108">
        <f>'4.kiadások működés,felh.Óvoda'!E120</f>
        <v>0</v>
      </c>
      <c r="E120" s="135">
        <f t="shared" si="7"/>
        <v>0</v>
      </c>
      <c r="F120" s="132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7"/>
      <c r="X120" s="107"/>
    </row>
    <row r="121" spans="1:24" ht="18" customHeight="1">
      <c r="A121" s="113" t="s">
        <v>274</v>
      </c>
      <c r="B121" s="82" t="s">
        <v>275</v>
      </c>
      <c r="C121" s="114">
        <f>'2.kiadások működés,felh.Önk.'!T121</f>
        <v>0</v>
      </c>
      <c r="D121" s="114">
        <f>'4.kiadások működés,felh.Óvoda'!E121</f>
        <v>0</v>
      </c>
      <c r="E121" s="135">
        <f t="shared" si="7"/>
        <v>0</v>
      </c>
      <c r="F121" s="130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07"/>
      <c r="X121" s="107"/>
    </row>
    <row r="122" spans="1:24" ht="18" customHeight="1">
      <c r="A122" s="113" t="s">
        <v>276</v>
      </c>
      <c r="B122" s="82" t="s">
        <v>277</v>
      </c>
      <c r="C122" s="9">
        <f>'2.kiadások működés,felh.Önk.'!T122</f>
        <v>0</v>
      </c>
      <c r="D122" s="9">
        <f>'4.kiadások működés,felh.Óvoda'!E122</f>
        <v>0</v>
      </c>
      <c r="E122" s="135">
        <f t="shared" si="7"/>
        <v>0</v>
      </c>
      <c r="F122" s="130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8" customHeight="1">
      <c r="A123" s="113" t="s">
        <v>278</v>
      </c>
      <c r="B123" s="82" t="s">
        <v>279</v>
      </c>
      <c r="C123" s="133">
        <f>'2.kiadások működés,felh.Önk.'!T123</f>
        <v>0</v>
      </c>
      <c r="D123" s="133">
        <f>'4.kiadások működés,felh.Óvoda'!E123</f>
        <v>0</v>
      </c>
      <c r="E123" s="136">
        <f t="shared" si="7"/>
        <v>0</v>
      </c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ht="18" customHeight="1">
      <c r="A124" s="117" t="s">
        <v>280</v>
      </c>
      <c r="B124" s="92" t="s">
        <v>281</v>
      </c>
      <c r="C124" s="137">
        <f>SUM(C119:C123)</f>
        <v>0</v>
      </c>
      <c r="D124" s="137">
        <f>SUM(D119:D123)</f>
        <v>0</v>
      </c>
      <c r="E124" s="136">
        <f t="shared" si="7"/>
        <v>0</v>
      </c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ht="18" customHeight="1">
      <c r="A125" s="94" t="s">
        <v>282</v>
      </c>
      <c r="B125" s="82" t="s">
        <v>283</v>
      </c>
      <c r="C125" s="133">
        <f>'2.kiadások működés,felh.Önk.'!T125</f>
        <v>0</v>
      </c>
      <c r="D125" s="133">
        <f>'4.kiadások működés,felh.Óvoda'!E125</f>
        <v>0</v>
      </c>
      <c r="E125" s="136">
        <f t="shared" si="7"/>
        <v>0</v>
      </c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8" customHeight="1">
      <c r="A126" s="94" t="s">
        <v>284</v>
      </c>
      <c r="B126" s="82" t="s">
        <v>285</v>
      </c>
      <c r="C126" s="133">
        <f>'2.kiadások működés,felh.Önk.'!T126</f>
        <v>0</v>
      </c>
      <c r="D126" s="133">
        <f>'4.kiadások működés,felh.Óvoda'!E126</f>
        <v>0</v>
      </c>
      <c r="E126" s="136">
        <f t="shared" si="7"/>
        <v>0</v>
      </c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ht="18" customHeight="1">
      <c r="A127" s="120" t="s">
        <v>286</v>
      </c>
      <c r="B127" s="121" t="s">
        <v>287</v>
      </c>
      <c r="C127" s="137">
        <f>SUM(C118,C124,C125,C126)</f>
        <v>1073139</v>
      </c>
      <c r="D127" s="137">
        <f>SUM(D118,D124)</f>
        <v>0</v>
      </c>
      <c r="E127" s="136">
        <f t="shared" si="7"/>
        <v>1073139</v>
      </c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 ht="18" customHeight="1">
      <c r="A128" s="122" t="s">
        <v>14</v>
      </c>
      <c r="B128" s="122"/>
      <c r="C128" s="138">
        <f>C99+C127</f>
        <v>111652302</v>
      </c>
      <c r="D128" s="138">
        <f>D99+D127</f>
        <v>13914348</v>
      </c>
      <c r="E128" s="136">
        <f t="shared" si="7"/>
        <v>125566650</v>
      </c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2:24" ht="12.75">
      <c r="B129" s="107"/>
      <c r="C129" s="65"/>
      <c r="D129" s="65"/>
      <c r="E129" s="123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2:24" ht="12.75">
      <c r="B130" s="107"/>
      <c r="C130" s="65"/>
      <c r="D130" s="65"/>
      <c r="E130" s="123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2:24" ht="12.75">
      <c r="B131" s="107"/>
      <c r="C131" s="65"/>
      <c r="D131" s="65"/>
      <c r="E131" s="123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2:24" ht="12.75">
      <c r="B132" s="107"/>
      <c r="C132" s="65"/>
      <c r="D132" s="65"/>
      <c r="E132" s="123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2:24" ht="12.75">
      <c r="B133" s="107"/>
      <c r="C133" s="65"/>
      <c r="D133" s="65"/>
      <c r="E133" s="123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2:24" ht="12.75">
      <c r="B134" s="107"/>
      <c r="C134" s="65"/>
      <c r="D134" s="65"/>
      <c r="E134" s="123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2:24" ht="12.75">
      <c r="B135" s="107"/>
      <c r="C135" s="65"/>
      <c r="D135" s="65"/>
      <c r="E135" s="123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</row>
    <row r="136" spans="2:24" ht="12.75">
      <c r="B136" s="107"/>
      <c r="C136" s="65"/>
      <c r="D136" s="65"/>
      <c r="E136" s="123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2:24" ht="12.75">
      <c r="B137" s="107"/>
      <c r="C137" s="65"/>
      <c r="D137" s="65"/>
      <c r="E137" s="123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2:24" ht="12.75">
      <c r="B138" s="107"/>
      <c r="C138" s="65"/>
      <c r="D138" s="65"/>
      <c r="E138" s="123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2:24" ht="12.75">
      <c r="B139" s="107"/>
      <c r="C139" s="65"/>
      <c r="D139" s="65"/>
      <c r="E139" s="123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2:24" ht="12.75">
      <c r="B140" s="107"/>
      <c r="C140" s="65"/>
      <c r="D140" s="65"/>
      <c r="E140" s="123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2:24" ht="12.75">
      <c r="B141" s="107"/>
      <c r="C141" s="65"/>
      <c r="D141" s="65"/>
      <c r="E141" s="123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2:24" ht="12.75">
      <c r="B142" s="107"/>
      <c r="C142" s="65"/>
      <c r="D142" s="65"/>
      <c r="E142" s="123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2:24" ht="12.75">
      <c r="B143" s="107"/>
      <c r="C143" s="65"/>
      <c r="D143" s="65"/>
      <c r="E143" s="123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</row>
    <row r="144" spans="2:24" ht="12.75">
      <c r="B144" s="107"/>
      <c r="C144" s="65"/>
      <c r="D144" s="65"/>
      <c r="E144" s="123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</row>
    <row r="145" spans="2:24" ht="12.75">
      <c r="B145" s="107"/>
      <c r="C145" s="65"/>
      <c r="D145" s="65"/>
      <c r="E145" s="123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2:24" ht="12.75">
      <c r="B146" s="107"/>
      <c r="C146" s="65"/>
      <c r="D146" s="65"/>
      <c r="E146" s="123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2:24" ht="12.75">
      <c r="B147" s="107"/>
      <c r="C147" s="65"/>
      <c r="D147" s="65"/>
      <c r="E147" s="123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2:24" ht="12.75">
      <c r="B148" s="107"/>
      <c r="C148" s="65"/>
      <c r="D148" s="65"/>
      <c r="E148" s="123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2:24" ht="12.75">
      <c r="B149" s="107"/>
      <c r="C149" s="65"/>
      <c r="D149" s="65"/>
      <c r="E149" s="123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2:24" ht="12.75">
      <c r="B150" s="107"/>
      <c r="C150" s="65"/>
      <c r="D150" s="65"/>
      <c r="E150" s="123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2:24" ht="12.75">
      <c r="B151" s="107"/>
      <c r="C151" s="65"/>
      <c r="D151" s="65"/>
      <c r="E151" s="123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2:24" ht="12.75">
      <c r="B152" s="107"/>
      <c r="C152" s="65"/>
      <c r="D152" s="65"/>
      <c r="E152" s="123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2:24" ht="12.75">
      <c r="B153" s="107"/>
      <c r="C153" s="65"/>
      <c r="D153" s="65"/>
      <c r="E153" s="123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2:24" ht="12.75">
      <c r="B154" s="107"/>
      <c r="C154" s="65"/>
      <c r="D154" s="65"/>
      <c r="E154" s="123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2:24" ht="12.75">
      <c r="B155" s="107"/>
      <c r="C155" s="65"/>
      <c r="D155" s="65"/>
      <c r="E155" s="123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2:24" ht="12.75">
      <c r="B156" s="107"/>
      <c r="C156" s="65"/>
      <c r="D156" s="65"/>
      <c r="E156" s="123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2:24" ht="12.75">
      <c r="B157" s="107"/>
      <c r="C157" s="65"/>
      <c r="D157" s="65"/>
      <c r="E157" s="123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2:24" ht="12.75">
      <c r="B158" s="107"/>
      <c r="C158" s="65"/>
      <c r="D158" s="65"/>
      <c r="E158" s="123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2:24" ht="12.75">
      <c r="B159" s="107"/>
      <c r="C159" s="65"/>
      <c r="D159" s="65"/>
      <c r="E159" s="123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2:24" ht="12.75">
      <c r="B160" s="107"/>
      <c r="C160" s="65"/>
      <c r="D160" s="65"/>
      <c r="E160" s="123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2:24" ht="12.75">
      <c r="B161" s="107"/>
      <c r="C161" s="65"/>
      <c r="D161" s="65"/>
      <c r="E161" s="123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2:24" ht="12.75">
      <c r="B162" s="107"/>
      <c r="C162" s="65"/>
      <c r="D162" s="65"/>
      <c r="E162" s="123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2:24" ht="12.75">
      <c r="B163" s="107"/>
      <c r="C163" s="65"/>
      <c r="D163" s="65"/>
      <c r="E163" s="123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2:24" ht="12.75">
      <c r="B164" s="107"/>
      <c r="C164" s="65"/>
      <c r="D164" s="65"/>
      <c r="E164" s="123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2:24" ht="12.75">
      <c r="B165" s="107"/>
      <c r="C165" s="65"/>
      <c r="D165" s="65"/>
      <c r="E165" s="123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2:24" ht="12.75">
      <c r="B166" s="107"/>
      <c r="C166" s="65"/>
      <c r="D166" s="65"/>
      <c r="E166" s="123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2:24" ht="12.75">
      <c r="B167" s="107"/>
      <c r="C167" s="65"/>
      <c r="D167" s="65"/>
      <c r="E167" s="123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2:24" ht="12.75">
      <c r="B168" s="107"/>
      <c r="C168" s="65"/>
      <c r="D168" s="65"/>
      <c r="E168" s="123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2:24" ht="12.75">
      <c r="B169" s="107"/>
      <c r="C169" s="65"/>
      <c r="D169" s="65"/>
      <c r="E169" s="123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</row>
    <row r="170" spans="2:24" ht="12.75">
      <c r="B170" s="107"/>
      <c r="C170" s="65"/>
      <c r="D170" s="65"/>
      <c r="E170" s="123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2:24" ht="12.75">
      <c r="B171" s="107"/>
      <c r="C171" s="65"/>
      <c r="D171" s="65"/>
      <c r="E171" s="123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ht="12.75">
      <c r="F172" s="107"/>
    </row>
  </sheetData>
  <sheetProtection selectLockedCells="1" selectUnlockedCells="1"/>
  <mergeCells count="4">
    <mergeCell ref="A1:E1"/>
    <mergeCell ref="A2:E2"/>
    <mergeCell ref="A74:E74"/>
    <mergeCell ref="A98:E98"/>
  </mergeCells>
  <printOptions/>
  <pageMargins left="0.7083333333333334" right="0.7083333333333334" top="0.9444444444444444" bottom="0.7479166666666667" header="0.5902777777777778" footer="0.5118055555555555"/>
  <pageSetup horizontalDpi="300" verticalDpi="300" orientation="portrait" paperSize="9" scale="52"/>
  <headerFooter alignWithMargins="0">
    <oddHeader>&amp;C&amp;"Times New Roman,Normál"&amp;12 4. melléklet a 3/2019. (III. 5.) önkormányzati rendelethez</oddHeader>
  </headerFooter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view="pageBreakPreview" zoomScaleNormal="80" zoomScaleSheetLayoutView="100" workbookViewId="0" topLeftCell="A1">
      <selection activeCell="M32" sqref="M32"/>
    </sheetView>
  </sheetViews>
  <sheetFormatPr defaultColWidth="9.140625" defaultRowHeight="15"/>
  <cols>
    <col min="1" max="1" width="121.28125" style="1" customWidth="1"/>
    <col min="2" max="2" width="8.8515625" style="1" customWidth="1"/>
    <col min="3" max="3" width="14.28125" style="1" customWidth="1"/>
    <col min="4" max="4" width="12.28125" style="1" customWidth="1"/>
    <col min="5" max="6" width="12.140625" style="1" customWidth="1"/>
    <col min="7" max="7" width="10.00390625" style="1" customWidth="1"/>
    <col min="8" max="8" width="10.140625" style="1" customWidth="1"/>
    <col min="9" max="9" width="12.7109375" style="1" customWidth="1"/>
    <col min="10" max="12" width="10.140625" style="1" customWidth="1"/>
    <col min="13" max="13" width="14.7109375" style="1" customWidth="1"/>
    <col min="14" max="16384" width="8.8515625" style="1" customWidth="1"/>
  </cols>
  <sheetData>
    <row r="1" spans="1:6" ht="24" customHeight="1">
      <c r="A1" s="20" t="s">
        <v>288</v>
      </c>
      <c r="B1" s="20"/>
      <c r="C1" s="20"/>
      <c r="E1" s="20"/>
      <c r="F1" s="20"/>
    </row>
    <row r="2" spans="1:6" ht="24" customHeight="1">
      <c r="A2" s="21" t="s">
        <v>297</v>
      </c>
      <c r="B2" s="21"/>
      <c r="C2" s="21"/>
      <c r="E2" s="21"/>
      <c r="F2" s="21"/>
    </row>
    <row r="3" ht="12.75">
      <c r="A3" s="22"/>
    </row>
    <row r="4" ht="12.75">
      <c r="A4" s="23" t="s">
        <v>27</v>
      </c>
    </row>
    <row r="5" spans="1:18" ht="12.75">
      <c r="A5" s="139" t="s">
        <v>28</v>
      </c>
      <c r="B5" s="140" t="s">
        <v>298</v>
      </c>
      <c r="C5" s="141" t="s">
        <v>299</v>
      </c>
      <c r="D5" s="142" t="s">
        <v>30</v>
      </c>
      <c r="E5" s="143" t="s">
        <v>33</v>
      </c>
      <c r="F5" s="143" t="s">
        <v>34</v>
      </c>
      <c r="G5" s="142" t="s">
        <v>35</v>
      </c>
      <c r="H5" s="142" t="s">
        <v>39</v>
      </c>
      <c r="I5" s="142" t="s">
        <v>40</v>
      </c>
      <c r="J5" s="142" t="s">
        <v>41</v>
      </c>
      <c r="K5" s="142" t="s">
        <v>300</v>
      </c>
      <c r="L5" s="142" t="s">
        <v>43</v>
      </c>
      <c r="M5" s="142" t="s">
        <v>301</v>
      </c>
      <c r="P5" s="144"/>
      <c r="Q5" s="144"/>
      <c r="R5" s="144"/>
    </row>
    <row r="6" spans="1:13" ht="12.75">
      <c r="A6" s="97" t="s">
        <v>302</v>
      </c>
      <c r="B6" s="113" t="s">
        <v>303</v>
      </c>
      <c r="C6" s="145">
        <f>SUM(D6:M6)</f>
        <v>9879730</v>
      </c>
      <c r="D6" s="133"/>
      <c r="E6" s="133">
        <v>9879730</v>
      </c>
      <c r="F6" s="133"/>
      <c r="G6" s="133"/>
      <c r="H6" s="133"/>
      <c r="I6" s="133"/>
      <c r="J6" s="133"/>
      <c r="K6" s="133"/>
      <c r="L6" s="133"/>
      <c r="M6" s="133"/>
    </row>
    <row r="7" spans="1:13" ht="12.75">
      <c r="A7" s="94" t="s">
        <v>304</v>
      </c>
      <c r="B7" s="113" t="s">
        <v>305</v>
      </c>
      <c r="C7" s="145">
        <f aca="true" t="shared" si="0" ref="C7:C70">SUM(D7:M7)</f>
        <v>9489300</v>
      </c>
      <c r="D7" s="133"/>
      <c r="E7" s="133">
        <v>9489300</v>
      </c>
      <c r="F7" s="133"/>
      <c r="G7" s="133"/>
      <c r="H7" s="133"/>
      <c r="I7" s="133"/>
      <c r="J7" s="133"/>
      <c r="K7" s="133"/>
      <c r="L7" s="133"/>
      <c r="M7" s="133"/>
    </row>
    <row r="8" spans="1:13" ht="12.75">
      <c r="A8" s="94" t="s">
        <v>306</v>
      </c>
      <c r="B8" s="113" t="s">
        <v>307</v>
      </c>
      <c r="C8" s="145">
        <f t="shared" si="0"/>
        <v>8168232</v>
      </c>
      <c r="D8" s="133"/>
      <c r="E8" s="133">
        <v>8168232</v>
      </c>
      <c r="F8" s="133"/>
      <c r="G8" s="133"/>
      <c r="H8" s="133"/>
      <c r="I8" s="133"/>
      <c r="J8" s="133"/>
      <c r="K8" s="133"/>
      <c r="L8" s="133"/>
      <c r="M8" s="133"/>
    </row>
    <row r="9" spans="1:18" ht="12.75">
      <c r="A9" s="94" t="s">
        <v>308</v>
      </c>
      <c r="B9" s="113" t="s">
        <v>309</v>
      </c>
      <c r="C9" s="145">
        <f t="shared" si="0"/>
        <v>1800000</v>
      </c>
      <c r="D9" s="133"/>
      <c r="E9" s="133">
        <v>1800000</v>
      </c>
      <c r="F9" s="133"/>
      <c r="G9" s="133"/>
      <c r="H9" s="133"/>
      <c r="I9" s="133"/>
      <c r="J9" s="133"/>
      <c r="K9" s="133"/>
      <c r="L9" s="133"/>
      <c r="M9" s="133"/>
      <c r="R9" s="146"/>
    </row>
    <row r="10" spans="1:13" ht="15" customHeight="1">
      <c r="A10" s="94" t="s">
        <v>310</v>
      </c>
      <c r="B10" s="113" t="s">
        <v>311</v>
      </c>
      <c r="C10" s="145">
        <f t="shared" si="0"/>
        <v>4891550</v>
      </c>
      <c r="D10" s="133"/>
      <c r="E10" s="133">
        <v>4891550</v>
      </c>
      <c r="F10" s="133"/>
      <c r="G10" s="133"/>
      <c r="H10" s="133"/>
      <c r="I10" s="133"/>
      <c r="J10" s="133"/>
      <c r="K10" s="133"/>
      <c r="L10" s="133"/>
      <c r="M10" s="133"/>
    </row>
    <row r="11" spans="1:13" ht="15" customHeight="1">
      <c r="A11" s="94" t="s">
        <v>312</v>
      </c>
      <c r="B11" s="113" t="s">
        <v>313</v>
      </c>
      <c r="C11" s="145">
        <f t="shared" si="0"/>
        <v>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ht="12.75">
      <c r="A12" s="110" t="s">
        <v>314</v>
      </c>
      <c r="B12" s="116" t="s">
        <v>315</v>
      </c>
      <c r="C12" s="145">
        <f t="shared" si="0"/>
        <v>34228812</v>
      </c>
      <c r="D12" s="137">
        <f>SUM(D6:D11)</f>
        <v>0</v>
      </c>
      <c r="E12" s="137">
        <f>SUM(E6:E11)</f>
        <v>34228812</v>
      </c>
      <c r="F12" s="137">
        <f>SUM(F6:F11)</f>
        <v>0</v>
      </c>
      <c r="G12" s="137">
        <f aca="true" t="shared" si="1" ref="G12:M12">SUM(G6:G11)</f>
        <v>0</v>
      </c>
      <c r="H12" s="137">
        <f t="shared" si="1"/>
        <v>0</v>
      </c>
      <c r="I12" s="137">
        <f t="shared" si="1"/>
        <v>0</v>
      </c>
      <c r="J12" s="137">
        <f t="shared" si="1"/>
        <v>0</v>
      </c>
      <c r="K12" s="137">
        <f t="shared" si="1"/>
        <v>0</v>
      </c>
      <c r="L12" s="137">
        <f t="shared" si="1"/>
        <v>0</v>
      </c>
      <c r="M12" s="137">
        <f t="shared" si="1"/>
        <v>0</v>
      </c>
    </row>
    <row r="13" spans="1:13" ht="12.75">
      <c r="A13" s="94" t="s">
        <v>316</v>
      </c>
      <c r="B13" s="113" t="s">
        <v>317</v>
      </c>
      <c r="C13" s="145">
        <f t="shared" si="0"/>
        <v>0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ht="12.75">
      <c r="A14" s="94" t="s">
        <v>318</v>
      </c>
      <c r="B14" s="113" t="s">
        <v>319</v>
      </c>
      <c r="C14" s="145">
        <f t="shared" si="0"/>
        <v>0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ht="12.75">
      <c r="A15" s="94" t="s">
        <v>320</v>
      </c>
      <c r="B15" s="113" t="s">
        <v>321</v>
      </c>
      <c r="C15" s="145">
        <f t="shared" si="0"/>
        <v>0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1:13" ht="12.75">
      <c r="A16" s="94" t="s">
        <v>322</v>
      </c>
      <c r="B16" s="113" t="s">
        <v>323</v>
      </c>
      <c r="C16" s="145">
        <f t="shared" si="0"/>
        <v>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3" ht="12.75">
      <c r="A17" s="94" t="s">
        <v>324</v>
      </c>
      <c r="B17" s="113" t="s">
        <v>325</v>
      </c>
      <c r="C17" s="145">
        <f t="shared" si="0"/>
        <v>26102249</v>
      </c>
      <c r="D17" s="133">
        <v>70000</v>
      </c>
      <c r="E17" s="133"/>
      <c r="F17" s="133"/>
      <c r="G17" s="133">
        <v>25330249</v>
      </c>
      <c r="H17" s="133"/>
      <c r="I17" s="133"/>
      <c r="J17" s="133"/>
      <c r="K17" s="133"/>
      <c r="L17" s="133">
        <v>702000</v>
      </c>
      <c r="M17" s="133"/>
    </row>
    <row r="18" spans="1:13" ht="12.75">
      <c r="A18" s="96" t="s">
        <v>326</v>
      </c>
      <c r="B18" s="117" t="s">
        <v>327</v>
      </c>
      <c r="C18" s="145">
        <f t="shared" si="0"/>
        <v>60331061</v>
      </c>
      <c r="D18" s="137">
        <f>SUM(D6:D17)</f>
        <v>70000</v>
      </c>
      <c r="E18" s="137">
        <f>SUM(E12:E17)</f>
        <v>34228812</v>
      </c>
      <c r="F18" s="137">
        <f>SUM(F12:F17)</f>
        <v>0</v>
      </c>
      <c r="G18" s="137">
        <f>SUM(G6:G17)</f>
        <v>25330249</v>
      </c>
      <c r="H18" s="137">
        <f aca="true" t="shared" si="2" ref="H18:M18">SUM(H6:H17)</f>
        <v>0</v>
      </c>
      <c r="I18" s="137">
        <f t="shared" si="2"/>
        <v>0</v>
      </c>
      <c r="J18" s="137">
        <f t="shared" si="2"/>
        <v>0</v>
      </c>
      <c r="K18" s="137">
        <f t="shared" si="2"/>
        <v>0</v>
      </c>
      <c r="L18" s="137">
        <f t="shared" si="2"/>
        <v>702000</v>
      </c>
      <c r="M18" s="137">
        <f t="shared" si="2"/>
        <v>0</v>
      </c>
    </row>
    <row r="19" spans="1:13" ht="15" customHeight="1">
      <c r="A19" s="94" t="s">
        <v>328</v>
      </c>
      <c r="B19" s="113" t="s">
        <v>329</v>
      </c>
      <c r="C19" s="145">
        <f t="shared" si="0"/>
        <v>0</v>
      </c>
      <c r="D19" s="133"/>
      <c r="E19" s="137"/>
      <c r="F19" s="137"/>
      <c r="G19" s="133"/>
      <c r="H19" s="133"/>
      <c r="I19" s="133"/>
      <c r="J19" s="133"/>
      <c r="K19" s="133"/>
      <c r="L19" s="133"/>
      <c r="M19" s="133"/>
    </row>
    <row r="20" spans="1:13" ht="15" customHeight="1">
      <c r="A20" s="94" t="s">
        <v>330</v>
      </c>
      <c r="B20" s="113" t="s">
        <v>331</v>
      </c>
      <c r="C20" s="145">
        <f t="shared" si="0"/>
        <v>0</v>
      </c>
      <c r="D20" s="133"/>
      <c r="E20" s="137"/>
      <c r="F20" s="137"/>
      <c r="G20" s="133"/>
      <c r="H20" s="133"/>
      <c r="I20" s="133"/>
      <c r="J20" s="133"/>
      <c r="K20" s="133"/>
      <c r="L20" s="133"/>
      <c r="M20" s="133"/>
    </row>
    <row r="21" spans="1:13" ht="15" customHeight="1">
      <c r="A21" s="110" t="s">
        <v>332</v>
      </c>
      <c r="B21" s="116" t="s">
        <v>333</v>
      </c>
      <c r="C21" s="145">
        <f t="shared" si="0"/>
        <v>0</v>
      </c>
      <c r="D21" s="137">
        <f>SUM(D19:D20)</f>
        <v>0</v>
      </c>
      <c r="E21" s="137">
        <f>SUM(E19:E20)</f>
        <v>0</v>
      </c>
      <c r="F21" s="137">
        <f>SUM(F19:F20)</f>
        <v>0</v>
      </c>
      <c r="G21" s="137">
        <f aca="true" t="shared" si="3" ref="G21:M21">SUM(G19:G20)</f>
        <v>0</v>
      </c>
      <c r="H21" s="137">
        <f t="shared" si="3"/>
        <v>0</v>
      </c>
      <c r="I21" s="137">
        <f t="shared" si="3"/>
        <v>0</v>
      </c>
      <c r="J21" s="137">
        <f t="shared" si="3"/>
        <v>0</v>
      </c>
      <c r="K21" s="137">
        <f t="shared" si="3"/>
        <v>0</v>
      </c>
      <c r="L21" s="137">
        <f t="shared" si="3"/>
        <v>0</v>
      </c>
      <c r="M21" s="137">
        <f t="shared" si="3"/>
        <v>0</v>
      </c>
    </row>
    <row r="22" spans="1:13" ht="15" customHeight="1">
      <c r="A22" s="94" t="s">
        <v>334</v>
      </c>
      <c r="B22" s="113" t="s">
        <v>335</v>
      </c>
      <c r="C22" s="145">
        <f t="shared" si="0"/>
        <v>0</v>
      </c>
      <c r="D22" s="133"/>
      <c r="E22" s="137"/>
      <c r="F22" s="137"/>
      <c r="G22" s="133"/>
      <c r="H22" s="133"/>
      <c r="I22" s="133"/>
      <c r="J22" s="133"/>
      <c r="K22" s="133"/>
      <c r="L22" s="133"/>
      <c r="M22" s="133"/>
    </row>
    <row r="23" spans="1:13" ht="15" customHeight="1">
      <c r="A23" s="94" t="s">
        <v>336</v>
      </c>
      <c r="B23" s="113" t="s">
        <v>337</v>
      </c>
      <c r="C23" s="145">
        <f t="shared" si="0"/>
        <v>0</v>
      </c>
      <c r="D23" s="133"/>
      <c r="E23" s="137"/>
      <c r="F23" s="137"/>
      <c r="G23" s="133"/>
      <c r="H23" s="133"/>
      <c r="I23" s="133"/>
      <c r="J23" s="133"/>
      <c r="K23" s="133"/>
      <c r="L23" s="133"/>
      <c r="M23" s="133"/>
    </row>
    <row r="24" spans="1:13" ht="15" customHeight="1">
      <c r="A24" s="94" t="s">
        <v>338</v>
      </c>
      <c r="B24" s="113" t="s">
        <v>339</v>
      </c>
      <c r="C24" s="145">
        <f t="shared" si="0"/>
        <v>64403</v>
      </c>
      <c r="D24" s="133"/>
      <c r="E24" s="137"/>
      <c r="F24" s="137"/>
      <c r="G24" s="133"/>
      <c r="H24" s="133"/>
      <c r="I24" s="133"/>
      <c r="J24" s="133"/>
      <c r="K24" s="133"/>
      <c r="L24" s="133"/>
      <c r="M24" s="133">
        <v>64403</v>
      </c>
    </row>
    <row r="25" spans="1:13" ht="15" customHeight="1">
      <c r="A25" s="94" t="s">
        <v>340</v>
      </c>
      <c r="B25" s="113" t="s">
        <v>341</v>
      </c>
      <c r="C25" s="145">
        <f t="shared" si="0"/>
        <v>1968900</v>
      </c>
      <c r="D25" s="133"/>
      <c r="E25" s="137"/>
      <c r="F25" s="137"/>
      <c r="G25" s="133"/>
      <c r="H25" s="133"/>
      <c r="I25" s="133"/>
      <c r="J25" s="133"/>
      <c r="K25" s="133"/>
      <c r="L25" s="133"/>
      <c r="M25" s="133">
        <v>1968900</v>
      </c>
    </row>
    <row r="26" spans="1:13" ht="15" customHeight="1">
      <c r="A26" s="94" t="s">
        <v>342</v>
      </c>
      <c r="B26" s="113" t="s">
        <v>343</v>
      </c>
      <c r="C26" s="145">
        <f t="shared" si="0"/>
        <v>0</v>
      </c>
      <c r="D26" s="133"/>
      <c r="E26" s="137"/>
      <c r="F26" s="137"/>
      <c r="G26" s="133"/>
      <c r="H26" s="133"/>
      <c r="I26" s="133"/>
      <c r="J26" s="133"/>
      <c r="K26" s="133"/>
      <c r="L26" s="133"/>
      <c r="M26" s="133"/>
    </row>
    <row r="27" spans="1:13" ht="15" customHeight="1">
      <c r="A27" s="94" t="s">
        <v>344</v>
      </c>
      <c r="B27" s="113" t="s">
        <v>345</v>
      </c>
      <c r="C27" s="145">
        <f t="shared" si="0"/>
        <v>0</v>
      </c>
      <c r="D27" s="133"/>
      <c r="E27" s="137"/>
      <c r="F27" s="137"/>
      <c r="G27" s="133"/>
      <c r="H27" s="133"/>
      <c r="I27" s="133"/>
      <c r="J27" s="133"/>
      <c r="K27" s="133"/>
      <c r="L27" s="133"/>
      <c r="M27" s="133"/>
    </row>
    <row r="28" spans="1:13" ht="15" customHeight="1">
      <c r="A28" s="94" t="s">
        <v>346</v>
      </c>
      <c r="B28" s="113" t="s">
        <v>347</v>
      </c>
      <c r="C28" s="145">
        <f t="shared" si="0"/>
        <v>146736</v>
      </c>
      <c r="D28" s="133"/>
      <c r="E28" s="137"/>
      <c r="F28" s="137"/>
      <c r="G28" s="133"/>
      <c r="H28" s="133"/>
      <c r="I28" s="133"/>
      <c r="J28" s="133"/>
      <c r="K28" s="133"/>
      <c r="L28" s="133"/>
      <c r="M28" s="133">
        <v>146736</v>
      </c>
    </row>
    <row r="29" spans="1:13" ht="15" customHeight="1">
      <c r="A29" s="94" t="s">
        <v>348</v>
      </c>
      <c r="B29" s="113" t="s">
        <v>349</v>
      </c>
      <c r="C29" s="145">
        <f t="shared" si="0"/>
        <v>0</v>
      </c>
      <c r="D29" s="133"/>
      <c r="E29" s="137"/>
      <c r="F29" s="137"/>
      <c r="G29" s="133"/>
      <c r="H29" s="133"/>
      <c r="I29" s="133"/>
      <c r="J29" s="133"/>
      <c r="K29" s="133"/>
      <c r="L29" s="133"/>
      <c r="M29" s="133"/>
    </row>
    <row r="30" spans="1:13" ht="15" customHeight="1">
      <c r="A30" s="110" t="s">
        <v>350</v>
      </c>
      <c r="B30" s="116" t="s">
        <v>351</v>
      </c>
      <c r="C30" s="145">
        <f t="shared" si="0"/>
        <v>2115636</v>
      </c>
      <c r="D30" s="137">
        <f>SUM(D25:D29)</f>
        <v>0</v>
      </c>
      <c r="E30" s="137">
        <f>SUM(E25:E29)</f>
        <v>0</v>
      </c>
      <c r="F30" s="137">
        <f>SUM(F25:F29)</f>
        <v>0</v>
      </c>
      <c r="G30" s="137">
        <f aca="true" t="shared" si="4" ref="G30:M30">SUM(G25:G29)</f>
        <v>0</v>
      </c>
      <c r="H30" s="137">
        <f t="shared" si="4"/>
        <v>0</v>
      </c>
      <c r="I30" s="137">
        <f t="shared" si="4"/>
        <v>0</v>
      </c>
      <c r="J30" s="137">
        <f t="shared" si="4"/>
        <v>0</v>
      </c>
      <c r="K30" s="137">
        <f t="shared" si="4"/>
        <v>0</v>
      </c>
      <c r="L30" s="137">
        <f t="shared" si="4"/>
        <v>0</v>
      </c>
      <c r="M30" s="137">
        <f t="shared" si="4"/>
        <v>2115636</v>
      </c>
    </row>
    <row r="31" spans="1:13" ht="15" customHeight="1">
      <c r="A31" s="94" t="s">
        <v>352</v>
      </c>
      <c r="B31" s="113" t="s">
        <v>353</v>
      </c>
      <c r="C31" s="145">
        <f t="shared" si="0"/>
        <v>5296</v>
      </c>
      <c r="D31" s="133"/>
      <c r="E31" s="137"/>
      <c r="F31" s="137"/>
      <c r="G31" s="133"/>
      <c r="H31" s="133"/>
      <c r="I31" s="133"/>
      <c r="J31" s="133"/>
      <c r="K31" s="133"/>
      <c r="L31" s="133"/>
      <c r="M31" s="133">
        <v>5296</v>
      </c>
    </row>
    <row r="32" spans="1:13" ht="15" customHeight="1">
      <c r="A32" s="96" t="s">
        <v>354</v>
      </c>
      <c r="B32" s="117" t="s">
        <v>355</v>
      </c>
      <c r="C32" s="145">
        <f t="shared" si="0"/>
        <v>2185335</v>
      </c>
      <c r="D32" s="137">
        <f>SUM(D21,D22:D24,D30:D31)</f>
        <v>0</v>
      </c>
      <c r="E32" s="137">
        <f>SUM(E21,E22:E24,E30:E31)</f>
        <v>0</v>
      </c>
      <c r="F32" s="137">
        <f>SUM(F21,F22:F24,F30:F31)</f>
        <v>0</v>
      </c>
      <c r="G32" s="137">
        <f aca="true" t="shared" si="5" ref="G32:M32">SUM(G21,G22:G24,G30:G31)</f>
        <v>0</v>
      </c>
      <c r="H32" s="137">
        <f t="shared" si="5"/>
        <v>0</v>
      </c>
      <c r="I32" s="137">
        <f t="shared" si="5"/>
        <v>0</v>
      </c>
      <c r="J32" s="137">
        <f t="shared" si="5"/>
        <v>0</v>
      </c>
      <c r="K32" s="137">
        <f t="shared" si="5"/>
        <v>0</v>
      </c>
      <c r="L32" s="137">
        <f t="shared" si="5"/>
        <v>0</v>
      </c>
      <c r="M32" s="137">
        <f t="shared" si="5"/>
        <v>2185335</v>
      </c>
    </row>
    <row r="33" spans="1:13" ht="15" customHeight="1">
      <c r="A33" s="94" t="s">
        <v>356</v>
      </c>
      <c r="B33" s="113" t="s">
        <v>357</v>
      </c>
      <c r="C33" s="145">
        <f t="shared" si="0"/>
        <v>1440000</v>
      </c>
      <c r="D33" s="133"/>
      <c r="E33" s="137"/>
      <c r="F33" s="137"/>
      <c r="G33" s="133"/>
      <c r="H33" s="133">
        <v>1440000</v>
      </c>
      <c r="I33" s="133"/>
      <c r="J33" s="133"/>
      <c r="K33" s="133"/>
      <c r="L33" s="133"/>
      <c r="M33" s="133"/>
    </row>
    <row r="34" spans="1:13" ht="15" customHeight="1">
      <c r="A34" s="94" t="s">
        <v>358</v>
      </c>
      <c r="B34" s="113" t="s">
        <v>359</v>
      </c>
      <c r="C34" s="145">
        <f t="shared" si="0"/>
        <v>39000</v>
      </c>
      <c r="D34" s="133"/>
      <c r="E34" s="137"/>
      <c r="F34" s="137"/>
      <c r="G34" s="133"/>
      <c r="H34" s="133">
        <v>39000</v>
      </c>
      <c r="I34" s="133"/>
      <c r="J34" s="133"/>
      <c r="K34" s="133"/>
      <c r="L34" s="133"/>
      <c r="M34" s="133"/>
    </row>
    <row r="35" spans="1:13" ht="15" customHeight="1">
      <c r="A35" s="94" t="s">
        <v>360</v>
      </c>
      <c r="B35" s="113" t="s">
        <v>361</v>
      </c>
      <c r="C35" s="145">
        <f t="shared" si="0"/>
        <v>3820</v>
      </c>
      <c r="D35" s="133">
        <v>3820</v>
      </c>
      <c r="E35" s="137"/>
      <c r="F35" s="137"/>
      <c r="G35" s="133"/>
      <c r="H35" s="133"/>
      <c r="I35" s="133"/>
      <c r="J35" s="133"/>
      <c r="K35" s="133"/>
      <c r="L35" s="133"/>
      <c r="M35" s="133"/>
    </row>
    <row r="36" spans="1:13" ht="15" customHeight="1">
      <c r="A36" s="94" t="s">
        <v>362</v>
      </c>
      <c r="B36" s="113" t="s">
        <v>363</v>
      </c>
      <c r="C36" s="145">
        <f t="shared" si="0"/>
        <v>765424</v>
      </c>
      <c r="D36" s="133"/>
      <c r="E36" s="137"/>
      <c r="F36" s="137"/>
      <c r="G36" s="133"/>
      <c r="H36" s="133"/>
      <c r="I36" s="133">
        <v>765424</v>
      </c>
      <c r="J36" s="133"/>
      <c r="K36" s="133"/>
      <c r="L36" s="133"/>
      <c r="M36" s="133"/>
    </row>
    <row r="37" spans="1:13" ht="15" customHeight="1">
      <c r="A37" s="94" t="s">
        <v>364</v>
      </c>
      <c r="B37" s="113" t="s">
        <v>365</v>
      </c>
      <c r="C37" s="145">
        <f t="shared" si="0"/>
        <v>0</v>
      </c>
      <c r="D37" s="133"/>
      <c r="E37" s="137"/>
      <c r="F37" s="137"/>
      <c r="G37" s="133"/>
      <c r="H37" s="133"/>
      <c r="I37" s="133"/>
      <c r="J37" s="133"/>
      <c r="K37" s="133"/>
      <c r="L37" s="133"/>
      <c r="M37" s="133"/>
    </row>
    <row r="38" spans="1:13" ht="15" customHeight="1">
      <c r="A38" s="94" t="s">
        <v>366</v>
      </c>
      <c r="B38" s="113" t="s">
        <v>367</v>
      </c>
      <c r="C38" s="145">
        <f t="shared" si="0"/>
        <v>0</v>
      </c>
      <c r="D38" s="133"/>
      <c r="E38" s="137"/>
      <c r="F38" s="137"/>
      <c r="G38" s="133"/>
      <c r="H38" s="133"/>
      <c r="I38" s="133"/>
      <c r="J38" s="133"/>
      <c r="K38" s="133"/>
      <c r="L38" s="133"/>
      <c r="M38" s="133"/>
    </row>
    <row r="39" spans="1:13" ht="15" customHeight="1">
      <c r="A39" s="94" t="s">
        <v>368</v>
      </c>
      <c r="B39" s="113" t="s">
        <v>369</v>
      </c>
      <c r="C39" s="145">
        <f t="shared" si="0"/>
        <v>0</v>
      </c>
      <c r="D39" s="133"/>
      <c r="E39" s="137"/>
      <c r="F39" s="137"/>
      <c r="G39" s="133"/>
      <c r="H39" s="133"/>
      <c r="I39" s="133"/>
      <c r="J39" s="133"/>
      <c r="K39" s="133"/>
      <c r="L39" s="133"/>
      <c r="M39" s="133"/>
    </row>
    <row r="40" spans="1:13" ht="15" customHeight="1">
      <c r="A40" s="94" t="s">
        <v>370</v>
      </c>
      <c r="B40" s="113" t="s">
        <v>371</v>
      </c>
      <c r="C40" s="145">
        <f t="shared" si="0"/>
        <v>18</v>
      </c>
      <c r="D40" s="133">
        <v>4</v>
      </c>
      <c r="E40" s="137"/>
      <c r="F40" s="137"/>
      <c r="G40" s="133">
        <v>3</v>
      </c>
      <c r="H40" s="133"/>
      <c r="I40" s="133">
        <v>9</v>
      </c>
      <c r="J40" s="133"/>
      <c r="K40" s="133"/>
      <c r="L40" s="133"/>
      <c r="M40" s="133">
        <v>2</v>
      </c>
    </row>
    <row r="41" spans="1:13" ht="15" customHeight="1">
      <c r="A41" s="94" t="s">
        <v>372</v>
      </c>
      <c r="B41" s="113" t="s">
        <v>373</v>
      </c>
      <c r="C41" s="145">
        <f t="shared" si="0"/>
        <v>0</v>
      </c>
      <c r="D41" s="133"/>
      <c r="E41" s="137"/>
      <c r="F41" s="137"/>
      <c r="G41" s="133"/>
      <c r="H41" s="133"/>
      <c r="I41" s="133"/>
      <c r="J41" s="133"/>
      <c r="K41" s="133"/>
      <c r="L41" s="133"/>
      <c r="M41" s="133"/>
    </row>
    <row r="42" spans="1:13" ht="15" customHeight="1">
      <c r="A42" s="94" t="s">
        <v>374</v>
      </c>
      <c r="B42" s="113" t="s">
        <v>375</v>
      </c>
      <c r="C42" s="145">
        <f t="shared" si="0"/>
        <v>0</v>
      </c>
      <c r="D42" s="133"/>
      <c r="E42" s="137"/>
      <c r="F42" s="137"/>
      <c r="G42" s="133"/>
      <c r="H42" s="133"/>
      <c r="I42" s="133"/>
      <c r="J42" s="133"/>
      <c r="K42" s="133"/>
      <c r="L42" s="133"/>
      <c r="M42" s="133"/>
    </row>
    <row r="43" spans="1:13" ht="15" customHeight="1">
      <c r="A43" s="94" t="s">
        <v>376</v>
      </c>
      <c r="B43" s="113" t="s">
        <v>377</v>
      </c>
      <c r="C43" s="145">
        <f t="shared" si="0"/>
        <v>10001</v>
      </c>
      <c r="D43" s="133">
        <v>10000</v>
      </c>
      <c r="E43" s="137"/>
      <c r="F43" s="137"/>
      <c r="G43" s="133"/>
      <c r="H43" s="133"/>
      <c r="I43" s="133">
        <v>1</v>
      </c>
      <c r="J43" s="133"/>
      <c r="K43" s="133"/>
      <c r="L43" s="133"/>
      <c r="M43" s="133"/>
    </row>
    <row r="44" spans="1:13" ht="15" customHeight="1">
      <c r="A44" s="96" t="s">
        <v>378</v>
      </c>
      <c r="B44" s="117" t="s">
        <v>379</v>
      </c>
      <c r="C44" s="145">
        <f t="shared" si="0"/>
        <v>2258263</v>
      </c>
      <c r="D44" s="137">
        <f>SUM(D33:D43)</f>
        <v>13824</v>
      </c>
      <c r="E44" s="137">
        <f>SUM(E33:E43)</f>
        <v>0</v>
      </c>
      <c r="F44" s="137">
        <f>SUM(F33:F43)</f>
        <v>0</v>
      </c>
      <c r="G44" s="137">
        <f aca="true" t="shared" si="6" ref="G44:M44">SUM(G33:G43)</f>
        <v>3</v>
      </c>
      <c r="H44" s="137">
        <f t="shared" si="6"/>
        <v>1479000</v>
      </c>
      <c r="I44" s="137">
        <f t="shared" si="6"/>
        <v>765434</v>
      </c>
      <c r="J44" s="137">
        <f t="shared" si="6"/>
        <v>0</v>
      </c>
      <c r="K44" s="137">
        <f t="shared" si="6"/>
        <v>0</v>
      </c>
      <c r="L44" s="137">
        <f t="shared" si="6"/>
        <v>0</v>
      </c>
      <c r="M44" s="137">
        <f t="shared" si="6"/>
        <v>2</v>
      </c>
    </row>
    <row r="45" spans="1:13" ht="12.75">
      <c r="A45" s="94" t="s">
        <v>380</v>
      </c>
      <c r="B45" s="113" t="s">
        <v>381</v>
      </c>
      <c r="C45" s="145">
        <f t="shared" si="0"/>
        <v>0</v>
      </c>
      <c r="D45" s="133"/>
      <c r="E45" s="137"/>
      <c r="F45" s="137"/>
      <c r="G45" s="133"/>
      <c r="H45" s="133"/>
      <c r="I45" s="133"/>
      <c r="J45" s="133"/>
      <c r="K45" s="133"/>
      <c r="L45" s="133"/>
      <c r="M45" s="133"/>
    </row>
    <row r="46" spans="1:13" ht="12.75">
      <c r="A46" s="94" t="s">
        <v>382</v>
      </c>
      <c r="B46" s="113" t="s">
        <v>383</v>
      </c>
      <c r="C46" s="145">
        <f t="shared" si="0"/>
        <v>0</v>
      </c>
      <c r="D46" s="133"/>
      <c r="E46" s="137"/>
      <c r="F46" s="137"/>
      <c r="G46" s="133"/>
      <c r="H46" s="133"/>
      <c r="I46" s="133"/>
      <c r="J46" s="133"/>
      <c r="K46" s="133"/>
      <c r="L46" s="133"/>
      <c r="M46" s="133"/>
    </row>
    <row r="47" spans="1:13" ht="12.75">
      <c r="A47" s="94" t="s">
        <v>384</v>
      </c>
      <c r="B47" s="113" t="s">
        <v>385</v>
      </c>
      <c r="C47" s="145">
        <f t="shared" si="0"/>
        <v>0</v>
      </c>
      <c r="D47" s="133"/>
      <c r="E47" s="137"/>
      <c r="F47" s="137"/>
      <c r="G47" s="133"/>
      <c r="H47" s="133"/>
      <c r="I47" s="133"/>
      <c r="J47" s="133"/>
      <c r="K47" s="133"/>
      <c r="L47" s="133"/>
      <c r="M47" s="133"/>
    </row>
    <row r="48" spans="1:13" ht="12.75">
      <c r="A48" s="94" t="s">
        <v>386</v>
      </c>
      <c r="B48" s="113" t="s">
        <v>387</v>
      </c>
      <c r="C48" s="145">
        <f t="shared" si="0"/>
        <v>700000</v>
      </c>
      <c r="D48" s="133">
        <v>700000</v>
      </c>
      <c r="E48" s="137"/>
      <c r="F48" s="137"/>
      <c r="G48" s="133"/>
      <c r="H48" s="133"/>
      <c r="I48" s="133"/>
      <c r="J48" s="133"/>
      <c r="K48" s="133"/>
      <c r="L48" s="133"/>
      <c r="M48" s="133"/>
    </row>
    <row r="49" spans="1:13" ht="12.75">
      <c r="A49" s="94" t="s">
        <v>388</v>
      </c>
      <c r="B49" s="113" t="s">
        <v>389</v>
      </c>
      <c r="C49" s="145">
        <f t="shared" si="0"/>
        <v>0</v>
      </c>
      <c r="D49" s="133"/>
      <c r="E49" s="137"/>
      <c r="F49" s="137"/>
      <c r="G49" s="133"/>
      <c r="H49" s="133"/>
      <c r="I49" s="133"/>
      <c r="J49" s="133"/>
      <c r="K49" s="133"/>
      <c r="L49" s="133"/>
      <c r="M49" s="133"/>
    </row>
    <row r="50" spans="1:13" ht="15" customHeight="1">
      <c r="A50" s="96" t="s">
        <v>390</v>
      </c>
      <c r="B50" s="117" t="s">
        <v>391</v>
      </c>
      <c r="C50" s="145">
        <f t="shared" si="0"/>
        <v>700000</v>
      </c>
      <c r="D50" s="137">
        <f>SUM(D45:D49)</f>
        <v>700000</v>
      </c>
      <c r="E50" s="137">
        <f>SUM(E45:E49)</f>
        <v>0</v>
      </c>
      <c r="F50" s="137">
        <f>SUM(F45:F49)</f>
        <v>0</v>
      </c>
      <c r="G50" s="137">
        <f aca="true" t="shared" si="7" ref="G50:M50">SUM(G45:G49)</f>
        <v>0</v>
      </c>
      <c r="H50" s="137">
        <f t="shared" si="7"/>
        <v>0</v>
      </c>
      <c r="I50" s="137">
        <f t="shared" si="7"/>
        <v>0</v>
      </c>
      <c r="J50" s="137">
        <f t="shared" si="7"/>
        <v>0</v>
      </c>
      <c r="K50" s="137">
        <f t="shared" si="7"/>
        <v>0</v>
      </c>
      <c r="L50" s="137">
        <f t="shared" si="7"/>
        <v>0</v>
      </c>
      <c r="M50" s="137">
        <f t="shared" si="7"/>
        <v>0</v>
      </c>
    </row>
    <row r="51" spans="1:13" ht="15" customHeight="1">
      <c r="A51" s="147" t="s">
        <v>183</v>
      </c>
      <c r="B51" s="148"/>
      <c r="C51" s="145">
        <f t="shared" si="0"/>
        <v>0</v>
      </c>
      <c r="D51" s="133"/>
      <c r="E51" s="137"/>
      <c r="F51" s="137"/>
      <c r="G51" s="133"/>
      <c r="H51" s="133"/>
      <c r="I51" s="133"/>
      <c r="J51" s="133"/>
      <c r="K51" s="133"/>
      <c r="L51" s="133"/>
      <c r="M51" s="133"/>
    </row>
    <row r="52" spans="1:13" ht="12.75">
      <c r="A52" s="94" t="s">
        <v>392</v>
      </c>
      <c r="B52" s="113" t="s">
        <v>393</v>
      </c>
      <c r="C52" s="145">
        <f t="shared" si="0"/>
        <v>0</v>
      </c>
      <c r="D52" s="133"/>
      <c r="E52" s="137"/>
      <c r="F52" s="137"/>
      <c r="G52" s="133"/>
      <c r="H52" s="133"/>
      <c r="I52" s="133"/>
      <c r="J52" s="133"/>
      <c r="K52" s="133"/>
      <c r="L52" s="133"/>
      <c r="M52" s="133"/>
    </row>
    <row r="53" spans="1:13" ht="12.75">
      <c r="A53" s="94" t="s">
        <v>394</v>
      </c>
      <c r="B53" s="113" t="s">
        <v>395</v>
      </c>
      <c r="C53" s="145">
        <f t="shared" si="0"/>
        <v>0</v>
      </c>
      <c r="D53" s="133"/>
      <c r="E53" s="137"/>
      <c r="F53" s="137"/>
      <c r="G53" s="133"/>
      <c r="H53" s="133"/>
      <c r="I53" s="133"/>
      <c r="J53" s="133"/>
      <c r="K53" s="133"/>
      <c r="L53" s="133"/>
      <c r="M53" s="133"/>
    </row>
    <row r="54" spans="1:13" ht="12.75">
      <c r="A54" s="94" t="s">
        <v>396</v>
      </c>
      <c r="B54" s="113" t="s">
        <v>397</v>
      </c>
      <c r="C54" s="145">
        <f t="shared" si="0"/>
        <v>0</v>
      </c>
      <c r="D54" s="133"/>
      <c r="E54" s="137"/>
      <c r="F54" s="137"/>
      <c r="G54" s="133"/>
      <c r="H54" s="133"/>
      <c r="I54" s="133"/>
      <c r="J54" s="133"/>
      <c r="K54" s="133"/>
      <c r="L54" s="133"/>
      <c r="M54" s="133"/>
    </row>
    <row r="55" spans="1:13" ht="12.75">
      <c r="A55" s="94" t="s">
        <v>398</v>
      </c>
      <c r="B55" s="113" t="s">
        <v>399</v>
      </c>
      <c r="C55" s="145">
        <f t="shared" si="0"/>
        <v>0</v>
      </c>
      <c r="D55" s="133"/>
      <c r="E55" s="137"/>
      <c r="F55" s="137"/>
      <c r="G55" s="133"/>
      <c r="H55" s="133"/>
      <c r="I55" s="133"/>
      <c r="J55" s="133"/>
      <c r="K55" s="133"/>
      <c r="L55" s="133"/>
      <c r="M55" s="133"/>
    </row>
    <row r="56" spans="1:13" ht="12.75">
      <c r="A56" s="94" t="s">
        <v>400</v>
      </c>
      <c r="B56" s="113" t="s">
        <v>401</v>
      </c>
      <c r="C56" s="145">
        <f t="shared" si="0"/>
        <v>52832965</v>
      </c>
      <c r="D56" s="133"/>
      <c r="E56" s="137"/>
      <c r="F56" s="137"/>
      <c r="G56" s="133"/>
      <c r="H56" s="133"/>
      <c r="I56" s="133">
        <v>52832965</v>
      </c>
      <c r="J56" s="133"/>
      <c r="K56" s="133"/>
      <c r="L56" s="133"/>
      <c r="M56" s="133"/>
    </row>
    <row r="57" spans="1:13" ht="12.75">
      <c r="A57" s="96" t="s">
        <v>402</v>
      </c>
      <c r="B57" s="117" t="s">
        <v>403</v>
      </c>
      <c r="C57" s="145">
        <f t="shared" si="0"/>
        <v>52832965</v>
      </c>
      <c r="D57" s="137">
        <f>SUM(D52:D56)</f>
        <v>0</v>
      </c>
      <c r="E57" s="137">
        <f>SUM(E52:E56)</f>
        <v>0</v>
      </c>
      <c r="F57" s="137">
        <f>SUM(F52:F56)</f>
        <v>0</v>
      </c>
      <c r="G57" s="137">
        <f aca="true" t="shared" si="8" ref="G57:M57">SUM(G52:G56)</f>
        <v>0</v>
      </c>
      <c r="H57" s="137">
        <f t="shared" si="8"/>
        <v>0</v>
      </c>
      <c r="I57" s="137">
        <f t="shared" si="8"/>
        <v>52832965</v>
      </c>
      <c r="J57" s="137">
        <f t="shared" si="8"/>
        <v>0</v>
      </c>
      <c r="K57" s="137">
        <f t="shared" si="8"/>
        <v>0</v>
      </c>
      <c r="L57" s="137">
        <f t="shared" si="8"/>
        <v>0</v>
      </c>
      <c r="M57" s="137">
        <f t="shared" si="8"/>
        <v>0</v>
      </c>
    </row>
    <row r="58" spans="1:13" ht="15" customHeight="1">
      <c r="A58" s="94" t="s">
        <v>404</v>
      </c>
      <c r="B58" s="113" t="s">
        <v>405</v>
      </c>
      <c r="C58" s="145">
        <f t="shared" si="0"/>
        <v>0</v>
      </c>
      <c r="D58" s="133"/>
      <c r="E58" s="137"/>
      <c r="F58" s="137"/>
      <c r="G58" s="133"/>
      <c r="H58" s="133"/>
      <c r="I58" s="133"/>
      <c r="J58" s="133"/>
      <c r="K58" s="133"/>
      <c r="L58" s="133"/>
      <c r="M58" s="133"/>
    </row>
    <row r="59" spans="1:13" ht="15" customHeight="1">
      <c r="A59" s="94" t="s">
        <v>406</v>
      </c>
      <c r="B59" s="113" t="s">
        <v>407</v>
      </c>
      <c r="C59" s="145">
        <f t="shared" si="0"/>
        <v>0</v>
      </c>
      <c r="D59" s="133"/>
      <c r="E59" s="137"/>
      <c r="F59" s="137"/>
      <c r="G59" s="133"/>
      <c r="H59" s="133"/>
      <c r="I59" s="133"/>
      <c r="J59" s="133"/>
      <c r="K59" s="133"/>
      <c r="L59" s="133"/>
      <c r="M59" s="133"/>
    </row>
    <row r="60" spans="1:13" ht="15" customHeight="1">
      <c r="A60" s="94" t="s">
        <v>408</v>
      </c>
      <c r="B60" s="113" t="s">
        <v>409</v>
      </c>
      <c r="C60" s="145">
        <f t="shared" si="0"/>
        <v>0</v>
      </c>
      <c r="D60" s="133"/>
      <c r="E60" s="137"/>
      <c r="F60" s="137"/>
      <c r="G60" s="133"/>
      <c r="H60" s="133"/>
      <c r="I60" s="133"/>
      <c r="J60" s="133"/>
      <c r="K60" s="133"/>
      <c r="L60" s="133"/>
      <c r="M60" s="133"/>
    </row>
    <row r="61" spans="1:13" ht="15" customHeight="1">
      <c r="A61" s="94" t="s">
        <v>410</v>
      </c>
      <c r="B61" s="113" t="s">
        <v>411</v>
      </c>
      <c r="C61" s="145">
        <f t="shared" si="0"/>
        <v>0</v>
      </c>
      <c r="D61" s="133"/>
      <c r="E61" s="137"/>
      <c r="F61" s="137"/>
      <c r="G61" s="133"/>
      <c r="H61" s="133"/>
      <c r="I61" s="133"/>
      <c r="J61" s="133"/>
      <c r="K61" s="133"/>
      <c r="L61" s="133"/>
      <c r="M61" s="133"/>
    </row>
    <row r="62" spans="1:13" ht="15" customHeight="1">
      <c r="A62" s="94" t="s">
        <v>412</v>
      </c>
      <c r="B62" s="113" t="s">
        <v>413</v>
      </c>
      <c r="C62" s="145">
        <f t="shared" si="0"/>
        <v>0</v>
      </c>
      <c r="D62" s="133"/>
      <c r="E62" s="137"/>
      <c r="F62" s="137"/>
      <c r="G62" s="133"/>
      <c r="H62" s="133"/>
      <c r="I62" s="133"/>
      <c r="J62" s="133"/>
      <c r="K62" s="133"/>
      <c r="L62" s="133"/>
      <c r="M62" s="133"/>
    </row>
    <row r="63" spans="1:13" ht="15" customHeight="1">
      <c r="A63" s="96" t="s">
        <v>414</v>
      </c>
      <c r="B63" s="117" t="s">
        <v>415</v>
      </c>
      <c r="C63" s="145">
        <f t="shared" si="0"/>
        <v>0</v>
      </c>
      <c r="D63" s="137">
        <f>SUM(D58:D62)</f>
        <v>0</v>
      </c>
      <c r="E63" s="137">
        <f>SUM(E58:E62)</f>
        <v>0</v>
      </c>
      <c r="F63" s="137">
        <f>SUM(F58:F62)</f>
        <v>0</v>
      </c>
      <c r="G63" s="137">
        <f aca="true" t="shared" si="9" ref="G63:M63">SUM(G58:G62)</f>
        <v>0</v>
      </c>
      <c r="H63" s="137">
        <f t="shared" si="9"/>
        <v>0</v>
      </c>
      <c r="I63" s="137">
        <f t="shared" si="9"/>
        <v>0</v>
      </c>
      <c r="J63" s="137">
        <f t="shared" si="9"/>
        <v>0</v>
      </c>
      <c r="K63" s="137">
        <f t="shared" si="9"/>
        <v>0</v>
      </c>
      <c r="L63" s="137">
        <f t="shared" si="9"/>
        <v>0</v>
      </c>
      <c r="M63" s="137">
        <f t="shared" si="9"/>
        <v>0</v>
      </c>
    </row>
    <row r="64" spans="1:13" ht="12.75">
      <c r="A64" s="94" t="s">
        <v>416</v>
      </c>
      <c r="B64" s="113" t="s">
        <v>417</v>
      </c>
      <c r="C64" s="145">
        <f t="shared" si="0"/>
        <v>0</v>
      </c>
      <c r="D64" s="133"/>
      <c r="E64" s="137"/>
      <c r="F64" s="137"/>
      <c r="G64" s="133"/>
      <c r="H64" s="133"/>
      <c r="I64" s="133"/>
      <c r="J64" s="133"/>
      <c r="K64" s="133"/>
      <c r="L64" s="133"/>
      <c r="M64" s="133"/>
    </row>
    <row r="65" spans="1:13" ht="12.75">
      <c r="A65" s="94" t="s">
        <v>418</v>
      </c>
      <c r="B65" s="113" t="s">
        <v>419</v>
      </c>
      <c r="C65" s="145">
        <f t="shared" si="0"/>
        <v>0</v>
      </c>
      <c r="D65" s="133"/>
      <c r="E65" s="137"/>
      <c r="F65" s="137"/>
      <c r="G65" s="133"/>
      <c r="H65" s="133"/>
      <c r="I65" s="133"/>
      <c r="J65" s="133"/>
      <c r="K65" s="133"/>
      <c r="L65" s="133"/>
      <c r="M65" s="133"/>
    </row>
    <row r="66" spans="1:13" ht="12.75">
      <c r="A66" s="94" t="s">
        <v>420</v>
      </c>
      <c r="B66" s="113" t="s">
        <v>421</v>
      </c>
      <c r="C66" s="145">
        <f t="shared" si="0"/>
        <v>0</v>
      </c>
      <c r="D66" s="133"/>
      <c r="E66" s="137"/>
      <c r="F66" s="137"/>
      <c r="G66" s="133"/>
      <c r="H66" s="133"/>
      <c r="I66" s="133"/>
      <c r="J66" s="133"/>
      <c r="K66" s="133"/>
      <c r="L66" s="133"/>
      <c r="M66" s="133"/>
    </row>
    <row r="67" spans="1:13" ht="12.75">
      <c r="A67" s="94" t="s">
        <v>422</v>
      </c>
      <c r="B67" s="113" t="s">
        <v>423</v>
      </c>
      <c r="C67" s="145">
        <f t="shared" si="0"/>
        <v>0</v>
      </c>
      <c r="D67" s="133"/>
      <c r="E67" s="137"/>
      <c r="F67" s="137"/>
      <c r="G67" s="133"/>
      <c r="H67" s="133"/>
      <c r="I67" s="133"/>
      <c r="J67" s="133"/>
      <c r="K67" s="133"/>
      <c r="L67" s="133"/>
      <c r="M67" s="133"/>
    </row>
    <row r="68" spans="1:13" ht="12.75">
      <c r="A68" s="94" t="s">
        <v>424</v>
      </c>
      <c r="B68" s="113" t="s">
        <v>425</v>
      </c>
      <c r="C68" s="145">
        <f t="shared" si="0"/>
        <v>0</v>
      </c>
      <c r="D68" s="133"/>
      <c r="E68" s="137"/>
      <c r="F68" s="137"/>
      <c r="G68" s="133"/>
      <c r="H68" s="133"/>
      <c r="I68" s="133"/>
      <c r="J68" s="133"/>
      <c r="K68" s="133"/>
      <c r="L68" s="133"/>
      <c r="M68" s="133"/>
    </row>
    <row r="69" spans="1:13" ht="15" customHeight="1">
      <c r="A69" s="96" t="s">
        <v>426</v>
      </c>
      <c r="B69" s="117" t="s">
        <v>427</v>
      </c>
      <c r="C69" s="145">
        <f t="shared" si="0"/>
        <v>0</v>
      </c>
      <c r="D69" s="137">
        <f>SUM(D64:D68)</f>
        <v>0</v>
      </c>
      <c r="E69" s="137">
        <f>SUM(E64:E68)</f>
        <v>0</v>
      </c>
      <c r="F69" s="137">
        <f>SUM(F64:F68)</f>
        <v>0</v>
      </c>
      <c r="G69" s="137">
        <f aca="true" t="shared" si="10" ref="G69:M69">SUM(G64:G68)</f>
        <v>0</v>
      </c>
      <c r="H69" s="137">
        <f t="shared" si="10"/>
        <v>0</v>
      </c>
      <c r="I69" s="137">
        <f t="shared" si="10"/>
        <v>0</v>
      </c>
      <c r="J69" s="137">
        <f t="shared" si="10"/>
        <v>0</v>
      </c>
      <c r="K69" s="137">
        <f t="shared" si="10"/>
        <v>0</v>
      </c>
      <c r="L69" s="137">
        <f t="shared" si="10"/>
        <v>0</v>
      </c>
      <c r="M69" s="137">
        <f t="shared" si="10"/>
        <v>0</v>
      </c>
    </row>
    <row r="70" spans="1:13" ht="15" customHeight="1">
      <c r="A70" s="149" t="s">
        <v>230</v>
      </c>
      <c r="B70" s="150"/>
      <c r="C70" s="145">
        <f t="shared" si="0"/>
        <v>0</v>
      </c>
      <c r="D70" s="133"/>
      <c r="E70" s="137"/>
      <c r="F70" s="137"/>
      <c r="G70" s="133"/>
      <c r="H70" s="133"/>
      <c r="I70" s="133"/>
      <c r="J70" s="133"/>
      <c r="K70" s="133"/>
      <c r="L70" s="133"/>
      <c r="M70" s="133"/>
    </row>
    <row r="71" spans="1:13" ht="12.75">
      <c r="A71" s="151" t="s">
        <v>428</v>
      </c>
      <c r="B71" s="152" t="s">
        <v>429</v>
      </c>
      <c r="C71" s="145">
        <f aca="true" t="shared" si="11" ref="C71:C104">SUM(D71:M71)</f>
        <v>118307624</v>
      </c>
      <c r="D71" s="145">
        <f aca="true" t="shared" si="12" ref="D71:M71">SUM(D18,D32,D44,D50,D57,D63,D69)</f>
        <v>783824</v>
      </c>
      <c r="E71" s="145">
        <f t="shared" si="12"/>
        <v>34228812</v>
      </c>
      <c r="F71" s="145">
        <f t="shared" si="12"/>
        <v>0</v>
      </c>
      <c r="G71" s="145">
        <f t="shared" si="12"/>
        <v>25330252</v>
      </c>
      <c r="H71" s="145">
        <f t="shared" si="12"/>
        <v>1479000</v>
      </c>
      <c r="I71" s="145">
        <f t="shared" si="12"/>
        <v>53598399</v>
      </c>
      <c r="J71" s="145">
        <f t="shared" si="12"/>
        <v>0</v>
      </c>
      <c r="K71" s="145">
        <f t="shared" si="12"/>
        <v>0</v>
      </c>
      <c r="L71" s="145">
        <f t="shared" si="12"/>
        <v>702000</v>
      </c>
      <c r="M71" s="145">
        <f t="shared" si="12"/>
        <v>2185337</v>
      </c>
    </row>
    <row r="72" spans="1:13" ht="12.75">
      <c r="A72" s="153" t="s">
        <v>430</v>
      </c>
      <c r="B72" s="154"/>
      <c r="C72" s="145">
        <f t="shared" si="11"/>
        <v>0</v>
      </c>
      <c r="D72" s="133"/>
      <c r="E72" s="137"/>
      <c r="F72" s="137"/>
      <c r="G72" s="133"/>
      <c r="H72" s="133"/>
      <c r="I72" s="133"/>
      <c r="J72" s="133"/>
      <c r="K72" s="133"/>
      <c r="L72" s="133"/>
      <c r="M72" s="133"/>
    </row>
    <row r="73" spans="1:13" ht="12.75">
      <c r="A73" s="155" t="s">
        <v>431</v>
      </c>
      <c r="B73" s="156"/>
      <c r="C73" s="145">
        <f t="shared" si="11"/>
        <v>0</v>
      </c>
      <c r="D73" s="133"/>
      <c r="E73" s="137"/>
      <c r="F73" s="137"/>
      <c r="G73" s="133"/>
      <c r="H73" s="133"/>
      <c r="I73" s="133"/>
      <c r="J73" s="133"/>
      <c r="K73" s="133"/>
      <c r="L73" s="133"/>
      <c r="M73" s="133"/>
    </row>
    <row r="74" spans="1:13" ht="12.75">
      <c r="A74" s="113" t="s">
        <v>432</v>
      </c>
      <c r="B74" s="94" t="s">
        <v>433</v>
      </c>
      <c r="C74" s="145">
        <f t="shared" si="11"/>
        <v>0</v>
      </c>
      <c r="D74" s="133"/>
      <c r="E74" s="137"/>
      <c r="F74" s="137"/>
      <c r="G74" s="133"/>
      <c r="H74" s="133"/>
      <c r="I74" s="133"/>
      <c r="J74" s="133"/>
      <c r="K74" s="133"/>
      <c r="L74" s="133"/>
      <c r="M74" s="133"/>
    </row>
    <row r="75" spans="1:13" ht="12.75">
      <c r="A75" s="94" t="s">
        <v>434</v>
      </c>
      <c r="B75" s="94" t="s">
        <v>435</v>
      </c>
      <c r="C75" s="145">
        <f t="shared" si="11"/>
        <v>0</v>
      </c>
      <c r="D75" s="133"/>
      <c r="E75" s="137"/>
      <c r="F75" s="137"/>
      <c r="G75" s="133"/>
      <c r="H75" s="133"/>
      <c r="I75" s="133"/>
      <c r="J75" s="133"/>
      <c r="K75" s="133"/>
      <c r="L75" s="133"/>
      <c r="M75" s="133"/>
    </row>
    <row r="76" spans="1:13" ht="12.75">
      <c r="A76" s="113" t="s">
        <v>436</v>
      </c>
      <c r="B76" s="94" t="s">
        <v>437</v>
      </c>
      <c r="C76" s="145">
        <f t="shared" si="11"/>
        <v>0</v>
      </c>
      <c r="D76" s="133"/>
      <c r="E76" s="137"/>
      <c r="F76" s="137"/>
      <c r="G76" s="133"/>
      <c r="H76" s="133"/>
      <c r="I76" s="133"/>
      <c r="J76" s="133"/>
      <c r="K76" s="133"/>
      <c r="L76" s="133"/>
      <c r="M76" s="133"/>
    </row>
    <row r="77" spans="1:13" ht="12.75">
      <c r="A77" s="110" t="s">
        <v>438</v>
      </c>
      <c r="B77" s="110" t="s">
        <v>439</v>
      </c>
      <c r="C77" s="145">
        <f t="shared" si="11"/>
        <v>0</v>
      </c>
      <c r="D77" s="137">
        <f>SUM(D74:D76)</f>
        <v>0</v>
      </c>
      <c r="E77" s="137">
        <f>SUM(E74:E76)</f>
        <v>0</v>
      </c>
      <c r="F77" s="137">
        <f>SUM(F74:F76)</f>
        <v>0</v>
      </c>
      <c r="G77" s="137">
        <f aca="true" t="shared" si="13" ref="G77:M77">SUM(G74:G76)</f>
        <v>0</v>
      </c>
      <c r="H77" s="137">
        <f t="shared" si="13"/>
        <v>0</v>
      </c>
      <c r="I77" s="137">
        <f t="shared" si="13"/>
        <v>0</v>
      </c>
      <c r="J77" s="137">
        <f t="shared" si="13"/>
        <v>0</v>
      </c>
      <c r="K77" s="137">
        <f t="shared" si="13"/>
        <v>0</v>
      </c>
      <c r="L77" s="137">
        <f t="shared" si="13"/>
        <v>0</v>
      </c>
      <c r="M77" s="137">
        <f t="shared" si="13"/>
        <v>0</v>
      </c>
    </row>
    <row r="78" spans="1:13" ht="12.75">
      <c r="A78" s="94" t="s">
        <v>440</v>
      </c>
      <c r="B78" s="94" t="s">
        <v>441</v>
      </c>
      <c r="C78" s="145">
        <f t="shared" si="11"/>
        <v>0</v>
      </c>
      <c r="D78" s="133"/>
      <c r="E78" s="137"/>
      <c r="F78" s="137"/>
      <c r="G78" s="133"/>
      <c r="H78" s="133"/>
      <c r="I78" s="133"/>
      <c r="J78" s="133"/>
      <c r="K78" s="133"/>
      <c r="L78" s="133"/>
      <c r="M78" s="133"/>
    </row>
    <row r="79" spans="1:13" ht="12.75">
      <c r="A79" s="113" t="s">
        <v>442</v>
      </c>
      <c r="B79" s="94" t="s">
        <v>443</v>
      </c>
      <c r="C79" s="145">
        <f t="shared" si="11"/>
        <v>0</v>
      </c>
      <c r="D79" s="133"/>
      <c r="E79" s="137"/>
      <c r="F79" s="137"/>
      <c r="G79" s="133"/>
      <c r="H79" s="133"/>
      <c r="I79" s="133"/>
      <c r="J79" s="133"/>
      <c r="K79" s="133"/>
      <c r="L79" s="133"/>
      <c r="M79" s="133"/>
    </row>
    <row r="80" spans="1:13" ht="12.75">
      <c r="A80" s="94" t="s">
        <v>444</v>
      </c>
      <c r="B80" s="94" t="s">
        <v>445</v>
      </c>
      <c r="C80" s="145">
        <f t="shared" si="11"/>
        <v>0</v>
      </c>
      <c r="D80" s="133"/>
      <c r="E80" s="137"/>
      <c r="F80" s="137"/>
      <c r="G80" s="133"/>
      <c r="H80" s="133"/>
      <c r="I80" s="133"/>
      <c r="J80" s="133"/>
      <c r="K80" s="133"/>
      <c r="L80" s="133"/>
      <c r="M80" s="133"/>
    </row>
    <row r="81" spans="1:13" ht="12.75">
      <c r="A81" s="113" t="s">
        <v>446</v>
      </c>
      <c r="B81" s="94" t="s">
        <v>447</v>
      </c>
      <c r="C81" s="145">
        <f t="shared" si="11"/>
        <v>0</v>
      </c>
      <c r="D81" s="133"/>
      <c r="E81" s="137"/>
      <c r="F81" s="137"/>
      <c r="G81" s="133"/>
      <c r="H81" s="133"/>
      <c r="I81" s="133"/>
      <c r="J81" s="133"/>
      <c r="K81" s="133"/>
      <c r="L81" s="133"/>
      <c r="M81" s="133"/>
    </row>
    <row r="82" spans="1:13" ht="12.75">
      <c r="A82" s="116" t="s">
        <v>448</v>
      </c>
      <c r="B82" s="110" t="s">
        <v>449</v>
      </c>
      <c r="C82" s="145">
        <f t="shared" si="11"/>
        <v>0</v>
      </c>
      <c r="D82" s="137">
        <f>SUM(D78:D81)</f>
        <v>0</v>
      </c>
      <c r="E82" s="137">
        <f>SUM(E78:E81)</f>
        <v>0</v>
      </c>
      <c r="F82" s="137">
        <f>SUM(F78:F81)</f>
        <v>0</v>
      </c>
      <c r="G82" s="137">
        <f aca="true" t="shared" si="14" ref="G82:M82">SUM(G78:G81)</f>
        <v>0</v>
      </c>
      <c r="H82" s="137">
        <f t="shared" si="14"/>
        <v>0</v>
      </c>
      <c r="I82" s="137">
        <f t="shared" si="14"/>
        <v>0</v>
      </c>
      <c r="J82" s="137">
        <f t="shared" si="14"/>
        <v>0</v>
      </c>
      <c r="K82" s="137">
        <f t="shared" si="14"/>
        <v>0</v>
      </c>
      <c r="L82" s="137">
        <f t="shared" si="14"/>
        <v>0</v>
      </c>
      <c r="M82" s="137">
        <f t="shared" si="14"/>
        <v>0</v>
      </c>
    </row>
    <row r="83" spans="1:13" ht="12.75">
      <c r="A83" s="94" t="s">
        <v>450</v>
      </c>
      <c r="B83" s="94" t="s">
        <v>451</v>
      </c>
      <c r="C83" s="145">
        <f t="shared" si="11"/>
        <v>5962581</v>
      </c>
      <c r="D83" s="145"/>
      <c r="E83" s="145"/>
      <c r="F83" s="157">
        <v>5962581</v>
      </c>
      <c r="G83" s="145"/>
      <c r="H83" s="145"/>
      <c r="I83" s="145"/>
      <c r="J83" s="145"/>
      <c r="K83" s="145"/>
      <c r="L83" s="145"/>
      <c r="M83" s="145"/>
    </row>
    <row r="84" spans="1:13" ht="12.75">
      <c r="A84" s="94" t="s">
        <v>452</v>
      </c>
      <c r="B84" s="94" t="s">
        <v>451</v>
      </c>
      <c r="C84" s="145">
        <f t="shared" si="11"/>
        <v>0</v>
      </c>
      <c r="D84" s="133"/>
      <c r="E84" s="137"/>
      <c r="F84" s="137"/>
      <c r="G84" s="133"/>
      <c r="H84" s="133"/>
      <c r="I84" s="133"/>
      <c r="J84" s="133"/>
      <c r="K84" s="133"/>
      <c r="L84" s="133"/>
      <c r="M84" s="133"/>
    </row>
    <row r="85" spans="1:13" ht="12.75">
      <c r="A85" s="94" t="s">
        <v>453</v>
      </c>
      <c r="B85" s="94" t="s">
        <v>454</v>
      </c>
      <c r="C85" s="145">
        <f t="shared" si="11"/>
        <v>0</v>
      </c>
      <c r="D85" s="133"/>
      <c r="E85" s="137"/>
      <c r="F85" s="137"/>
      <c r="G85" s="133"/>
      <c r="H85" s="133"/>
      <c r="I85" s="133"/>
      <c r="J85" s="133"/>
      <c r="K85" s="133"/>
      <c r="L85" s="133"/>
      <c r="M85" s="133"/>
    </row>
    <row r="86" spans="1:13" ht="12.75">
      <c r="A86" s="94" t="s">
        <v>455</v>
      </c>
      <c r="B86" s="94" t="s">
        <v>454</v>
      </c>
      <c r="C86" s="145">
        <f t="shared" si="11"/>
        <v>0</v>
      </c>
      <c r="D86" s="133"/>
      <c r="E86" s="137"/>
      <c r="F86" s="137"/>
      <c r="G86" s="133"/>
      <c r="H86" s="133"/>
      <c r="I86" s="133"/>
      <c r="J86" s="133"/>
      <c r="K86" s="133"/>
      <c r="L86" s="133"/>
      <c r="M86" s="133"/>
    </row>
    <row r="87" spans="1:13" ht="12.75">
      <c r="A87" s="110" t="s">
        <v>456</v>
      </c>
      <c r="B87" s="110" t="s">
        <v>457</v>
      </c>
      <c r="C87" s="145">
        <f t="shared" si="11"/>
        <v>5962581</v>
      </c>
      <c r="D87" s="137">
        <f>SUM(D83:D86)</f>
        <v>0</v>
      </c>
      <c r="E87" s="137">
        <f>SUM(E83:E86)</f>
        <v>0</v>
      </c>
      <c r="F87" s="137">
        <f>SUM(F83:F86)</f>
        <v>5962581</v>
      </c>
      <c r="G87" s="137">
        <f aca="true" t="shared" si="15" ref="G87:M87">SUM(G83:G86)</f>
        <v>0</v>
      </c>
      <c r="H87" s="137">
        <f t="shared" si="15"/>
        <v>0</v>
      </c>
      <c r="I87" s="137">
        <f t="shared" si="15"/>
        <v>0</v>
      </c>
      <c r="J87" s="137">
        <f t="shared" si="15"/>
        <v>0</v>
      </c>
      <c r="K87" s="137">
        <f t="shared" si="15"/>
        <v>0</v>
      </c>
      <c r="L87" s="137">
        <f t="shared" si="15"/>
        <v>0</v>
      </c>
      <c r="M87" s="137">
        <f t="shared" si="15"/>
        <v>0</v>
      </c>
    </row>
    <row r="88" spans="1:13" ht="12.75">
      <c r="A88" s="113" t="s">
        <v>458</v>
      </c>
      <c r="B88" s="94" t="s">
        <v>459</v>
      </c>
      <c r="C88" s="145">
        <f t="shared" si="11"/>
        <v>1258314</v>
      </c>
      <c r="D88" s="133"/>
      <c r="E88" s="133">
        <v>1258314</v>
      </c>
      <c r="F88" s="137"/>
      <c r="G88" s="133"/>
      <c r="H88" s="133"/>
      <c r="I88" s="133"/>
      <c r="J88" s="133"/>
      <c r="K88" s="133"/>
      <c r="L88" s="133"/>
      <c r="M88" s="133"/>
    </row>
    <row r="89" spans="1:13" ht="12.75">
      <c r="A89" s="113" t="s">
        <v>460</v>
      </c>
      <c r="B89" s="94" t="s">
        <v>461</v>
      </c>
      <c r="C89" s="145">
        <f t="shared" si="11"/>
        <v>0</v>
      </c>
      <c r="D89" s="133"/>
      <c r="E89" s="137"/>
      <c r="F89" s="137"/>
      <c r="G89" s="133"/>
      <c r="H89" s="133"/>
      <c r="I89" s="133"/>
      <c r="J89" s="133"/>
      <c r="K89" s="133"/>
      <c r="L89" s="133"/>
      <c r="M89" s="133"/>
    </row>
    <row r="90" spans="1:13" ht="12.75">
      <c r="A90" s="113" t="s">
        <v>462</v>
      </c>
      <c r="B90" s="94" t="s">
        <v>463</v>
      </c>
      <c r="C90" s="145">
        <f t="shared" si="11"/>
        <v>0</v>
      </c>
      <c r="D90" s="133"/>
      <c r="E90" s="137"/>
      <c r="F90" s="137"/>
      <c r="G90" s="133"/>
      <c r="H90" s="133"/>
      <c r="I90" s="133"/>
      <c r="J90" s="133"/>
      <c r="K90" s="133"/>
      <c r="L90" s="133"/>
      <c r="M90" s="133"/>
    </row>
    <row r="91" spans="1:13" ht="12.75">
      <c r="A91" s="113" t="s">
        <v>464</v>
      </c>
      <c r="B91" s="94" t="s">
        <v>465</v>
      </c>
      <c r="C91" s="145">
        <f t="shared" si="11"/>
        <v>0</v>
      </c>
      <c r="D91" s="133"/>
      <c r="E91" s="137"/>
      <c r="F91" s="137"/>
      <c r="G91" s="133"/>
      <c r="H91" s="133"/>
      <c r="I91" s="133"/>
      <c r="J91" s="133"/>
      <c r="K91" s="133"/>
      <c r="L91" s="133"/>
      <c r="M91" s="133"/>
    </row>
    <row r="92" spans="1:13" ht="12.75">
      <c r="A92" s="94" t="s">
        <v>466</v>
      </c>
      <c r="B92" s="94" t="s">
        <v>467</v>
      </c>
      <c r="C92" s="145">
        <f t="shared" si="11"/>
        <v>0</v>
      </c>
      <c r="D92" s="133"/>
      <c r="E92" s="137"/>
      <c r="F92" s="137"/>
      <c r="G92" s="133"/>
      <c r="H92" s="133"/>
      <c r="I92" s="133"/>
      <c r="J92" s="133"/>
      <c r="K92" s="133"/>
      <c r="L92" s="133"/>
      <c r="M92" s="133"/>
    </row>
    <row r="93" spans="1:13" ht="12.75">
      <c r="A93" s="94" t="s">
        <v>468</v>
      </c>
      <c r="B93" s="94" t="s">
        <v>469</v>
      </c>
      <c r="C93" s="145">
        <f t="shared" si="11"/>
        <v>0</v>
      </c>
      <c r="D93" s="133"/>
      <c r="E93" s="137"/>
      <c r="F93" s="137"/>
      <c r="G93" s="133"/>
      <c r="H93" s="133"/>
      <c r="I93" s="133"/>
      <c r="J93" s="133"/>
      <c r="K93" s="133"/>
      <c r="L93" s="133"/>
      <c r="M93" s="133"/>
    </row>
    <row r="94" spans="1:13" ht="12.75">
      <c r="A94" s="110" t="s">
        <v>470</v>
      </c>
      <c r="B94" s="110" t="s">
        <v>471</v>
      </c>
      <c r="C94" s="145">
        <f t="shared" si="11"/>
        <v>7220895</v>
      </c>
      <c r="D94" s="137">
        <f>SUM(D77,D82,D87:D93)</f>
        <v>0</v>
      </c>
      <c r="E94" s="137">
        <f>SUM(E77,E82,E87:E93)</f>
        <v>1258314</v>
      </c>
      <c r="F94" s="137">
        <f>SUM(F77,F82,F87:F93)</f>
        <v>5962581</v>
      </c>
      <c r="G94" s="137">
        <f aca="true" t="shared" si="16" ref="G94:M94">SUM(G77,G82,G87:G93)</f>
        <v>0</v>
      </c>
      <c r="H94" s="137">
        <f t="shared" si="16"/>
        <v>0</v>
      </c>
      <c r="I94" s="137">
        <f t="shared" si="16"/>
        <v>0</v>
      </c>
      <c r="J94" s="137">
        <f t="shared" si="16"/>
        <v>0</v>
      </c>
      <c r="K94" s="137">
        <f t="shared" si="16"/>
        <v>0</v>
      </c>
      <c r="L94" s="137">
        <f t="shared" si="16"/>
        <v>0</v>
      </c>
      <c r="M94" s="137">
        <f t="shared" si="16"/>
        <v>0</v>
      </c>
    </row>
    <row r="95" spans="1:13" ht="12.75">
      <c r="A95" s="94" t="s">
        <v>472</v>
      </c>
      <c r="B95" s="94" t="s">
        <v>473</v>
      </c>
      <c r="C95" s="145">
        <f t="shared" si="11"/>
        <v>0</v>
      </c>
      <c r="D95" s="133"/>
      <c r="E95" s="137"/>
      <c r="F95" s="137"/>
      <c r="G95" s="133"/>
      <c r="H95" s="133"/>
      <c r="I95" s="133"/>
      <c r="J95" s="133"/>
      <c r="K95" s="133"/>
      <c r="L95" s="133"/>
      <c r="M95" s="133"/>
    </row>
    <row r="96" spans="1:13" ht="12.75">
      <c r="A96" s="94" t="s">
        <v>474</v>
      </c>
      <c r="B96" s="94" t="s">
        <v>475</v>
      </c>
      <c r="C96" s="145">
        <f t="shared" si="11"/>
        <v>0</v>
      </c>
      <c r="D96" s="133"/>
      <c r="E96" s="137"/>
      <c r="F96" s="137"/>
      <c r="G96" s="133"/>
      <c r="H96" s="133"/>
      <c r="I96" s="133"/>
      <c r="J96" s="133"/>
      <c r="K96" s="133"/>
      <c r="L96" s="133"/>
      <c r="M96" s="133"/>
    </row>
    <row r="97" spans="1:13" ht="12.75">
      <c r="A97" s="113" t="s">
        <v>476</v>
      </c>
      <c r="B97" s="94" t="s">
        <v>477</v>
      </c>
      <c r="C97" s="145">
        <f t="shared" si="11"/>
        <v>0</v>
      </c>
      <c r="D97" s="133"/>
      <c r="E97" s="137"/>
      <c r="F97" s="137"/>
      <c r="G97" s="133"/>
      <c r="H97" s="133"/>
      <c r="I97" s="133"/>
      <c r="J97" s="133"/>
      <c r="K97" s="133"/>
      <c r="L97" s="133"/>
      <c r="M97" s="133"/>
    </row>
    <row r="98" spans="1:13" ht="12.75">
      <c r="A98" s="113" t="s">
        <v>478</v>
      </c>
      <c r="B98" s="94" t="s">
        <v>479</v>
      </c>
      <c r="C98" s="145">
        <f t="shared" si="11"/>
        <v>0</v>
      </c>
      <c r="D98" s="133"/>
      <c r="E98" s="137"/>
      <c r="F98" s="137"/>
      <c r="G98" s="133"/>
      <c r="H98" s="133"/>
      <c r="I98" s="133"/>
      <c r="J98" s="133"/>
      <c r="K98" s="133"/>
      <c r="L98" s="133"/>
      <c r="M98" s="133"/>
    </row>
    <row r="99" spans="1:13" ht="12.75">
      <c r="A99" s="113" t="s">
        <v>480</v>
      </c>
      <c r="B99" s="94" t="s">
        <v>481</v>
      </c>
      <c r="C99" s="145">
        <f t="shared" si="11"/>
        <v>0</v>
      </c>
      <c r="D99" s="133"/>
      <c r="E99" s="137"/>
      <c r="F99" s="137"/>
      <c r="G99" s="133"/>
      <c r="H99" s="133"/>
      <c r="I99" s="133"/>
      <c r="J99" s="133"/>
      <c r="K99" s="133"/>
      <c r="L99" s="133"/>
      <c r="M99" s="133"/>
    </row>
    <row r="100" spans="1:13" ht="12.75">
      <c r="A100" s="158" t="s">
        <v>482</v>
      </c>
      <c r="B100" s="159" t="s">
        <v>483</v>
      </c>
      <c r="C100" s="145">
        <f t="shared" si="11"/>
        <v>0</v>
      </c>
      <c r="D100" s="137">
        <f>SUM(D95:D99)</f>
        <v>0</v>
      </c>
      <c r="E100" s="137">
        <f>SUM(E95:E99)</f>
        <v>0</v>
      </c>
      <c r="F100" s="137">
        <f>SUM(F95:F99)</f>
        <v>0</v>
      </c>
      <c r="G100" s="137">
        <f aca="true" t="shared" si="17" ref="G100:M100">SUM(G95:G99)</f>
        <v>0</v>
      </c>
      <c r="H100" s="137">
        <f t="shared" si="17"/>
        <v>0</v>
      </c>
      <c r="I100" s="137">
        <f t="shared" si="17"/>
        <v>0</v>
      </c>
      <c r="J100" s="137">
        <f t="shared" si="17"/>
        <v>0</v>
      </c>
      <c r="K100" s="137">
        <f t="shared" si="17"/>
        <v>0</v>
      </c>
      <c r="L100" s="137">
        <f t="shared" si="17"/>
        <v>0</v>
      </c>
      <c r="M100" s="137">
        <f t="shared" si="17"/>
        <v>0</v>
      </c>
    </row>
    <row r="101" spans="1:13" ht="12.75">
      <c r="A101" s="110" t="s">
        <v>484</v>
      </c>
      <c r="B101" s="110" t="s">
        <v>485</v>
      </c>
      <c r="C101" s="160">
        <f t="shared" si="11"/>
        <v>0</v>
      </c>
      <c r="D101" s="133"/>
      <c r="E101" s="137"/>
      <c r="F101" s="137"/>
      <c r="G101" s="133"/>
      <c r="H101" s="133"/>
      <c r="I101" s="133"/>
      <c r="J101" s="133"/>
      <c r="K101" s="133"/>
      <c r="L101" s="133"/>
      <c r="M101" s="133"/>
    </row>
    <row r="102" spans="1:13" ht="12.75">
      <c r="A102" s="110" t="s">
        <v>486</v>
      </c>
      <c r="B102" s="110" t="s">
        <v>487</v>
      </c>
      <c r="C102" s="160">
        <f t="shared" si="11"/>
        <v>0</v>
      </c>
      <c r="D102" s="133"/>
      <c r="E102" s="137"/>
      <c r="F102" s="137"/>
      <c r="G102" s="133"/>
      <c r="H102" s="133"/>
      <c r="I102" s="133"/>
      <c r="J102" s="133"/>
      <c r="K102" s="133"/>
      <c r="L102" s="133"/>
      <c r="M102" s="133"/>
    </row>
    <row r="103" spans="1:13" ht="12.75">
      <c r="A103" s="161" t="s">
        <v>488</v>
      </c>
      <c r="B103" s="162" t="s">
        <v>489</v>
      </c>
      <c r="C103" s="145">
        <f t="shared" si="11"/>
        <v>7220895</v>
      </c>
      <c r="D103" s="137">
        <f>SUM(D94,D100:D102)</f>
        <v>0</v>
      </c>
      <c r="E103" s="137">
        <f>SUM(E94,E100:E102)</f>
        <v>1258314</v>
      </c>
      <c r="F103" s="137">
        <f>SUM(F94,F100:F102)</f>
        <v>5962581</v>
      </c>
      <c r="G103" s="137">
        <f aca="true" t="shared" si="18" ref="G103:M103">SUM(G94,G100:G102)</f>
        <v>0</v>
      </c>
      <c r="H103" s="137">
        <f t="shared" si="18"/>
        <v>0</v>
      </c>
      <c r="I103" s="137">
        <f t="shared" si="18"/>
        <v>0</v>
      </c>
      <c r="J103" s="137">
        <f t="shared" si="18"/>
        <v>0</v>
      </c>
      <c r="K103" s="137">
        <f t="shared" si="18"/>
        <v>0</v>
      </c>
      <c r="L103" s="137">
        <f t="shared" si="18"/>
        <v>0</v>
      </c>
      <c r="M103" s="137">
        <f t="shared" si="18"/>
        <v>0</v>
      </c>
    </row>
    <row r="104" spans="1:13" ht="12.75">
      <c r="A104" s="163" t="s">
        <v>24</v>
      </c>
      <c r="B104" s="164"/>
      <c r="C104" s="145">
        <f t="shared" si="11"/>
        <v>125528519</v>
      </c>
      <c r="D104" s="137">
        <f aca="true" t="shared" si="19" ref="D104:M104">SUM(D71,D103)</f>
        <v>783824</v>
      </c>
      <c r="E104" s="137">
        <f t="shared" si="19"/>
        <v>35487126</v>
      </c>
      <c r="F104" s="137">
        <f t="shared" si="19"/>
        <v>5962581</v>
      </c>
      <c r="G104" s="137">
        <f t="shared" si="19"/>
        <v>25330252</v>
      </c>
      <c r="H104" s="137">
        <f t="shared" si="19"/>
        <v>1479000</v>
      </c>
      <c r="I104" s="137">
        <f t="shared" si="19"/>
        <v>53598399</v>
      </c>
      <c r="J104" s="137">
        <f t="shared" si="19"/>
        <v>0</v>
      </c>
      <c r="K104" s="137">
        <f t="shared" si="19"/>
        <v>0</v>
      </c>
      <c r="L104" s="137">
        <f t="shared" si="19"/>
        <v>702000</v>
      </c>
      <c r="M104" s="137">
        <f t="shared" si="19"/>
        <v>2185337</v>
      </c>
    </row>
  </sheetData>
  <sheetProtection selectLockedCells="1" selectUnlockedCells="1"/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3/2019. (III. 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Normal="80" zoomScaleSheetLayoutView="100" workbookViewId="0" topLeftCell="A7">
      <selection activeCell="A19" sqref="A19"/>
    </sheetView>
  </sheetViews>
  <sheetFormatPr defaultColWidth="9.140625" defaultRowHeight="15"/>
  <cols>
    <col min="1" max="1" width="94.00390625" style="0" customWidth="1"/>
    <col min="3" max="3" width="13.00390625" style="1" customWidth="1"/>
    <col min="4" max="4" width="14.140625" style="1" customWidth="1"/>
  </cols>
  <sheetData>
    <row r="1" spans="1:4" ht="42" customHeight="1">
      <c r="A1" s="124" t="s">
        <v>490</v>
      </c>
      <c r="B1" s="124"/>
      <c r="C1" s="124"/>
      <c r="D1" s="124"/>
    </row>
    <row r="2" spans="1:6" ht="24" customHeight="1">
      <c r="A2" s="125" t="s">
        <v>491</v>
      </c>
      <c r="B2" s="125"/>
      <c r="C2" s="125"/>
      <c r="D2" s="125"/>
      <c r="F2" s="165"/>
    </row>
    <row r="3" ht="12.75">
      <c r="A3" s="126"/>
    </row>
    <row r="4" ht="21.75" customHeight="1">
      <c r="A4" s="127" t="s">
        <v>290</v>
      </c>
    </row>
    <row r="5" spans="1:4" ht="12.75">
      <c r="A5" s="73" t="s">
        <v>28</v>
      </c>
      <c r="B5" s="74" t="s">
        <v>298</v>
      </c>
      <c r="C5" s="166" t="s">
        <v>492</v>
      </c>
      <c r="D5" s="166" t="s">
        <v>493</v>
      </c>
    </row>
    <row r="6" spans="1:4" ht="18" customHeight="1">
      <c r="A6" s="81" t="s">
        <v>302</v>
      </c>
      <c r="B6" s="88" t="s">
        <v>303</v>
      </c>
      <c r="C6" s="133"/>
      <c r="D6" s="133"/>
    </row>
    <row r="7" spans="1:4" ht="18" customHeight="1">
      <c r="A7" s="82" t="s">
        <v>304</v>
      </c>
      <c r="B7" s="88" t="s">
        <v>305</v>
      </c>
      <c r="C7" s="133"/>
      <c r="D7" s="133"/>
    </row>
    <row r="8" spans="1:4" ht="18" customHeight="1">
      <c r="A8" s="82" t="s">
        <v>494</v>
      </c>
      <c r="B8" s="88" t="s">
        <v>307</v>
      </c>
      <c r="C8" s="133"/>
      <c r="D8" s="133"/>
    </row>
    <row r="9" spans="1:4" ht="18" customHeight="1">
      <c r="A9" s="82" t="s">
        <v>308</v>
      </c>
      <c r="B9" s="88" t="s">
        <v>309</v>
      </c>
      <c r="C9" s="133"/>
      <c r="D9" s="133"/>
    </row>
    <row r="10" spans="1:4" ht="18" customHeight="1">
      <c r="A10" s="82" t="s">
        <v>310</v>
      </c>
      <c r="B10" s="88" t="s">
        <v>311</v>
      </c>
      <c r="C10" s="133"/>
      <c r="D10" s="133"/>
    </row>
    <row r="11" spans="1:4" ht="18" customHeight="1">
      <c r="A11" s="82" t="s">
        <v>312</v>
      </c>
      <c r="B11" s="88" t="s">
        <v>313</v>
      </c>
      <c r="C11" s="133"/>
      <c r="D11" s="133"/>
    </row>
    <row r="12" spans="1:4" ht="18" customHeight="1">
      <c r="A12" s="89" t="s">
        <v>314</v>
      </c>
      <c r="B12" s="167" t="s">
        <v>315</v>
      </c>
      <c r="C12" s="133">
        <f>SUM(C6:C11)</f>
        <v>0</v>
      </c>
      <c r="D12" s="133">
        <f>SUM(D6:D11)</f>
        <v>0</v>
      </c>
    </row>
    <row r="13" spans="1:4" ht="18" customHeight="1">
      <c r="A13" s="82" t="s">
        <v>316</v>
      </c>
      <c r="B13" s="88" t="s">
        <v>317</v>
      </c>
      <c r="C13" s="133"/>
      <c r="D13" s="133"/>
    </row>
    <row r="14" spans="1:4" ht="18" customHeight="1">
      <c r="A14" s="82" t="s">
        <v>318</v>
      </c>
      <c r="B14" s="88" t="s">
        <v>319</v>
      </c>
      <c r="C14" s="133"/>
      <c r="D14" s="133"/>
    </row>
    <row r="15" spans="1:4" ht="18" customHeight="1">
      <c r="A15" s="82" t="s">
        <v>320</v>
      </c>
      <c r="B15" s="88" t="s">
        <v>321</v>
      </c>
      <c r="C15" s="133"/>
      <c r="D15" s="133"/>
    </row>
    <row r="16" spans="1:4" ht="18" customHeight="1">
      <c r="A16" s="82" t="s">
        <v>322</v>
      </c>
      <c r="B16" s="88" t="s">
        <v>323</v>
      </c>
      <c r="C16" s="133"/>
      <c r="D16" s="133"/>
    </row>
    <row r="17" spans="1:4" ht="18" customHeight="1">
      <c r="A17" s="82" t="s">
        <v>495</v>
      </c>
      <c r="B17" s="88" t="s">
        <v>325</v>
      </c>
      <c r="C17" s="133"/>
      <c r="D17" s="133"/>
    </row>
    <row r="18" spans="1:4" ht="18" customHeight="1">
      <c r="A18" s="92" t="s">
        <v>326</v>
      </c>
      <c r="B18" s="101" t="s">
        <v>327</v>
      </c>
      <c r="C18" s="137">
        <f>SUM(C13:C17,C12)</f>
        <v>0</v>
      </c>
      <c r="D18" s="137">
        <f>SUM(D13:D17,D12)</f>
        <v>0</v>
      </c>
    </row>
    <row r="19" spans="1:4" ht="18" customHeight="1">
      <c r="A19" s="82" t="s">
        <v>328</v>
      </c>
      <c r="B19" s="88" t="s">
        <v>329</v>
      </c>
      <c r="C19" s="133"/>
      <c r="D19" s="133"/>
    </row>
    <row r="20" spans="1:4" ht="18" customHeight="1">
      <c r="A20" s="82" t="s">
        <v>330</v>
      </c>
      <c r="B20" s="88" t="s">
        <v>331</v>
      </c>
      <c r="C20" s="133"/>
      <c r="D20" s="133"/>
    </row>
    <row r="21" spans="1:4" ht="18" customHeight="1">
      <c r="A21" s="89" t="s">
        <v>332</v>
      </c>
      <c r="B21" s="167" t="s">
        <v>333</v>
      </c>
      <c r="C21" s="133"/>
      <c r="D21" s="133"/>
    </row>
    <row r="22" spans="1:4" ht="18" customHeight="1">
      <c r="A22" s="82" t="s">
        <v>334</v>
      </c>
      <c r="B22" s="88" t="s">
        <v>335</v>
      </c>
      <c r="C22" s="133"/>
      <c r="D22" s="133"/>
    </row>
    <row r="23" spans="1:4" ht="18" customHeight="1">
      <c r="A23" s="82" t="s">
        <v>336</v>
      </c>
      <c r="B23" s="88" t="s">
        <v>337</v>
      </c>
      <c r="C23" s="133"/>
      <c r="D23" s="133"/>
    </row>
    <row r="24" spans="1:4" ht="18" customHeight="1">
      <c r="A24" s="82" t="s">
        <v>338</v>
      </c>
      <c r="B24" s="88" t="s">
        <v>339</v>
      </c>
      <c r="C24" s="133"/>
      <c r="D24" s="133"/>
    </row>
    <row r="25" spans="1:4" ht="18" customHeight="1">
      <c r="A25" s="82" t="s">
        <v>340</v>
      </c>
      <c r="B25" s="88" t="s">
        <v>341</v>
      </c>
      <c r="C25" s="133"/>
      <c r="D25" s="133"/>
    </row>
    <row r="26" spans="1:4" ht="18" customHeight="1">
      <c r="A26" s="82" t="s">
        <v>342</v>
      </c>
      <c r="B26" s="88" t="s">
        <v>343</v>
      </c>
      <c r="C26" s="133"/>
      <c r="D26" s="133"/>
    </row>
    <row r="27" spans="1:4" ht="18" customHeight="1">
      <c r="A27" s="82" t="s">
        <v>344</v>
      </c>
      <c r="B27" s="88" t="s">
        <v>345</v>
      </c>
      <c r="C27" s="133"/>
      <c r="D27" s="133"/>
    </row>
    <row r="28" spans="1:4" ht="18" customHeight="1">
      <c r="A28" s="82" t="s">
        <v>346</v>
      </c>
      <c r="B28" s="88" t="s">
        <v>347</v>
      </c>
      <c r="C28" s="133"/>
      <c r="D28" s="133"/>
    </row>
    <row r="29" spans="1:4" ht="18" customHeight="1">
      <c r="A29" s="82" t="s">
        <v>348</v>
      </c>
      <c r="B29" s="88" t="s">
        <v>349</v>
      </c>
      <c r="C29" s="133"/>
      <c r="D29" s="133"/>
    </row>
    <row r="30" spans="1:4" ht="18" customHeight="1">
      <c r="A30" s="89" t="s">
        <v>350</v>
      </c>
      <c r="B30" s="167" t="s">
        <v>351</v>
      </c>
      <c r="C30" s="133">
        <f>SUM(C25:C29)</f>
        <v>0</v>
      </c>
      <c r="D30" s="133">
        <f>SUM(D25:D29)</f>
        <v>0</v>
      </c>
    </row>
    <row r="31" spans="1:4" ht="18" customHeight="1">
      <c r="A31" s="82" t="s">
        <v>352</v>
      </c>
      <c r="B31" s="88" t="s">
        <v>353</v>
      </c>
      <c r="C31" s="133"/>
      <c r="D31" s="133"/>
    </row>
    <row r="32" spans="1:4" ht="18" customHeight="1">
      <c r="A32" s="92" t="s">
        <v>354</v>
      </c>
      <c r="B32" s="101" t="s">
        <v>355</v>
      </c>
      <c r="C32" s="137">
        <f>SUM(C30,C21:C24,C30:C31)</f>
        <v>0</v>
      </c>
      <c r="D32" s="137">
        <f>SUM(D30,D21:D24,D30:D31)</f>
        <v>0</v>
      </c>
    </row>
    <row r="33" spans="1:4" ht="18" customHeight="1">
      <c r="A33" s="94" t="s">
        <v>356</v>
      </c>
      <c r="B33" s="88" t="s">
        <v>357</v>
      </c>
      <c r="C33" s="133"/>
      <c r="D33" s="133"/>
    </row>
    <row r="34" spans="1:4" ht="18" customHeight="1">
      <c r="A34" s="94" t="s">
        <v>358</v>
      </c>
      <c r="B34" s="88" t="s">
        <v>359</v>
      </c>
      <c r="C34" s="133"/>
      <c r="D34" s="133"/>
    </row>
    <row r="35" spans="1:4" ht="18" customHeight="1">
      <c r="A35" s="94" t="s">
        <v>360</v>
      </c>
      <c r="B35" s="88" t="s">
        <v>361</v>
      </c>
      <c r="C35" s="133"/>
      <c r="D35" s="133"/>
    </row>
    <row r="36" spans="1:4" ht="18" customHeight="1">
      <c r="A36" s="94" t="s">
        <v>362</v>
      </c>
      <c r="B36" s="88" t="s">
        <v>363</v>
      </c>
      <c r="C36" s="133"/>
      <c r="D36" s="133"/>
    </row>
    <row r="37" spans="1:4" ht="18" customHeight="1">
      <c r="A37" s="94" t="s">
        <v>364</v>
      </c>
      <c r="B37" s="88" t="s">
        <v>365</v>
      </c>
      <c r="C37" s="133"/>
      <c r="D37" s="133"/>
    </row>
    <row r="38" spans="1:4" ht="18" customHeight="1">
      <c r="A38" s="94" t="s">
        <v>366</v>
      </c>
      <c r="B38" s="88" t="s">
        <v>367</v>
      </c>
      <c r="C38" s="133"/>
      <c r="D38" s="133"/>
    </row>
    <row r="39" spans="1:4" ht="18" customHeight="1">
      <c r="A39" s="94" t="s">
        <v>368</v>
      </c>
      <c r="B39" s="88" t="s">
        <v>369</v>
      </c>
      <c r="C39" s="133"/>
      <c r="D39" s="133"/>
    </row>
    <row r="40" spans="1:4" ht="18" customHeight="1">
      <c r="A40" s="94" t="s">
        <v>370</v>
      </c>
      <c r="B40" s="88" t="s">
        <v>371</v>
      </c>
      <c r="C40" s="133"/>
      <c r="D40" s="133"/>
    </row>
    <row r="41" spans="1:4" ht="18" customHeight="1">
      <c r="A41" s="94" t="s">
        <v>372</v>
      </c>
      <c r="B41" s="88" t="s">
        <v>373</v>
      </c>
      <c r="C41" s="133"/>
      <c r="D41" s="133"/>
    </row>
    <row r="42" spans="1:4" ht="18" customHeight="1">
      <c r="A42" s="94" t="s">
        <v>374</v>
      </c>
      <c r="B42" s="88" t="s">
        <v>375</v>
      </c>
      <c r="C42" s="133"/>
      <c r="D42" s="133"/>
    </row>
    <row r="43" spans="1:4" ht="18" customHeight="1">
      <c r="A43" s="94" t="s">
        <v>376</v>
      </c>
      <c r="B43" s="88" t="s">
        <v>377</v>
      </c>
      <c r="C43" s="133">
        <v>5000</v>
      </c>
      <c r="D43" s="133">
        <v>5000</v>
      </c>
    </row>
    <row r="44" spans="1:4" ht="18" customHeight="1">
      <c r="A44" s="96" t="s">
        <v>378</v>
      </c>
      <c r="B44" s="101" t="s">
        <v>379</v>
      </c>
      <c r="C44" s="137">
        <f>SUM(C33:C43)</f>
        <v>5000</v>
      </c>
      <c r="D44" s="137">
        <f>SUM(D33:D43)</f>
        <v>5000</v>
      </c>
    </row>
    <row r="45" spans="1:4" ht="18" customHeight="1">
      <c r="A45" s="94" t="s">
        <v>380</v>
      </c>
      <c r="B45" s="88" t="s">
        <v>381</v>
      </c>
      <c r="C45" s="133"/>
      <c r="D45" s="133"/>
    </row>
    <row r="46" spans="1:4" ht="18" customHeight="1">
      <c r="A46" s="82" t="s">
        <v>382</v>
      </c>
      <c r="B46" s="88" t="s">
        <v>383</v>
      </c>
      <c r="C46" s="133"/>
      <c r="D46" s="133"/>
    </row>
    <row r="47" spans="1:4" ht="18" customHeight="1">
      <c r="A47" s="94" t="s">
        <v>384</v>
      </c>
      <c r="B47" s="88" t="s">
        <v>385</v>
      </c>
      <c r="C47" s="137"/>
      <c r="D47" s="137"/>
    </row>
    <row r="48" spans="1:4" ht="18" customHeight="1">
      <c r="A48" s="94" t="s">
        <v>386</v>
      </c>
      <c r="B48" s="88" t="s">
        <v>387</v>
      </c>
      <c r="C48" s="133"/>
      <c r="D48" s="133"/>
    </row>
    <row r="49" spans="1:4" ht="18" customHeight="1">
      <c r="A49" s="94" t="s">
        <v>388</v>
      </c>
      <c r="B49" s="88" t="s">
        <v>389</v>
      </c>
      <c r="C49" s="133"/>
      <c r="D49" s="133"/>
    </row>
    <row r="50" spans="1:4" ht="18" customHeight="1">
      <c r="A50" s="92" t="s">
        <v>390</v>
      </c>
      <c r="B50" s="101" t="s">
        <v>391</v>
      </c>
      <c r="C50" s="133">
        <f>SUM(C45:C49)</f>
        <v>0</v>
      </c>
      <c r="D50" s="133">
        <f>SUM(D45:D49)</f>
        <v>0</v>
      </c>
    </row>
    <row r="51" spans="1:4" ht="18" customHeight="1">
      <c r="A51" s="168" t="s">
        <v>183</v>
      </c>
      <c r="B51" s="169"/>
      <c r="C51" s="133"/>
      <c r="D51" s="133"/>
    </row>
    <row r="52" spans="1:4" ht="18" customHeight="1">
      <c r="A52" s="82" t="s">
        <v>392</v>
      </c>
      <c r="B52" s="88" t="s">
        <v>393</v>
      </c>
      <c r="C52" s="133"/>
      <c r="D52" s="133"/>
    </row>
    <row r="53" spans="1:4" ht="18" customHeight="1">
      <c r="A53" s="82" t="s">
        <v>394</v>
      </c>
      <c r="B53" s="88" t="s">
        <v>395</v>
      </c>
      <c r="C53" s="133"/>
      <c r="D53" s="133"/>
    </row>
    <row r="54" spans="1:4" ht="18" customHeight="1">
      <c r="A54" s="82" t="s">
        <v>396</v>
      </c>
      <c r="B54" s="88" t="s">
        <v>397</v>
      </c>
      <c r="C54" s="137"/>
      <c r="D54" s="137"/>
    </row>
    <row r="55" spans="1:4" ht="18" customHeight="1">
      <c r="A55" s="82" t="s">
        <v>398</v>
      </c>
      <c r="B55" s="88" t="s">
        <v>399</v>
      </c>
      <c r="C55" s="133"/>
      <c r="D55" s="133"/>
    </row>
    <row r="56" spans="1:4" ht="18" customHeight="1">
      <c r="A56" s="82" t="s">
        <v>400</v>
      </c>
      <c r="B56" s="88" t="s">
        <v>401</v>
      </c>
      <c r="C56" s="133"/>
      <c r="D56" s="133"/>
    </row>
    <row r="57" spans="1:4" ht="18" customHeight="1">
      <c r="A57" s="92" t="s">
        <v>402</v>
      </c>
      <c r="B57" s="101" t="s">
        <v>403</v>
      </c>
      <c r="C57" s="133">
        <f>SUM(C52:C56)</f>
        <v>0</v>
      </c>
      <c r="D57" s="133">
        <f>SUM(D52:D56)</f>
        <v>0</v>
      </c>
    </row>
    <row r="58" spans="1:4" ht="18" customHeight="1">
      <c r="A58" s="94" t="s">
        <v>404</v>
      </c>
      <c r="B58" s="88" t="s">
        <v>405</v>
      </c>
      <c r="C58" s="133"/>
      <c r="D58" s="133"/>
    </row>
    <row r="59" spans="1:4" ht="18" customHeight="1">
      <c r="A59" s="94" t="s">
        <v>406</v>
      </c>
      <c r="B59" s="88" t="s">
        <v>407</v>
      </c>
      <c r="C59" s="133"/>
      <c r="D59" s="133"/>
    </row>
    <row r="60" spans="1:4" ht="18" customHeight="1">
      <c r="A60" s="94" t="s">
        <v>408</v>
      </c>
      <c r="B60" s="88" t="s">
        <v>409</v>
      </c>
      <c r="C60" s="137"/>
      <c r="D60" s="137"/>
    </row>
    <row r="61" spans="1:4" ht="18" customHeight="1">
      <c r="A61" s="94" t="s">
        <v>410</v>
      </c>
      <c r="B61" s="88" t="s">
        <v>411</v>
      </c>
      <c r="C61" s="133"/>
      <c r="D61" s="133"/>
    </row>
    <row r="62" spans="1:4" ht="18" customHeight="1">
      <c r="A62" s="94" t="s">
        <v>412</v>
      </c>
      <c r="B62" s="88" t="s">
        <v>413</v>
      </c>
      <c r="C62" s="133"/>
      <c r="D62" s="133"/>
    </row>
    <row r="63" spans="1:4" ht="18" customHeight="1">
      <c r="A63" s="92" t="s">
        <v>414</v>
      </c>
      <c r="B63" s="101" t="s">
        <v>415</v>
      </c>
      <c r="C63" s="133"/>
      <c r="D63" s="133"/>
    </row>
    <row r="64" spans="1:4" ht="18" customHeight="1">
      <c r="A64" s="94" t="s">
        <v>416</v>
      </c>
      <c r="B64" s="88" t="s">
        <v>417</v>
      </c>
      <c r="C64" s="137"/>
      <c r="D64" s="137"/>
    </row>
    <row r="65" spans="1:4" ht="18" customHeight="1">
      <c r="A65" s="82" t="s">
        <v>418</v>
      </c>
      <c r="B65" s="88" t="s">
        <v>419</v>
      </c>
      <c r="C65" s="133"/>
      <c r="D65" s="133"/>
    </row>
    <row r="66" spans="1:4" ht="18" customHeight="1">
      <c r="A66" s="94" t="s">
        <v>420</v>
      </c>
      <c r="B66" s="88" t="s">
        <v>421</v>
      </c>
      <c r="C66" s="137"/>
      <c r="D66" s="137"/>
    </row>
    <row r="67" spans="1:4" ht="18" customHeight="1">
      <c r="A67" s="94" t="s">
        <v>422</v>
      </c>
      <c r="B67" s="88" t="s">
        <v>423</v>
      </c>
      <c r="C67" s="133"/>
      <c r="D67" s="133"/>
    </row>
    <row r="68" spans="1:4" ht="18" customHeight="1">
      <c r="A68" s="94" t="s">
        <v>424</v>
      </c>
      <c r="B68" s="88" t="s">
        <v>425</v>
      </c>
      <c r="C68" s="133"/>
      <c r="D68" s="133"/>
    </row>
    <row r="69" spans="1:4" ht="18" customHeight="1">
      <c r="A69" s="92" t="s">
        <v>426</v>
      </c>
      <c r="B69" s="101" t="s">
        <v>427</v>
      </c>
      <c r="C69" s="133"/>
      <c r="D69" s="133"/>
    </row>
    <row r="70" spans="1:4" ht="18" customHeight="1">
      <c r="A70" s="168" t="s">
        <v>230</v>
      </c>
      <c r="B70" s="169"/>
      <c r="C70" s="133"/>
      <c r="D70" s="133"/>
    </row>
    <row r="71" spans="1:4" ht="18" customHeight="1">
      <c r="A71" s="170" t="s">
        <v>428</v>
      </c>
      <c r="B71" s="102" t="s">
        <v>429</v>
      </c>
      <c r="C71" s="133">
        <f>SUM(C69,C63,C57,C50,C44,C32,C18)</f>
        <v>5000</v>
      </c>
      <c r="D71" s="133">
        <f>SUM(D69,D63,D57,D50,D44,D32,D18)</f>
        <v>5000</v>
      </c>
    </row>
    <row r="72" spans="1:4" ht="18" customHeight="1">
      <c r="A72" s="171" t="s">
        <v>430</v>
      </c>
      <c r="B72" s="172"/>
      <c r="C72" s="133"/>
      <c r="D72" s="133"/>
    </row>
    <row r="73" spans="1:4" ht="18" customHeight="1">
      <c r="A73" s="171" t="s">
        <v>431</v>
      </c>
      <c r="B73" s="172"/>
      <c r="C73" s="133"/>
      <c r="D73" s="133"/>
    </row>
    <row r="74" spans="1:4" ht="18" customHeight="1">
      <c r="A74" s="113" t="s">
        <v>432</v>
      </c>
      <c r="B74" s="82" t="s">
        <v>433</v>
      </c>
      <c r="C74" s="133"/>
      <c r="D74" s="133"/>
    </row>
    <row r="75" spans="1:4" ht="18" customHeight="1">
      <c r="A75" s="94" t="s">
        <v>434</v>
      </c>
      <c r="B75" s="82" t="s">
        <v>435</v>
      </c>
      <c r="C75" s="133"/>
      <c r="D75" s="133"/>
    </row>
    <row r="76" spans="1:4" ht="18" customHeight="1">
      <c r="A76" s="113" t="s">
        <v>436</v>
      </c>
      <c r="B76" s="82" t="s">
        <v>437</v>
      </c>
      <c r="C76" s="133"/>
      <c r="D76" s="133"/>
    </row>
    <row r="77" spans="1:4" ht="18" customHeight="1">
      <c r="A77" s="110" t="s">
        <v>438</v>
      </c>
      <c r="B77" s="89" t="s">
        <v>439</v>
      </c>
      <c r="C77" s="133"/>
      <c r="D77" s="133"/>
    </row>
    <row r="78" spans="1:4" ht="18" customHeight="1">
      <c r="A78" s="94" t="s">
        <v>440</v>
      </c>
      <c r="B78" s="82" t="s">
        <v>441</v>
      </c>
      <c r="C78" s="133"/>
      <c r="D78" s="133"/>
    </row>
    <row r="79" spans="1:4" ht="18" customHeight="1">
      <c r="A79" s="113" t="s">
        <v>442</v>
      </c>
      <c r="B79" s="82" t="s">
        <v>443</v>
      </c>
      <c r="C79" s="133"/>
      <c r="D79" s="133"/>
    </row>
    <row r="80" spans="1:4" ht="18" customHeight="1">
      <c r="A80" s="94" t="s">
        <v>444</v>
      </c>
      <c r="B80" s="82" t="s">
        <v>445</v>
      </c>
      <c r="C80" s="133"/>
      <c r="D80" s="133"/>
    </row>
    <row r="81" spans="1:4" ht="18" customHeight="1">
      <c r="A81" s="113" t="s">
        <v>446</v>
      </c>
      <c r="B81" s="82" t="s">
        <v>447</v>
      </c>
      <c r="C81" s="133"/>
      <c r="D81" s="133"/>
    </row>
    <row r="82" spans="1:4" ht="18" customHeight="1">
      <c r="A82" s="116" t="s">
        <v>448</v>
      </c>
      <c r="B82" s="89" t="s">
        <v>449</v>
      </c>
      <c r="C82" s="133"/>
      <c r="D82" s="133"/>
    </row>
    <row r="83" spans="1:4" ht="18" customHeight="1">
      <c r="A83" s="82" t="s">
        <v>450</v>
      </c>
      <c r="B83" s="82" t="s">
        <v>451</v>
      </c>
      <c r="C83" s="133">
        <v>33131</v>
      </c>
      <c r="D83" s="133">
        <v>33131</v>
      </c>
    </row>
    <row r="84" spans="1:4" ht="18" customHeight="1">
      <c r="A84" s="82" t="s">
        <v>452</v>
      </c>
      <c r="B84" s="82" t="s">
        <v>451</v>
      </c>
      <c r="C84" s="133"/>
      <c r="D84" s="133"/>
    </row>
    <row r="85" spans="1:4" ht="18" customHeight="1">
      <c r="A85" s="82" t="s">
        <v>453</v>
      </c>
      <c r="B85" s="82" t="s">
        <v>454</v>
      </c>
      <c r="C85" s="133"/>
      <c r="D85" s="133"/>
    </row>
    <row r="86" spans="1:4" ht="18" customHeight="1">
      <c r="A86" s="82" t="s">
        <v>455</v>
      </c>
      <c r="B86" s="82" t="s">
        <v>454</v>
      </c>
      <c r="C86" s="133"/>
      <c r="D86" s="133"/>
    </row>
    <row r="87" spans="1:4" ht="18" customHeight="1">
      <c r="A87" s="89" t="s">
        <v>456</v>
      </c>
      <c r="B87" s="89" t="s">
        <v>457</v>
      </c>
      <c r="C87" s="137">
        <f>SUM(C83:C86)</f>
        <v>33131</v>
      </c>
      <c r="D87" s="137">
        <f>SUM(D83:D86)</f>
        <v>33131</v>
      </c>
    </row>
    <row r="88" spans="1:4" ht="18" customHeight="1">
      <c r="A88" s="113" t="s">
        <v>458</v>
      </c>
      <c r="B88" s="82" t="s">
        <v>459</v>
      </c>
      <c r="C88" s="137"/>
      <c r="D88" s="137"/>
    </row>
    <row r="89" spans="1:4" ht="18" customHeight="1">
      <c r="A89" s="113" t="s">
        <v>460</v>
      </c>
      <c r="B89" s="82" t="s">
        <v>461</v>
      </c>
      <c r="C89" s="133"/>
      <c r="D89" s="133"/>
    </row>
    <row r="90" spans="1:4" ht="18" customHeight="1">
      <c r="A90" s="113" t="s">
        <v>462</v>
      </c>
      <c r="B90" s="82" t="s">
        <v>463</v>
      </c>
      <c r="C90" s="133">
        <v>13876217</v>
      </c>
      <c r="D90" s="133">
        <v>13876217</v>
      </c>
    </row>
    <row r="91" spans="1:4" ht="18" customHeight="1">
      <c r="A91" s="113" t="s">
        <v>464</v>
      </c>
      <c r="B91" s="82" t="s">
        <v>465</v>
      </c>
      <c r="C91" s="133"/>
      <c r="D91" s="133"/>
    </row>
    <row r="92" spans="1:4" ht="18" customHeight="1">
      <c r="A92" s="94" t="s">
        <v>466</v>
      </c>
      <c r="B92" s="82" t="s">
        <v>467</v>
      </c>
      <c r="C92" s="133"/>
      <c r="D92" s="133"/>
    </row>
    <row r="93" spans="1:4" ht="18" customHeight="1">
      <c r="A93" s="94" t="s">
        <v>468</v>
      </c>
      <c r="B93" s="82" t="s">
        <v>469</v>
      </c>
      <c r="C93" s="137"/>
      <c r="D93" s="137"/>
    </row>
    <row r="94" spans="1:4" ht="18" customHeight="1">
      <c r="A94" s="110" t="s">
        <v>470</v>
      </c>
      <c r="B94" s="89" t="s">
        <v>471</v>
      </c>
      <c r="C94" s="137">
        <f>C87+C88+C89+C90+C91+C92+C93</f>
        <v>13909348</v>
      </c>
      <c r="D94" s="137">
        <f>D87+D88+D89+D90+D91+D92+D93</f>
        <v>13909348</v>
      </c>
    </row>
    <row r="95" spans="1:4" ht="18" customHeight="1">
      <c r="A95" s="94" t="s">
        <v>472</v>
      </c>
      <c r="B95" s="82" t="s">
        <v>473</v>
      </c>
      <c r="C95" s="137">
        <f>C78+C85</f>
        <v>0</v>
      </c>
      <c r="D95" s="137"/>
    </row>
    <row r="96" spans="1:4" ht="18" customHeight="1">
      <c r="A96" s="94" t="s">
        <v>474</v>
      </c>
      <c r="B96" s="82" t="s">
        <v>475</v>
      </c>
      <c r="C96" s="137"/>
      <c r="D96" s="137"/>
    </row>
    <row r="97" spans="1:4" ht="18" customHeight="1">
      <c r="A97" s="113" t="s">
        <v>476</v>
      </c>
      <c r="B97" s="82" t="s">
        <v>477</v>
      </c>
      <c r="C97" s="173"/>
      <c r="D97" s="173"/>
    </row>
    <row r="98" spans="1:4" ht="18" customHeight="1">
      <c r="A98" s="113" t="s">
        <v>478</v>
      </c>
      <c r="B98" s="82" t="s">
        <v>479</v>
      </c>
      <c r="C98" s="173"/>
      <c r="D98" s="173"/>
    </row>
    <row r="99" spans="1:4" ht="18" customHeight="1">
      <c r="A99" s="113" t="s">
        <v>480</v>
      </c>
      <c r="B99" s="82" t="s">
        <v>481</v>
      </c>
      <c r="C99" s="173"/>
      <c r="D99" s="173"/>
    </row>
    <row r="100" spans="1:4" ht="18" customHeight="1">
      <c r="A100" s="116" t="s">
        <v>482</v>
      </c>
      <c r="B100" s="89" t="s">
        <v>483</v>
      </c>
      <c r="C100" s="173"/>
      <c r="D100" s="173"/>
    </row>
    <row r="101" spans="1:4" ht="18" customHeight="1">
      <c r="A101" s="110" t="s">
        <v>484</v>
      </c>
      <c r="B101" s="89" t="s">
        <v>485</v>
      </c>
      <c r="C101" s="173"/>
      <c r="D101" s="173"/>
    </row>
    <row r="102" spans="1:4" ht="18" customHeight="1">
      <c r="A102" s="110" t="s">
        <v>486</v>
      </c>
      <c r="B102" s="89" t="s">
        <v>487</v>
      </c>
      <c r="C102" s="173"/>
      <c r="D102" s="173"/>
    </row>
    <row r="103" spans="1:4" ht="18" customHeight="1">
      <c r="A103" s="120" t="s">
        <v>488</v>
      </c>
      <c r="B103" s="121" t="s">
        <v>489</v>
      </c>
      <c r="C103" s="137">
        <f>C94</f>
        <v>13909348</v>
      </c>
      <c r="D103" s="137">
        <f>SUM(D100:D102,D94)</f>
        <v>13909348</v>
      </c>
    </row>
    <row r="104" spans="1:4" ht="18" customHeight="1">
      <c r="A104" s="122" t="s">
        <v>24</v>
      </c>
      <c r="B104" s="174"/>
      <c r="C104" s="137">
        <f>C71+C94</f>
        <v>13914348</v>
      </c>
      <c r="D104" s="137">
        <f>SUM(D103,D71)</f>
        <v>13914348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8"/>
  <headerFooter alignWithMargins="0">
    <oddHeader>&amp;C&amp;"Times New Roman,Normál"&amp;12 6. melléklet a 3/2019. (III. 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Normal="80" zoomScaleSheetLayoutView="100" workbookViewId="0" topLeftCell="A1">
      <selection activeCell="A14" sqref="A14"/>
    </sheetView>
  </sheetViews>
  <sheetFormatPr defaultColWidth="9.140625" defaultRowHeight="15"/>
  <cols>
    <col min="1" max="1" width="117.421875" style="0" customWidth="1"/>
    <col min="3" max="3" width="17.7109375" style="1" customWidth="1"/>
    <col min="4" max="4" width="20.421875" style="1" customWidth="1"/>
    <col min="5" max="5" width="24.57421875" style="175" customWidth="1"/>
  </cols>
  <sheetData>
    <row r="1" spans="1:5" ht="24" customHeight="1">
      <c r="A1" s="124" t="s">
        <v>288</v>
      </c>
      <c r="B1" s="124"/>
      <c r="C1" s="124"/>
      <c r="D1" s="124"/>
      <c r="E1" s="124"/>
    </row>
    <row r="2" spans="1:7" ht="24" customHeight="1">
      <c r="A2" s="125" t="s">
        <v>491</v>
      </c>
      <c r="B2" s="125"/>
      <c r="C2" s="125"/>
      <c r="D2" s="125"/>
      <c r="E2" s="125"/>
      <c r="G2" s="165"/>
    </row>
    <row r="3" ht="12.75">
      <c r="A3" s="126"/>
    </row>
    <row r="4" ht="12.75">
      <c r="A4" s="127" t="s">
        <v>293</v>
      </c>
    </row>
    <row r="5" spans="1:5" ht="12.75">
      <c r="A5" s="73" t="s">
        <v>28</v>
      </c>
      <c r="B5" s="74" t="s">
        <v>298</v>
      </c>
      <c r="C5" s="166" t="s">
        <v>294</v>
      </c>
      <c r="D5" s="166" t="s">
        <v>295</v>
      </c>
      <c r="E5" s="176" t="s">
        <v>296</v>
      </c>
    </row>
    <row r="6" spans="1:5" ht="18" customHeight="1">
      <c r="A6" s="81" t="s">
        <v>302</v>
      </c>
      <c r="B6" s="88" t="s">
        <v>303</v>
      </c>
      <c r="C6" s="157">
        <f>'6.bevételek működésfelh Önk.'!C6</f>
        <v>9879730</v>
      </c>
      <c r="D6" s="133"/>
      <c r="E6" s="177">
        <f aca="true" t="shared" si="0" ref="E6:E50">SUM(C6:D6)</f>
        <v>9879730</v>
      </c>
    </row>
    <row r="7" spans="1:5" ht="18" customHeight="1">
      <c r="A7" s="82" t="s">
        <v>304</v>
      </c>
      <c r="B7" s="88" t="s">
        <v>305</v>
      </c>
      <c r="C7" s="157">
        <f>'6.bevételek működésfelh Önk.'!C7</f>
        <v>9489300</v>
      </c>
      <c r="D7" s="133"/>
      <c r="E7" s="177">
        <f t="shared" si="0"/>
        <v>9489300</v>
      </c>
    </row>
    <row r="8" spans="1:5" ht="18" customHeight="1">
      <c r="A8" s="82" t="s">
        <v>494</v>
      </c>
      <c r="B8" s="88" t="s">
        <v>307</v>
      </c>
      <c r="C8" s="157">
        <f>'6.bevételek működésfelh Önk.'!C8</f>
        <v>8168232</v>
      </c>
      <c r="D8" s="133"/>
      <c r="E8" s="177">
        <f t="shared" si="0"/>
        <v>8168232</v>
      </c>
    </row>
    <row r="9" spans="1:5" ht="18" customHeight="1">
      <c r="A9" s="82" t="s">
        <v>308</v>
      </c>
      <c r="B9" s="88" t="s">
        <v>309</v>
      </c>
      <c r="C9" s="157">
        <f>'6.bevételek működésfelh Önk.'!C9</f>
        <v>1800000</v>
      </c>
      <c r="D9" s="133"/>
      <c r="E9" s="177">
        <f t="shared" si="0"/>
        <v>1800000</v>
      </c>
    </row>
    <row r="10" spans="1:5" ht="18" customHeight="1">
      <c r="A10" s="82" t="s">
        <v>310</v>
      </c>
      <c r="B10" s="88" t="s">
        <v>311</v>
      </c>
      <c r="C10" s="157">
        <f>'6.bevételek működésfelh Önk.'!C10</f>
        <v>4891550</v>
      </c>
      <c r="D10" s="133"/>
      <c r="E10" s="177">
        <f t="shared" si="0"/>
        <v>4891550</v>
      </c>
    </row>
    <row r="11" spans="1:5" ht="18" customHeight="1">
      <c r="A11" s="82" t="s">
        <v>312</v>
      </c>
      <c r="B11" s="88" t="s">
        <v>313</v>
      </c>
      <c r="C11" s="157">
        <f>'6.bevételek működésfelh Önk.'!C11</f>
        <v>0</v>
      </c>
      <c r="D11" s="133"/>
      <c r="E11" s="177">
        <f t="shared" si="0"/>
        <v>0</v>
      </c>
    </row>
    <row r="12" spans="1:5" ht="18" customHeight="1">
      <c r="A12" s="89" t="s">
        <v>314</v>
      </c>
      <c r="B12" s="167" t="s">
        <v>315</v>
      </c>
      <c r="C12" s="145">
        <f>SUM(C6:C11)</f>
        <v>34228812</v>
      </c>
      <c r="D12" s="145">
        <f>SUM(D6:D11)</f>
        <v>0</v>
      </c>
      <c r="E12" s="177">
        <f t="shared" si="0"/>
        <v>34228812</v>
      </c>
    </row>
    <row r="13" spans="1:5" ht="18" customHeight="1">
      <c r="A13" s="82" t="s">
        <v>316</v>
      </c>
      <c r="B13" s="88" t="s">
        <v>317</v>
      </c>
      <c r="C13" s="157">
        <f>'6.bevételek működésfelh Önk.'!C13</f>
        <v>0</v>
      </c>
      <c r="D13" s="133"/>
      <c r="E13" s="177">
        <f t="shared" si="0"/>
        <v>0</v>
      </c>
    </row>
    <row r="14" spans="1:5" ht="18" customHeight="1">
      <c r="A14" s="82" t="s">
        <v>318</v>
      </c>
      <c r="B14" s="88" t="s">
        <v>319</v>
      </c>
      <c r="C14" s="157">
        <f>'6.bevételek működésfelh Önk.'!C14</f>
        <v>0</v>
      </c>
      <c r="D14" s="133"/>
      <c r="E14" s="177">
        <f t="shared" si="0"/>
        <v>0</v>
      </c>
    </row>
    <row r="15" spans="1:5" ht="18" customHeight="1">
      <c r="A15" s="82" t="s">
        <v>320</v>
      </c>
      <c r="B15" s="88" t="s">
        <v>321</v>
      </c>
      <c r="C15" s="157">
        <f>'6.bevételek működésfelh Önk.'!C15</f>
        <v>0</v>
      </c>
      <c r="D15" s="133"/>
      <c r="E15" s="177">
        <f t="shared" si="0"/>
        <v>0</v>
      </c>
    </row>
    <row r="16" spans="1:5" ht="18" customHeight="1">
      <c r="A16" s="82" t="s">
        <v>322</v>
      </c>
      <c r="B16" s="88" t="s">
        <v>323</v>
      </c>
      <c r="C16" s="157">
        <f>'6.bevételek működésfelh Önk.'!C16</f>
        <v>0</v>
      </c>
      <c r="D16" s="133"/>
      <c r="E16" s="177">
        <f t="shared" si="0"/>
        <v>0</v>
      </c>
    </row>
    <row r="17" spans="1:5" ht="18" customHeight="1">
      <c r="A17" s="82" t="s">
        <v>495</v>
      </c>
      <c r="B17" s="88" t="s">
        <v>325</v>
      </c>
      <c r="C17" s="157">
        <f>'6.bevételek működésfelh Önk.'!C17</f>
        <v>26102249</v>
      </c>
      <c r="D17" s="133"/>
      <c r="E17" s="177">
        <f t="shared" si="0"/>
        <v>26102249</v>
      </c>
    </row>
    <row r="18" spans="1:5" ht="18" customHeight="1">
      <c r="A18" s="92" t="s">
        <v>326</v>
      </c>
      <c r="B18" s="101" t="s">
        <v>327</v>
      </c>
      <c r="C18" s="145">
        <f>C12+C13+C14+C15+C16+C17</f>
        <v>60331061</v>
      </c>
      <c r="D18" s="145">
        <f>D12+D13+D14+D15+D16+D17</f>
        <v>0</v>
      </c>
      <c r="E18" s="177">
        <f t="shared" si="0"/>
        <v>60331061</v>
      </c>
    </row>
    <row r="19" spans="1:5" ht="18" customHeight="1">
      <c r="A19" s="82" t="s">
        <v>328</v>
      </c>
      <c r="B19" s="88" t="s">
        <v>329</v>
      </c>
      <c r="C19" s="157">
        <f>'6.bevételek működésfelh Önk.'!C19</f>
        <v>0</v>
      </c>
      <c r="D19" s="133"/>
      <c r="E19" s="177">
        <f t="shared" si="0"/>
        <v>0</v>
      </c>
    </row>
    <row r="20" spans="1:5" ht="18" customHeight="1">
      <c r="A20" s="82" t="s">
        <v>330</v>
      </c>
      <c r="B20" s="88" t="s">
        <v>331</v>
      </c>
      <c r="C20" s="157">
        <f>'6.bevételek működésfelh Önk.'!C20</f>
        <v>0</v>
      </c>
      <c r="D20" s="133"/>
      <c r="E20" s="177">
        <f t="shared" si="0"/>
        <v>0</v>
      </c>
    </row>
    <row r="21" spans="1:5" ht="18" customHeight="1">
      <c r="A21" s="89" t="s">
        <v>332</v>
      </c>
      <c r="B21" s="167" t="s">
        <v>333</v>
      </c>
      <c r="C21" s="145">
        <f>SUM(C19:C20)</f>
        <v>0</v>
      </c>
      <c r="D21" s="145">
        <f>SUM(D19:D20)</f>
        <v>0</v>
      </c>
      <c r="E21" s="177">
        <f t="shared" si="0"/>
        <v>0</v>
      </c>
    </row>
    <row r="22" spans="1:5" ht="18" customHeight="1">
      <c r="A22" s="82" t="s">
        <v>334</v>
      </c>
      <c r="B22" s="88" t="s">
        <v>335</v>
      </c>
      <c r="C22" s="157">
        <f>'6.bevételek működésfelh Önk.'!C22</f>
        <v>0</v>
      </c>
      <c r="D22" s="133"/>
      <c r="E22" s="177">
        <f t="shared" si="0"/>
        <v>0</v>
      </c>
    </row>
    <row r="23" spans="1:5" ht="18" customHeight="1">
      <c r="A23" s="82" t="s">
        <v>336</v>
      </c>
      <c r="B23" s="88" t="s">
        <v>337</v>
      </c>
      <c r="C23" s="157">
        <f>'6.bevételek működésfelh Önk.'!C23</f>
        <v>0</v>
      </c>
      <c r="D23" s="133"/>
      <c r="E23" s="177">
        <f t="shared" si="0"/>
        <v>0</v>
      </c>
    </row>
    <row r="24" spans="1:5" ht="18" customHeight="1">
      <c r="A24" s="82" t="s">
        <v>338</v>
      </c>
      <c r="B24" s="88" t="s">
        <v>339</v>
      </c>
      <c r="C24" s="157">
        <f>'6.bevételek működésfelh Önk.'!C24</f>
        <v>64403</v>
      </c>
      <c r="D24" s="133"/>
      <c r="E24" s="177">
        <f t="shared" si="0"/>
        <v>64403</v>
      </c>
    </row>
    <row r="25" spans="1:5" ht="18" customHeight="1">
      <c r="A25" s="82" t="s">
        <v>340</v>
      </c>
      <c r="B25" s="88" t="s">
        <v>341</v>
      </c>
      <c r="C25" s="157">
        <f>'6.bevételek működésfelh Önk.'!C25</f>
        <v>1968900</v>
      </c>
      <c r="D25" s="133"/>
      <c r="E25" s="177">
        <f t="shared" si="0"/>
        <v>1968900</v>
      </c>
    </row>
    <row r="26" spans="1:5" ht="18" customHeight="1">
      <c r="A26" s="82" t="s">
        <v>342</v>
      </c>
      <c r="B26" s="88" t="s">
        <v>343</v>
      </c>
      <c r="C26" s="157">
        <f>'6.bevételek működésfelh Önk.'!C26</f>
        <v>0</v>
      </c>
      <c r="D26" s="133"/>
      <c r="E26" s="177">
        <f t="shared" si="0"/>
        <v>0</v>
      </c>
    </row>
    <row r="27" spans="1:5" ht="18" customHeight="1">
      <c r="A27" s="82" t="s">
        <v>344</v>
      </c>
      <c r="B27" s="88" t="s">
        <v>345</v>
      </c>
      <c r="C27" s="157">
        <f>'6.bevételek működésfelh Önk.'!C27</f>
        <v>0</v>
      </c>
      <c r="D27" s="133"/>
      <c r="E27" s="177">
        <f t="shared" si="0"/>
        <v>0</v>
      </c>
    </row>
    <row r="28" spans="1:5" ht="18" customHeight="1">
      <c r="A28" s="82" t="s">
        <v>346</v>
      </c>
      <c r="B28" s="88" t="s">
        <v>347</v>
      </c>
      <c r="C28" s="157">
        <f>'6.bevételek működésfelh Önk.'!C28</f>
        <v>146736</v>
      </c>
      <c r="D28" s="133"/>
      <c r="E28" s="177">
        <f t="shared" si="0"/>
        <v>146736</v>
      </c>
    </row>
    <row r="29" spans="1:5" ht="18" customHeight="1">
      <c r="A29" s="82" t="s">
        <v>348</v>
      </c>
      <c r="B29" s="88" t="s">
        <v>349</v>
      </c>
      <c r="C29" s="157">
        <f>'6.bevételek működésfelh Önk.'!C29</f>
        <v>0</v>
      </c>
      <c r="D29" s="133"/>
      <c r="E29" s="177">
        <f t="shared" si="0"/>
        <v>0</v>
      </c>
    </row>
    <row r="30" spans="1:5" ht="18" customHeight="1">
      <c r="A30" s="89" t="s">
        <v>350</v>
      </c>
      <c r="B30" s="167" t="s">
        <v>351</v>
      </c>
      <c r="C30" s="145">
        <f>SUM(C25:C29)</f>
        <v>2115636</v>
      </c>
      <c r="D30" s="145">
        <f>SUM(D25:D29)</f>
        <v>0</v>
      </c>
      <c r="E30" s="177">
        <f t="shared" si="0"/>
        <v>2115636</v>
      </c>
    </row>
    <row r="31" spans="1:5" s="5" customFormat="1" ht="18" customHeight="1">
      <c r="A31" s="89" t="s">
        <v>352</v>
      </c>
      <c r="B31" s="167" t="s">
        <v>353</v>
      </c>
      <c r="C31" s="145">
        <f>'6.bevételek működésfelh Önk.'!C31</f>
        <v>5296</v>
      </c>
      <c r="D31" s="137"/>
      <c r="E31" s="177">
        <f t="shared" si="0"/>
        <v>5296</v>
      </c>
    </row>
    <row r="32" spans="1:5" ht="18" customHeight="1">
      <c r="A32" s="92" t="s">
        <v>354</v>
      </c>
      <c r="B32" s="101" t="s">
        <v>355</v>
      </c>
      <c r="C32" s="145">
        <f>C21+C22+C23+C24+C30+C31</f>
        <v>2185335</v>
      </c>
      <c r="D32" s="145">
        <f>D21+D22+D23+D24+D30+D31</f>
        <v>0</v>
      </c>
      <c r="E32" s="177">
        <f t="shared" si="0"/>
        <v>2185335</v>
      </c>
    </row>
    <row r="33" spans="1:5" ht="18" customHeight="1">
      <c r="A33" s="94" t="s">
        <v>356</v>
      </c>
      <c r="B33" s="88" t="s">
        <v>357</v>
      </c>
      <c r="C33" s="157">
        <f>'6.bevételek működésfelh Önk.'!C33</f>
        <v>1440000</v>
      </c>
      <c r="D33" s="133">
        <f>'8.bevételek működés,felh.Óvoda'!D33</f>
        <v>0</v>
      </c>
      <c r="E33" s="177">
        <f t="shared" si="0"/>
        <v>1440000</v>
      </c>
    </row>
    <row r="34" spans="1:5" ht="18" customHeight="1">
      <c r="A34" s="94" t="s">
        <v>358</v>
      </c>
      <c r="B34" s="88" t="s">
        <v>359</v>
      </c>
      <c r="C34" s="157">
        <f>'6.bevételek működésfelh Önk.'!C34</f>
        <v>39000</v>
      </c>
      <c r="D34" s="133">
        <f>'8.bevételek működés,felh.Óvoda'!D34</f>
        <v>0</v>
      </c>
      <c r="E34" s="177">
        <f t="shared" si="0"/>
        <v>39000</v>
      </c>
    </row>
    <row r="35" spans="1:5" ht="18" customHeight="1">
      <c r="A35" s="94" t="s">
        <v>360</v>
      </c>
      <c r="B35" s="88" t="s">
        <v>361</v>
      </c>
      <c r="C35" s="157">
        <f>'6.bevételek működésfelh Önk.'!C35</f>
        <v>3820</v>
      </c>
      <c r="D35" s="133">
        <f>'8.bevételek működés,felh.Óvoda'!D35</f>
        <v>0</v>
      </c>
      <c r="E35" s="177">
        <f t="shared" si="0"/>
        <v>3820</v>
      </c>
    </row>
    <row r="36" spans="1:5" ht="18" customHeight="1">
      <c r="A36" s="94" t="s">
        <v>362</v>
      </c>
      <c r="B36" s="88" t="s">
        <v>363</v>
      </c>
      <c r="C36" s="157">
        <f>'6.bevételek működésfelh Önk.'!C36</f>
        <v>765424</v>
      </c>
      <c r="D36" s="133">
        <f>'8.bevételek működés,felh.Óvoda'!D36</f>
        <v>0</v>
      </c>
      <c r="E36" s="177">
        <f t="shared" si="0"/>
        <v>765424</v>
      </c>
    </row>
    <row r="37" spans="1:5" ht="18" customHeight="1">
      <c r="A37" s="94" t="s">
        <v>364</v>
      </c>
      <c r="B37" s="88" t="s">
        <v>365</v>
      </c>
      <c r="C37" s="157">
        <f>'6.bevételek működésfelh Önk.'!C37</f>
        <v>0</v>
      </c>
      <c r="D37" s="133">
        <f>'8.bevételek működés,felh.Óvoda'!D37</f>
        <v>0</v>
      </c>
      <c r="E37" s="177">
        <f t="shared" si="0"/>
        <v>0</v>
      </c>
    </row>
    <row r="38" spans="1:5" ht="18" customHeight="1">
      <c r="A38" s="94" t="s">
        <v>366</v>
      </c>
      <c r="B38" s="88" t="s">
        <v>367</v>
      </c>
      <c r="C38" s="157">
        <f>'6.bevételek működésfelh Önk.'!C38</f>
        <v>0</v>
      </c>
      <c r="D38" s="133">
        <f>'8.bevételek működés,felh.Óvoda'!D38</f>
        <v>0</v>
      </c>
      <c r="E38" s="177">
        <f t="shared" si="0"/>
        <v>0</v>
      </c>
    </row>
    <row r="39" spans="1:5" ht="18" customHeight="1">
      <c r="A39" s="94" t="s">
        <v>368</v>
      </c>
      <c r="B39" s="88" t="s">
        <v>369</v>
      </c>
      <c r="C39" s="157">
        <f>'6.bevételek működésfelh Önk.'!C39</f>
        <v>0</v>
      </c>
      <c r="D39" s="133">
        <f>'8.bevételek működés,felh.Óvoda'!D39</f>
        <v>0</v>
      </c>
      <c r="E39" s="177">
        <f t="shared" si="0"/>
        <v>0</v>
      </c>
    </row>
    <row r="40" spans="1:5" ht="18" customHeight="1">
      <c r="A40" s="94" t="s">
        <v>370</v>
      </c>
      <c r="B40" s="88" t="s">
        <v>371</v>
      </c>
      <c r="C40" s="157">
        <f>'6.bevételek működésfelh Önk.'!C40</f>
        <v>18</v>
      </c>
      <c r="D40" s="133">
        <f>'8.bevételek működés,felh.Óvoda'!D40</f>
        <v>0</v>
      </c>
      <c r="E40" s="177">
        <f t="shared" si="0"/>
        <v>18</v>
      </c>
    </row>
    <row r="41" spans="1:5" ht="18" customHeight="1">
      <c r="A41" s="94" t="s">
        <v>372</v>
      </c>
      <c r="B41" s="88" t="s">
        <v>373</v>
      </c>
      <c r="C41" s="157">
        <f>'6.bevételek működésfelh Önk.'!C41</f>
        <v>0</v>
      </c>
      <c r="D41" s="133">
        <f>'8.bevételek működés,felh.Óvoda'!D41</f>
        <v>0</v>
      </c>
      <c r="E41" s="177">
        <f t="shared" si="0"/>
        <v>0</v>
      </c>
    </row>
    <row r="42" spans="1:5" ht="18" customHeight="1">
      <c r="A42" s="94" t="s">
        <v>374</v>
      </c>
      <c r="B42" s="88" t="s">
        <v>375</v>
      </c>
      <c r="C42" s="157">
        <f>'6.bevételek működésfelh Önk.'!C42</f>
        <v>0</v>
      </c>
      <c r="D42" s="133">
        <f>'8.bevételek működés,felh.Óvoda'!D42</f>
        <v>0</v>
      </c>
      <c r="E42" s="177">
        <f t="shared" si="0"/>
        <v>0</v>
      </c>
    </row>
    <row r="43" spans="1:5" ht="18" customHeight="1">
      <c r="A43" s="94" t="s">
        <v>376</v>
      </c>
      <c r="B43" s="88" t="s">
        <v>377</v>
      </c>
      <c r="C43" s="157">
        <f>'6.bevételek működésfelh Önk.'!C43</f>
        <v>10001</v>
      </c>
      <c r="D43" s="133">
        <f>'8.bevételek működés,felh.Óvoda'!D43</f>
        <v>5000</v>
      </c>
      <c r="E43" s="177">
        <f t="shared" si="0"/>
        <v>15001</v>
      </c>
    </row>
    <row r="44" spans="1:5" ht="18" customHeight="1">
      <c r="A44" s="96" t="s">
        <v>378</v>
      </c>
      <c r="B44" s="101" t="s">
        <v>379</v>
      </c>
      <c r="C44" s="145">
        <f>SUM(C33:C43)</f>
        <v>2258263</v>
      </c>
      <c r="D44" s="145">
        <f>SUM(D33:D43)</f>
        <v>5000</v>
      </c>
      <c r="E44" s="177">
        <f t="shared" si="0"/>
        <v>2263263</v>
      </c>
    </row>
    <row r="45" spans="1:5" ht="18" customHeight="1">
      <c r="A45" s="94" t="s">
        <v>380</v>
      </c>
      <c r="B45" s="88" t="s">
        <v>381</v>
      </c>
      <c r="C45" s="157">
        <f>'6.bevételek működésfelh Önk.'!C45</f>
        <v>0</v>
      </c>
      <c r="D45" s="133"/>
      <c r="E45" s="177">
        <f t="shared" si="0"/>
        <v>0</v>
      </c>
    </row>
    <row r="46" spans="1:5" ht="18" customHeight="1">
      <c r="A46" s="82" t="s">
        <v>382</v>
      </c>
      <c r="B46" s="88" t="s">
        <v>383</v>
      </c>
      <c r="C46" s="157">
        <f>'6.bevételek működésfelh Önk.'!C46</f>
        <v>0</v>
      </c>
      <c r="D46" s="133"/>
      <c r="E46" s="177">
        <f t="shared" si="0"/>
        <v>0</v>
      </c>
    </row>
    <row r="47" spans="1:5" ht="18" customHeight="1">
      <c r="A47" s="94" t="s">
        <v>384</v>
      </c>
      <c r="B47" s="88" t="s">
        <v>385</v>
      </c>
      <c r="C47" s="157">
        <f>'6.bevételek működésfelh Önk.'!C47</f>
        <v>0</v>
      </c>
      <c r="D47" s="137"/>
      <c r="E47" s="177">
        <f t="shared" si="0"/>
        <v>0</v>
      </c>
    </row>
    <row r="48" spans="1:5" ht="18" customHeight="1">
      <c r="A48" s="94" t="s">
        <v>386</v>
      </c>
      <c r="B48" s="88" t="s">
        <v>387</v>
      </c>
      <c r="C48" s="157">
        <f>'6.bevételek működésfelh Önk.'!C48</f>
        <v>700000</v>
      </c>
      <c r="D48" s="133"/>
      <c r="E48" s="177">
        <f t="shared" si="0"/>
        <v>700000</v>
      </c>
    </row>
    <row r="49" spans="1:5" ht="18" customHeight="1">
      <c r="A49" s="94" t="s">
        <v>388</v>
      </c>
      <c r="B49" s="88" t="s">
        <v>389</v>
      </c>
      <c r="C49" s="157">
        <f>'6.bevételek működésfelh Önk.'!C49</f>
        <v>0</v>
      </c>
      <c r="D49" s="133"/>
      <c r="E49" s="177">
        <f t="shared" si="0"/>
        <v>0</v>
      </c>
    </row>
    <row r="50" spans="1:5" ht="18" customHeight="1">
      <c r="A50" s="92" t="s">
        <v>390</v>
      </c>
      <c r="B50" s="101" t="s">
        <v>391</v>
      </c>
      <c r="C50" s="145">
        <f>SUM(C45:C49)</f>
        <v>700000</v>
      </c>
      <c r="D50" s="145">
        <f>SUM(D45:D49)</f>
        <v>0</v>
      </c>
      <c r="E50" s="177">
        <f t="shared" si="0"/>
        <v>700000</v>
      </c>
    </row>
    <row r="51" spans="1:5" ht="18" customHeight="1">
      <c r="A51" s="168" t="s">
        <v>183</v>
      </c>
      <c r="B51" s="169"/>
      <c r="C51" s="145"/>
      <c r="D51" s="133"/>
      <c r="E51" s="177"/>
    </row>
    <row r="52" spans="1:5" ht="18" customHeight="1">
      <c r="A52" s="82" t="s">
        <v>392</v>
      </c>
      <c r="B52" s="88" t="s">
        <v>393</v>
      </c>
      <c r="C52" s="157">
        <f>'6.bevételek működésfelh Önk.'!C52</f>
        <v>0</v>
      </c>
      <c r="D52" s="133"/>
      <c r="E52" s="177">
        <f>SUM(C52:D52)</f>
        <v>0</v>
      </c>
    </row>
    <row r="53" spans="1:5" ht="18" customHeight="1">
      <c r="A53" s="82" t="s">
        <v>394</v>
      </c>
      <c r="B53" s="88" t="s">
        <v>395</v>
      </c>
      <c r="C53" s="157">
        <f>'6.bevételek működésfelh Önk.'!C53</f>
        <v>0</v>
      </c>
      <c r="D53" s="133"/>
      <c r="E53" s="177">
        <f aca="true" t="shared" si="1" ref="E53:E69">SUM(C53:D53)</f>
        <v>0</v>
      </c>
    </row>
    <row r="54" spans="1:5" ht="18" customHeight="1">
      <c r="A54" s="82" t="s">
        <v>396</v>
      </c>
      <c r="B54" s="88" t="s">
        <v>397</v>
      </c>
      <c r="C54" s="157">
        <f>'6.bevételek működésfelh Önk.'!C54</f>
        <v>0</v>
      </c>
      <c r="D54" s="137"/>
      <c r="E54" s="177">
        <f t="shared" si="1"/>
        <v>0</v>
      </c>
    </row>
    <row r="55" spans="1:5" ht="18" customHeight="1">
      <c r="A55" s="82" t="s">
        <v>398</v>
      </c>
      <c r="B55" s="88" t="s">
        <v>399</v>
      </c>
      <c r="C55" s="157">
        <f>'6.bevételek működésfelh Önk.'!C55</f>
        <v>0</v>
      </c>
      <c r="D55" s="133"/>
      <c r="E55" s="177">
        <f t="shared" si="1"/>
        <v>0</v>
      </c>
    </row>
    <row r="56" spans="1:5" ht="18" customHeight="1">
      <c r="A56" s="82" t="s">
        <v>400</v>
      </c>
      <c r="B56" s="88" t="s">
        <v>401</v>
      </c>
      <c r="C56" s="157">
        <f>'6.bevételek működésfelh Önk.'!C56</f>
        <v>52832965</v>
      </c>
      <c r="D56" s="133"/>
      <c r="E56" s="177">
        <f t="shared" si="1"/>
        <v>52832965</v>
      </c>
    </row>
    <row r="57" spans="1:5" ht="18" customHeight="1">
      <c r="A57" s="92" t="s">
        <v>402</v>
      </c>
      <c r="B57" s="101" t="s">
        <v>403</v>
      </c>
      <c r="C57" s="145">
        <f>SUM(C52:C56)</f>
        <v>52832965</v>
      </c>
      <c r="D57" s="145">
        <f>SUM(D52:D56)</f>
        <v>0</v>
      </c>
      <c r="E57" s="177">
        <f t="shared" si="1"/>
        <v>52832965</v>
      </c>
    </row>
    <row r="58" spans="1:5" ht="18" customHeight="1">
      <c r="A58" s="94" t="s">
        <v>404</v>
      </c>
      <c r="B58" s="88" t="s">
        <v>405</v>
      </c>
      <c r="C58" s="157">
        <f>'6.bevételek működésfelh Önk.'!C58</f>
        <v>0</v>
      </c>
      <c r="D58" s="133"/>
      <c r="E58" s="177">
        <f t="shared" si="1"/>
        <v>0</v>
      </c>
    </row>
    <row r="59" spans="1:5" ht="18" customHeight="1">
      <c r="A59" s="94" t="s">
        <v>406</v>
      </c>
      <c r="B59" s="88" t="s">
        <v>407</v>
      </c>
      <c r="C59" s="157">
        <f>'6.bevételek működésfelh Önk.'!C59</f>
        <v>0</v>
      </c>
      <c r="D59" s="133"/>
      <c r="E59" s="177">
        <f t="shared" si="1"/>
        <v>0</v>
      </c>
    </row>
    <row r="60" spans="1:5" ht="18" customHeight="1">
      <c r="A60" s="94" t="s">
        <v>408</v>
      </c>
      <c r="B60" s="88" t="s">
        <v>409</v>
      </c>
      <c r="C60" s="157">
        <f>'6.bevételek működésfelh Önk.'!C60</f>
        <v>0</v>
      </c>
      <c r="D60" s="137"/>
      <c r="E60" s="177">
        <f t="shared" si="1"/>
        <v>0</v>
      </c>
    </row>
    <row r="61" spans="1:5" ht="18" customHeight="1">
      <c r="A61" s="94" t="s">
        <v>410</v>
      </c>
      <c r="B61" s="88" t="s">
        <v>411</v>
      </c>
      <c r="C61" s="157">
        <f>'6.bevételek működésfelh Önk.'!C61</f>
        <v>0</v>
      </c>
      <c r="D61" s="133"/>
      <c r="E61" s="177">
        <f t="shared" si="1"/>
        <v>0</v>
      </c>
    </row>
    <row r="62" spans="1:5" ht="18" customHeight="1">
      <c r="A62" s="94" t="s">
        <v>412</v>
      </c>
      <c r="B62" s="88" t="s">
        <v>413</v>
      </c>
      <c r="C62" s="157">
        <f>'6.bevételek működésfelh Önk.'!C62</f>
        <v>0</v>
      </c>
      <c r="D62" s="133"/>
      <c r="E62" s="177">
        <f t="shared" si="1"/>
        <v>0</v>
      </c>
    </row>
    <row r="63" spans="1:5" ht="18" customHeight="1">
      <c r="A63" s="92" t="s">
        <v>414</v>
      </c>
      <c r="B63" s="101" t="s">
        <v>415</v>
      </c>
      <c r="C63" s="145">
        <f>SUM(C58:C62)</f>
        <v>0</v>
      </c>
      <c r="D63" s="145">
        <f>SUM(D58:D62)</f>
        <v>0</v>
      </c>
      <c r="E63" s="177">
        <f t="shared" si="1"/>
        <v>0</v>
      </c>
    </row>
    <row r="64" spans="1:5" ht="18" customHeight="1">
      <c r="A64" s="94" t="s">
        <v>416</v>
      </c>
      <c r="B64" s="88" t="s">
        <v>417</v>
      </c>
      <c r="C64" s="157">
        <f>'6.bevételek működésfelh Önk.'!C64</f>
        <v>0</v>
      </c>
      <c r="D64" s="137"/>
      <c r="E64" s="177">
        <f t="shared" si="1"/>
        <v>0</v>
      </c>
    </row>
    <row r="65" spans="1:5" ht="18" customHeight="1">
      <c r="A65" s="82" t="s">
        <v>418</v>
      </c>
      <c r="B65" s="88" t="s">
        <v>419</v>
      </c>
      <c r="C65" s="157">
        <f>'6.bevételek működésfelh Önk.'!C65</f>
        <v>0</v>
      </c>
      <c r="D65" s="178"/>
      <c r="E65" s="177">
        <f t="shared" si="1"/>
        <v>0</v>
      </c>
    </row>
    <row r="66" spans="1:5" ht="18" customHeight="1">
      <c r="A66" s="94" t="s">
        <v>420</v>
      </c>
      <c r="B66" s="88" t="s">
        <v>421</v>
      </c>
      <c r="C66" s="157">
        <f>'6.bevételek működésfelh Önk.'!C66</f>
        <v>0</v>
      </c>
      <c r="D66" s="179"/>
      <c r="E66" s="177">
        <f t="shared" si="1"/>
        <v>0</v>
      </c>
    </row>
    <row r="67" spans="1:5" ht="18" customHeight="1">
      <c r="A67" s="94" t="s">
        <v>422</v>
      </c>
      <c r="B67" s="88" t="s">
        <v>423</v>
      </c>
      <c r="C67" s="157">
        <f>'6.bevételek működésfelh Önk.'!C67</f>
        <v>0</v>
      </c>
      <c r="D67" s="180"/>
      <c r="E67" s="177">
        <f t="shared" si="1"/>
        <v>0</v>
      </c>
    </row>
    <row r="68" spans="1:5" ht="18" customHeight="1">
      <c r="A68" s="94" t="s">
        <v>424</v>
      </c>
      <c r="B68" s="88" t="s">
        <v>425</v>
      </c>
      <c r="C68" s="157">
        <f>'6.bevételek működésfelh Önk.'!C68</f>
        <v>0</v>
      </c>
      <c r="D68" s="133"/>
      <c r="E68" s="177">
        <f t="shared" si="1"/>
        <v>0</v>
      </c>
    </row>
    <row r="69" spans="1:5" ht="18" customHeight="1">
      <c r="A69" s="92" t="s">
        <v>426</v>
      </c>
      <c r="B69" s="101" t="s">
        <v>427</v>
      </c>
      <c r="C69" s="145">
        <f>SUM(C64:C68)</f>
        <v>0</v>
      </c>
      <c r="D69" s="145">
        <f>SUM(D64:D68)</f>
        <v>0</v>
      </c>
      <c r="E69" s="177">
        <f t="shared" si="1"/>
        <v>0</v>
      </c>
    </row>
    <row r="70" spans="1:5" ht="18" customHeight="1">
      <c r="A70" s="181" t="s">
        <v>230</v>
      </c>
      <c r="B70" s="182"/>
      <c r="C70" s="183"/>
      <c r="D70" s="133"/>
      <c r="E70" s="177"/>
    </row>
    <row r="71" spans="1:6" ht="18" customHeight="1">
      <c r="A71" s="151" t="s">
        <v>428</v>
      </c>
      <c r="B71" s="184" t="s">
        <v>429</v>
      </c>
      <c r="C71" s="185">
        <f>C18+C32+C44+C50+C57+C63+C69</f>
        <v>118307624</v>
      </c>
      <c r="D71" s="137">
        <f>D18+D32+D44+D50+D57+D63+D69</f>
        <v>5000</v>
      </c>
      <c r="E71" s="177">
        <f>E18+E32+E44+E50+E57+E63+E69</f>
        <v>118312624</v>
      </c>
      <c r="F71" s="5"/>
    </row>
    <row r="72" spans="1:5" ht="18" customHeight="1">
      <c r="A72" s="186" t="s">
        <v>430</v>
      </c>
      <c r="B72" s="187"/>
      <c r="C72" s="188"/>
      <c r="D72" s="133"/>
      <c r="E72" s="177"/>
    </row>
    <row r="73" spans="1:5" ht="18" customHeight="1">
      <c r="A73" s="171" t="s">
        <v>431</v>
      </c>
      <c r="B73" s="172"/>
      <c r="C73" s="145"/>
      <c r="D73" s="133"/>
      <c r="E73" s="177"/>
    </row>
    <row r="74" spans="1:5" ht="18" customHeight="1">
      <c r="A74" s="113" t="s">
        <v>432</v>
      </c>
      <c r="B74" s="82" t="s">
        <v>433</v>
      </c>
      <c r="C74" s="157">
        <f>'6.bevételek működésfelh Önk.'!C74</f>
        <v>0</v>
      </c>
      <c r="D74" s="133"/>
      <c r="E74" s="177">
        <f>SUM(C74:D74)</f>
        <v>0</v>
      </c>
    </row>
    <row r="75" spans="1:5" ht="18" customHeight="1">
      <c r="A75" s="94" t="s">
        <v>434</v>
      </c>
      <c r="B75" s="82" t="s">
        <v>435</v>
      </c>
      <c r="C75" s="157">
        <f>'6.bevételek működésfelh Önk.'!C75</f>
        <v>0</v>
      </c>
      <c r="D75" s="133"/>
      <c r="E75" s="177">
        <f aca="true" t="shared" si="2" ref="E75:E102">SUM(C75:D75)</f>
        <v>0</v>
      </c>
    </row>
    <row r="76" spans="1:5" ht="18" customHeight="1">
      <c r="A76" s="113" t="s">
        <v>436</v>
      </c>
      <c r="B76" s="82" t="s">
        <v>437</v>
      </c>
      <c r="C76" s="157">
        <f>'6.bevételek működésfelh Önk.'!C76</f>
        <v>0</v>
      </c>
      <c r="D76" s="133"/>
      <c r="E76" s="177">
        <f t="shared" si="2"/>
        <v>0</v>
      </c>
    </row>
    <row r="77" spans="1:5" ht="18" customHeight="1">
      <c r="A77" s="110" t="s">
        <v>438</v>
      </c>
      <c r="B77" s="89" t="s">
        <v>439</v>
      </c>
      <c r="C77" s="145">
        <f>SUM(C74:C76)</f>
        <v>0</v>
      </c>
      <c r="D77" s="145">
        <f>SUM(D74:D76)</f>
        <v>0</v>
      </c>
      <c r="E77" s="177">
        <f t="shared" si="2"/>
        <v>0</v>
      </c>
    </row>
    <row r="78" spans="1:5" ht="18" customHeight="1">
      <c r="A78" s="94" t="s">
        <v>440</v>
      </c>
      <c r="B78" s="82" t="s">
        <v>441</v>
      </c>
      <c r="C78" s="157">
        <f>'6.bevételek működésfelh Önk.'!C78</f>
        <v>0</v>
      </c>
      <c r="D78" s="133"/>
      <c r="E78" s="177">
        <f t="shared" si="2"/>
        <v>0</v>
      </c>
    </row>
    <row r="79" spans="1:5" ht="18" customHeight="1">
      <c r="A79" s="113" t="s">
        <v>442</v>
      </c>
      <c r="B79" s="82" t="s">
        <v>443</v>
      </c>
      <c r="C79" s="157">
        <f>'6.bevételek működésfelh Önk.'!C79</f>
        <v>0</v>
      </c>
      <c r="D79" s="133"/>
      <c r="E79" s="177">
        <f t="shared" si="2"/>
        <v>0</v>
      </c>
    </row>
    <row r="80" spans="1:5" ht="18" customHeight="1">
      <c r="A80" s="94" t="s">
        <v>444</v>
      </c>
      <c r="B80" s="82" t="s">
        <v>445</v>
      </c>
      <c r="C80" s="157">
        <f>'6.bevételek működésfelh Önk.'!C80</f>
        <v>0</v>
      </c>
      <c r="D80" s="133"/>
      <c r="E80" s="177">
        <f t="shared" si="2"/>
        <v>0</v>
      </c>
    </row>
    <row r="81" spans="1:5" ht="18" customHeight="1">
      <c r="A81" s="113" t="s">
        <v>446</v>
      </c>
      <c r="B81" s="82" t="s">
        <v>447</v>
      </c>
      <c r="C81" s="157">
        <f>'6.bevételek működésfelh Önk.'!C81</f>
        <v>0</v>
      </c>
      <c r="D81" s="133"/>
      <c r="E81" s="177">
        <f t="shared" si="2"/>
        <v>0</v>
      </c>
    </row>
    <row r="82" spans="1:5" ht="18" customHeight="1">
      <c r="A82" s="116" t="s">
        <v>448</v>
      </c>
      <c r="B82" s="89" t="s">
        <v>449</v>
      </c>
      <c r="C82" s="145">
        <f>SUM(C78:C81)</f>
        <v>0</v>
      </c>
      <c r="D82" s="145">
        <f>SUM(D78:D81)</f>
        <v>0</v>
      </c>
      <c r="E82" s="177">
        <f t="shared" si="2"/>
        <v>0</v>
      </c>
    </row>
    <row r="83" spans="1:5" ht="18" customHeight="1">
      <c r="A83" s="82" t="s">
        <v>450</v>
      </c>
      <c r="B83" s="82" t="s">
        <v>451</v>
      </c>
      <c r="C83" s="157">
        <f>'6.bevételek működésfelh Önk.'!C83</f>
        <v>5962581</v>
      </c>
      <c r="D83" s="133">
        <f>'8.bevételek működés,felh.Óvoda'!D83</f>
        <v>33131</v>
      </c>
      <c r="E83" s="177">
        <f t="shared" si="2"/>
        <v>5995712</v>
      </c>
    </row>
    <row r="84" spans="1:5" ht="18" customHeight="1">
      <c r="A84" s="82" t="s">
        <v>452</v>
      </c>
      <c r="B84" s="82" t="s">
        <v>451</v>
      </c>
      <c r="C84" s="157">
        <f>'6.bevételek működésfelh Önk.'!C84</f>
        <v>0</v>
      </c>
      <c r="D84" s="133">
        <f>'8.bevételek működés,felh.Óvoda'!D84</f>
        <v>0</v>
      </c>
      <c r="E84" s="177">
        <f t="shared" si="2"/>
        <v>0</v>
      </c>
    </row>
    <row r="85" spans="1:5" ht="18" customHeight="1">
      <c r="A85" s="82" t="s">
        <v>453</v>
      </c>
      <c r="B85" s="82" t="s">
        <v>454</v>
      </c>
      <c r="C85" s="157">
        <f>'6.bevételek működésfelh Önk.'!C85</f>
        <v>0</v>
      </c>
      <c r="D85" s="133">
        <f>'8.bevételek működés,felh.Óvoda'!D85</f>
        <v>0</v>
      </c>
      <c r="E85" s="177">
        <f t="shared" si="2"/>
        <v>0</v>
      </c>
    </row>
    <row r="86" spans="1:5" ht="18" customHeight="1">
      <c r="A86" s="82" t="s">
        <v>455</v>
      </c>
      <c r="B86" s="82" t="s">
        <v>454</v>
      </c>
      <c r="C86" s="157">
        <f>'6.bevételek működésfelh Önk.'!C86</f>
        <v>0</v>
      </c>
      <c r="D86" s="133">
        <f>'8.bevételek működés,felh.Óvoda'!D86</f>
        <v>0</v>
      </c>
      <c r="E86" s="177">
        <f t="shared" si="2"/>
        <v>0</v>
      </c>
    </row>
    <row r="87" spans="1:5" ht="18" customHeight="1">
      <c r="A87" s="89" t="s">
        <v>456</v>
      </c>
      <c r="B87" s="89" t="s">
        <v>457</v>
      </c>
      <c r="C87" s="145">
        <f>C83+C84+C85+C86</f>
        <v>5962581</v>
      </c>
      <c r="D87" s="137">
        <f>SUM(D83:D86)</f>
        <v>33131</v>
      </c>
      <c r="E87" s="177">
        <f t="shared" si="2"/>
        <v>5995712</v>
      </c>
    </row>
    <row r="88" spans="1:5" ht="18" customHeight="1">
      <c r="A88" s="113" t="s">
        <v>458</v>
      </c>
      <c r="B88" s="82" t="s">
        <v>459</v>
      </c>
      <c r="C88" s="157">
        <f>'6.bevételek működésfelh Önk.'!C88</f>
        <v>1258314</v>
      </c>
      <c r="D88" s="137">
        <f>'8.bevételek működés,felh.Óvoda'!D88</f>
        <v>0</v>
      </c>
      <c r="E88" s="177">
        <f t="shared" si="2"/>
        <v>1258314</v>
      </c>
    </row>
    <row r="89" spans="1:5" ht="18" customHeight="1">
      <c r="A89" s="113" t="s">
        <v>460</v>
      </c>
      <c r="B89" s="82" t="s">
        <v>461</v>
      </c>
      <c r="C89" s="157">
        <f>'6.bevételek működésfelh Önk.'!C89</f>
        <v>0</v>
      </c>
      <c r="D89" s="133">
        <f>'8.bevételek működés,felh.Óvoda'!D89</f>
        <v>0</v>
      </c>
      <c r="E89" s="177">
        <f t="shared" si="2"/>
        <v>0</v>
      </c>
    </row>
    <row r="90" spans="1:5" ht="18" customHeight="1">
      <c r="A90" s="113" t="s">
        <v>462</v>
      </c>
      <c r="B90" s="82" t="s">
        <v>463</v>
      </c>
      <c r="C90" s="157">
        <f>'6.bevételek működésfelh Önk.'!C90</f>
        <v>0</v>
      </c>
      <c r="D90" s="133">
        <f>'8.bevételek működés,felh.Óvoda'!D90</f>
        <v>13876217</v>
      </c>
      <c r="E90" s="177">
        <f t="shared" si="2"/>
        <v>13876217</v>
      </c>
    </row>
    <row r="91" spans="1:5" ht="18" customHeight="1">
      <c r="A91" s="113" t="s">
        <v>464</v>
      </c>
      <c r="B91" s="82" t="s">
        <v>465</v>
      </c>
      <c r="C91" s="157">
        <f>'6.bevételek működésfelh Önk.'!C91</f>
        <v>0</v>
      </c>
      <c r="D91" s="133">
        <f>'8.bevételek működés,felh.Óvoda'!D91</f>
        <v>0</v>
      </c>
      <c r="E91" s="177">
        <f t="shared" si="2"/>
        <v>0</v>
      </c>
    </row>
    <row r="92" spans="1:5" ht="18" customHeight="1">
      <c r="A92" s="94" t="s">
        <v>466</v>
      </c>
      <c r="B92" s="82" t="s">
        <v>467</v>
      </c>
      <c r="C92" s="157">
        <f>'6.bevételek működésfelh Önk.'!C92</f>
        <v>0</v>
      </c>
      <c r="D92" s="133">
        <f>'8.bevételek működés,felh.Óvoda'!D92</f>
        <v>0</v>
      </c>
      <c r="E92" s="177">
        <f t="shared" si="2"/>
        <v>0</v>
      </c>
    </row>
    <row r="93" spans="1:5" ht="18" customHeight="1">
      <c r="A93" s="94" t="s">
        <v>468</v>
      </c>
      <c r="B93" s="82" t="s">
        <v>469</v>
      </c>
      <c r="C93" s="157">
        <f>'6.bevételek működésfelh Önk.'!C93</f>
        <v>0</v>
      </c>
      <c r="D93" s="189">
        <f>'8.bevételek működés,felh.Óvoda'!D93</f>
        <v>0</v>
      </c>
      <c r="E93" s="177">
        <f t="shared" si="2"/>
        <v>0</v>
      </c>
    </row>
    <row r="94" spans="1:5" ht="18" customHeight="1">
      <c r="A94" s="110" t="s">
        <v>470</v>
      </c>
      <c r="B94" s="89" t="s">
        <v>471</v>
      </c>
      <c r="C94" s="145">
        <f>C77+C82+C87+C88+C89+C90+C91+C92</f>
        <v>7220895</v>
      </c>
      <c r="D94" s="137">
        <f>D77+D82+D87+D88+D89+D90+D92+D91+D93</f>
        <v>13909348</v>
      </c>
      <c r="E94" s="177">
        <f>SUM(E87)</f>
        <v>5995712</v>
      </c>
    </row>
    <row r="95" spans="1:5" ht="18" customHeight="1">
      <c r="A95" s="94" t="s">
        <v>472</v>
      </c>
      <c r="B95" s="82" t="s">
        <v>473</v>
      </c>
      <c r="C95" s="157">
        <f>'6.bevételek működésfelh Önk.'!C95</f>
        <v>0</v>
      </c>
      <c r="D95" s="137"/>
      <c r="E95" s="177">
        <f t="shared" si="2"/>
        <v>0</v>
      </c>
    </row>
    <row r="96" spans="1:5" ht="18" customHeight="1">
      <c r="A96" s="94" t="s">
        <v>474</v>
      </c>
      <c r="B96" s="82" t="s">
        <v>475</v>
      </c>
      <c r="C96" s="157">
        <f>'6.bevételek működésfelh Önk.'!C96</f>
        <v>0</v>
      </c>
      <c r="D96" s="137"/>
      <c r="E96" s="177">
        <f t="shared" si="2"/>
        <v>0</v>
      </c>
    </row>
    <row r="97" spans="1:5" ht="18" customHeight="1">
      <c r="A97" s="113" t="s">
        <v>476</v>
      </c>
      <c r="B97" s="82" t="s">
        <v>477</v>
      </c>
      <c r="C97" s="157">
        <f>'6.bevételek működésfelh Önk.'!C97</f>
        <v>0</v>
      </c>
      <c r="D97" s="173"/>
      <c r="E97" s="177">
        <f t="shared" si="2"/>
        <v>0</v>
      </c>
    </row>
    <row r="98" spans="1:5" ht="18" customHeight="1">
      <c r="A98" s="113" t="s">
        <v>478</v>
      </c>
      <c r="B98" s="82" t="s">
        <v>479</v>
      </c>
      <c r="C98" s="157">
        <f>'6.bevételek működésfelh Önk.'!C98</f>
        <v>0</v>
      </c>
      <c r="D98" s="173"/>
      <c r="E98" s="177">
        <f t="shared" si="2"/>
        <v>0</v>
      </c>
    </row>
    <row r="99" spans="1:5" ht="18" customHeight="1">
      <c r="A99" s="113" t="s">
        <v>480</v>
      </c>
      <c r="B99" s="82" t="s">
        <v>481</v>
      </c>
      <c r="C99" s="157">
        <f>'6.bevételek működésfelh Önk.'!C99</f>
        <v>0</v>
      </c>
      <c r="D99" s="173"/>
      <c r="E99" s="177">
        <f t="shared" si="2"/>
        <v>0</v>
      </c>
    </row>
    <row r="100" spans="1:5" ht="18" customHeight="1">
      <c r="A100" s="158" t="s">
        <v>482</v>
      </c>
      <c r="B100" s="190" t="s">
        <v>483</v>
      </c>
      <c r="C100" s="183">
        <f>SUM(C95:C99)</f>
        <v>0</v>
      </c>
      <c r="D100" s="145">
        <f>SUM(D95:D99)</f>
        <v>0</v>
      </c>
      <c r="E100" s="177">
        <f t="shared" si="2"/>
        <v>0</v>
      </c>
    </row>
    <row r="101" spans="1:5" ht="18" customHeight="1">
      <c r="A101" s="110" t="s">
        <v>484</v>
      </c>
      <c r="B101" s="89" t="s">
        <v>485</v>
      </c>
      <c r="C101" s="137">
        <f>'6.bevételek működésfelh Önk.'!C101</f>
        <v>0</v>
      </c>
      <c r="D101" s="191">
        <f>'8.bevételek működés,felh.Óvoda'!D101</f>
        <v>0</v>
      </c>
      <c r="E101" s="177">
        <f t="shared" si="2"/>
        <v>0</v>
      </c>
    </row>
    <row r="102" spans="1:5" ht="18" customHeight="1">
      <c r="A102" s="110" t="s">
        <v>486</v>
      </c>
      <c r="B102" s="89" t="s">
        <v>487</v>
      </c>
      <c r="C102" s="137">
        <f>'6.bevételek működésfelh Önk.'!C102</f>
        <v>0</v>
      </c>
      <c r="D102" s="191">
        <f>'8.bevételek működés,felh.Óvoda'!D102</f>
        <v>0</v>
      </c>
      <c r="E102" s="177">
        <f t="shared" si="2"/>
        <v>0</v>
      </c>
    </row>
    <row r="103" spans="1:5" ht="18" customHeight="1">
      <c r="A103" s="161" t="s">
        <v>488</v>
      </c>
      <c r="B103" s="192" t="s">
        <v>489</v>
      </c>
      <c r="C103" s="193">
        <f>C94+C100+C101</f>
        <v>7220895</v>
      </c>
      <c r="D103" s="185">
        <f>D94+D100+D101</f>
        <v>13909348</v>
      </c>
      <c r="E103" s="177">
        <f>SUM(C87:D87)</f>
        <v>5995712</v>
      </c>
    </row>
    <row r="104" spans="1:5" ht="18" customHeight="1">
      <c r="A104" s="194" t="s">
        <v>24</v>
      </c>
      <c r="B104" s="195"/>
      <c r="C104" s="185">
        <f>C71+C103</f>
        <v>125528519</v>
      </c>
      <c r="D104" s="137">
        <f>D71+D103</f>
        <v>13914348</v>
      </c>
      <c r="E104" s="177">
        <f>SUM(C104,D87,D71)</f>
        <v>125566650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46"/>
  <headerFooter alignWithMargins="0">
    <oddHeader>&amp;C&amp;"Times New Roman,Normál"&amp;12 7. melléklet a 3/2019. (III. 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23"/>
  <sheetViews>
    <sheetView view="pageBreakPreview" zoomScaleNormal="80" zoomScaleSheetLayoutView="100" workbookViewId="0" topLeftCell="A1">
      <selection activeCell="B17" sqref="B1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39" customHeight="1">
      <c r="A2" s="124" t="s">
        <v>288</v>
      </c>
      <c r="B2" s="124"/>
      <c r="C2" s="196"/>
      <c r="D2" s="196"/>
      <c r="E2" s="196"/>
    </row>
    <row r="3" spans="1:5" ht="23.25" customHeight="1">
      <c r="A3" s="125" t="s">
        <v>496</v>
      </c>
      <c r="B3" s="125"/>
      <c r="C3" s="197"/>
      <c r="D3" s="197"/>
      <c r="E3" s="197"/>
    </row>
    <row r="4" spans="1:5" ht="23.25" customHeight="1">
      <c r="A4" s="125"/>
      <c r="B4" s="125"/>
      <c r="C4" s="125"/>
      <c r="D4" s="125"/>
      <c r="E4" s="125"/>
    </row>
    <row r="5" spans="1:5" ht="23.25" customHeight="1">
      <c r="A5" s="125"/>
      <c r="B5" s="125"/>
      <c r="C5" s="125"/>
      <c r="D5" s="125"/>
      <c r="E5" s="125"/>
    </row>
    <row r="6" spans="1:5" ht="23.25" customHeight="1">
      <c r="A6" s="125"/>
      <c r="B6" s="125"/>
      <c r="C6" s="125"/>
      <c r="D6" s="125"/>
      <c r="E6" s="125"/>
    </row>
    <row r="7" ht="12.75">
      <c r="A7" s="198"/>
    </row>
    <row r="8" spans="1:2" ht="12.75">
      <c r="A8" s="199"/>
      <c r="B8" s="200" t="s">
        <v>492</v>
      </c>
    </row>
    <row r="9" spans="1:5" ht="15" customHeight="1">
      <c r="A9" s="201" t="s">
        <v>497</v>
      </c>
      <c r="B9" s="202">
        <v>3</v>
      </c>
      <c r="C9" s="203"/>
      <c r="D9" s="203"/>
      <c r="E9" s="118"/>
    </row>
    <row r="10" spans="1:5" ht="15" customHeight="1">
      <c r="A10" s="201" t="s">
        <v>498</v>
      </c>
      <c r="B10" s="202">
        <v>1</v>
      </c>
      <c r="C10" s="203"/>
      <c r="D10" s="203"/>
      <c r="E10" s="118"/>
    </row>
    <row r="11" spans="1:5" ht="15" customHeight="1">
      <c r="A11" s="204" t="s">
        <v>46</v>
      </c>
      <c r="B11" s="202">
        <v>4</v>
      </c>
      <c r="C11" s="203"/>
      <c r="D11" s="203"/>
      <c r="E11" s="118"/>
    </row>
    <row r="12" spans="1:5" ht="15" customHeight="1">
      <c r="A12" s="205"/>
      <c r="B12" s="206"/>
      <c r="C12" s="206"/>
      <c r="D12" s="206"/>
      <c r="E12" s="107"/>
    </row>
    <row r="13" spans="1:5" ht="12.75">
      <c r="A13" s="205"/>
      <c r="B13" s="206"/>
      <c r="C13" s="206"/>
      <c r="D13" s="206"/>
      <c r="E13" s="107"/>
    </row>
    <row r="14" spans="1:5" ht="12.75">
      <c r="A14" s="205"/>
      <c r="B14" s="206"/>
      <c r="C14" s="206"/>
      <c r="D14" s="206"/>
      <c r="E14" s="107"/>
    </row>
    <row r="15" spans="1:5" ht="15" customHeight="1">
      <c r="A15" s="207"/>
      <c r="B15" s="203"/>
      <c r="C15" s="203"/>
      <c r="D15" s="203"/>
      <c r="E15" s="118"/>
    </row>
    <row r="16" spans="1:5" ht="12.75">
      <c r="A16" s="207"/>
      <c r="B16" s="208"/>
      <c r="C16" s="208"/>
      <c r="D16" s="208"/>
      <c r="E16" s="118"/>
    </row>
    <row r="17" spans="1:5" ht="12.75">
      <c r="A17" s="205"/>
      <c r="B17" s="206"/>
      <c r="C17" s="206"/>
      <c r="D17" s="206"/>
      <c r="E17" s="107"/>
    </row>
    <row r="18" spans="1:5" ht="15" customHeight="1">
      <c r="A18" s="205"/>
      <c r="B18" s="206"/>
      <c r="C18" s="206"/>
      <c r="D18" s="206"/>
      <c r="E18" s="107"/>
    </row>
    <row r="19" spans="1:5" ht="15" customHeight="1">
      <c r="A19" s="205"/>
      <c r="B19" s="206"/>
      <c r="C19" s="206"/>
      <c r="D19" s="206"/>
      <c r="E19" s="107"/>
    </row>
    <row r="20" spans="1:5" ht="15" customHeight="1">
      <c r="A20" s="205"/>
      <c r="B20" s="206"/>
      <c r="C20" s="206"/>
      <c r="D20" s="206"/>
      <c r="E20" s="107"/>
    </row>
    <row r="21" spans="1:5" ht="12.75">
      <c r="A21" s="207"/>
      <c r="B21" s="206"/>
      <c r="C21" s="206"/>
      <c r="D21" s="206"/>
      <c r="E21" s="107"/>
    </row>
    <row r="22" spans="1:4" ht="12.75">
      <c r="A22" s="209"/>
      <c r="B22" s="209"/>
      <c r="C22" s="209"/>
      <c r="D22" s="209"/>
    </row>
    <row r="23" spans="1:4" ht="12.75">
      <c r="A23" s="106"/>
      <c r="B23" s="106"/>
      <c r="C23" s="106"/>
      <c r="D23" s="106"/>
    </row>
  </sheetData>
  <sheetProtection selectLockedCells="1" selectUnlockedCells="1"/>
  <mergeCells count="4">
    <mergeCell ref="A2:B2"/>
    <mergeCell ref="A3:B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5"/>
  <headerFooter alignWithMargins="0">
    <oddHeader>&amp;C&amp;"Times New Roman,Normál"&amp;12 8. melléklet 3/2019. (III. 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Normal="80" zoomScaleSheetLayoutView="100" workbookViewId="0" topLeftCell="A1">
      <selection activeCell="C28" sqref="C28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1" customWidth="1"/>
    <col min="5" max="5" width="18.7109375" style="0" customWidth="1"/>
  </cols>
  <sheetData>
    <row r="1" spans="1:5" ht="21.75" customHeight="1">
      <c r="A1" s="124" t="s">
        <v>288</v>
      </c>
      <c r="B1" s="124"/>
      <c r="C1" s="124"/>
      <c r="D1" s="124"/>
      <c r="E1" s="124"/>
    </row>
    <row r="2" spans="1:5" ht="26.25" customHeight="1">
      <c r="A2" s="125" t="s">
        <v>499</v>
      </c>
      <c r="B2" s="125"/>
      <c r="C2" s="125"/>
      <c r="D2" s="125"/>
      <c r="E2" s="125"/>
    </row>
    <row r="4" spans="1:5" ht="12.75">
      <c r="A4" s="73" t="s">
        <v>28</v>
      </c>
      <c r="B4" s="74" t="s">
        <v>29</v>
      </c>
      <c r="C4" s="210" t="s">
        <v>27</v>
      </c>
      <c r="D4" s="211" t="s">
        <v>500</v>
      </c>
      <c r="E4" s="212" t="s">
        <v>501</v>
      </c>
    </row>
    <row r="5" spans="1:5" ht="12.75">
      <c r="A5" s="71"/>
      <c r="B5" s="71"/>
      <c r="C5" s="213"/>
      <c r="D5" s="173"/>
      <c r="E5" s="214"/>
    </row>
    <row r="6" spans="1:5" ht="12.75">
      <c r="A6" s="71"/>
      <c r="B6" s="71"/>
      <c r="C6" s="213"/>
      <c r="D6" s="173"/>
      <c r="E6" s="214"/>
    </row>
    <row r="7" spans="1:5" ht="12.75">
      <c r="A7" s="71"/>
      <c r="B7" s="71"/>
      <c r="C7" s="213"/>
      <c r="D7" s="173"/>
      <c r="E7" s="214"/>
    </row>
    <row r="8" spans="1:5" ht="12.75">
      <c r="A8" s="71"/>
      <c r="B8" s="71"/>
      <c r="C8" s="213"/>
      <c r="D8" s="173"/>
      <c r="E8" s="214"/>
    </row>
    <row r="9" spans="1:5" s="5" customFormat="1" ht="12.75">
      <c r="A9" s="110" t="s">
        <v>184</v>
      </c>
      <c r="B9" s="167" t="s">
        <v>185</v>
      </c>
      <c r="C9" s="157">
        <v>8035000</v>
      </c>
      <c r="D9" s="133">
        <v>0</v>
      </c>
      <c r="E9" s="215">
        <f>SUM(C9:D9)</f>
        <v>8035000</v>
      </c>
    </row>
    <row r="10" spans="1:5" s="5" customFormat="1" ht="12.75">
      <c r="A10" s="110" t="s">
        <v>502</v>
      </c>
      <c r="B10" s="167" t="s">
        <v>187</v>
      </c>
      <c r="C10" s="157">
        <v>13613774</v>
      </c>
      <c r="D10" s="133">
        <v>0</v>
      </c>
      <c r="E10" s="215">
        <f aca="true" t="shared" si="0" ref="E10:E17">SUM(C10:D10)</f>
        <v>13613774</v>
      </c>
    </row>
    <row r="11" spans="1:5" ht="12.75">
      <c r="A11" s="216" t="s">
        <v>503</v>
      </c>
      <c r="B11" s="88"/>
      <c r="C11" s="157"/>
      <c r="D11" s="133"/>
      <c r="E11" s="215">
        <f t="shared" si="0"/>
        <v>0</v>
      </c>
    </row>
    <row r="12" spans="1:5" s="5" customFormat="1" ht="12.75">
      <c r="A12" s="89" t="s">
        <v>188</v>
      </c>
      <c r="B12" s="167" t="s">
        <v>189</v>
      </c>
      <c r="C12" s="157"/>
      <c r="D12" s="133">
        <v>0</v>
      </c>
      <c r="E12" s="215">
        <f t="shared" si="0"/>
        <v>0</v>
      </c>
    </row>
    <row r="13" spans="1:5" ht="12.75">
      <c r="A13" s="217" t="s">
        <v>504</v>
      </c>
      <c r="B13" s="88"/>
      <c r="C13" s="157"/>
      <c r="D13" s="133"/>
      <c r="E13" s="215">
        <f t="shared" si="0"/>
        <v>0</v>
      </c>
    </row>
    <row r="14" spans="1:5" s="5" customFormat="1" ht="12.75">
      <c r="A14" s="110" t="s">
        <v>190</v>
      </c>
      <c r="B14" s="167" t="s">
        <v>191</v>
      </c>
      <c r="C14" s="157">
        <v>4762888</v>
      </c>
      <c r="D14" s="133">
        <v>0</v>
      </c>
      <c r="E14" s="215">
        <f t="shared" si="0"/>
        <v>4762888</v>
      </c>
    </row>
    <row r="15" spans="1:5" s="5" customFormat="1" ht="12.75">
      <c r="A15" s="110" t="s">
        <v>192</v>
      </c>
      <c r="B15" s="167" t="s">
        <v>193</v>
      </c>
      <c r="C15" s="157">
        <v>0</v>
      </c>
      <c r="D15" s="133">
        <v>0</v>
      </c>
      <c r="E15" s="215">
        <f t="shared" si="0"/>
        <v>0</v>
      </c>
    </row>
    <row r="16" spans="1:5" s="5" customFormat="1" ht="12.75">
      <c r="A16" s="89" t="s">
        <v>194</v>
      </c>
      <c r="B16" s="167" t="s">
        <v>195</v>
      </c>
      <c r="C16" s="157">
        <v>0</v>
      </c>
      <c r="D16" s="133">
        <v>0</v>
      </c>
      <c r="E16" s="215">
        <f t="shared" si="0"/>
        <v>0</v>
      </c>
    </row>
    <row r="17" spans="1:5" s="5" customFormat="1" ht="15" customHeight="1">
      <c r="A17" s="190" t="s">
        <v>196</v>
      </c>
      <c r="B17" s="218" t="s">
        <v>197</v>
      </c>
      <c r="C17" s="219">
        <v>873963</v>
      </c>
      <c r="D17" s="178">
        <v>0</v>
      </c>
      <c r="E17" s="220">
        <f t="shared" si="0"/>
        <v>873963</v>
      </c>
    </row>
    <row r="18" spans="1:5" ht="12.75">
      <c r="A18" s="221" t="s">
        <v>198</v>
      </c>
      <c r="B18" s="222" t="s">
        <v>199</v>
      </c>
      <c r="C18" s="223">
        <f>SUM(C9:C17)</f>
        <v>27285625</v>
      </c>
      <c r="D18" s="223">
        <f>SUM(D9:D17)</f>
        <v>0</v>
      </c>
      <c r="E18" s="224">
        <f aca="true" t="shared" si="1" ref="E18:E23">SUM(C18:D18)</f>
        <v>27285625</v>
      </c>
    </row>
    <row r="19" spans="1:5" s="5" customFormat="1" ht="12.75">
      <c r="A19" s="225" t="s">
        <v>200</v>
      </c>
      <c r="B19" s="226" t="s">
        <v>201</v>
      </c>
      <c r="C19" s="227">
        <v>579527</v>
      </c>
      <c r="D19" s="180">
        <v>0</v>
      </c>
      <c r="E19" s="228">
        <f t="shared" si="1"/>
        <v>579527</v>
      </c>
    </row>
    <row r="20" spans="1:5" ht="12.75">
      <c r="A20" s="94" t="s">
        <v>202</v>
      </c>
      <c r="B20" s="88" t="s">
        <v>203</v>
      </c>
      <c r="C20" s="157">
        <v>0</v>
      </c>
      <c r="D20" s="133">
        <v>0</v>
      </c>
      <c r="E20" s="229">
        <f t="shared" si="1"/>
        <v>0</v>
      </c>
    </row>
    <row r="21" spans="1:5" ht="12.75">
      <c r="A21" s="94" t="s">
        <v>204</v>
      </c>
      <c r="B21" s="88" t="s">
        <v>205</v>
      </c>
      <c r="C21" s="157">
        <v>0</v>
      </c>
      <c r="D21" s="133">
        <v>0</v>
      </c>
      <c r="E21" s="229">
        <f t="shared" si="1"/>
        <v>0</v>
      </c>
    </row>
    <row r="22" spans="1:5" ht="12.75">
      <c r="A22" s="230" t="s">
        <v>206</v>
      </c>
      <c r="B22" s="231" t="s">
        <v>207</v>
      </c>
      <c r="C22" s="219">
        <v>156472</v>
      </c>
      <c r="D22" s="178">
        <v>0</v>
      </c>
      <c r="E22" s="232">
        <f t="shared" si="1"/>
        <v>156472</v>
      </c>
    </row>
    <row r="23" spans="1:5" ht="12.75">
      <c r="A23" s="221" t="s">
        <v>208</v>
      </c>
      <c r="B23" s="222" t="s">
        <v>209</v>
      </c>
      <c r="C23" s="223">
        <f>SUM(C19:C22)</f>
        <v>735999</v>
      </c>
      <c r="D23" s="223">
        <f>SUM(D19:D22)</f>
        <v>0</v>
      </c>
      <c r="E23" s="224">
        <f t="shared" si="1"/>
        <v>735999</v>
      </c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portrait" paperSize="9"/>
  <headerFooter alignWithMargins="0">
    <oddHeader>&amp;C&amp;"Times New Roman,Normál"&amp;12 9.melléklet a 3/2019. (III. 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2019-02-14T09:48:14Z</cp:lastPrinted>
  <dcterms:modified xsi:type="dcterms:W3CDTF">2019-03-05T13:23:15Z</dcterms:modified>
  <cp:category/>
  <cp:version/>
  <cp:contentType/>
  <cp:contentStatus/>
</cp:coreProperties>
</file>