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unka\Zárszámadás\2017\KÖnyvvizsgált\Külön mellékletek\"/>
    </mc:Choice>
  </mc:AlternateContent>
  <bookViews>
    <workbookView xWindow="0" yWindow="0" windowWidth="20490" windowHeight="715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3" i="1" l="1"/>
  <c r="L72" i="1"/>
  <c r="K72" i="1"/>
  <c r="L71" i="1"/>
  <c r="K71" i="1"/>
  <c r="J71" i="1"/>
  <c r="H70" i="1"/>
  <c r="G70" i="1"/>
  <c r="G73" i="1" s="1"/>
  <c r="H69" i="1"/>
  <c r="G69" i="1"/>
  <c r="F69" i="1"/>
  <c r="E69" i="1"/>
  <c r="L69" i="1" s="1"/>
  <c r="D69" i="1"/>
  <c r="K69" i="1" s="1"/>
  <c r="L68" i="1"/>
  <c r="K68" i="1"/>
  <c r="J68" i="1"/>
  <c r="L67" i="1"/>
  <c r="K67" i="1"/>
  <c r="L66" i="1"/>
  <c r="K66" i="1"/>
  <c r="J66" i="1"/>
  <c r="L65" i="1"/>
  <c r="K65" i="1"/>
  <c r="I64" i="1"/>
  <c r="I69" i="1" s="1"/>
  <c r="E64" i="1"/>
  <c r="L64" i="1" s="1"/>
  <c r="D64" i="1"/>
  <c r="K64" i="1" s="1"/>
  <c r="C64" i="1"/>
  <c r="C69" i="1" s="1"/>
  <c r="L63" i="1"/>
  <c r="K63" i="1"/>
  <c r="J63" i="1"/>
  <c r="L62" i="1"/>
  <c r="K62" i="1"/>
  <c r="J62" i="1"/>
  <c r="D61" i="1"/>
  <c r="D70" i="1" s="1"/>
  <c r="L60" i="1"/>
  <c r="K60" i="1"/>
  <c r="J60" i="1"/>
  <c r="L59" i="1"/>
  <c r="K59" i="1"/>
  <c r="J59" i="1"/>
  <c r="L58" i="1"/>
  <c r="K58" i="1"/>
  <c r="J58" i="1"/>
  <c r="L57" i="1"/>
  <c r="K57" i="1"/>
  <c r="I57" i="1"/>
  <c r="F57" i="1"/>
  <c r="J57" i="1" s="1"/>
  <c r="L56" i="1"/>
  <c r="K56" i="1"/>
  <c r="J56" i="1"/>
  <c r="L55" i="1"/>
  <c r="K55" i="1"/>
  <c r="L54" i="1"/>
  <c r="K54" i="1"/>
  <c r="J54" i="1"/>
  <c r="L53" i="1"/>
  <c r="K53" i="1"/>
  <c r="J53" i="1"/>
  <c r="K52" i="1"/>
  <c r="I52" i="1"/>
  <c r="F52" i="1"/>
  <c r="J52" i="1" s="1"/>
  <c r="E52" i="1"/>
  <c r="L52" i="1" s="1"/>
  <c r="D52" i="1"/>
  <c r="L51" i="1"/>
  <c r="K51" i="1"/>
  <c r="J51" i="1"/>
  <c r="L50" i="1"/>
  <c r="K50" i="1"/>
  <c r="C50" i="1"/>
  <c r="J50" i="1" s="1"/>
  <c r="L49" i="1"/>
  <c r="K49" i="1"/>
  <c r="C49" i="1"/>
  <c r="J49" i="1" s="1"/>
  <c r="L48" i="1"/>
  <c r="K48" i="1"/>
  <c r="C48" i="1"/>
  <c r="C47" i="1" s="1"/>
  <c r="I47" i="1"/>
  <c r="I61" i="1" s="1"/>
  <c r="I70" i="1" s="1"/>
  <c r="I73" i="1" s="1"/>
  <c r="H47" i="1"/>
  <c r="G47" i="1"/>
  <c r="F47" i="1"/>
  <c r="F61" i="1" s="1"/>
  <c r="F70" i="1" s="1"/>
  <c r="F73" i="1" s="1"/>
  <c r="E47" i="1"/>
  <c r="L47" i="1" s="1"/>
  <c r="D47" i="1"/>
  <c r="K47" i="1" s="1"/>
  <c r="L37" i="1"/>
  <c r="K37" i="1"/>
  <c r="J37" i="1"/>
  <c r="L36" i="1"/>
  <c r="K36" i="1"/>
  <c r="J36" i="1"/>
  <c r="G35" i="1"/>
  <c r="G38" i="1" s="1"/>
  <c r="I34" i="1"/>
  <c r="H34" i="1"/>
  <c r="G34" i="1"/>
  <c r="F34" i="1"/>
  <c r="F35" i="1" s="1"/>
  <c r="F38" i="1" s="1"/>
  <c r="E34" i="1"/>
  <c r="L34" i="1" s="1"/>
  <c r="D34" i="1"/>
  <c r="K34" i="1" s="1"/>
  <c r="L33" i="1"/>
  <c r="K33" i="1"/>
  <c r="J33" i="1"/>
  <c r="L32" i="1"/>
  <c r="K32" i="1"/>
  <c r="J32" i="1"/>
  <c r="L31" i="1"/>
  <c r="K31" i="1"/>
  <c r="J31" i="1"/>
  <c r="L30" i="1"/>
  <c r="K30" i="1"/>
  <c r="J30" i="1"/>
  <c r="L29" i="1"/>
  <c r="K29" i="1"/>
  <c r="J29" i="1"/>
  <c r="C29" i="1"/>
  <c r="C34" i="1" s="1"/>
  <c r="J34" i="1" s="1"/>
  <c r="L28" i="1"/>
  <c r="K28" i="1"/>
  <c r="J28" i="1"/>
  <c r="L27" i="1"/>
  <c r="K27" i="1"/>
  <c r="J27" i="1"/>
  <c r="L26" i="1"/>
  <c r="K26" i="1"/>
  <c r="J26" i="1"/>
  <c r="I25" i="1"/>
  <c r="I35" i="1" s="1"/>
  <c r="I38" i="1" s="1"/>
  <c r="H25" i="1"/>
  <c r="H35" i="1" s="1"/>
  <c r="H38" i="1" s="1"/>
  <c r="G25" i="1"/>
  <c r="F25" i="1"/>
  <c r="E25" i="1"/>
  <c r="E35" i="1" s="1"/>
  <c r="D25" i="1"/>
  <c r="K25" i="1" s="1"/>
  <c r="L24" i="1"/>
  <c r="K24" i="1"/>
  <c r="J24" i="1"/>
  <c r="L23" i="1"/>
  <c r="K23" i="1"/>
  <c r="J23" i="1"/>
  <c r="L22" i="1"/>
  <c r="K22" i="1"/>
  <c r="J22" i="1"/>
  <c r="L21" i="1"/>
  <c r="K21" i="1"/>
  <c r="J21" i="1"/>
  <c r="C21" i="1"/>
  <c r="L20" i="1"/>
  <c r="K20" i="1"/>
  <c r="J20" i="1"/>
  <c r="L19" i="1"/>
  <c r="K19" i="1"/>
  <c r="J19" i="1"/>
  <c r="L18" i="1"/>
  <c r="K18" i="1"/>
  <c r="J18" i="1"/>
  <c r="L17" i="1"/>
  <c r="D17" i="1"/>
  <c r="K17" i="1" s="1"/>
  <c r="C17" i="1"/>
  <c r="J17" i="1" s="1"/>
  <c r="L16" i="1"/>
  <c r="K16" i="1"/>
  <c r="J16" i="1"/>
  <c r="L15" i="1"/>
  <c r="K15" i="1"/>
  <c r="J15" i="1"/>
  <c r="L14" i="1"/>
  <c r="K14" i="1"/>
  <c r="D14" i="1"/>
  <c r="C14" i="1"/>
  <c r="J14" i="1" s="1"/>
  <c r="L13" i="1"/>
  <c r="K13" i="1"/>
  <c r="J13" i="1"/>
  <c r="L12" i="1"/>
  <c r="K12" i="1"/>
  <c r="J12" i="1"/>
  <c r="L11" i="1"/>
  <c r="K11" i="1"/>
  <c r="J11" i="1"/>
  <c r="L10" i="1"/>
  <c r="K10" i="1"/>
  <c r="J10" i="1"/>
  <c r="L9" i="1"/>
  <c r="K9" i="1"/>
  <c r="J9" i="1"/>
  <c r="L8" i="1"/>
  <c r="K8" i="1"/>
  <c r="I8" i="1"/>
  <c r="F8" i="1"/>
  <c r="C8" i="1"/>
  <c r="J8" i="1" s="1"/>
  <c r="L7" i="1"/>
  <c r="K7" i="1"/>
  <c r="L6" i="1"/>
  <c r="K6" i="1"/>
  <c r="J6" i="1"/>
  <c r="E38" i="1" l="1"/>
  <c r="L38" i="1" s="1"/>
  <c r="L35" i="1"/>
  <c r="C61" i="1"/>
  <c r="J47" i="1"/>
  <c r="J69" i="1"/>
  <c r="D73" i="1"/>
  <c r="K73" i="1" s="1"/>
  <c r="K70" i="1"/>
  <c r="L25" i="1"/>
  <c r="D35" i="1"/>
  <c r="J48" i="1"/>
  <c r="E61" i="1"/>
  <c r="K61" i="1"/>
  <c r="J64" i="1"/>
  <c r="C7" i="1"/>
  <c r="C25" i="1" l="1"/>
  <c r="J7" i="1"/>
  <c r="E70" i="1"/>
  <c r="L61" i="1"/>
  <c r="C70" i="1"/>
  <c r="J61" i="1"/>
  <c r="K35" i="1"/>
  <c r="D38" i="1"/>
  <c r="K38" i="1" s="1"/>
  <c r="E73" i="1" l="1"/>
  <c r="L73" i="1" s="1"/>
  <c r="L70" i="1"/>
  <c r="C73" i="1"/>
  <c r="J73" i="1" s="1"/>
  <c r="J70" i="1"/>
  <c r="J25" i="1"/>
  <c r="C35" i="1"/>
  <c r="J35" i="1" l="1"/>
  <c r="C38" i="1"/>
  <c r="J38" i="1" s="1"/>
</calcChain>
</file>

<file path=xl/sharedStrings.xml><?xml version="1.0" encoding="utf-8"?>
<sst xmlns="http://schemas.openxmlformats.org/spreadsheetml/2006/main" count="143" uniqueCount="114">
  <si>
    <t>Budakeszi Város Önkormányzatának és intézményeinek  2017. évi beszámolója összevont bevételek és kiadások kiemelt előirányzatonként</t>
  </si>
  <si>
    <t>2017. év  zárszámadás 1.melléklet 1/1.bevételek</t>
  </si>
  <si>
    <t>zárszámadás</t>
  </si>
  <si>
    <t xml:space="preserve">Bevételek </t>
  </si>
  <si>
    <t>adatok e Ft-ban</t>
  </si>
  <si>
    <t>Sorszám</t>
  </si>
  <si>
    <t>Megnevezés</t>
  </si>
  <si>
    <t>2017.eredeti ei. Kötelező feladat</t>
  </si>
  <si>
    <t>2017.év mód.ei. Kötelező feladat</t>
  </si>
  <si>
    <t>2017.év teljesítés kötelező feladat</t>
  </si>
  <si>
    <t>2017.eredeti ei. önként váll.feladat</t>
  </si>
  <si>
    <t>2017.év mód.ei. önként váll.feladat</t>
  </si>
  <si>
    <t>2017.év teljesítés önként váll. Feladat</t>
  </si>
  <si>
    <t>2017.eredeti ei. állami feladat</t>
  </si>
  <si>
    <t>2017.eredeti ei. összesen</t>
  </si>
  <si>
    <t>2017.év mód.ei. összesen</t>
  </si>
  <si>
    <t>2017.év teljesítés  összesen:</t>
  </si>
  <si>
    <t>1.</t>
  </si>
  <si>
    <t>Önkormányzat működési támogatása (állami)</t>
  </si>
  <si>
    <t>2.</t>
  </si>
  <si>
    <t>Működési célú támogatások államháztartáson belülről</t>
  </si>
  <si>
    <t>2.1</t>
  </si>
  <si>
    <t>ebből egyéb működési célú támogatások bevételei</t>
  </si>
  <si>
    <t>2.11</t>
  </si>
  <si>
    <t>-ebből oeptől átvett támogatások</t>
  </si>
  <si>
    <t>2.12</t>
  </si>
  <si>
    <t>-ebből társulásoktól átvett támogatások</t>
  </si>
  <si>
    <t>2.13</t>
  </si>
  <si>
    <t>-ebből elkülönített állami pénzalapoktól átvett támogatások</t>
  </si>
  <si>
    <t>2.14</t>
  </si>
  <si>
    <t>-ebből műk.célú tám. központi ,fejezeti ktgvetési szervtől</t>
  </si>
  <si>
    <t>3.</t>
  </si>
  <si>
    <t>Felhalmozási célú támogatások államháztartásokon belülről</t>
  </si>
  <si>
    <t>4.</t>
  </si>
  <si>
    <t>Közhatalmi bevételek</t>
  </si>
  <si>
    <t>-ebből építményadó</t>
  </si>
  <si>
    <t>-ebből telekadó</t>
  </si>
  <si>
    <t>-ebből iparűzési adó</t>
  </si>
  <si>
    <t>-ebből idegenforgalmi adó</t>
  </si>
  <si>
    <t>-ebből gépjárműadó</t>
  </si>
  <si>
    <t>-ebből egyéb közhatalmi bevételek</t>
  </si>
  <si>
    <t>5.</t>
  </si>
  <si>
    <t>Működési bevételek</t>
  </si>
  <si>
    <t>6.</t>
  </si>
  <si>
    <t>Felhalmozási bevételek</t>
  </si>
  <si>
    <t>7.</t>
  </si>
  <si>
    <t>Működési célú átvett pénzeszközök</t>
  </si>
  <si>
    <t>8.</t>
  </si>
  <si>
    <t>Felhalmozási célú átvett pénzeszközök</t>
  </si>
  <si>
    <t>9.</t>
  </si>
  <si>
    <t>KÖLTSÉGVETÉSI BEVÉTELEK ÖSSZESEN:</t>
  </si>
  <si>
    <t>10.</t>
  </si>
  <si>
    <t xml:space="preserve">Hitel, kölcsönfelvétel államháztartáson kívülről </t>
  </si>
  <si>
    <t>11.</t>
  </si>
  <si>
    <t>Belföldi értékpapírok bevételei</t>
  </si>
  <si>
    <t>12.</t>
  </si>
  <si>
    <t>Maradvány igénybevétele</t>
  </si>
  <si>
    <t>13.</t>
  </si>
  <si>
    <t>Belföldi finanszírozás bevételei</t>
  </si>
  <si>
    <t>-ebből központi irányítószervi támogatás</t>
  </si>
  <si>
    <t>-ebből lekötött bankbetétek megszüntetése</t>
  </si>
  <si>
    <t>14.</t>
  </si>
  <si>
    <t>Államháztartáson belüli megelőlegezések</t>
  </si>
  <si>
    <t>15.</t>
  </si>
  <si>
    <t>Adóssághoz nem kapcsolódó származékos ügyletek bevételei</t>
  </si>
  <si>
    <t>16.</t>
  </si>
  <si>
    <t>FINANSZÍROZÁSI BEVÉTELEK ÖSSZESEN:</t>
  </si>
  <si>
    <t>17.</t>
  </si>
  <si>
    <t>KÖLTSÉGVETÉSI ÉS FINANSZÍROZÁSI BEVÉTELEK ÖSSZESEN:</t>
  </si>
  <si>
    <t>18.</t>
  </si>
  <si>
    <t>- finanszírozás</t>
  </si>
  <si>
    <t>19.</t>
  </si>
  <si>
    <t>- lekötött bankbetétek megszüntetése</t>
  </si>
  <si>
    <t>20.</t>
  </si>
  <si>
    <t>Mindösszesen:</t>
  </si>
  <si>
    <t>2017. év  zárszámadás 1.melléklet                 1/2 kiadások</t>
  </si>
  <si>
    <t>Kiadások</t>
  </si>
  <si>
    <t>adatok eFt-ban</t>
  </si>
  <si>
    <t>Működési költségvetés kiadásai</t>
  </si>
  <si>
    <t>1.1</t>
  </si>
  <si>
    <t>Személyi juttatások</t>
  </si>
  <si>
    <t>1.2</t>
  </si>
  <si>
    <t xml:space="preserve">Munkaadókat terhelő járulékok és szociális hozz.adó  </t>
  </si>
  <si>
    <t>1.3</t>
  </si>
  <si>
    <t xml:space="preserve">Dologi kiadások </t>
  </si>
  <si>
    <t>1.4</t>
  </si>
  <si>
    <t xml:space="preserve">Ellátottak pénzbeli juttatásai </t>
  </si>
  <si>
    <t>1.5</t>
  </si>
  <si>
    <t xml:space="preserve">Egyéb működési kiadások  </t>
  </si>
  <si>
    <t>1.51</t>
  </si>
  <si>
    <t>-ebből működési célú támogatások állam háztartáson kívülre</t>
  </si>
  <si>
    <t>1.52</t>
  </si>
  <si>
    <t>-ebből működési célú támogatások állam háztartáson belülre</t>
  </si>
  <si>
    <t>1.53</t>
  </si>
  <si>
    <t>-ebből előző évi elszámolások</t>
  </si>
  <si>
    <t>1.6</t>
  </si>
  <si>
    <t>Tartalékok</t>
  </si>
  <si>
    <t>Felhalmozási költségvetés kiadásai</t>
  </si>
  <si>
    <t>Beruházások</t>
  </si>
  <si>
    <t>2.2</t>
  </si>
  <si>
    <t>Felújítások</t>
  </si>
  <si>
    <t>2.3</t>
  </si>
  <si>
    <t xml:space="preserve">Egyéb felhalmozási kiadások </t>
  </si>
  <si>
    <t>KÖLTSÉGVETÉSI KIADÁSOK ÖSSZESEN:</t>
  </si>
  <si>
    <t>Hitel, kölcsöntörlesztés államháztartáson kívülre</t>
  </si>
  <si>
    <t>Belföldi értékpapírok kiadásai</t>
  </si>
  <si>
    <t>Belföldi finanszírozás kiadásai</t>
  </si>
  <si>
    <t>-ebből ÁH belüli előlegek visszafizetése</t>
  </si>
  <si>
    <t>- ebből irányítószervi támogatás</t>
  </si>
  <si>
    <t>- ebből pénzeszközök lekötött betétként elhelyezése</t>
  </si>
  <si>
    <t>Külföldi finanszírozás kiadásai</t>
  </si>
  <si>
    <t>FINANSZÍROZÁSI KIADÁSOK ÖSSZESEN:</t>
  </si>
  <si>
    <t>KÖLTSÉGVETÉSI ÉS FINANSZÍROZÁSI KIADÁSOK ÖSSZESEN:</t>
  </si>
  <si>
    <t>- ebből finanszírozás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</si>
</sst>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wrapText="1"/>
    </xf>
    <xf numFmtId="3" fontId="2" fillId="0" borderId="2" xfId="0" applyNumberFormat="1" applyFont="1" applyBorder="1"/>
    <xf numFmtId="3" fontId="4" fillId="0" borderId="2" xfId="0" applyNumberFormat="1" applyFont="1" applyBorder="1"/>
    <xf numFmtId="49" fontId="4" fillId="0" borderId="2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wrapText="1"/>
    </xf>
    <xf numFmtId="0" fontId="0" fillId="0" borderId="2" xfId="0" applyBorder="1" applyAlignment="1">
      <alignment horizontal="center"/>
    </xf>
    <xf numFmtId="3" fontId="2" fillId="0" borderId="2" xfId="0" applyNumberFormat="1" applyFont="1" applyFill="1" applyBorder="1"/>
    <xf numFmtId="0" fontId="2" fillId="0" borderId="2" xfId="0" applyFont="1" applyBorder="1"/>
    <xf numFmtId="49" fontId="2" fillId="0" borderId="0" xfId="0" applyNumberFormat="1" applyFont="1" applyBorder="1" applyAlignment="1">
      <alignment horizontal="center"/>
    </xf>
    <xf numFmtId="49" fontId="4" fillId="0" borderId="0" xfId="0" applyNumberFormat="1" applyFont="1" applyBorder="1" applyAlignment="1">
      <alignment wrapText="1"/>
    </xf>
    <xf numFmtId="3" fontId="4" fillId="0" borderId="0" xfId="0" applyNumberFormat="1" applyFont="1" applyBorder="1"/>
    <xf numFmtId="49" fontId="1" fillId="0" borderId="0" xfId="0" applyNumberFormat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49" fontId="2" fillId="0" borderId="2" xfId="0" applyNumberFormat="1" applyFont="1" applyBorder="1" applyAlignment="1">
      <alignment horizontal="left" vertical="center" wrapText="1"/>
    </xf>
    <xf numFmtId="3" fontId="2" fillId="0" borderId="2" xfId="0" applyNumberFormat="1" applyFont="1" applyBorder="1" applyAlignment="1"/>
    <xf numFmtId="0" fontId="4" fillId="0" borderId="2" xfId="0" applyFont="1" applyBorder="1" applyAlignment="1">
      <alignment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tabSelected="1" workbookViewId="0">
      <selection sqref="A1:L73"/>
    </sheetView>
  </sheetViews>
  <sheetFormatPr defaultRowHeight="15" x14ac:dyDescent="0.25"/>
  <sheetData>
    <row r="1" spans="1:12" x14ac:dyDescent="0.25">
      <c r="A1" s="1"/>
      <c r="B1" s="2"/>
    </row>
    <row r="2" spans="1:12" x14ac:dyDescent="0.25">
      <c r="A2" s="3"/>
      <c r="B2" s="4"/>
      <c r="C2" s="5" t="s">
        <v>0</v>
      </c>
      <c r="D2" s="6"/>
      <c r="E2" s="6"/>
      <c r="F2" s="6"/>
      <c r="G2" s="6"/>
      <c r="H2" s="7"/>
      <c r="I2" s="8" t="s">
        <v>1</v>
      </c>
      <c r="J2" s="9"/>
      <c r="K2" s="9"/>
      <c r="L2" s="10"/>
    </row>
    <row r="3" spans="1:12" ht="22.5" x14ac:dyDescent="0.25">
      <c r="A3" s="3"/>
      <c r="B3" s="11" t="s">
        <v>2</v>
      </c>
      <c r="C3" s="6"/>
      <c r="D3" s="6"/>
      <c r="E3" s="6"/>
      <c r="F3" s="6"/>
      <c r="G3" s="6"/>
      <c r="H3" s="7"/>
      <c r="I3" s="9"/>
      <c r="J3" s="9"/>
      <c r="K3" s="9"/>
      <c r="L3" s="10"/>
    </row>
    <row r="4" spans="1:12" x14ac:dyDescent="0.25">
      <c r="A4" s="12"/>
      <c r="B4" s="13" t="s">
        <v>3</v>
      </c>
      <c r="C4" s="14"/>
      <c r="D4" s="14"/>
      <c r="E4" s="14"/>
      <c r="F4" s="15"/>
      <c r="G4" s="15"/>
      <c r="H4" s="15"/>
      <c r="I4" s="15"/>
      <c r="J4" s="4"/>
      <c r="K4" s="16" t="s">
        <v>4</v>
      </c>
      <c r="L4" s="17"/>
    </row>
    <row r="5" spans="1:12" ht="45" x14ac:dyDescent="0.25">
      <c r="A5" s="18" t="s">
        <v>5</v>
      </c>
      <c r="B5" s="19" t="s">
        <v>6</v>
      </c>
      <c r="C5" s="20" t="s">
        <v>7</v>
      </c>
      <c r="D5" s="20" t="s">
        <v>8</v>
      </c>
      <c r="E5" s="20" t="s">
        <v>9</v>
      </c>
      <c r="F5" s="20" t="s">
        <v>10</v>
      </c>
      <c r="G5" s="20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0" t="s">
        <v>16</v>
      </c>
    </row>
    <row r="6" spans="1:12" ht="57" x14ac:dyDescent="0.25">
      <c r="A6" s="21" t="s">
        <v>17</v>
      </c>
      <c r="B6" s="22" t="s">
        <v>18</v>
      </c>
      <c r="C6" s="23">
        <v>666621</v>
      </c>
      <c r="D6" s="23">
        <v>706792</v>
      </c>
      <c r="E6" s="23">
        <v>706792</v>
      </c>
      <c r="F6" s="24">
        <v>0</v>
      </c>
      <c r="G6" s="24">
        <v>0</v>
      </c>
      <c r="H6" s="24">
        <v>0</v>
      </c>
      <c r="I6" s="24">
        <v>0</v>
      </c>
      <c r="J6" s="24">
        <f t="shared" ref="J6:J38" si="0">C6+F6+I6</f>
        <v>666621</v>
      </c>
      <c r="K6" s="24">
        <f>D6+G6</f>
        <v>706792</v>
      </c>
      <c r="L6" s="24">
        <f>E6+H6</f>
        <v>706792</v>
      </c>
    </row>
    <row r="7" spans="1:12" ht="79.5" x14ac:dyDescent="0.25">
      <c r="A7" s="21" t="s">
        <v>19</v>
      </c>
      <c r="B7" s="22" t="s">
        <v>20</v>
      </c>
      <c r="C7" s="23">
        <f>C8</f>
        <v>37809</v>
      </c>
      <c r="D7" s="23">
        <v>52888</v>
      </c>
      <c r="E7" s="23">
        <v>54229</v>
      </c>
      <c r="F7" s="23">
        <v>0</v>
      </c>
      <c r="G7" s="23">
        <v>0</v>
      </c>
      <c r="H7" s="23">
        <v>0</v>
      </c>
      <c r="I7" s="23">
        <v>0</v>
      </c>
      <c r="J7" s="24">
        <f t="shared" si="0"/>
        <v>37809</v>
      </c>
      <c r="K7" s="24">
        <f t="shared" ref="K7:L38" si="1">D7+G7</f>
        <v>52888</v>
      </c>
      <c r="L7" s="24">
        <f t="shared" si="1"/>
        <v>54229</v>
      </c>
    </row>
    <row r="8" spans="1:12" ht="57" x14ac:dyDescent="0.25">
      <c r="A8" s="21" t="s">
        <v>21</v>
      </c>
      <c r="B8" s="22" t="s">
        <v>22</v>
      </c>
      <c r="C8" s="23">
        <f>C9+C10+C11</f>
        <v>37809</v>
      </c>
      <c r="D8" s="23">
        <v>52888</v>
      </c>
      <c r="E8" s="23">
        <v>54229</v>
      </c>
      <c r="F8" s="23">
        <f t="shared" ref="F8" si="2">F9+F10+F11</f>
        <v>0</v>
      </c>
      <c r="G8" s="23">
        <v>0</v>
      </c>
      <c r="H8" s="23">
        <v>0</v>
      </c>
      <c r="I8" s="23">
        <f>I9+I10+I11</f>
        <v>0</v>
      </c>
      <c r="J8" s="24">
        <f t="shared" si="0"/>
        <v>37809</v>
      </c>
      <c r="K8" s="24">
        <f t="shared" si="1"/>
        <v>52888</v>
      </c>
      <c r="L8" s="24">
        <f t="shared" si="1"/>
        <v>54229</v>
      </c>
    </row>
    <row r="9" spans="1:12" ht="57" x14ac:dyDescent="0.25">
      <c r="A9" s="21" t="s">
        <v>23</v>
      </c>
      <c r="B9" s="22" t="s">
        <v>24</v>
      </c>
      <c r="C9" s="23">
        <v>35854</v>
      </c>
      <c r="D9" s="23">
        <v>35853</v>
      </c>
      <c r="E9" s="23">
        <v>36198</v>
      </c>
      <c r="F9" s="23">
        <v>0</v>
      </c>
      <c r="G9" s="23">
        <v>0</v>
      </c>
      <c r="H9" s="23">
        <v>0</v>
      </c>
      <c r="I9" s="23">
        <v>0</v>
      </c>
      <c r="J9" s="24">
        <f t="shared" si="0"/>
        <v>35854</v>
      </c>
      <c r="K9" s="24">
        <f t="shared" si="1"/>
        <v>35853</v>
      </c>
      <c r="L9" s="24">
        <f t="shared" si="1"/>
        <v>36198</v>
      </c>
    </row>
    <row r="10" spans="1:12" ht="57" x14ac:dyDescent="0.25">
      <c r="A10" s="21" t="s">
        <v>25</v>
      </c>
      <c r="B10" s="22" t="s">
        <v>26</v>
      </c>
      <c r="C10" s="23">
        <v>1955</v>
      </c>
      <c r="D10" s="23">
        <v>1955</v>
      </c>
      <c r="E10" s="23">
        <v>978</v>
      </c>
      <c r="F10" s="23">
        <v>0</v>
      </c>
      <c r="G10" s="23">
        <v>0</v>
      </c>
      <c r="H10" s="23">
        <v>0</v>
      </c>
      <c r="I10" s="23">
        <v>0</v>
      </c>
      <c r="J10" s="24">
        <f t="shared" si="0"/>
        <v>1955</v>
      </c>
      <c r="K10" s="24">
        <f t="shared" si="1"/>
        <v>1955</v>
      </c>
      <c r="L10" s="24">
        <f t="shared" si="1"/>
        <v>978</v>
      </c>
    </row>
    <row r="11" spans="1:12" ht="79.5" x14ac:dyDescent="0.25">
      <c r="A11" s="21" t="s">
        <v>27</v>
      </c>
      <c r="B11" s="22" t="s">
        <v>28</v>
      </c>
      <c r="C11" s="23">
        <v>0</v>
      </c>
      <c r="D11" s="23">
        <v>0</v>
      </c>
      <c r="E11" s="23">
        <v>8986</v>
      </c>
      <c r="F11" s="23">
        <v>0</v>
      </c>
      <c r="G11" s="23">
        <v>0</v>
      </c>
      <c r="H11" s="23">
        <v>0</v>
      </c>
      <c r="I11" s="23">
        <v>0</v>
      </c>
      <c r="J11" s="24">
        <f t="shared" si="0"/>
        <v>0</v>
      </c>
      <c r="K11" s="24">
        <f t="shared" si="1"/>
        <v>0</v>
      </c>
      <c r="L11" s="24">
        <f t="shared" si="1"/>
        <v>8986</v>
      </c>
    </row>
    <row r="12" spans="1:12" ht="79.5" x14ac:dyDescent="0.25">
      <c r="A12" s="21" t="s">
        <v>29</v>
      </c>
      <c r="B12" s="22" t="s">
        <v>30</v>
      </c>
      <c r="C12" s="23">
        <v>0</v>
      </c>
      <c r="D12" s="23">
        <v>12352</v>
      </c>
      <c r="E12" s="23">
        <v>7857</v>
      </c>
      <c r="F12" s="23">
        <v>0</v>
      </c>
      <c r="G12" s="23">
        <v>0</v>
      </c>
      <c r="H12" s="23">
        <v>0</v>
      </c>
      <c r="I12" s="23">
        <v>0</v>
      </c>
      <c r="J12" s="24">
        <f t="shared" si="0"/>
        <v>0</v>
      </c>
      <c r="K12" s="24">
        <f t="shared" si="1"/>
        <v>12352</v>
      </c>
      <c r="L12" s="24">
        <f t="shared" si="1"/>
        <v>7857</v>
      </c>
    </row>
    <row r="13" spans="1:12" ht="79.5" x14ac:dyDescent="0.25">
      <c r="A13" s="21" t="s">
        <v>31</v>
      </c>
      <c r="B13" s="22" t="s">
        <v>32</v>
      </c>
      <c r="D13" s="23">
        <v>451429</v>
      </c>
      <c r="E13" s="23">
        <v>451429</v>
      </c>
      <c r="G13" s="23">
        <v>0</v>
      </c>
      <c r="H13" s="23">
        <v>0</v>
      </c>
      <c r="I13" s="23">
        <v>0</v>
      </c>
      <c r="J13" s="24">
        <f t="shared" si="0"/>
        <v>0</v>
      </c>
      <c r="K13" s="24">
        <f t="shared" si="1"/>
        <v>451429</v>
      </c>
      <c r="L13" s="24">
        <f t="shared" si="1"/>
        <v>451429</v>
      </c>
    </row>
    <row r="14" spans="1:12" ht="23.25" x14ac:dyDescent="0.25">
      <c r="A14" s="21" t="s">
        <v>33</v>
      </c>
      <c r="B14" s="22" t="s">
        <v>34</v>
      </c>
      <c r="C14" s="23">
        <f>871700-32710</f>
        <v>838990</v>
      </c>
      <c r="D14" s="23">
        <f>881700-32710</f>
        <v>848990</v>
      </c>
      <c r="E14" s="23">
        <v>903834</v>
      </c>
      <c r="F14" s="23">
        <v>32710</v>
      </c>
      <c r="G14" s="23">
        <v>32710</v>
      </c>
      <c r="H14" s="23">
        <v>0</v>
      </c>
      <c r="I14" s="23">
        <v>0</v>
      </c>
      <c r="J14" s="24">
        <f t="shared" si="0"/>
        <v>871700</v>
      </c>
      <c r="K14" s="24">
        <f t="shared" si="1"/>
        <v>881700</v>
      </c>
      <c r="L14" s="24">
        <f t="shared" si="1"/>
        <v>903834</v>
      </c>
    </row>
    <row r="15" spans="1:12" ht="34.5" x14ac:dyDescent="0.25">
      <c r="A15" s="21"/>
      <c r="B15" s="22" t="s">
        <v>35</v>
      </c>
      <c r="C15" s="23">
        <v>260000</v>
      </c>
      <c r="D15" s="23">
        <v>260000</v>
      </c>
      <c r="E15" s="23">
        <v>250903</v>
      </c>
      <c r="F15" s="23">
        <v>0</v>
      </c>
      <c r="G15" s="23">
        <v>0</v>
      </c>
      <c r="H15" s="23">
        <v>0</v>
      </c>
      <c r="I15" s="23">
        <v>0</v>
      </c>
      <c r="J15" s="24">
        <f t="shared" si="0"/>
        <v>260000</v>
      </c>
      <c r="K15" s="24">
        <f t="shared" si="1"/>
        <v>260000</v>
      </c>
      <c r="L15" s="24">
        <f t="shared" si="1"/>
        <v>250903</v>
      </c>
    </row>
    <row r="16" spans="1:12" ht="23.25" x14ac:dyDescent="0.25">
      <c r="A16" s="21"/>
      <c r="B16" s="22" t="s">
        <v>36</v>
      </c>
      <c r="C16" s="23">
        <v>60000</v>
      </c>
      <c r="D16" s="23">
        <v>70000</v>
      </c>
      <c r="E16" s="23">
        <v>85690</v>
      </c>
      <c r="F16" s="23">
        <v>0</v>
      </c>
      <c r="G16" s="23">
        <v>0</v>
      </c>
      <c r="H16" s="23">
        <v>0</v>
      </c>
      <c r="I16" s="23">
        <v>0</v>
      </c>
      <c r="J16" s="24">
        <f t="shared" si="0"/>
        <v>60000</v>
      </c>
      <c r="K16" s="24">
        <f t="shared" si="1"/>
        <v>70000</v>
      </c>
      <c r="L16" s="24">
        <f t="shared" si="1"/>
        <v>85690</v>
      </c>
    </row>
    <row r="17" spans="1:12" ht="34.5" x14ac:dyDescent="0.25">
      <c r="A17" s="21"/>
      <c r="B17" s="22" t="s">
        <v>37</v>
      </c>
      <c r="C17" s="23">
        <f>505000-32710</f>
        <v>472290</v>
      </c>
      <c r="D17" s="23">
        <f>505000-32710</f>
        <v>472290</v>
      </c>
      <c r="E17" s="23">
        <v>519660</v>
      </c>
      <c r="F17" s="23">
        <v>32710</v>
      </c>
      <c r="G17" s="23">
        <v>32710</v>
      </c>
      <c r="H17" s="23">
        <v>0</v>
      </c>
      <c r="I17" s="23">
        <v>0</v>
      </c>
      <c r="J17" s="24">
        <f t="shared" si="0"/>
        <v>505000</v>
      </c>
      <c r="K17" s="24">
        <f t="shared" si="1"/>
        <v>505000</v>
      </c>
      <c r="L17" s="24">
        <f t="shared" si="1"/>
        <v>519660</v>
      </c>
    </row>
    <row r="18" spans="1:12" ht="34.5" x14ac:dyDescent="0.25">
      <c r="A18" s="21"/>
      <c r="B18" s="22" t="s">
        <v>38</v>
      </c>
      <c r="C18" s="23">
        <v>2000</v>
      </c>
      <c r="D18" s="23">
        <v>2000</v>
      </c>
      <c r="E18" s="23">
        <v>2193</v>
      </c>
      <c r="F18" s="23">
        <v>0</v>
      </c>
      <c r="G18" s="23">
        <v>0</v>
      </c>
      <c r="H18" s="23">
        <v>0</v>
      </c>
      <c r="I18" s="23">
        <v>0</v>
      </c>
      <c r="J18" s="24">
        <f t="shared" si="0"/>
        <v>2000</v>
      </c>
      <c r="K18" s="24">
        <f t="shared" si="1"/>
        <v>2000</v>
      </c>
      <c r="L18" s="24">
        <f t="shared" si="1"/>
        <v>2193</v>
      </c>
    </row>
    <row r="19" spans="1:12" ht="34.5" x14ac:dyDescent="0.25">
      <c r="A19" s="21"/>
      <c r="B19" s="22" t="s">
        <v>39</v>
      </c>
      <c r="C19" s="23">
        <v>40000</v>
      </c>
      <c r="D19" s="23">
        <v>40000</v>
      </c>
      <c r="E19" s="23">
        <v>43444</v>
      </c>
      <c r="F19" s="23">
        <v>0</v>
      </c>
      <c r="G19" s="23">
        <v>0</v>
      </c>
      <c r="H19" s="23">
        <v>0</v>
      </c>
      <c r="I19" s="23">
        <v>0</v>
      </c>
      <c r="J19" s="24">
        <f t="shared" si="0"/>
        <v>40000</v>
      </c>
      <c r="K19" s="24">
        <f t="shared" si="1"/>
        <v>40000</v>
      </c>
      <c r="L19" s="24">
        <f t="shared" si="1"/>
        <v>43444</v>
      </c>
    </row>
    <row r="20" spans="1:12" ht="45.75" x14ac:dyDescent="0.25">
      <c r="A20" s="21"/>
      <c r="B20" s="22" t="s">
        <v>40</v>
      </c>
      <c r="C20" s="23">
        <v>3500</v>
      </c>
      <c r="D20" s="23">
        <v>4700</v>
      </c>
      <c r="E20" s="23">
        <v>2456</v>
      </c>
      <c r="F20" s="23">
        <v>0</v>
      </c>
      <c r="G20" s="23">
        <v>0</v>
      </c>
      <c r="H20" s="23">
        <v>0</v>
      </c>
      <c r="I20" s="23">
        <v>0</v>
      </c>
      <c r="J20" s="24">
        <f t="shared" si="0"/>
        <v>3500</v>
      </c>
      <c r="K20" s="24">
        <f t="shared" si="1"/>
        <v>4700</v>
      </c>
      <c r="L20" s="24">
        <f t="shared" si="1"/>
        <v>2456</v>
      </c>
    </row>
    <row r="21" spans="1:12" ht="23.25" x14ac:dyDescent="0.25">
      <c r="A21" s="21" t="s">
        <v>41</v>
      </c>
      <c r="B21" s="22" t="s">
        <v>42</v>
      </c>
      <c r="C21" s="23">
        <f>169244+46871-3620</f>
        <v>212495</v>
      </c>
      <c r="D21" s="23">
        <v>200666</v>
      </c>
      <c r="E21" s="23">
        <v>203817</v>
      </c>
      <c r="F21" s="23">
        <v>3620</v>
      </c>
      <c r="G21" s="23">
        <v>3620</v>
      </c>
      <c r="H21" s="23">
        <v>0</v>
      </c>
      <c r="I21" s="23">
        <v>0</v>
      </c>
      <c r="J21" s="24">
        <f t="shared" si="0"/>
        <v>216115</v>
      </c>
      <c r="K21" s="24">
        <f t="shared" si="1"/>
        <v>204286</v>
      </c>
      <c r="L21" s="24">
        <f t="shared" si="1"/>
        <v>203817</v>
      </c>
    </row>
    <row r="22" spans="1:12" ht="23.25" x14ac:dyDescent="0.25">
      <c r="A22" s="21" t="s">
        <v>43</v>
      </c>
      <c r="B22" s="22" t="s">
        <v>44</v>
      </c>
      <c r="C22" s="23">
        <v>46000</v>
      </c>
      <c r="D22" s="23">
        <v>52000</v>
      </c>
      <c r="E22" s="23">
        <v>58507</v>
      </c>
      <c r="F22" s="23">
        <v>0</v>
      </c>
      <c r="G22" s="23">
        <v>0</v>
      </c>
      <c r="H22" s="23">
        <v>0</v>
      </c>
      <c r="I22" s="23">
        <v>0</v>
      </c>
      <c r="J22" s="24">
        <f t="shared" si="0"/>
        <v>46000</v>
      </c>
      <c r="K22" s="24">
        <f t="shared" si="1"/>
        <v>52000</v>
      </c>
      <c r="L22" s="24">
        <f t="shared" si="1"/>
        <v>58507</v>
      </c>
    </row>
    <row r="23" spans="1:12" ht="45.75" x14ac:dyDescent="0.25">
      <c r="A23" s="21" t="s">
        <v>45</v>
      </c>
      <c r="B23" s="22" t="s">
        <v>46</v>
      </c>
      <c r="C23" s="23">
        <v>0</v>
      </c>
      <c r="D23" s="23">
        <v>15200</v>
      </c>
      <c r="E23" s="23">
        <v>14595</v>
      </c>
      <c r="F23" s="23">
        <v>0</v>
      </c>
      <c r="G23" s="23">
        <v>0</v>
      </c>
      <c r="H23" s="23">
        <v>0</v>
      </c>
      <c r="I23" s="23">
        <v>0</v>
      </c>
      <c r="J23" s="24">
        <f t="shared" si="0"/>
        <v>0</v>
      </c>
      <c r="K23" s="24">
        <f t="shared" si="1"/>
        <v>15200</v>
      </c>
      <c r="L23" s="24">
        <f t="shared" si="1"/>
        <v>14595</v>
      </c>
    </row>
    <row r="24" spans="1:12" ht="57" x14ac:dyDescent="0.25">
      <c r="A24" s="21" t="s">
        <v>47</v>
      </c>
      <c r="B24" s="22" t="s">
        <v>48</v>
      </c>
      <c r="C24" s="23">
        <v>0</v>
      </c>
      <c r="D24" s="23">
        <v>2532</v>
      </c>
      <c r="E24" s="23">
        <v>2931</v>
      </c>
      <c r="F24" s="23">
        <v>0</v>
      </c>
      <c r="G24" s="23">
        <v>0</v>
      </c>
      <c r="H24" s="23">
        <v>0</v>
      </c>
      <c r="I24" s="23">
        <v>0</v>
      </c>
      <c r="J24" s="24">
        <f t="shared" si="0"/>
        <v>0</v>
      </c>
      <c r="K24" s="24">
        <f t="shared" si="1"/>
        <v>2532</v>
      </c>
      <c r="L24" s="24">
        <f t="shared" si="1"/>
        <v>2931</v>
      </c>
    </row>
    <row r="25" spans="1:12" ht="45.75" x14ac:dyDescent="0.25">
      <c r="A25" s="25" t="s">
        <v>49</v>
      </c>
      <c r="B25" s="26" t="s">
        <v>50</v>
      </c>
      <c r="C25" s="23">
        <f>C6+C7+C14+C21+C22+C23+C24</f>
        <v>1801915</v>
      </c>
      <c r="D25" s="23">
        <f>D6+D7+D13+D14+D21+D22+D23+D24</f>
        <v>2330497</v>
      </c>
      <c r="E25" s="23">
        <f t="shared" ref="E25:I25" si="3">E6+E7+E13+E14+E21+E22+E23+E24</f>
        <v>2396134</v>
      </c>
      <c r="F25" s="23">
        <f>F6+F7+F14+F15+F21+F22+F23+F24</f>
        <v>36330</v>
      </c>
      <c r="G25" s="23">
        <f t="shared" si="3"/>
        <v>36330</v>
      </c>
      <c r="H25" s="23">
        <f t="shared" si="3"/>
        <v>0</v>
      </c>
      <c r="I25" s="23">
        <f t="shared" si="3"/>
        <v>0</v>
      </c>
      <c r="J25" s="24">
        <f t="shared" si="0"/>
        <v>1838245</v>
      </c>
      <c r="K25" s="24">
        <f t="shared" si="1"/>
        <v>2366827</v>
      </c>
      <c r="L25" s="24">
        <f t="shared" si="1"/>
        <v>2396134</v>
      </c>
    </row>
    <row r="26" spans="1:12" ht="68.25" x14ac:dyDescent="0.25">
      <c r="A26" s="21" t="s">
        <v>51</v>
      </c>
      <c r="B26" s="22" t="s">
        <v>52</v>
      </c>
      <c r="C26" s="23">
        <v>435000</v>
      </c>
      <c r="D26" s="23">
        <v>435000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4">
        <f t="shared" si="0"/>
        <v>435000</v>
      </c>
      <c r="K26" s="24">
        <f t="shared" si="1"/>
        <v>435000</v>
      </c>
      <c r="L26" s="24">
        <f t="shared" si="1"/>
        <v>0</v>
      </c>
    </row>
    <row r="27" spans="1:12" ht="34.5" x14ac:dyDescent="0.25">
      <c r="A27" s="21" t="s">
        <v>53</v>
      </c>
      <c r="B27" s="22" t="s">
        <v>54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4">
        <f t="shared" si="0"/>
        <v>0</v>
      </c>
      <c r="K27" s="24">
        <f t="shared" si="1"/>
        <v>0</v>
      </c>
      <c r="L27" s="24">
        <f t="shared" si="1"/>
        <v>0</v>
      </c>
    </row>
    <row r="28" spans="1:12" ht="34.5" x14ac:dyDescent="0.25">
      <c r="A28" s="21" t="s">
        <v>55</v>
      </c>
      <c r="B28" s="22" t="s">
        <v>56</v>
      </c>
      <c r="C28" s="23">
        <v>330000</v>
      </c>
      <c r="D28" s="23">
        <v>370118</v>
      </c>
      <c r="E28" s="23">
        <v>370118</v>
      </c>
      <c r="F28" s="23">
        <v>0</v>
      </c>
      <c r="G28" s="23">
        <v>0</v>
      </c>
      <c r="H28" s="23">
        <v>0</v>
      </c>
      <c r="I28" s="23">
        <v>0</v>
      </c>
      <c r="J28" s="24">
        <f t="shared" si="0"/>
        <v>330000</v>
      </c>
      <c r="K28" s="24">
        <f t="shared" si="1"/>
        <v>370118</v>
      </c>
      <c r="L28" s="24">
        <f t="shared" si="1"/>
        <v>370118</v>
      </c>
    </row>
    <row r="29" spans="1:12" ht="34.5" x14ac:dyDescent="0.25">
      <c r="A29" s="21" t="s">
        <v>57</v>
      </c>
      <c r="B29" s="22" t="s">
        <v>58</v>
      </c>
      <c r="C29" s="23">
        <f>SUM(C30:C33)</f>
        <v>845464</v>
      </c>
      <c r="D29" s="23">
        <v>850053</v>
      </c>
      <c r="E29" s="23">
        <v>800369</v>
      </c>
      <c r="F29" s="23">
        <v>0</v>
      </c>
      <c r="G29" s="23">
        <v>0</v>
      </c>
      <c r="H29" s="23">
        <v>0</v>
      </c>
      <c r="I29" s="23">
        <v>0</v>
      </c>
      <c r="J29" s="24">
        <f t="shared" si="0"/>
        <v>845464</v>
      </c>
      <c r="K29" s="24">
        <f t="shared" si="1"/>
        <v>850053</v>
      </c>
      <c r="L29" s="24">
        <f t="shared" si="1"/>
        <v>800369</v>
      </c>
    </row>
    <row r="30" spans="1:12" ht="57" x14ac:dyDescent="0.25">
      <c r="A30" s="21"/>
      <c r="B30" s="22" t="s">
        <v>59</v>
      </c>
      <c r="C30" s="23">
        <v>845464</v>
      </c>
      <c r="D30" s="23">
        <v>850053</v>
      </c>
      <c r="E30" s="23">
        <v>800369</v>
      </c>
      <c r="F30" s="23">
        <v>0</v>
      </c>
      <c r="G30" s="23">
        <v>0</v>
      </c>
      <c r="H30" s="23">
        <v>0</v>
      </c>
      <c r="I30" s="23">
        <v>0</v>
      </c>
      <c r="J30" s="24">
        <f t="shared" si="0"/>
        <v>845464</v>
      </c>
      <c r="K30" s="24">
        <f t="shared" si="1"/>
        <v>850053</v>
      </c>
      <c r="L30" s="24">
        <f t="shared" si="1"/>
        <v>800369</v>
      </c>
    </row>
    <row r="31" spans="1:12" ht="68.25" x14ac:dyDescent="0.25">
      <c r="A31" s="27"/>
      <c r="B31" s="22" t="s">
        <v>60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4">
        <f t="shared" si="0"/>
        <v>0</v>
      </c>
      <c r="K31" s="24">
        <f t="shared" si="1"/>
        <v>0</v>
      </c>
      <c r="L31" s="24">
        <f t="shared" si="1"/>
        <v>0</v>
      </c>
    </row>
    <row r="32" spans="1:12" ht="45.75" x14ac:dyDescent="0.25">
      <c r="A32" s="21" t="s">
        <v>61</v>
      </c>
      <c r="B32" s="22" t="s">
        <v>62</v>
      </c>
      <c r="C32" s="23">
        <v>0</v>
      </c>
      <c r="D32" s="23">
        <v>25425</v>
      </c>
      <c r="E32" s="23">
        <v>25425</v>
      </c>
      <c r="F32" s="23">
        <v>0</v>
      </c>
      <c r="G32" s="23">
        <v>0</v>
      </c>
      <c r="H32" s="23">
        <v>0</v>
      </c>
      <c r="I32" s="23">
        <v>0</v>
      </c>
      <c r="J32" s="24">
        <f t="shared" si="0"/>
        <v>0</v>
      </c>
      <c r="K32" s="24">
        <f t="shared" si="1"/>
        <v>25425</v>
      </c>
      <c r="L32" s="24">
        <f t="shared" si="1"/>
        <v>25425</v>
      </c>
    </row>
    <row r="33" spans="1:12" ht="68.25" x14ac:dyDescent="0.25">
      <c r="A33" s="21" t="s">
        <v>63</v>
      </c>
      <c r="B33" s="22" t="s">
        <v>64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4">
        <f t="shared" si="0"/>
        <v>0</v>
      </c>
      <c r="K33" s="24">
        <f t="shared" si="1"/>
        <v>0</v>
      </c>
      <c r="L33" s="24">
        <f t="shared" si="1"/>
        <v>0</v>
      </c>
    </row>
    <row r="34" spans="1:12" ht="45.75" x14ac:dyDescent="0.25">
      <c r="A34" s="21" t="s">
        <v>65</v>
      </c>
      <c r="B34" s="26" t="s">
        <v>66</v>
      </c>
      <c r="C34" s="23">
        <f t="shared" ref="C34:I34" si="4">C26+C27+C28+C29+C32+C33</f>
        <v>1610464</v>
      </c>
      <c r="D34" s="23">
        <f t="shared" si="4"/>
        <v>1680596</v>
      </c>
      <c r="E34" s="23">
        <f t="shared" si="4"/>
        <v>1195912</v>
      </c>
      <c r="F34" s="23">
        <f t="shared" si="4"/>
        <v>0</v>
      </c>
      <c r="G34" s="23">
        <f t="shared" si="4"/>
        <v>0</v>
      </c>
      <c r="H34" s="23">
        <f t="shared" si="4"/>
        <v>0</v>
      </c>
      <c r="I34" s="23">
        <f t="shared" si="4"/>
        <v>0</v>
      </c>
      <c r="J34" s="24">
        <f t="shared" si="0"/>
        <v>1610464</v>
      </c>
      <c r="K34" s="24">
        <f t="shared" si="1"/>
        <v>1680596</v>
      </c>
      <c r="L34" s="24">
        <f t="shared" si="1"/>
        <v>1195912</v>
      </c>
    </row>
    <row r="35" spans="1:12" ht="68.25" x14ac:dyDescent="0.25">
      <c r="A35" s="21" t="s">
        <v>67</v>
      </c>
      <c r="B35" s="26" t="s">
        <v>68</v>
      </c>
      <c r="C35" s="23">
        <f t="shared" ref="C35:I35" si="5">C25+C34</f>
        <v>3412379</v>
      </c>
      <c r="D35" s="23">
        <f t="shared" si="5"/>
        <v>4011093</v>
      </c>
      <c r="E35" s="23">
        <f t="shared" si="5"/>
        <v>3592046</v>
      </c>
      <c r="F35" s="23">
        <f t="shared" si="5"/>
        <v>36330</v>
      </c>
      <c r="G35" s="23">
        <f t="shared" si="5"/>
        <v>36330</v>
      </c>
      <c r="H35" s="23">
        <f t="shared" si="5"/>
        <v>0</v>
      </c>
      <c r="I35" s="23">
        <f t="shared" si="5"/>
        <v>0</v>
      </c>
      <c r="J35" s="24">
        <f t="shared" si="0"/>
        <v>3448709</v>
      </c>
      <c r="K35" s="24">
        <f t="shared" si="1"/>
        <v>4047423</v>
      </c>
      <c r="L35" s="24">
        <f t="shared" si="1"/>
        <v>3592046</v>
      </c>
    </row>
    <row r="36" spans="1:12" ht="34.5" x14ac:dyDescent="0.25">
      <c r="A36" s="21" t="s">
        <v>69</v>
      </c>
      <c r="B36" s="22" t="s">
        <v>70</v>
      </c>
      <c r="C36" s="23">
        <v>845464</v>
      </c>
      <c r="D36" s="23">
        <v>850053</v>
      </c>
      <c r="E36" s="23">
        <v>800369</v>
      </c>
      <c r="F36" s="23">
        <v>0</v>
      </c>
      <c r="G36" s="23">
        <v>0</v>
      </c>
      <c r="H36" s="23">
        <v>0</v>
      </c>
      <c r="I36" s="23">
        <v>0</v>
      </c>
      <c r="J36" s="24">
        <f t="shared" si="0"/>
        <v>845464</v>
      </c>
      <c r="K36" s="24">
        <f t="shared" si="1"/>
        <v>850053</v>
      </c>
      <c r="L36" s="24">
        <f t="shared" si="1"/>
        <v>800369</v>
      </c>
    </row>
    <row r="37" spans="1:12" ht="57" x14ac:dyDescent="0.25">
      <c r="A37" s="12" t="s">
        <v>71</v>
      </c>
      <c r="B37" s="22" t="s">
        <v>72</v>
      </c>
      <c r="C37" s="28">
        <v>0</v>
      </c>
      <c r="D37" s="28">
        <v>0</v>
      </c>
      <c r="E37" s="28">
        <v>0</v>
      </c>
      <c r="F37" s="29">
        <v>0</v>
      </c>
      <c r="G37" s="29">
        <v>0</v>
      </c>
      <c r="H37" s="29">
        <v>0</v>
      </c>
      <c r="I37" s="29">
        <v>0</v>
      </c>
      <c r="J37" s="24">
        <f t="shared" si="0"/>
        <v>0</v>
      </c>
      <c r="K37" s="24">
        <f t="shared" si="1"/>
        <v>0</v>
      </c>
      <c r="L37" s="24">
        <f t="shared" si="1"/>
        <v>0</v>
      </c>
    </row>
    <row r="38" spans="1:12" ht="23.25" x14ac:dyDescent="0.25">
      <c r="A38" s="21" t="s">
        <v>73</v>
      </c>
      <c r="B38" s="26" t="s">
        <v>74</v>
      </c>
      <c r="C38" s="24">
        <f>C35-C36-C37</f>
        <v>2566915</v>
      </c>
      <c r="D38" s="24">
        <f t="shared" ref="D38:I38" si="6">D35-D36-D37</f>
        <v>3161040</v>
      </c>
      <c r="E38" s="24">
        <f t="shared" si="6"/>
        <v>2791677</v>
      </c>
      <c r="F38" s="24">
        <f t="shared" si="6"/>
        <v>36330</v>
      </c>
      <c r="G38" s="24">
        <f t="shared" si="6"/>
        <v>36330</v>
      </c>
      <c r="H38" s="24">
        <f t="shared" si="6"/>
        <v>0</v>
      </c>
      <c r="I38" s="24">
        <f t="shared" si="6"/>
        <v>0</v>
      </c>
      <c r="J38" s="24">
        <f t="shared" si="0"/>
        <v>2603245</v>
      </c>
      <c r="K38" s="24">
        <f t="shared" si="1"/>
        <v>3197370</v>
      </c>
      <c r="L38" s="24">
        <f t="shared" si="1"/>
        <v>2791677</v>
      </c>
    </row>
    <row r="39" spans="1:12" x14ac:dyDescent="0.25">
      <c r="A39" s="30"/>
      <c r="B39" s="31"/>
      <c r="C39" s="32"/>
      <c r="D39" s="32"/>
      <c r="E39" s="32"/>
      <c r="F39" s="32"/>
      <c r="G39" s="32"/>
      <c r="H39" s="32"/>
      <c r="I39" s="32"/>
      <c r="J39" s="24"/>
      <c r="K39" s="24"/>
      <c r="L39" s="24"/>
    </row>
    <row r="40" spans="1:12" x14ac:dyDescent="0.25">
      <c r="A40" s="30"/>
      <c r="B40" s="31"/>
      <c r="C40" s="32"/>
      <c r="D40" s="32"/>
      <c r="E40" s="32"/>
      <c r="F40" s="32"/>
      <c r="G40" s="32"/>
      <c r="H40" s="32"/>
      <c r="I40" s="32"/>
      <c r="J40" s="32"/>
      <c r="K40" s="32"/>
      <c r="L40" s="32"/>
    </row>
    <row r="41" spans="1:12" x14ac:dyDescent="0.25">
      <c r="A41" s="30"/>
      <c r="B41" s="31"/>
      <c r="C41" s="32"/>
      <c r="D41" s="32"/>
      <c r="E41" s="32"/>
      <c r="F41" s="32"/>
      <c r="G41" s="32"/>
      <c r="H41" s="32"/>
      <c r="I41" s="32"/>
      <c r="J41" s="32"/>
      <c r="K41" s="32"/>
      <c r="L41" s="32"/>
    </row>
    <row r="42" spans="1:12" x14ac:dyDescent="0.25">
      <c r="A42" s="30"/>
      <c r="B42" s="31"/>
      <c r="C42" s="32"/>
      <c r="D42" s="32"/>
      <c r="E42" s="32"/>
      <c r="F42" s="32"/>
      <c r="G42" s="32"/>
      <c r="H42" s="32"/>
      <c r="I42" s="32"/>
      <c r="J42" s="32"/>
      <c r="K42" s="32"/>
      <c r="L42" s="32"/>
    </row>
    <row r="43" spans="1:12" x14ac:dyDescent="0.25">
      <c r="A43" s="3"/>
      <c r="B43" s="4"/>
      <c r="C43" s="5" t="s">
        <v>0</v>
      </c>
      <c r="D43" s="6"/>
      <c r="E43" s="6"/>
      <c r="F43" s="6"/>
      <c r="G43" s="6"/>
      <c r="H43" s="7"/>
      <c r="I43" s="8" t="s">
        <v>75</v>
      </c>
      <c r="J43" s="8"/>
      <c r="K43" s="32"/>
      <c r="L43" s="32"/>
    </row>
    <row r="44" spans="1:12" ht="22.5" x14ac:dyDescent="0.25">
      <c r="A44" s="3"/>
      <c r="B44" s="11" t="s">
        <v>2</v>
      </c>
      <c r="C44" s="6"/>
      <c r="D44" s="6"/>
      <c r="E44" s="6"/>
      <c r="F44" s="6"/>
      <c r="G44" s="6"/>
      <c r="H44" s="7"/>
      <c r="I44" s="8"/>
      <c r="J44" s="8"/>
      <c r="K44" s="10"/>
      <c r="L44" s="10"/>
    </row>
    <row r="45" spans="1:12" x14ac:dyDescent="0.25">
      <c r="A45" s="30"/>
      <c r="B45" s="33" t="s">
        <v>76</v>
      </c>
      <c r="C45" s="32"/>
      <c r="D45" s="32"/>
      <c r="E45" s="32"/>
      <c r="F45" s="32"/>
      <c r="G45" s="32"/>
      <c r="H45" s="32"/>
      <c r="I45" s="32"/>
      <c r="J45" s="34"/>
      <c r="K45" s="34" t="s">
        <v>77</v>
      </c>
      <c r="L45" s="34"/>
    </row>
    <row r="46" spans="1:12" ht="45" x14ac:dyDescent="0.25">
      <c r="A46" s="18" t="s">
        <v>5</v>
      </c>
      <c r="B46" s="19" t="s">
        <v>6</v>
      </c>
      <c r="C46" s="20" t="s">
        <v>7</v>
      </c>
      <c r="D46" s="20" t="s">
        <v>8</v>
      </c>
      <c r="E46" s="20" t="s">
        <v>9</v>
      </c>
      <c r="F46" s="20" t="s">
        <v>10</v>
      </c>
      <c r="G46" s="20" t="s">
        <v>11</v>
      </c>
      <c r="H46" s="20" t="s">
        <v>12</v>
      </c>
      <c r="I46" s="20" t="s">
        <v>13</v>
      </c>
      <c r="J46" s="20" t="s">
        <v>14</v>
      </c>
      <c r="K46" s="20" t="s">
        <v>15</v>
      </c>
      <c r="L46" s="20" t="s">
        <v>16</v>
      </c>
    </row>
    <row r="47" spans="1:12" ht="33.75" x14ac:dyDescent="0.25">
      <c r="A47" s="35" t="s">
        <v>17</v>
      </c>
      <c r="B47" s="36" t="s">
        <v>78</v>
      </c>
      <c r="C47" s="37">
        <f>C48+C49+C50+C51+C52+C56</f>
        <v>1757994</v>
      </c>
      <c r="D47" s="37">
        <f t="shared" ref="D47:I47" si="7">D48+D49+D50+D51+D52+D56</f>
        <v>1882408</v>
      </c>
      <c r="E47" s="37">
        <f t="shared" si="7"/>
        <v>1748169</v>
      </c>
      <c r="F47" s="37">
        <f t="shared" si="7"/>
        <v>35058</v>
      </c>
      <c r="G47" s="37">
        <f t="shared" si="7"/>
        <v>38487</v>
      </c>
      <c r="H47" s="37">
        <f t="shared" si="7"/>
        <v>26414</v>
      </c>
      <c r="I47" s="37">
        <f t="shared" si="7"/>
        <v>0</v>
      </c>
      <c r="J47" s="24">
        <f t="shared" ref="J47:J54" si="8">C47+F47+I47</f>
        <v>1793052</v>
      </c>
      <c r="K47" s="24">
        <f t="shared" ref="K47:L73" si="9">D47+G47</f>
        <v>1920895</v>
      </c>
      <c r="L47" s="24">
        <f t="shared" si="9"/>
        <v>1774583</v>
      </c>
    </row>
    <row r="48" spans="1:12" ht="23.25" x14ac:dyDescent="0.25">
      <c r="A48" s="21" t="s">
        <v>79</v>
      </c>
      <c r="B48" s="22" t="s">
        <v>80</v>
      </c>
      <c r="C48" s="23">
        <f>557593+91045</f>
        <v>648638</v>
      </c>
      <c r="D48" s="23">
        <v>655334</v>
      </c>
      <c r="E48" s="23">
        <v>607791</v>
      </c>
      <c r="F48" s="23">
        <v>0</v>
      </c>
      <c r="G48" s="23">
        <v>0</v>
      </c>
      <c r="H48" s="23"/>
      <c r="I48" s="23">
        <v>0</v>
      </c>
      <c r="J48" s="24">
        <f t="shared" si="8"/>
        <v>648638</v>
      </c>
      <c r="K48" s="24">
        <f t="shared" si="9"/>
        <v>655334</v>
      </c>
      <c r="L48" s="24">
        <f t="shared" si="9"/>
        <v>607791</v>
      </c>
    </row>
    <row r="49" spans="1:12" ht="57" x14ac:dyDescent="0.25">
      <c r="A49" s="21" t="s">
        <v>81</v>
      </c>
      <c r="B49" s="22" t="s">
        <v>82</v>
      </c>
      <c r="C49" s="23">
        <f>126030+19712</f>
        <v>145742</v>
      </c>
      <c r="D49" s="23">
        <v>145165</v>
      </c>
      <c r="E49" s="23">
        <v>138134</v>
      </c>
      <c r="F49" s="23">
        <v>0</v>
      </c>
      <c r="G49" s="23">
        <v>0</v>
      </c>
      <c r="H49" s="23"/>
      <c r="I49" s="23">
        <v>0</v>
      </c>
      <c r="J49" s="24">
        <f t="shared" si="8"/>
        <v>145742</v>
      </c>
      <c r="K49" s="24">
        <f t="shared" si="9"/>
        <v>145165</v>
      </c>
      <c r="L49" s="24">
        <f t="shared" si="9"/>
        <v>138134</v>
      </c>
    </row>
    <row r="50" spans="1:12" ht="23.25" x14ac:dyDescent="0.25">
      <c r="A50" s="21" t="s">
        <v>83</v>
      </c>
      <c r="B50" s="22" t="s">
        <v>84</v>
      </c>
      <c r="C50" s="23">
        <f>340551+200126-10458</f>
        <v>530219</v>
      </c>
      <c r="D50" s="23">
        <v>604289</v>
      </c>
      <c r="E50" s="23">
        <v>590874</v>
      </c>
      <c r="F50" s="23">
        <v>10458</v>
      </c>
      <c r="G50" s="23">
        <v>10458</v>
      </c>
      <c r="H50" s="23">
        <v>0</v>
      </c>
      <c r="I50" s="23">
        <v>0</v>
      </c>
      <c r="J50" s="24">
        <f t="shared" si="8"/>
        <v>540677</v>
      </c>
      <c r="K50" s="24">
        <f t="shared" si="9"/>
        <v>614747</v>
      </c>
      <c r="L50" s="24">
        <f t="shared" si="9"/>
        <v>590874</v>
      </c>
    </row>
    <row r="51" spans="1:12" ht="34.5" x14ac:dyDescent="0.25">
      <c r="A51" s="21" t="s">
        <v>85</v>
      </c>
      <c r="B51" s="22" t="s">
        <v>86</v>
      </c>
      <c r="C51" s="23">
        <v>0</v>
      </c>
      <c r="D51" s="23">
        <v>0</v>
      </c>
      <c r="E51" s="23">
        <v>0</v>
      </c>
      <c r="F51" s="23">
        <v>17000</v>
      </c>
      <c r="G51" s="23">
        <v>18082</v>
      </c>
      <c r="H51" s="23">
        <v>17078</v>
      </c>
      <c r="I51" s="23">
        <v>0</v>
      </c>
      <c r="J51" s="24">
        <f t="shared" si="8"/>
        <v>17000</v>
      </c>
      <c r="K51" s="24">
        <f t="shared" si="9"/>
        <v>18082</v>
      </c>
      <c r="L51" s="24">
        <f t="shared" si="9"/>
        <v>17078</v>
      </c>
    </row>
    <row r="52" spans="1:12" ht="34.5" x14ac:dyDescent="0.25">
      <c r="A52" s="21" t="s">
        <v>87</v>
      </c>
      <c r="B52" s="22" t="s">
        <v>88</v>
      </c>
      <c r="C52" s="23">
        <v>334070</v>
      </c>
      <c r="D52" s="23">
        <f>D53+D54+D55</f>
        <v>412223</v>
      </c>
      <c r="E52" s="23">
        <f>E53+E54+E55</f>
        <v>411370</v>
      </c>
      <c r="F52" s="23">
        <f t="shared" ref="F52" si="10">F53+F54</f>
        <v>7600</v>
      </c>
      <c r="G52" s="23">
        <v>9947</v>
      </c>
      <c r="H52" s="23">
        <v>9336</v>
      </c>
      <c r="I52" s="23">
        <f>I53+I54</f>
        <v>0</v>
      </c>
      <c r="J52" s="24">
        <f t="shared" si="8"/>
        <v>341670</v>
      </c>
      <c r="K52" s="24">
        <f t="shared" si="9"/>
        <v>422170</v>
      </c>
      <c r="L52" s="24">
        <f t="shared" si="9"/>
        <v>420706</v>
      </c>
    </row>
    <row r="53" spans="1:12" ht="79.5" x14ac:dyDescent="0.25">
      <c r="A53" s="21" t="s">
        <v>89</v>
      </c>
      <c r="B53" s="22" t="s">
        <v>90</v>
      </c>
      <c r="C53" s="23">
        <v>180272</v>
      </c>
      <c r="D53" s="23">
        <v>225004</v>
      </c>
      <c r="E53" s="23">
        <v>224151</v>
      </c>
      <c r="F53" s="23">
        <v>7600</v>
      </c>
      <c r="G53" s="23">
        <v>9947</v>
      </c>
      <c r="H53" s="23">
        <v>9336</v>
      </c>
      <c r="I53" s="23">
        <v>0</v>
      </c>
      <c r="J53" s="24">
        <f t="shared" si="8"/>
        <v>187872</v>
      </c>
      <c r="K53" s="24">
        <f t="shared" si="9"/>
        <v>234951</v>
      </c>
      <c r="L53" s="24">
        <f t="shared" si="9"/>
        <v>233487</v>
      </c>
    </row>
    <row r="54" spans="1:12" ht="79.5" x14ac:dyDescent="0.25">
      <c r="A54" s="21" t="s">
        <v>91</v>
      </c>
      <c r="B54" s="22" t="s">
        <v>92</v>
      </c>
      <c r="C54" s="23">
        <v>153798</v>
      </c>
      <c r="D54" s="23">
        <v>179412</v>
      </c>
      <c r="E54" s="23">
        <v>179412</v>
      </c>
      <c r="F54" s="23">
        <v>0</v>
      </c>
      <c r="G54" s="23">
        <v>0</v>
      </c>
      <c r="H54" s="23">
        <v>0</v>
      </c>
      <c r="I54" s="23">
        <v>0</v>
      </c>
      <c r="J54" s="24">
        <f t="shared" si="8"/>
        <v>153798</v>
      </c>
      <c r="K54" s="24">
        <f t="shared" si="9"/>
        <v>179412</v>
      </c>
      <c r="L54" s="24">
        <f t="shared" si="9"/>
        <v>179412</v>
      </c>
    </row>
    <row r="55" spans="1:12" ht="45.75" x14ac:dyDescent="0.25">
      <c r="A55" s="21" t="s">
        <v>93</v>
      </c>
      <c r="B55" s="22" t="s">
        <v>94</v>
      </c>
      <c r="C55" s="23">
        <v>0</v>
      </c>
      <c r="D55" s="23">
        <v>7807</v>
      </c>
      <c r="E55" s="23">
        <v>7807</v>
      </c>
      <c r="F55" s="23">
        <v>0</v>
      </c>
      <c r="G55" s="23">
        <v>0</v>
      </c>
      <c r="H55" s="23">
        <v>0</v>
      </c>
      <c r="I55" s="23"/>
      <c r="J55" s="24"/>
      <c r="K55" s="24">
        <f t="shared" si="9"/>
        <v>7807</v>
      </c>
      <c r="L55" s="24">
        <f t="shared" si="9"/>
        <v>7807</v>
      </c>
    </row>
    <row r="56" spans="1:12" x14ac:dyDescent="0.25">
      <c r="A56" s="21" t="s">
        <v>95</v>
      </c>
      <c r="B56" s="22" t="s">
        <v>96</v>
      </c>
      <c r="C56" s="23">
        <v>99325</v>
      </c>
      <c r="D56" s="23">
        <v>65397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4">
        <f t="shared" ref="J56:J64" si="11">C56+F56+I56</f>
        <v>99325</v>
      </c>
      <c r="K56" s="24">
        <f t="shared" si="9"/>
        <v>65397</v>
      </c>
      <c r="L56" s="24">
        <f t="shared" si="9"/>
        <v>0</v>
      </c>
    </row>
    <row r="57" spans="1:12" ht="45.75" x14ac:dyDescent="0.25">
      <c r="A57" s="21" t="s">
        <v>19</v>
      </c>
      <c r="B57" s="22" t="s">
        <v>97</v>
      </c>
      <c r="C57" s="23">
        <v>810193</v>
      </c>
      <c r="D57" s="23">
        <v>1228998</v>
      </c>
      <c r="E57" s="23">
        <v>304264</v>
      </c>
      <c r="F57" s="23">
        <f>F58+F59+F60</f>
        <v>0</v>
      </c>
      <c r="G57" s="23">
        <v>0</v>
      </c>
      <c r="H57" s="23">
        <v>0</v>
      </c>
      <c r="I57" s="23">
        <f>I58+I59+I60</f>
        <v>0</v>
      </c>
      <c r="J57" s="24">
        <f t="shared" si="11"/>
        <v>810193</v>
      </c>
      <c r="K57" s="24">
        <f t="shared" si="9"/>
        <v>1228998</v>
      </c>
      <c r="L57" s="24">
        <f t="shared" si="9"/>
        <v>304264</v>
      </c>
    </row>
    <row r="58" spans="1:12" ht="23.25" x14ac:dyDescent="0.25">
      <c r="A58" s="21" t="s">
        <v>21</v>
      </c>
      <c r="B58" s="22" t="s">
        <v>98</v>
      </c>
      <c r="C58" s="23">
        <v>810193</v>
      </c>
      <c r="D58" s="23">
        <v>908599</v>
      </c>
      <c r="E58" s="23">
        <v>89854</v>
      </c>
      <c r="F58" s="23">
        <v>0</v>
      </c>
      <c r="G58" s="23">
        <v>0</v>
      </c>
      <c r="H58" s="23">
        <v>0</v>
      </c>
      <c r="I58" s="23">
        <v>0</v>
      </c>
      <c r="J58" s="24">
        <f t="shared" si="11"/>
        <v>810193</v>
      </c>
      <c r="K58" s="24">
        <f t="shared" si="9"/>
        <v>908599</v>
      </c>
      <c r="L58" s="24">
        <f t="shared" si="9"/>
        <v>89854</v>
      </c>
    </row>
    <row r="59" spans="1:12" x14ac:dyDescent="0.25">
      <c r="A59" s="21" t="s">
        <v>99</v>
      </c>
      <c r="B59" s="22" t="s">
        <v>100</v>
      </c>
      <c r="C59" s="23">
        <v>0</v>
      </c>
      <c r="D59" s="23">
        <v>320401</v>
      </c>
      <c r="E59" s="23">
        <v>214410</v>
      </c>
      <c r="F59" s="23">
        <v>0</v>
      </c>
      <c r="G59" s="23">
        <v>0</v>
      </c>
      <c r="H59" s="23">
        <v>0</v>
      </c>
      <c r="I59" s="23">
        <v>0</v>
      </c>
      <c r="J59" s="24">
        <f t="shared" si="11"/>
        <v>0</v>
      </c>
      <c r="K59" s="24">
        <f t="shared" si="9"/>
        <v>320401</v>
      </c>
      <c r="L59" s="24">
        <f t="shared" si="9"/>
        <v>214410</v>
      </c>
    </row>
    <row r="60" spans="1:12" ht="34.5" x14ac:dyDescent="0.25">
      <c r="A60" s="21" t="s">
        <v>101</v>
      </c>
      <c r="B60" s="22" t="s">
        <v>102</v>
      </c>
      <c r="C60" s="23">
        <v>0</v>
      </c>
      <c r="D60" s="23">
        <v>0</v>
      </c>
      <c r="E60" s="23"/>
      <c r="F60" s="23">
        <v>0</v>
      </c>
      <c r="G60" s="23">
        <v>0</v>
      </c>
      <c r="H60" s="23">
        <v>0</v>
      </c>
      <c r="I60" s="23">
        <v>0</v>
      </c>
      <c r="J60" s="24">
        <f t="shared" si="11"/>
        <v>0</v>
      </c>
      <c r="K60" s="24">
        <f t="shared" si="9"/>
        <v>0</v>
      </c>
      <c r="L60" s="24">
        <f t="shared" si="9"/>
        <v>0</v>
      </c>
    </row>
    <row r="61" spans="1:12" ht="45.75" x14ac:dyDescent="0.25">
      <c r="A61" s="21" t="s">
        <v>31</v>
      </c>
      <c r="B61" s="26" t="s">
        <v>103</v>
      </c>
      <c r="C61" s="23">
        <f>C47+C57</f>
        <v>2568187</v>
      </c>
      <c r="D61" s="23">
        <f t="shared" ref="D61:I61" si="12">D47+D57</f>
        <v>3111406</v>
      </c>
      <c r="E61" s="23">
        <f t="shared" si="12"/>
        <v>2052433</v>
      </c>
      <c r="F61" s="23">
        <f t="shared" si="12"/>
        <v>35058</v>
      </c>
      <c r="G61" s="23">
        <v>38487</v>
      </c>
      <c r="H61" s="23">
        <v>26414</v>
      </c>
      <c r="I61" s="23">
        <f t="shared" si="12"/>
        <v>0</v>
      </c>
      <c r="J61" s="24">
        <f t="shared" si="11"/>
        <v>2603245</v>
      </c>
      <c r="K61" s="24">
        <f t="shared" si="9"/>
        <v>3149893</v>
      </c>
      <c r="L61" s="24">
        <f t="shared" si="9"/>
        <v>2078847</v>
      </c>
    </row>
    <row r="62" spans="1:12" ht="68.25" x14ac:dyDescent="0.25">
      <c r="A62" s="21" t="s">
        <v>33</v>
      </c>
      <c r="B62" s="22" t="s">
        <v>104</v>
      </c>
      <c r="C62" s="23">
        <v>0</v>
      </c>
      <c r="D62" s="23">
        <v>0</v>
      </c>
      <c r="E62" s="23"/>
      <c r="F62" s="23">
        <v>0</v>
      </c>
      <c r="G62" s="23">
        <v>0</v>
      </c>
      <c r="H62" s="23">
        <v>0</v>
      </c>
      <c r="I62" s="23">
        <v>0</v>
      </c>
      <c r="J62" s="24">
        <f t="shared" si="11"/>
        <v>0</v>
      </c>
      <c r="K62" s="24">
        <f t="shared" si="9"/>
        <v>0</v>
      </c>
      <c r="L62" s="24">
        <f t="shared" si="9"/>
        <v>0</v>
      </c>
    </row>
    <row r="63" spans="1:12" ht="34.5" x14ac:dyDescent="0.25">
      <c r="A63" s="21" t="s">
        <v>41</v>
      </c>
      <c r="B63" s="22" t="s">
        <v>105</v>
      </c>
      <c r="C63" s="23">
        <v>0</v>
      </c>
      <c r="D63" s="23">
        <v>0</v>
      </c>
      <c r="E63" s="23"/>
      <c r="F63" s="23">
        <v>0</v>
      </c>
      <c r="G63" s="23">
        <v>0</v>
      </c>
      <c r="H63" s="23">
        <v>0</v>
      </c>
      <c r="I63" s="23">
        <v>0</v>
      </c>
      <c r="J63" s="24">
        <f t="shared" si="11"/>
        <v>0</v>
      </c>
      <c r="K63" s="24">
        <f t="shared" si="9"/>
        <v>0</v>
      </c>
      <c r="L63" s="24">
        <f t="shared" si="9"/>
        <v>0</v>
      </c>
    </row>
    <row r="64" spans="1:12" ht="34.5" x14ac:dyDescent="0.25">
      <c r="A64" s="21" t="s">
        <v>43</v>
      </c>
      <c r="B64" s="22" t="s">
        <v>106</v>
      </c>
      <c r="C64" s="23">
        <f>SUM(C65:C67)</f>
        <v>845464</v>
      </c>
      <c r="D64" s="23">
        <f t="shared" ref="D64:E64" si="13">SUM(D65:D67)</f>
        <v>897530</v>
      </c>
      <c r="E64" s="23">
        <f t="shared" si="13"/>
        <v>823150</v>
      </c>
      <c r="F64" s="23">
        <v>0</v>
      </c>
      <c r="G64" s="23">
        <v>0</v>
      </c>
      <c r="H64" s="23">
        <v>0</v>
      </c>
      <c r="I64" s="23">
        <f>SUM(I65:I67)</f>
        <v>0</v>
      </c>
      <c r="J64" s="24">
        <f t="shared" si="11"/>
        <v>845464</v>
      </c>
      <c r="K64" s="24">
        <f t="shared" si="9"/>
        <v>897530</v>
      </c>
      <c r="L64" s="24">
        <f t="shared" si="9"/>
        <v>823150</v>
      </c>
    </row>
    <row r="65" spans="1:12" ht="57" x14ac:dyDescent="0.25">
      <c r="A65" s="21"/>
      <c r="B65" s="22" t="s">
        <v>107</v>
      </c>
      <c r="C65" s="23"/>
      <c r="D65" s="23">
        <v>47477</v>
      </c>
      <c r="E65" s="23">
        <v>22781</v>
      </c>
      <c r="F65" s="23">
        <v>0</v>
      </c>
      <c r="G65" s="23">
        <v>0</v>
      </c>
      <c r="H65" s="23">
        <v>0</v>
      </c>
      <c r="I65" s="23">
        <v>0</v>
      </c>
      <c r="J65" s="24">
        <v>0</v>
      </c>
      <c r="K65" s="24">
        <f t="shared" si="9"/>
        <v>47477</v>
      </c>
      <c r="L65" s="24">
        <f t="shared" si="9"/>
        <v>22781</v>
      </c>
    </row>
    <row r="66" spans="1:12" ht="45.75" x14ac:dyDescent="0.25">
      <c r="A66" s="21"/>
      <c r="B66" s="22" t="s">
        <v>108</v>
      </c>
      <c r="C66" s="23">
        <v>845464</v>
      </c>
      <c r="D66" s="23">
        <v>850053</v>
      </c>
      <c r="E66" s="23">
        <v>800369</v>
      </c>
      <c r="F66" s="23">
        <v>0</v>
      </c>
      <c r="G66" s="23">
        <v>0</v>
      </c>
      <c r="H66" s="23">
        <v>0</v>
      </c>
      <c r="I66" s="23">
        <v>0</v>
      </c>
      <c r="J66" s="24">
        <f>C66+F66+I66</f>
        <v>845464</v>
      </c>
      <c r="K66" s="24">
        <f t="shared" si="9"/>
        <v>850053</v>
      </c>
      <c r="L66" s="24">
        <f t="shared" si="9"/>
        <v>800369</v>
      </c>
    </row>
    <row r="67" spans="1:12" ht="57" x14ac:dyDescent="0.25">
      <c r="A67" s="27"/>
      <c r="B67" s="22" t="s">
        <v>109</v>
      </c>
      <c r="C67" s="23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4">
        <v>0</v>
      </c>
      <c r="K67" s="24">
        <f t="shared" si="9"/>
        <v>0</v>
      </c>
      <c r="L67" s="24">
        <f t="shared" si="9"/>
        <v>0</v>
      </c>
    </row>
    <row r="68" spans="1:12" ht="34.5" x14ac:dyDescent="0.25">
      <c r="A68" s="21" t="s">
        <v>45</v>
      </c>
      <c r="B68" s="22" t="s">
        <v>110</v>
      </c>
      <c r="C68" s="23">
        <v>0</v>
      </c>
      <c r="D68" s="23">
        <v>0</v>
      </c>
      <c r="E68" s="23">
        <v>0</v>
      </c>
      <c r="F68" s="23">
        <v>0</v>
      </c>
      <c r="G68" s="23">
        <v>0</v>
      </c>
      <c r="H68" s="23">
        <v>0</v>
      </c>
      <c r="I68" s="23">
        <v>0</v>
      </c>
      <c r="J68" s="24">
        <f>C68+F68+I68</f>
        <v>0</v>
      </c>
      <c r="K68" s="24">
        <f t="shared" si="9"/>
        <v>0</v>
      </c>
      <c r="L68" s="24">
        <f t="shared" si="9"/>
        <v>0</v>
      </c>
    </row>
    <row r="69" spans="1:12" ht="45.75" x14ac:dyDescent="0.25">
      <c r="A69" s="21" t="s">
        <v>47</v>
      </c>
      <c r="B69" s="26" t="s">
        <v>111</v>
      </c>
      <c r="C69" s="23">
        <f>C62+C63+C64+C68</f>
        <v>845464</v>
      </c>
      <c r="D69" s="23">
        <f t="shared" ref="D69:I69" si="14">D62+D63+D64+D68</f>
        <v>897530</v>
      </c>
      <c r="E69" s="23">
        <f t="shared" si="14"/>
        <v>823150</v>
      </c>
      <c r="F69" s="23">
        <f t="shared" si="14"/>
        <v>0</v>
      </c>
      <c r="G69" s="23">
        <f t="shared" si="14"/>
        <v>0</v>
      </c>
      <c r="H69" s="23">
        <f t="shared" si="14"/>
        <v>0</v>
      </c>
      <c r="I69" s="23">
        <f t="shared" si="14"/>
        <v>0</v>
      </c>
      <c r="J69" s="24">
        <f>C69+F69+I69</f>
        <v>845464</v>
      </c>
      <c r="K69" s="24">
        <f t="shared" si="9"/>
        <v>897530</v>
      </c>
      <c r="L69" s="24">
        <f t="shared" si="9"/>
        <v>823150</v>
      </c>
    </row>
    <row r="70" spans="1:12" ht="68.25" x14ac:dyDescent="0.25">
      <c r="A70" s="21" t="s">
        <v>49</v>
      </c>
      <c r="B70" s="26" t="s">
        <v>112</v>
      </c>
      <c r="C70" s="23">
        <f>C61+C69</f>
        <v>3413651</v>
      </c>
      <c r="D70" s="23">
        <f t="shared" ref="D70:I70" si="15">D61+D69</f>
        <v>4008936</v>
      </c>
      <c r="E70" s="23">
        <f t="shared" si="15"/>
        <v>2875583</v>
      </c>
      <c r="F70" s="23">
        <f t="shared" si="15"/>
        <v>35058</v>
      </c>
      <c r="G70" s="23">
        <f t="shared" si="15"/>
        <v>38487</v>
      </c>
      <c r="H70" s="23">
        <f t="shared" si="15"/>
        <v>26414</v>
      </c>
      <c r="I70" s="23">
        <f t="shared" si="15"/>
        <v>0</v>
      </c>
      <c r="J70" s="24">
        <f>C70+F70+I70</f>
        <v>3448709</v>
      </c>
      <c r="K70" s="24">
        <f t="shared" si="9"/>
        <v>4047423</v>
      </c>
      <c r="L70" s="24">
        <f t="shared" si="9"/>
        <v>2901997</v>
      </c>
    </row>
    <row r="71" spans="1:12" ht="34.5" x14ac:dyDescent="0.25">
      <c r="A71" s="21" t="s">
        <v>51</v>
      </c>
      <c r="B71" s="22" t="s">
        <v>113</v>
      </c>
      <c r="C71" s="23">
        <v>845464</v>
      </c>
      <c r="D71" s="23">
        <v>850053</v>
      </c>
      <c r="E71" s="23">
        <v>800369</v>
      </c>
      <c r="F71" s="23">
        <v>0</v>
      </c>
      <c r="G71" s="23">
        <v>0</v>
      </c>
      <c r="H71" s="23">
        <v>0</v>
      </c>
      <c r="I71" s="23">
        <v>0</v>
      </c>
      <c r="J71" s="24">
        <f>C71+F71+I71</f>
        <v>845464</v>
      </c>
      <c r="K71" s="24">
        <f t="shared" si="9"/>
        <v>850053</v>
      </c>
      <c r="L71" s="24">
        <f t="shared" si="9"/>
        <v>800369</v>
      </c>
    </row>
    <row r="72" spans="1:12" ht="57" x14ac:dyDescent="0.25">
      <c r="A72" s="35" t="s">
        <v>53</v>
      </c>
      <c r="B72" s="22" t="s">
        <v>109</v>
      </c>
      <c r="C72" s="23">
        <v>0</v>
      </c>
      <c r="D72" s="23">
        <v>0</v>
      </c>
      <c r="E72" s="23"/>
      <c r="F72" s="23">
        <v>0</v>
      </c>
      <c r="G72" s="23">
        <v>0</v>
      </c>
      <c r="H72" s="23">
        <v>0</v>
      </c>
      <c r="I72" s="23">
        <v>0</v>
      </c>
      <c r="J72" s="24">
        <v>0</v>
      </c>
      <c r="K72" s="24">
        <f t="shared" si="9"/>
        <v>0</v>
      </c>
      <c r="L72" s="24">
        <f t="shared" si="9"/>
        <v>0</v>
      </c>
    </row>
    <row r="73" spans="1:12" ht="23.25" x14ac:dyDescent="0.25">
      <c r="A73" s="25" t="s">
        <v>55</v>
      </c>
      <c r="B73" s="38" t="s">
        <v>74</v>
      </c>
      <c r="C73" s="24">
        <f>C70-C71-C72</f>
        <v>2568187</v>
      </c>
      <c r="D73" s="24">
        <f t="shared" ref="D73:I73" si="16">D70-D71-D72</f>
        <v>3158883</v>
      </c>
      <c r="E73" s="24">
        <f t="shared" si="16"/>
        <v>2075214</v>
      </c>
      <c r="F73" s="24">
        <f t="shared" si="16"/>
        <v>35058</v>
      </c>
      <c r="G73" s="24">
        <f t="shared" si="16"/>
        <v>38487</v>
      </c>
      <c r="H73" s="24">
        <f t="shared" si="16"/>
        <v>26414</v>
      </c>
      <c r="I73" s="24">
        <f t="shared" si="16"/>
        <v>0</v>
      </c>
      <c r="J73" s="24">
        <f>C73+F73+I73</f>
        <v>2603245</v>
      </c>
      <c r="K73" s="24">
        <f t="shared" si="9"/>
        <v>3197370</v>
      </c>
      <c r="L73" s="24">
        <f t="shared" si="9"/>
        <v>2101628</v>
      </c>
    </row>
  </sheetData>
  <mergeCells count="5">
    <mergeCell ref="C2:G3"/>
    <mergeCell ref="I2:K3"/>
    <mergeCell ref="K4:L4"/>
    <mergeCell ref="C43:G44"/>
    <mergeCell ref="I43:J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Cserép Zsolt</dc:creator>
  <cp:lastModifiedBy>Cserép Zsolt</cp:lastModifiedBy>
  <dcterms:created xsi:type="dcterms:W3CDTF">2018-05-31T12:35:30Z</dcterms:created>
  <dcterms:modified xsi:type="dcterms:W3CDTF">2018-05-31T12:36:39Z</dcterms:modified>
</cp:coreProperties>
</file>