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2017.05.29. Bánhorváti jkv\zárszámadás rendelet\"/>
    </mc:Choice>
  </mc:AlternateContent>
  <bookViews>
    <workbookView xWindow="0" yWindow="0" windowWidth="19200" windowHeight="1099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  <c r="D109" i="1" s="1"/>
  <c r="C108" i="1"/>
  <c r="C109" i="1" s="1"/>
  <c r="B108" i="1"/>
  <c r="B109" i="1" s="1"/>
  <c r="D103" i="1"/>
  <c r="C103" i="1"/>
  <c r="B103" i="1"/>
  <c r="D100" i="1"/>
  <c r="E100" i="1" s="1"/>
  <c r="C100" i="1"/>
  <c r="B100" i="1"/>
  <c r="D93" i="1"/>
  <c r="E93" i="1" s="1"/>
  <c r="C93" i="1"/>
  <c r="B93" i="1"/>
  <c r="D89" i="1"/>
  <c r="E89" i="1" s="1"/>
  <c r="C89" i="1"/>
  <c r="B89" i="1"/>
  <c r="D84" i="1"/>
  <c r="E84" i="1" s="1"/>
  <c r="C84" i="1"/>
  <c r="B84" i="1"/>
  <c r="D77" i="1"/>
  <c r="E77" i="1" s="1"/>
  <c r="C77" i="1"/>
  <c r="B77" i="1"/>
  <c r="D70" i="1"/>
  <c r="E70" i="1" s="1"/>
  <c r="C70" i="1"/>
  <c r="B70" i="1"/>
  <c r="D67" i="1"/>
  <c r="D85" i="1" s="1"/>
  <c r="C67" i="1"/>
  <c r="C85" i="1" s="1"/>
  <c r="B67" i="1"/>
  <c r="B85" i="1" s="1"/>
  <c r="E64" i="1"/>
  <c r="D62" i="1"/>
  <c r="E62" i="1" s="1"/>
  <c r="C62" i="1"/>
  <c r="B62" i="1"/>
  <c r="D58" i="1"/>
  <c r="E58" i="1" s="1"/>
  <c r="C58" i="1"/>
  <c r="C63" i="1" s="1"/>
  <c r="B58" i="1"/>
  <c r="B63" i="1" s="1"/>
  <c r="B104" i="1" s="1"/>
  <c r="B111" i="1" s="1"/>
  <c r="D40" i="1"/>
  <c r="D41" i="1" s="1"/>
  <c r="C40" i="1"/>
  <c r="C41" i="1" s="1"/>
  <c r="B40" i="1"/>
  <c r="B41" i="1" s="1"/>
  <c r="D32" i="1"/>
  <c r="E32" i="1" s="1"/>
  <c r="C32" i="1"/>
  <c r="B32" i="1"/>
  <c r="D24" i="1"/>
  <c r="C24" i="1"/>
  <c r="B24" i="1"/>
  <c r="D22" i="1"/>
  <c r="D25" i="1" s="1"/>
  <c r="C22" i="1"/>
  <c r="C25" i="1" s="1"/>
  <c r="B22" i="1"/>
  <c r="B25" i="1" s="1"/>
  <c r="D18" i="1"/>
  <c r="C18" i="1"/>
  <c r="B18" i="1"/>
  <c r="D13" i="1"/>
  <c r="D15" i="1" s="1"/>
  <c r="C13" i="1"/>
  <c r="C15" i="1" s="1"/>
  <c r="C35" i="1" s="1"/>
  <c r="B13" i="1"/>
  <c r="B15" i="1" s="1"/>
  <c r="B35" i="1" s="1"/>
  <c r="B43" i="1" s="1"/>
  <c r="D35" i="1" l="1"/>
  <c r="E15" i="1"/>
  <c r="E25" i="1"/>
  <c r="C43" i="1"/>
  <c r="C104" i="1"/>
  <c r="C111" i="1" s="1"/>
  <c r="E85" i="1"/>
  <c r="E13" i="1"/>
  <c r="D63" i="1"/>
  <c r="E67" i="1"/>
  <c r="E63" i="1" l="1"/>
  <c r="D104" i="1"/>
  <c r="E35" i="1"/>
  <c r="D43" i="1"/>
  <c r="E43" i="1" s="1"/>
  <c r="E104" i="1" l="1"/>
  <c r="D111" i="1"/>
  <c r="E111" i="1" s="1"/>
</calcChain>
</file>

<file path=xl/sharedStrings.xml><?xml version="1.0" encoding="utf-8"?>
<sst xmlns="http://schemas.openxmlformats.org/spreadsheetml/2006/main" count="109" uniqueCount="104">
  <si>
    <t>Bánhorváti Község Önkormányzatának Összevont konszolidált bevételei 2016. évi  (Ft-ban)</t>
  </si>
  <si>
    <t>Megnevezés</t>
  </si>
  <si>
    <t>Ered. ei.</t>
  </si>
  <si>
    <t>Mód. ei.</t>
  </si>
  <si>
    <t>Teljesítés</t>
  </si>
  <si>
    <t>Telj. %</t>
  </si>
  <si>
    <t>Helyi önkormányzatok müködésének általános támogatása</t>
  </si>
  <si>
    <t>Települési önkormányzat egyes köznevelési feladatainak támogatása</t>
  </si>
  <si>
    <t xml:space="preserve">Települési önk. szociális, gyermekjóléti és gyermekétkeztetési feladatok </t>
  </si>
  <si>
    <t>Települési önkormányzatok kulturális feladatainak támogatása</t>
  </si>
  <si>
    <t>Müködési célú központosított előirányzatok</t>
  </si>
  <si>
    <t>Működési célú költségvetési támogatásoki és kiegészítő támogatások</t>
  </si>
  <si>
    <t>Elszámolásból származó bevételek</t>
  </si>
  <si>
    <t>Önkormányzatok működési támogatásai</t>
  </si>
  <si>
    <t>Egyéb működési célú támogatások bevételei államháztartáson belülről</t>
  </si>
  <si>
    <t>Müködési célú támogatások államháztartáson belülről</t>
  </si>
  <si>
    <t>Felhalmozási célú önkormányzati támogatások</t>
  </si>
  <si>
    <t>Egyéb felhalmozási célú támogatások bevételei államháztartáson belülről</t>
  </si>
  <si>
    <t>Felhalmozási célú támogatások államháztartáson belülről</t>
  </si>
  <si>
    <t>Vagyoni tipusú adók</t>
  </si>
  <si>
    <t>Értékesítési és forgalmi adók (iparűzési adó)</t>
  </si>
  <si>
    <t>Gépjárműadók</t>
  </si>
  <si>
    <t>Termékek és szolgáltatások adói</t>
  </si>
  <si>
    <t>Pótlék, bírság</t>
  </si>
  <si>
    <t>Egyéb közhatalmi bevételek</t>
  </si>
  <si>
    <t>Közhatalmi bevételek</t>
  </si>
  <si>
    <t>Szolgáltatások ellenértéke</t>
  </si>
  <si>
    <t>Tulajdonosi bevételek</t>
  </si>
  <si>
    <t>Ellátási díjak</t>
  </si>
  <si>
    <t>Kiszámlázott általános forgalmi adó</t>
  </si>
  <si>
    <t>Egyéb kapott (járó) kamatok és kamatjellegű bevételek</t>
  </si>
  <si>
    <t>Egyéb működési bevételek</t>
  </si>
  <si>
    <t>Működési bevételek</t>
  </si>
  <si>
    <t>Egyéb felhalmozási célú átvett pénzeszközök</t>
  </si>
  <si>
    <t>Felhalmozási célú átvett pénzeszköz</t>
  </si>
  <si>
    <t>KÖLTSÉGVETÉSI BEVÉTELEK</t>
  </si>
  <si>
    <t>Hitel-, kölcsönfelvétel pénzügyi vállalkozástól</t>
  </si>
  <si>
    <t>Előző évi költségvetési maradványának igénybevétele</t>
  </si>
  <si>
    <t>Államháztartáson belüli megelőlegzések</t>
  </si>
  <si>
    <t>Belföldi finanszírozási bevételek</t>
  </si>
  <si>
    <t>FINANSZÍROZÁSI BEVÉTELEK</t>
  </si>
  <si>
    <t>BEVÉTELEK ÖSSZESEN</t>
  </si>
  <si>
    <t>Bánhorváti Község Önkormányzatának Összevont Konszolidált kiadásai 2016. évi  (Ft-ban)</t>
  </si>
  <si>
    <t>Törvény szerinti illetmények, munkabérel</t>
  </si>
  <si>
    <t>Készenléti,ügyeleti,helyettetsítési díj, túlóra, túlszolgálat</t>
  </si>
  <si>
    <t>Jubileumi jutalom</t>
  </si>
  <si>
    <t>Béren kívüli juttatások</t>
  </si>
  <si>
    <t>Közlekedési költségtérítés</t>
  </si>
  <si>
    <t>Egyéb költségtérítés</t>
  </si>
  <si>
    <t>Foglalkoztatottak egyéb személyi juttatásai</t>
  </si>
  <si>
    <t>Foglalkoztatottak személyi juttatásai</t>
  </si>
  <si>
    <t>Választott tisztségviselők juttatásai</t>
  </si>
  <si>
    <t>Munkavégzésre ir. egyéb jogviszonyban nem saját fogl.-nak fiz. juttatások</t>
  </si>
  <si>
    <t>Egyéb külső személyi juttatások</t>
  </si>
  <si>
    <t>Külső személyi juttatások</t>
  </si>
  <si>
    <t>Személyi juttatások</t>
  </si>
  <si>
    <t>Munkaadókat terhelő járulékok és szociális hozzájárulási adó</t>
  </si>
  <si>
    <t>Szakmai anyagok beszerzése</t>
  </si>
  <si>
    <t>Üzemeltetési anyagok beszerzése</t>
  </si>
  <si>
    <t>Készletbeszerzés</t>
  </si>
  <si>
    <t>Informatikai szolgáltatások igénybevétele</t>
  </si>
  <si>
    <t>Egyéb kommunikációs szolgáltatások</t>
  </si>
  <si>
    <t>Kommunikációs szolgáltatások</t>
  </si>
  <si>
    <t>Közüzemi díjak</t>
  </si>
  <si>
    <t>Vásárolt élelmezés</t>
  </si>
  <si>
    <t>Bérleti és lízing díjak</t>
  </si>
  <si>
    <t>Karbantartási, kisjavítási szolgáltatások</t>
  </si>
  <si>
    <t>Szakmai tevékenységet segítő szolgáltatások</t>
  </si>
  <si>
    <t>Egyéb szolgáltatások</t>
  </si>
  <si>
    <t>Szolgáltatási kiadások</t>
  </si>
  <si>
    <t>Kiküldetések, reklám- és propagandakiadások</t>
  </si>
  <si>
    <t>Működési célú előzetesen felszámított általános forgalmi adó</t>
  </si>
  <si>
    <t>Fizetendő általános forgalmi adó</t>
  </si>
  <si>
    <t>Egyéb pénzügyi műveletek kiadásai</t>
  </si>
  <si>
    <t>Kamatkiadások</t>
  </si>
  <si>
    <t>Egyéb dologi kiadások</t>
  </si>
  <si>
    <t>Különféle befizetések és egyéb dologi kiadások</t>
  </si>
  <si>
    <t>Dologi kiadások</t>
  </si>
  <si>
    <t>Családi támogatások</t>
  </si>
  <si>
    <t>Lakhatással kapcsolatos ellátások</t>
  </si>
  <si>
    <t>Egyéb nem intézményi ellátások (települési tám., szoc. tám., stb.)</t>
  </si>
  <si>
    <t>Ellátottak pénzbeli juttatásai</t>
  </si>
  <si>
    <t>Elvonások és befizetések</t>
  </si>
  <si>
    <t>Egyéb működési célú támogatások államháztartáson belülre</t>
  </si>
  <si>
    <t>Egyéb működési célú támogatások államháztartáson kívülre</t>
  </si>
  <si>
    <t>Egyéb működési célú kiadások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</si>
  <si>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</si>
  <si>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</si>
  <si>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</si>
  <si>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</si>
  <si>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</si>
  <si>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</si>
  <si>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</si>
  <si>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</si>
  <si>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</si>
  <si>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</si>
  <si>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KÖLTSÉGVETÉSI KIADÁSOK</t>
  </si>
  <si>
    <t>Államháztartáson belüli megelőlegzések visszafizetése</t>
  </si>
  <si>
    <t>Központi, irányító szervi támogatás</t>
  </si>
  <si>
    <t>Belföldi finanszírozási kiadások</t>
  </si>
  <si>
    <t>FINANSZÍROZÁSI KIADÁSOK</t>
  </si>
  <si>
    <t>KIADÁSOK ÖSSZESEN</t>
  </si>
  <si>
    <t>12. melléklet a Bánhorváti Községi Önkormányzat  2016. évi zárszámadásról szóló 6/2017. (V. 30.) önkormányzati rendeletéhez</t>
  </si>
  <si>
    <t>12. melléklet a Bánhorváti Községi Önkormányzat 2016. évi zárszámadásról szóló 6/2017. (V. 30.)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</si>
</sst>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3" fillId="0" borderId="8" xfId="0" applyNumberFormat="1" applyFont="1" applyBorder="1"/>
    <xf numFmtId="3" fontId="3" fillId="0" borderId="9" xfId="0" applyNumberFormat="1" applyFont="1" applyBorder="1"/>
    <xf numFmtId="3" fontId="2" fillId="0" borderId="8" xfId="0" applyNumberFormat="1" applyFont="1" applyBorder="1"/>
    <xf numFmtId="9" fontId="2" fillId="0" borderId="9" xfId="1" applyFont="1" applyBorder="1"/>
    <xf numFmtId="3" fontId="2" fillId="3" borderId="8" xfId="0" applyNumberFormat="1" applyFont="1" applyFill="1" applyBorder="1" applyAlignment="1">
      <alignment vertical="center"/>
    </xf>
    <xf numFmtId="9" fontId="2" fillId="3" borderId="9" xfId="1" applyFont="1" applyFill="1" applyBorder="1" applyAlignment="1">
      <alignment vertical="center"/>
    </xf>
    <xf numFmtId="9" fontId="2" fillId="4" borderId="9" xfId="1" applyFont="1" applyFill="1" applyBorder="1" applyAlignment="1">
      <alignment vertical="center"/>
    </xf>
    <xf numFmtId="3" fontId="3" fillId="4" borderId="8" xfId="0" applyNumberFormat="1" applyFont="1" applyFill="1" applyBorder="1" applyAlignment="1">
      <alignment vertical="center"/>
    </xf>
    <xf numFmtId="3" fontId="2" fillId="2" borderId="8" xfId="0" applyNumberFormat="1" applyFont="1" applyFill="1" applyBorder="1" applyAlignment="1">
      <alignment vertical="center"/>
    </xf>
    <xf numFmtId="3" fontId="3" fillId="0" borderId="11" xfId="0" applyNumberFormat="1" applyFont="1" applyBorder="1"/>
    <xf numFmtId="3" fontId="3" fillId="0" borderId="12" xfId="0" applyNumberFormat="1" applyFont="1" applyBorder="1"/>
    <xf numFmtId="3" fontId="2" fillId="2" borderId="14" xfId="0" applyNumberFormat="1" applyFont="1" applyFill="1" applyBorder="1" applyAlignment="1">
      <alignment vertical="center"/>
    </xf>
    <xf numFmtId="9" fontId="2" fillId="3" borderId="15" xfId="1" applyFont="1" applyFill="1" applyBorder="1" applyAlignment="1">
      <alignment vertical="center"/>
    </xf>
    <xf numFmtId="3" fontId="3" fillId="5" borderId="17" xfId="0" applyNumberFormat="1" applyFont="1" applyFill="1" applyBorder="1" applyAlignment="1">
      <alignment vertical="center"/>
    </xf>
    <xf numFmtId="9" fontId="3" fillId="4" borderId="18" xfId="1" applyFont="1" applyFill="1" applyBorder="1" applyAlignment="1">
      <alignment vertical="center"/>
    </xf>
    <xf numFmtId="3" fontId="3" fillId="2" borderId="14" xfId="0" applyNumberFormat="1" applyFont="1" applyFill="1" applyBorder="1" applyAlignment="1">
      <alignment vertical="center"/>
    </xf>
    <xf numFmtId="9" fontId="2" fillId="3" borderId="18" xfId="1" applyFont="1" applyFill="1" applyBorder="1" applyAlignment="1">
      <alignment vertical="center"/>
    </xf>
    <xf numFmtId="3" fontId="2" fillId="3" borderId="20" xfId="0" applyNumberFormat="1" applyFont="1" applyFill="1" applyBorder="1" applyAlignment="1">
      <alignment vertical="center"/>
    </xf>
    <xf numFmtId="9" fontId="2" fillId="3" borderId="21" xfId="1" applyFont="1" applyFill="1" applyBorder="1" applyAlignment="1">
      <alignment vertical="center"/>
    </xf>
    <xf numFmtId="3" fontId="3" fillId="0" borderId="14" xfId="0" applyNumberFormat="1" applyFont="1" applyBorder="1"/>
    <xf numFmtId="3" fontId="3" fillId="0" borderId="15" xfId="0" applyNumberFormat="1" applyFont="1" applyBorder="1"/>
    <xf numFmtId="3" fontId="3" fillId="0" borderId="20" xfId="0" applyNumberFormat="1" applyFont="1" applyBorder="1"/>
    <xf numFmtId="3" fontId="3" fillId="0" borderId="21" xfId="0" applyNumberFormat="1" applyFont="1" applyBorder="1"/>
    <xf numFmtId="3" fontId="2" fillId="2" borderId="5" xfId="0" applyNumberFormat="1" applyFont="1" applyFill="1" applyBorder="1" applyAlignment="1">
      <alignment vertical="center"/>
    </xf>
    <xf numFmtId="9" fontId="2" fillId="3" borderId="6" xfId="1" applyFont="1" applyFill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9" fontId="2" fillId="0" borderId="21" xfId="1" applyFont="1" applyFill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9" fontId="2" fillId="0" borderId="24" xfId="1" applyFont="1" applyFill="1" applyBorder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3" fontId="2" fillId="0" borderId="23" xfId="0" applyNumberFormat="1" applyFont="1" applyBorder="1"/>
    <xf numFmtId="9" fontId="2" fillId="0" borderId="24" xfId="1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9" fontId="3" fillId="0" borderId="9" xfId="1" applyFont="1" applyBorder="1"/>
    <xf numFmtId="9" fontId="2" fillId="3" borderId="12" xfId="1" applyFont="1" applyFill="1" applyBorder="1" applyAlignment="1">
      <alignment vertical="center"/>
    </xf>
    <xf numFmtId="3" fontId="3" fillId="5" borderId="26" xfId="0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4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3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2" fillId="2" borderId="13" xfId="0" applyFont="1" applyFill="1" applyBorder="1" applyAlignment="1">
      <alignment vertical="center" wrapText="1"/>
    </xf>
    <xf numFmtId="0" fontId="3" fillId="5" borderId="16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13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5" borderId="25" xfId="0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tabSelected="1" topLeftCell="A84" workbookViewId="0">
      <selection activeCell="I47" sqref="I47"/>
    </sheetView>
  </sheetViews>
  <sheetFormatPr defaultRowHeight="15" x14ac:dyDescent="0.25"/>
  <cols>
    <col min="1" max="1" width="46.85546875" style="58" customWidth="1"/>
    <col min="2" max="2" width="13" customWidth="1"/>
    <col min="3" max="3" width="12.42578125" customWidth="1"/>
    <col min="4" max="4" width="13" customWidth="1"/>
  </cols>
  <sheetData>
    <row r="1" spans="1:5" x14ac:dyDescent="0.25">
      <c r="A1" s="46"/>
      <c r="B1" s="1"/>
      <c r="C1" s="1"/>
      <c r="D1" s="1"/>
      <c r="E1" s="1"/>
    </row>
    <row r="2" spans="1:5" ht="30.75" customHeight="1" x14ac:dyDescent="0.25">
      <c r="A2" s="67" t="s">
        <v>102</v>
      </c>
      <c r="B2" s="67"/>
      <c r="C2" s="67"/>
      <c r="D2" s="67"/>
      <c r="E2" s="67"/>
    </row>
    <row r="3" spans="1:5" x14ac:dyDescent="0.25">
      <c r="A3" s="47"/>
      <c r="B3" s="2"/>
      <c r="C3" s="2"/>
      <c r="D3" s="2"/>
      <c r="E3" s="2"/>
    </row>
    <row r="4" spans="1:5" x14ac:dyDescent="0.25">
      <c r="A4" s="3" t="s">
        <v>0</v>
      </c>
      <c r="B4" s="4"/>
      <c r="C4" s="4"/>
      <c r="D4" s="4"/>
      <c r="E4" s="5"/>
    </row>
    <row r="5" spans="1:5" x14ac:dyDescent="0.25">
      <c r="A5" s="48" t="s">
        <v>1</v>
      </c>
      <c r="B5" s="6" t="s">
        <v>2</v>
      </c>
      <c r="C5" s="6" t="s">
        <v>3</v>
      </c>
      <c r="D5" s="6" t="s">
        <v>4</v>
      </c>
      <c r="E5" s="7" t="s">
        <v>5</v>
      </c>
    </row>
    <row r="6" spans="1:5" ht="30" x14ac:dyDescent="0.25">
      <c r="A6" s="49" t="s">
        <v>6</v>
      </c>
      <c r="B6" s="8">
        <v>71618512</v>
      </c>
      <c r="C6" s="8">
        <v>72230356</v>
      </c>
      <c r="D6" s="8">
        <v>72230356</v>
      </c>
      <c r="E6" s="9"/>
    </row>
    <row r="7" spans="1:5" ht="30" x14ac:dyDescent="0.25">
      <c r="A7" s="49" t="s">
        <v>7</v>
      </c>
      <c r="B7" s="8">
        <v>62956800</v>
      </c>
      <c r="C7" s="8">
        <v>61004734</v>
      </c>
      <c r="D7" s="8">
        <v>61004734</v>
      </c>
      <c r="E7" s="9"/>
    </row>
    <row r="8" spans="1:5" ht="30" x14ac:dyDescent="0.25">
      <c r="A8" s="49" t="s">
        <v>8</v>
      </c>
      <c r="B8" s="8">
        <v>31129455</v>
      </c>
      <c r="C8" s="8">
        <v>30892459</v>
      </c>
      <c r="D8" s="8">
        <v>30892459</v>
      </c>
      <c r="E8" s="9"/>
    </row>
    <row r="9" spans="1:5" ht="30" x14ac:dyDescent="0.25">
      <c r="A9" s="49" t="s">
        <v>9</v>
      </c>
      <c r="B9" s="8">
        <v>1656420</v>
      </c>
      <c r="C9" s="8">
        <v>1656420</v>
      </c>
      <c r="D9" s="8">
        <v>1656420</v>
      </c>
      <c r="E9" s="9"/>
    </row>
    <row r="10" spans="1:5" x14ac:dyDescent="0.25">
      <c r="A10" s="49" t="s">
        <v>10</v>
      </c>
      <c r="B10" s="8"/>
      <c r="C10" s="8"/>
      <c r="D10" s="8"/>
      <c r="E10" s="9"/>
    </row>
    <row r="11" spans="1:5" ht="30" x14ac:dyDescent="0.25">
      <c r="A11" s="49" t="s">
        <v>11</v>
      </c>
      <c r="B11" s="8">
        <v>0</v>
      </c>
      <c r="C11" s="8">
        <v>7495312</v>
      </c>
      <c r="D11" s="8">
        <v>7495312</v>
      </c>
      <c r="E11" s="9"/>
    </row>
    <row r="12" spans="1:5" x14ac:dyDescent="0.25">
      <c r="A12" s="49" t="s">
        <v>12</v>
      </c>
      <c r="B12" s="8">
        <v>0</v>
      </c>
      <c r="C12" s="8">
        <v>4537</v>
      </c>
      <c r="D12" s="8">
        <v>4537</v>
      </c>
      <c r="E12" s="9"/>
    </row>
    <row r="13" spans="1:5" x14ac:dyDescent="0.25">
      <c r="A13" s="50" t="s">
        <v>13</v>
      </c>
      <c r="B13" s="10">
        <f>SUM(B6:B12)</f>
        <v>167361187</v>
      </c>
      <c r="C13" s="10">
        <f>SUM(C6:C12)</f>
        <v>173283818</v>
      </c>
      <c r="D13" s="10">
        <f>SUM(D6:D12)</f>
        <v>173283818</v>
      </c>
      <c r="E13" s="11">
        <f>D13/B13</f>
        <v>1.035388318559189</v>
      </c>
    </row>
    <row r="14" spans="1:5" ht="30" x14ac:dyDescent="0.25">
      <c r="A14" s="49" t="s">
        <v>14</v>
      </c>
      <c r="B14" s="8">
        <v>163607813</v>
      </c>
      <c r="C14" s="8">
        <v>86906059</v>
      </c>
      <c r="D14" s="8">
        <v>93679232</v>
      </c>
      <c r="E14" s="9"/>
    </row>
    <row r="15" spans="1:5" ht="28.5" x14ac:dyDescent="0.25">
      <c r="A15" s="51" t="s">
        <v>15</v>
      </c>
      <c r="B15" s="12">
        <f>SUM(B13:B14)</f>
        <v>330969000</v>
      </c>
      <c r="C15" s="12">
        <f>SUM(C13:C14)</f>
        <v>260189877</v>
      </c>
      <c r="D15" s="12">
        <f>SUM(D13:D14)</f>
        <v>266963050</v>
      </c>
      <c r="E15" s="13">
        <f>D15/B15</f>
        <v>0.80661043783556763</v>
      </c>
    </row>
    <row r="16" spans="1:5" x14ac:dyDescent="0.25">
      <c r="A16" s="49" t="s">
        <v>16</v>
      </c>
      <c r="B16" s="8">
        <v>0</v>
      </c>
      <c r="C16" s="8">
        <v>17949062</v>
      </c>
      <c r="D16" s="8">
        <v>17949062</v>
      </c>
      <c r="E16" s="14"/>
    </row>
    <row r="17" spans="1:5" ht="30" x14ac:dyDescent="0.25">
      <c r="A17" s="49" t="s">
        <v>17</v>
      </c>
      <c r="B17" s="8">
        <v>0</v>
      </c>
      <c r="C17" s="8">
        <v>0</v>
      </c>
      <c r="D17" s="8">
        <v>0</v>
      </c>
      <c r="E17" s="14"/>
    </row>
    <row r="18" spans="1:5" ht="28.5" x14ac:dyDescent="0.25">
      <c r="A18" s="51" t="s">
        <v>18</v>
      </c>
      <c r="B18" s="12">
        <f>SUM(B16:B17)</f>
        <v>0</v>
      </c>
      <c r="C18" s="12">
        <f>SUM(C16:C17)</f>
        <v>17949062</v>
      </c>
      <c r="D18" s="12">
        <f>SUM(D16:D17)</f>
        <v>17949062</v>
      </c>
      <c r="E18" s="13"/>
    </row>
    <row r="19" spans="1:5" x14ac:dyDescent="0.25">
      <c r="A19" s="52" t="s">
        <v>19</v>
      </c>
      <c r="B19" s="15">
        <v>0</v>
      </c>
      <c r="C19" s="15">
        <v>0</v>
      </c>
      <c r="D19" s="15">
        <v>1993915</v>
      </c>
      <c r="E19" s="14"/>
    </row>
    <row r="20" spans="1:5" x14ac:dyDescent="0.25">
      <c r="A20" s="49" t="s">
        <v>20</v>
      </c>
      <c r="B20" s="8">
        <v>25947000</v>
      </c>
      <c r="C20" s="8">
        <v>0</v>
      </c>
      <c r="D20" s="8">
        <v>14671466</v>
      </c>
      <c r="E20" s="14"/>
    </row>
    <row r="21" spans="1:5" x14ac:dyDescent="0.25">
      <c r="A21" s="49" t="s">
        <v>21</v>
      </c>
      <c r="B21" s="8">
        <v>2014000</v>
      </c>
      <c r="C21" s="8">
        <v>0</v>
      </c>
      <c r="D21" s="8">
        <v>2614192</v>
      </c>
      <c r="E21" s="14"/>
    </row>
    <row r="22" spans="1:5" x14ac:dyDescent="0.25">
      <c r="A22" s="50" t="s">
        <v>22</v>
      </c>
      <c r="B22" s="10">
        <f>SUM(B20:B21)</f>
        <v>27961000</v>
      </c>
      <c r="C22" s="10">
        <f t="shared" ref="C22:D22" si="0">SUM(C20:C21)</f>
        <v>0</v>
      </c>
      <c r="D22" s="10">
        <f t="shared" si="0"/>
        <v>17285658</v>
      </c>
      <c r="E22" s="14"/>
    </row>
    <row r="23" spans="1:5" x14ac:dyDescent="0.25">
      <c r="A23" s="49" t="s">
        <v>23</v>
      </c>
      <c r="B23" s="8">
        <v>0</v>
      </c>
      <c r="C23" s="8">
        <v>45769</v>
      </c>
      <c r="D23" s="8">
        <v>45769</v>
      </c>
      <c r="E23" s="14"/>
    </row>
    <row r="24" spans="1:5" x14ac:dyDescent="0.25">
      <c r="A24" s="50" t="s">
        <v>24</v>
      </c>
      <c r="B24" s="10">
        <f>SUM(B23)</f>
        <v>0</v>
      </c>
      <c r="C24" s="10">
        <f t="shared" ref="C24:D24" si="1">SUM(C23)</f>
        <v>45769</v>
      </c>
      <c r="D24" s="10">
        <f t="shared" si="1"/>
        <v>45769</v>
      </c>
      <c r="E24" s="14"/>
    </row>
    <row r="25" spans="1:5" x14ac:dyDescent="0.25">
      <c r="A25" s="53" t="s">
        <v>25</v>
      </c>
      <c r="B25" s="16">
        <f>B22+B24+B19</f>
        <v>27961000</v>
      </c>
      <c r="C25" s="16">
        <f t="shared" ref="C25:D25" si="2">C22+C24+C19</f>
        <v>45769</v>
      </c>
      <c r="D25" s="16">
        <f t="shared" si="2"/>
        <v>19325342</v>
      </c>
      <c r="E25" s="13">
        <f t="shared" ref="E25" si="3">D25/B25</f>
        <v>0.69115346375308462</v>
      </c>
    </row>
    <row r="26" spans="1:5" x14ac:dyDescent="0.25">
      <c r="A26" s="49" t="s">
        <v>26</v>
      </c>
      <c r="B26" s="8">
        <v>1500000</v>
      </c>
      <c r="C26" s="8">
        <v>6122870</v>
      </c>
      <c r="D26" s="8">
        <v>6501474</v>
      </c>
      <c r="E26" s="9"/>
    </row>
    <row r="27" spans="1:5" x14ac:dyDescent="0.25">
      <c r="A27" s="49" t="s">
        <v>27</v>
      </c>
      <c r="B27" s="8">
        <v>0</v>
      </c>
      <c r="C27" s="8">
        <v>11800</v>
      </c>
      <c r="D27" s="8">
        <v>11800</v>
      </c>
      <c r="E27" s="9"/>
    </row>
    <row r="28" spans="1:5" x14ac:dyDescent="0.25">
      <c r="A28" s="49" t="s">
        <v>28</v>
      </c>
      <c r="B28" s="8"/>
      <c r="C28" s="8"/>
      <c r="D28" s="8"/>
      <c r="E28" s="9"/>
    </row>
    <row r="29" spans="1:5" x14ac:dyDescent="0.25">
      <c r="A29" s="49" t="s">
        <v>29</v>
      </c>
      <c r="B29" s="8">
        <v>0</v>
      </c>
      <c r="C29" s="8">
        <v>1597776</v>
      </c>
      <c r="D29" s="8">
        <v>1597776</v>
      </c>
      <c r="E29" s="9"/>
    </row>
    <row r="30" spans="1:5" ht="30" x14ac:dyDescent="0.25">
      <c r="A30" s="49" t="s">
        <v>30</v>
      </c>
      <c r="B30" s="8">
        <v>0</v>
      </c>
      <c r="C30" s="8">
        <v>1380</v>
      </c>
      <c r="D30" s="8">
        <v>1396</v>
      </c>
      <c r="E30" s="9"/>
    </row>
    <row r="31" spans="1:5" x14ac:dyDescent="0.25">
      <c r="A31" s="54" t="s">
        <v>31</v>
      </c>
      <c r="B31" s="17">
        <v>0</v>
      </c>
      <c r="C31" s="17">
        <v>38</v>
      </c>
      <c r="D31" s="17">
        <v>47</v>
      </c>
      <c r="E31" s="18"/>
    </row>
    <row r="32" spans="1:5" x14ac:dyDescent="0.25">
      <c r="A32" s="55" t="s">
        <v>32</v>
      </c>
      <c r="B32" s="19">
        <f>SUM(B26:B31)</f>
        <v>1500000</v>
      </c>
      <c r="C32" s="19">
        <f t="shared" ref="C32" si="4">SUM(C26:C31)</f>
        <v>7733864</v>
      </c>
      <c r="D32" s="19">
        <f>SUM(D26:D31)</f>
        <v>8112493</v>
      </c>
      <c r="E32" s="20">
        <f>D32/B32</f>
        <v>5.4083286666666668</v>
      </c>
    </row>
    <row r="33" spans="1:5" x14ac:dyDescent="0.25">
      <c r="A33" s="56" t="s">
        <v>33</v>
      </c>
      <c r="B33" s="21">
        <v>0</v>
      </c>
      <c r="C33" s="21">
        <v>15240000</v>
      </c>
      <c r="D33" s="21">
        <v>15240000</v>
      </c>
      <c r="E33" s="22"/>
    </row>
    <row r="34" spans="1:5" x14ac:dyDescent="0.25">
      <c r="A34" s="55" t="s">
        <v>34</v>
      </c>
      <c r="B34" s="19"/>
      <c r="C34" s="19">
        <v>15240000</v>
      </c>
      <c r="D34" s="23">
        <v>15240000</v>
      </c>
      <c r="E34" s="24"/>
    </row>
    <row r="35" spans="1:5" x14ac:dyDescent="0.25">
      <c r="A35" s="57" t="s">
        <v>35</v>
      </c>
      <c r="B35" s="25">
        <f>B15+B18+B25+B32+B34</f>
        <v>360430000</v>
      </c>
      <c r="C35" s="25">
        <f t="shared" ref="C35:D35" si="5">C15+C18+C25+C32+C34</f>
        <v>301158572</v>
      </c>
      <c r="D35" s="25">
        <f t="shared" si="5"/>
        <v>327589947</v>
      </c>
      <c r="E35" s="26">
        <f>D35/B35</f>
        <v>0.90888646061648581</v>
      </c>
    </row>
    <row r="37" spans="1:5" x14ac:dyDescent="0.25">
      <c r="A37" s="59" t="s">
        <v>36</v>
      </c>
      <c r="B37" s="27">
        <v>0</v>
      </c>
      <c r="C37" s="27">
        <v>0</v>
      </c>
      <c r="D37" s="27">
        <v>0</v>
      </c>
      <c r="E37" s="28"/>
    </row>
    <row r="38" spans="1:5" ht="30" x14ac:dyDescent="0.25">
      <c r="A38" s="49" t="s">
        <v>37</v>
      </c>
      <c r="B38" s="8">
        <v>0</v>
      </c>
      <c r="C38" s="8">
        <v>65315000</v>
      </c>
      <c r="D38" s="8">
        <v>84377000</v>
      </c>
      <c r="E38" s="9"/>
    </row>
    <row r="39" spans="1:5" x14ac:dyDescent="0.25">
      <c r="A39" s="60" t="s">
        <v>38</v>
      </c>
      <c r="B39" s="29">
        <v>0</v>
      </c>
      <c r="C39" s="29">
        <v>5912296</v>
      </c>
      <c r="D39" s="29">
        <v>5912296</v>
      </c>
      <c r="E39" s="30"/>
    </row>
    <row r="40" spans="1:5" x14ac:dyDescent="0.25">
      <c r="A40" s="61" t="s">
        <v>39</v>
      </c>
      <c r="B40" s="31">
        <f>SUM(B37:B39)</f>
        <v>0</v>
      </c>
      <c r="C40" s="31">
        <f t="shared" ref="C40:D40" si="6">SUM(C37:C39)</f>
        <v>71227296</v>
      </c>
      <c r="D40" s="31">
        <f t="shared" si="6"/>
        <v>90289296</v>
      </c>
      <c r="E40" s="32"/>
    </row>
    <row r="41" spans="1:5" x14ac:dyDescent="0.25">
      <c r="A41" s="62" t="s">
        <v>40</v>
      </c>
      <c r="B41" s="33">
        <f>SUM(B40)</f>
        <v>0</v>
      </c>
      <c r="C41" s="33">
        <f t="shared" ref="C41:D41" si="7">SUM(C40)</f>
        <v>71227296</v>
      </c>
      <c r="D41" s="33">
        <f t="shared" si="7"/>
        <v>90289296</v>
      </c>
      <c r="E41" s="34"/>
    </row>
    <row r="42" spans="1:5" x14ac:dyDescent="0.25">
      <c r="A42" s="47"/>
      <c r="B42" s="2"/>
      <c r="C42" s="2"/>
      <c r="D42" s="2"/>
      <c r="E42" s="2"/>
    </row>
    <row r="43" spans="1:5" x14ac:dyDescent="0.25">
      <c r="A43" s="63" t="s">
        <v>41</v>
      </c>
      <c r="B43" s="35">
        <f>B35+B41</f>
        <v>360430000</v>
      </c>
      <c r="C43" s="35">
        <f>C35+C41</f>
        <v>372385868</v>
      </c>
      <c r="D43" s="35">
        <f>D35+D41</f>
        <v>417879243</v>
      </c>
      <c r="E43" s="36">
        <f>D43/B43</f>
        <v>1.1593908470438088</v>
      </c>
    </row>
    <row r="46" spans="1:5" x14ac:dyDescent="0.25">
      <c r="A46" s="46"/>
      <c r="B46" s="1"/>
      <c r="C46" s="1"/>
      <c r="D46" s="1"/>
      <c r="E46" s="1"/>
    </row>
    <row r="47" spans="1:5" ht="30.75" customHeight="1" x14ac:dyDescent="0.25">
      <c r="A47" s="67" t="s">
        <v>103</v>
      </c>
      <c r="B47" s="67"/>
      <c r="C47" s="67"/>
      <c r="D47" s="67"/>
      <c r="E47" s="67"/>
    </row>
    <row r="48" spans="1:5" x14ac:dyDescent="0.25">
      <c r="A48" s="47"/>
      <c r="B48" s="2"/>
      <c r="C48" s="2"/>
      <c r="D48" s="2"/>
      <c r="E48" s="2"/>
    </row>
    <row r="49" spans="1:5" x14ac:dyDescent="0.25">
      <c r="A49" s="3" t="s">
        <v>42</v>
      </c>
      <c r="B49" s="4"/>
      <c r="C49" s="4"/>
      <c r="D49" s="4"/>
      <c r="E49" s="5"/>
    </row>
    <row r="50" spans="1:5" x14ac:dyDescent="0.25">
      <c r="A50" s="48" t="s">
        <v>1</v>
      </c>
      <c r="B50" s="37" t="s">
        <v>2</v>
      </c>
      <c r="C50" s="37" t="s">
        <v>3</v>
      </c>
      <c r="D50" s="37" t="s">
        <v>4</v>
      </c>
      <c r="E50" s="38" t="s">
        <v>5</v>
      </c>
    </row>
    <row r="51" spans="1:5" x14ac:dyDescent="0.25">
      <c r="A51" s="49" t="s">
        <v>43</v>
      </c>
      <c r="B51" s="8">
        <v>69939000</v>
      </c>
      <c r="C51" s="8">
        <v>69939000</v>
      </c>
      <c r="D51" s="8">
        <v>107744033</v>
      </c>
      <c r="E51" s="9"/>
    </row>
    <row r="52" spans="1:5" ht="30" x14ac:dyDescent="0.25">
      <c r="A52" s="49" t="s">
        <v>44</v>
      </c>
      <c r="B52" s="8"/>
      <c r="C52" s="8"/>
      <c r="D52" s="8">
        <v>609494</v>
      </c>
      <c r="E52" s="9"/>
    </row>
    <row r="53" spans="1:5" x14ac:dyDescent="0.25">
      <c r="A53" s="49" t="s">
        <v>45</v>
      </c>
      <c r="B53" s="8"/>
      <c r="C53" s="8"/>
      <c r="D53" s="8">
        <v>390000</v>
      </c>
      <c r="E53" s="9"/>
    </row>
    <row r="54" spans="1:5" x14ac:dyDescent="0.25">
      <c r="A54" s="49" t="s">
        <v>46</v>
      </c>
      <c r="B54" s="8">
        <v>0</v>
      </c>
      <c r="C54" s="8">
        <v>213928</v>
      </c>
      <c r="D54" s="8">
        <v>4117099</v>
      </c>
      <c r="E54" s="9"/>
    </row>
    <row r="55" spans="1:5" x14ac:dyDescent="0.25">
      <c r="A55" s="49" t="s">
        <v>47</v>
      </c>
      <c r="B55" s="8">
        <v>550000</v>
      </c>
      <c r="C55" s="8">
        <v>550000</v>
      </c>
      <c r="D55" s="8">
        <v>263003</v>
      </c>
      <c r="E55" s="9"/>
    </row>
    <row r="56" spans="1:5" x14ac:dyDescent="0.25">
      <c r="A56" s="54" t="s">
        <v>48</v>
      </c>
      <c r="B56" s="17">
        <v>1560000</v>
      </c>
      <c r="C56" s="17">
        <v>1560000</v>
      </c>
      <c r="D56" s="17">
        <v>0</v>
      </c>
      <c r="E56" s="18"/>
    </row>
    <row r="57" spans="1:5" x14ac:dyDescent="0.25">
      <c r="A57" s="54" t="s">
        <v>49</v>
      </c>
      <c r="B57" s="17">
        <v>0</v>
      </c>
      <c r="C57" s="17">
        <v>144424</v>
      </c>
      <c r="D57" s="17">
        <v>2125045</v>
      </c>
      <c r="E57" s="18"/>
    </row>
    <row r="58" spans="1:5" x14ac:dyDescent="0.25">
      <c r="A58" s="64" t="s">
        <v>50</v>
      </c>
      <c r="B58" s="39">
        <f>SUM(B51:B57)</f>
        <v>72049000</v>
      </c>
      <c r="C58" s="39">
        <f t="shared" ref="C58:D58" si="8">SUM(C51:C57)</f>
        <v>72407352</v>
      </c>
      <c r="D58" s="39">
        <f t="shared" si="8"/>
        <v>115248674</v>
      </c>
      <c r="E58" s="40">
        <f>D58/B58</f>
        <v>1.5995874196727227</v>
      </c>
    </row>
    <row r="59" spans="1:5" x14ac:dyDescent="0.25">
      <c r="A59" s="65" t="s">
        <v>51</v>
      </c>
      <c r="B59" s="41">
        <v>3120000</v>
      </c>
      <c r="C59" s="41">
        <v>7418857</v>
      </c>
      <c r="D59" s="41">
        <v>7418857</v>
      </c>
      <c r="E59" s="42"/>
    </row>
    <row r="60" spans="1:5" ht="30" x14ac:dyDescent="0.25">
      <c r="A60" s="49" t="s">
        <v>52</v>
      </c>
      <c r="B60" s="8">
        <v>4560000</v>
      </c>
      <c r="C60" s="8">
        <v>4560000</v>
      </c>
      <c r="D60" s="8">
        <v>1055467</v>
      </c>
      <c r="E60" s="9"/>
    </row>
    <row r="61" spans="1:5" x14ac:dyDescent="0.25">
      <c r="A61" s="49" t="s">
        <v>53</v>
      </c>
      <c r="B61" s="8">
        <v>0</v>
      </c>
      <c r="C61" s="8">
        <v>895606</v>
      </c>
      <c r="D61" s="8">
        <v>2345309</v>
      </c>
      <c r="E61" s="43"/>
    </row>
    <row r="62" spans="1:5" x14ac:dyDescent="0.25">
      <c r="A62" s="50" t="s">
        <v>54</v>
      </c>
      <c r="B62" s="10">
        <f>SUM(B59:B61)</f>
        <v>7680000</v>
      </c>
      <c r="C62" s="10">
        <f t="shared" ref="C62:D62" si="9">SUM(C59:C61)</f>
        <v>12874463</v>
      </c>
      <c r="D62" s="10">
        <f t="shared" si="9"/>
        <v>10819633</v>
      </c>
      <c r="E62" s="11">
        <f>D62/B62</f>
        <v>1.4088063802083333</v>
      </c>
    </row>
    <row r="63" spans="1:5" x14ac:dyDescent="0.25">
      <c r="A63" s="51" t="s">
        <v>55</v>
      </c>
      <c r="B63" s="12">
        <f>B58+B62</f>
        <v>79729000</v>
      </c>
      <c r="C63" s="12">
        <f t="shared" ref="C63:D63" si="10">C58+C62</f>
        <v>85281815</v>
      </c>
      <c r="D63" s="12">
        <f t="shared" si="10"/>
        <v>126068307</v>
      </c>
      <c r="E63" s="13">
        <f>D63/B63</f>
        <v>1.5812101870084914</v>
      </c>
    </row>
    <row r="64" spans="1:5" ht="28.5" x14ac:dyDescent="0.25">
      <c r="A64" s="51" t="s">
        <v>56</v>
      </c>
      <c r="B64" s="12">
        <v>10692000</v>
      </c>
      <c r="C64" s="12">
        <v>13826919</v>
      </c>
      <c r="D64" s="12">
        <v>28206838</v>
      </c>
      <c r="E64" s="13">
        <f>D64/B64</f>
        <v>2.638125514403292</v>
      </c>
    </row>
    <row r="65" spans="1:5" x14ac:dyDescent="0.25">
      <c r="A65" s="49" t="s">
        <v>57</v>
      </c>
      <c r="B65" s="8">
        <v>6525000</v>
      </c>
      <c r="C65" s="8">
        <v>2009154</v>
      </c>
      <c r="D65" s="8">
        <v>592014</v>
      </c>
      <c r="E65" s="43"/>
    </row>
    <row r="66" spans="1:5" x14ac:dyDescent="0.25">
      <c r="A66" s="49" t="s">
        <v>58</v>
      </c>
      <c r="B66" s="8">
        <v>11935000</v>
      </c>
      <c r="C66" s="8">
        <v>17749434</v>
      </c>
      <c r="D66" s="8">
        <v>18098711</v>
      </c>
      <c r="E66" s="43"/>
    </row>
    <row r="67" spans="1:5" x14ac:dyDescent="0.25">
      <c r="A67" s="50" t="s">
        <v>59</v>
      </c>
      <c r="B67" s="10">
        <f>SUM(B65:B66)</f>
        <v>18460000</v>
      </c>
      <c r="C67" s="10">
        <f t="shared" ref="C67:D67" si="11">SUM(C65:C66)</f>
        <v>19758588</v>
      </c>
      <c r="D67" s="10">
        <f t="shared" si="11"/>
        <v>18690725</v>
      </c>
      <c r="E67" s="11">
        <f>D67/B67</f>
        <v>1.0124986457204768</v>
      </c>
    </row>
    <row r="68" spans="1:5" x14ac:dyDescent="0.25">
      <c r="A68" s="49" t="s">
        <v>60</v>
      </c>
      <c r="B68" s="8">
        <v>919000</v>
      </c>
      <c r="C68" s="8">
        <v>919000</v>
      </c>
      <c r="D68" s="8">
        <v>91614</v>
      </c>
      <c r="E68" s="43"/>
    </row>
    <row r="69" spans="1:5" x14ac:dyDescent="0.25">
      <c r="A69" s="49" t="s">
        <v>61</v>
      </c>
      <c r="B69" s="8">
        <v>2734000</v>
      </c>
      <c r="C69" s="8">
        <v>2734000</v>
      </c>
      <c r="D69" s="8">
        <v>1238560</v>
      </c>
      <c r="E69" s="43"/>
    </row>
    <row r="70" spans="1:5" x14ac:dyDescent="0.25">
      <c r="A70" s="50" t="s">
        <v>62</v>
      </c>
      <c r="B70" s="10">
        <f>SUM(B68:B69)</f>
        <v>3653000</v>
      </c>
      <c r="C70" s="10">
        <f>SUM(C68:C69)</f>
        <v>3653000</v>
      </c>
      <c r="D70" s="10">
        <f>SUM(D68:D69)</f>
        <v>1330174</v>
      </c>
      <c r="E70" s="11">
        <f>D70/B70</f>
        <v>0.36413194634546947</v>
      </c>
    </row>
    <row r="71" spans="1:5" x14ac:dyDescent="0.25">
      <c r="A71" s="49" t="s">
        <v>63</v>
      </c>
      <c r="B71" s="8">
        <v>9800000</v>
      </c>
      <c r="C71" s="8">
        <v>9800000</v>
      </c>
      <c r="D71" s="8">
        <v>5307372</v>
      </c>
      <c r="E71" s="43"/>
    </row>
    <row r="72" spans="1:5" x14ac:dyDescent="0.25">
      <c r="A72" s="49" t="s">
        <v>64</v>
      </c>
      <c r="B72" s="8">
        <v>1178000</v>
      </c>
      <c r="C72" s="8">
        <v>0</v>
      </c>
      <c r="D72" s="8">
        <v>0</v>
      </c>
      <c r="E72" s="43"/>
    </row>
    <row r="73" spans="1:5" x14ac:dyDescent="0.25">
      <c r="A73" s="49" t="s">
        <v>65</v>
      </c>
      <c r="B73" s="8">
        <v>0</v>
      </c>
      <c r="C73" s="8">
        <v>50000</v>
      </c>
      <c r="D73" s="8">
        <v>13049</v>
      </c>
      <c r="E73" s="43"/>
    </row>
    <row r="74" spans="1:5" x14ac:dyDescent="0.25">
      <c r="A74" s="49" t="s">
        <v>66</v>
      </c>
      <c r="B74" s="8">
        <v>19892000</v>
      </c>
      <c r="C74" s="8">
        <v>19892000</v>
      </c>
      <c r="D74" s="8">
        <v>18481596</v>
      </c>
      <c r="E74" s="43"/>
    </row>
    <row r="75" spans="1:5" x14ac:dyDescent="0.25">
      <c r="A75" s="49" t="s">
        <v>67</v>
      </c>
      <c r="B75" s="8">
        <v>1600000</v>
      </c>
      <c r="C75" s="8">
        <v>14997321</v>
      </c>
      <c r="D75" s="8">
        <v>16100206</v>
      </c>
      <c r="E75" s="43"/>
    </row>
    <row r="76" spans="1:5" x14ac:dyDescent="0.25">
      <c r="A76" s="49" t="s">
        <v>68</v>
      </c>
      <c r="B76" s="8">
        <v>30746000</v>
      </c>
      <c r="C76" s="8">
        <v>64684275</v>
      </c>
      <c r="D76" s="8">
        <v>4859820</v>
      </c>
      <c r="E76" s="43"/>
    </row>
    <row r="77" spans="1:5" x14ac:dyDescent="0.25">
      <c r="A77" s="50" t="s">
        <v>69</v>
      </c>
      <c r="B77" s="10">
        <f>SUM(B71:B76)</f>
        <v>63216000</v>
      </c>
      <c r="C77" s="10">
        <f t="shared" ref="C77:D77" si="12">SUM(C71:C76)</f>
        <v>109423596</v>
      </c>
      <c r="D77" s="10">
        <f t="shared" si="12"/>
        <v>44762043</v>
      </c>
      <c r="E77" s="11">
        <f>D77/B77</f>
        <v>0.70808091305998477</v>
      </c>
    </row>
    <row r="78" spans="1:5" x14ac:dyDescent="0.25">
      <c r="A78" s="50" t="s">
        <v>70</v>
      </c>
      <c r="B78" s="10">
        <v>0</v>
      </c>
      <c r="C78" s="10">
        <v>1703942</v>
      </c>
      <c r="D78" s="10">
        <v>2797712</v>
      </c>
      <c r="E78" s="11"/>
    </row>
    <row r="79" spans="1:5" ht="30" x14ac:dyDescent="0.25">
      <c r="A79" s="49" t="s">
        <v>71</v>
      </c>
      <c r="B79" s="8">
        <v>13870000</v>
      </c>
      <c r="C79" s="8">
        <v>13870000</v>
      </c>
      <c r="D79" s="8">
        <v>14177715</v>
      </c>
      <c r="E79" s="9"/>
    </row>
    <row r="80" spans="1:5" x14ac:dyDescent="0.25">
      <c r="A80" s="49" t="s">
        <v>72</v>
      </c>
      <c r="B80" s="8">
        <v>0</v>
      </c>
      <c r="C80" s="8">
        <v>1974804</v>
      </c>
      <c r="D80" s="8">
        <v>1974714</v>
      </c>
      <c r="E80" s="9"/>
    </row>
    <row r="81" spans="1:5" x14ac:dyDescent="0.25">
      <c r="A81" s="49" t="s">
        <v>73</v>
      </c>
      <c r="B81" s="8"/>
      <c r="C81" s="8"/>
      <c r="D81" s="8">
        <v>86847</v>
      </c>
      <c r="E81" s="9"/>
    </row>
    <row r="82" spans="1:5" x14ac:dyDescent="0.25">
      <c r="A82" s="49" t="s">
        <v>74</v>
      </c>
      <c r="B82" s="8">
        <v>870000</v>
      </c>
      <c r="C82" s="8">
        <v>870000</v>
      </c>
      <c r="D82" s="8">
        <v>343726</v>
      </c>
      <c r="E82" s="9"/>
    </row>
    <row r="83" spans="1:5" x14ac:dyDescent="0.25">
      <c r="A83" s="49" t="s">
        <v>75</v>
      </c>
      <c r="B83" s="8">
        <v>15103000</v>
      </c>
      <c r="C83" s="8">
        <v>14807504</v>
      </c>
      <c r="D83" s="8">
        <v>53654</v>
      </c>
      <c r="E83" s="9"/>
    </row>
    <row r="84" spans="1:5" x14ac:dyDescent="0.25">
      <c r="A84" s="50" t="s">
        <v>76</v>
      </c>
      <c r="B84" s="10">
        <f>SUM(B79:B83)</f>
        <v>29843000</v>
      </c>
      <c r="C84" s="10">
        <f t="shared" ref="C84:D84" si="13">SUM(C79:C83)</f>
        <v>31522308</v>
      </c>
      <c r="D84" s="10">
        <f t="shared" si="13"/>
        <v>16636656</v>
      </c>
      <c r="E84" s="11">
        <f>D84/B84</f>
        <v>0.55747264015011899</v>
      </c>
    </row>
    <row r="85" spans="1:5" x14ac:dyDescent="0.25">
      <c r="A85" s="53" t="s">
        <v>77</v>
      </c>
      <c r="B85" s="16">
        <f>B67+B70+B77+B78+B84</f>
        <v>115172000</v>
      </c>
      <c r="C85" s="16">
        <f t="shared" ref="C85:D85" si="14">C67+C70+C77+C78+C84</f>
        <v>166061434</v>
      </c>
      <c r="D85" s="16">
        <f t="shared" si="14"/>
        <v>84217310</v>
      </c>
      <c r="E85" s="13">
        <f>D85/B85</f>
        <v>0.73123076789497443</v>
      </c>
    </row>
    <row r="86" spans="1:5" x14ac:dyDescent="0.25">
      <c r="A86" s="49" t="s">
        <v>78</v>
      </c>
      <c r="B86" s="8">
        <v>400000</v>
      </c>
      <c r="C86" s="8">
        <v>1606400</v>
      </c>
      <c r="D86" s="8">
        <v>1441400</v>
      </c>
      <c r="E86" s="9"/>
    </row>
    <row r="87" spans="1:5" x14ac:dyDescent="0.25">
      <c r="A87" s="49" t="s">
        <v>79</v>
      </c>
      <c r="B87" s="8">
        <v>125000</v>
      </c>
      <c r="C87" s="8">
        <v>278927</v>
      </c>
      <c r="D87" s="8">
        <v>278927</v>
      </c>
      <c r="E87" s="9"/>
    </row>
    <row r="88" spans="1:5" ht="30" x14ac:dyDescent="0.25">
      <c r="A88" s="49" t="s">
        <v>80</v>
      </c>
      <c r="B88" s="8">
        <v>2187000</v>
      </c>
      <c r="C88" s="8">
        <v>3414173</v>
      </c>
      <c r="D88" s="8">
        <v>3059173</v>
      </c>
      <c r="E88" s="9"/>
    </row>
    <row r="89" spans="1:5" x14ac:dyDescent="0.25">
      <c r="A89" s="55" t="s">
        <v>81</v>
      </c>
      <c r="B89" s="19">
        <f>SUM(B86:B88)</f>
        <v>2712000</v>
      </c>
      <c r="C89" s="19">
        <f t="shared" ref="C89:D89" si="15">SUM(C86:C88)</f>
        <v>5299500</v>
      </c>
      <c r="D89" s="19">
        <f t="shared" si="15"/>
        <v>4779500</v>
      </c>
      <c r="E89" s="13">
        <f>D89/B89</f>
        <v>1.7623525073746313</v>
      </c>
    </row>
    <row r="90" spans="1:5" x14ac:dyDescent="0.25">
      <c r="A90" s="59" t="s">
        <v>82</v>
      </c>
      <c r="B90" s="27">
        <v>0</v>
      </c>
      <c r="C90" s="27">
        <v>2685090</v>
      </c>
      <c r="D90" s="27">
        <v>2685090</v>
      </c>
      <c r="E90" s="43"/>
    </row>
    <row r="91" spans="1:5" ht="30" x14ac:dyDescent="0.25">
      <c r="A91" s="59" t="s">
        <v>83</v>
      </c>
      <c r="B91" s="27">
        <v>79071660</v>
      </c>
      <c r="C91" s="27">
        <v>8190114</v>
      </c>
      <c r="D91" s="27">
        <v>8190114</v>
      </c>
      <c r="E91" s="28"/>
    </row>
    <row r="92" spans="1:5" ht="30" x14ac:dyDescent="0.25">
      <c r="A92" s="59" t="s">
        <v>84</v>
      </c>
      <c r="B92" s="8">
        <v>320000</v>
      </c>
      <c r="C92" s="8">
        <v>0</v>
      </c>
      <c r="D92" s="8">
        <v>0</v>
      </c>
      <c r="E92" s="9"/>
    </row>
    <row r="93" spans="1:5" x14ac:dyDescent="0.25">
      <c r="A93" s="61" t="s">
        <v>85</v>
      </c>
      <c r="B93" s="31">
        <f>SUM(B90:B92)</f>
        <v>79391660</v>
      </c>
      <c r="C93" s="31">
        <f t="shared" ref="C93:D93" si="16">SUM(C90:C92)</f>
        <v>10875204</v>
      </c>
      <c r="D93" s="31">
        <f t="shared" si="16"/>
        <v>10875204</v>
      </c>
      <c r="E93" s="13">
        <f>D93/B93</f>
        <v>0.13698169303929406</v>
      </c>
    </row>
    <row r="94" spans="1:5" x14ac:dyDescent="0.25">
      <c r="A94" s="49" t="s">
        <v>86</v>
      </c>
      <c r="B94" s="8">
        <v>0</v>
      </c>
      <c r="C94" s="8">
        <v>398015</v>
      </c>
      <c r="D94" s="8">
        <v>696574</v>
      </c>
      <c r="E94" s="9"/>
    </row>
    <row r="95" spans="1:5" x14ac:dyDescent="0.25">
      <c r="A95" s="49" t="s">
        <v>87</v>
      </c>
      <c r="B95" s="8">
        <v>0</v>
      </c>
      <c r="C95" s="8">
        <v>0</v>
      </c>
      <c r="D95" s="8">
        <v>0</v>
      </c>
      <c r="E95" s="9"/>
    </row>
    <row r="96" spans="1:5" x14ac:dyDescent="0.25">
      <c r="A96" s="49" t="s">
        <v>88</v>
      </c>
      <c r="B96" s="8">
        <v>0</v>
      </c>
      <c r="C96" s="8">
        <v>450000</v>
      </c>
      <c r="D96" s="8">
        <v>1707868</v>
      </c>
      <c r="E96" s="9"/>
    </row>
    <row r="97" spans="1:5" x14ac:dyDescent="0.25">
      <c r="A97" s="49" t="s">
        <v>89</v>
      </c>
      <c r="B97" s="8">
        <v>393700</v>
      </c>
      <c r="C97" s="8">
        <v>1783931</v>
      </c>
      <c r="D97" s="8">
        <v>1823301</v>
      </c>
      <c r="E97" s="9"/>
    </row>
    <row r="98" spans="1:5" x14ac:dyDescent="0.25">
      <c r="A98" s="49" t="s">
        <v>90</v>
      </c>
      <c r="B98" s="8"/>
      <c r="C98" s="8">
        <v>100000</v>
      </c>
      <c r="D98" s="8">
        <v>100000</v>
      </c>
      <c r="E98" s="9"/>
    </row>
    <row r="99" spans="1:5" ht="30" x14ac:dyDescent="0.25">
      <c r="A99" s="49" t="s">
        <v>91</v>
      </c>
      <c r="B99" s="8">
        <v>106300</v>
      </c>
      <c r="C99" s="8">
        <v>710626</v>
      </c>
      <c r="D99" s="8">
        <v>1141491</v>
      </c>
      <c r="E99" s="9"/>
    </row>
    <row r="100" spans="1:5" x14ac:dyDescent="0.25">
      <c r="A100" s="61" t="s">
        <v>92</v>
      </c>
      <c r="B100" s="31">
        <f>SUM(B94:B99)</f>
        <v>500000</v>
      </c>
      <c r="C100" s="31">
        <f>SUM(C94:C99)</f>
        <v>3442572</v>
      </c>
      <c r="D100" s="31">
        <f>SUM(D94:D99)</f>
        <v>5469234</v>
      </c>
      <c r="E100" s="13">
        <f>D100/B100</f>
        <v>10.938468</v>
      </c>
    </row>
    <row r="101" spans="1:5" x14ac:dyDescent="0.25">
      <c r="A101" s="56" t="s">
        <v>93</v>
      </c>
      <c r="B101" s="21">
        <v>3150000</v>
      </c>
      <c r="C101" s="21">
        <v>3150000</v>
      </c>
      <c r="D101" s="21">
        <v>2916806</v>
      </c>
      <c r="E101" s="44"/>
    </row>
    <row r="102" spans="1:5" ht="30" x14ac:dyDescent="0.25">
      <c r="A102" s="66" t="s">
        <v>94</v>
      </c>
      <c r="B102" s="45">
        <v>850000</v>
      </c>
      <c r="C102" s="45">
        <v>850000</v>
      </c>
      <c r="D102" s="45">
        <v>787538</v>
      </c>
      <c r="E102" s="44"/>
    </row>
    <row r="103" spans="1:5" x14ac:dyDescent="0.25">
      <c r="A103" s="55" t="s">
        <v>95</v>
      </c>
      <c r="B103" s="19">
        <f>B101+B102</f>
        <v>4000000</v>
      </c>
      <c r="C103" s="19">
        <f t="shared" ref="C103:D103" si="17">C101+C102</f>
        <v>4000000</v>
      </c>
      <c r="D103" s="19">
        <f t="shared" si="17"/>
        <v>3704344</v>
      </c>
      <c r="E103" s="44"/>
    </row>
    <row r="104" spans="1:5" x14ac:dyDescent="0.25">
      <c r="A104" s="57" t="s">
        <v>96</v>
      </c>
      <c r="B104" s="25">
        <f>B63+B64+B85+B89+B93+B100+B103</f>
        <v>292196660</v>
      </c>
      <c r="C104" s="25">
        <f t="shared" ref="C104:D104" si="18">C63+C64+C85+C89+C93+C100+C103</f>
        <v>288787444</v>
      </c>
      <c r="D104" s="25">
        <f t="shared" si="18"/>
        <v>263320737</v>
      </c>
      <c r="E104" s="26">
        <f>D104/B104</f>
        <v>0.90117640975088487</v>
      </c>
    </row>
    <row r="106" spans="1:5" ht="30" x14ac:dyDescent="0.25">
      <c r="A106" s="59" t="s">
        <v>97</v>
      </c>
      <c r="B106" s="27">
        <v>0</v>
      </c>
      <c r="C106" s="27">
        <v>5737134</v>
      </c>
      <c r="D106" s="27">
        <v>5737134</v>
      </c>
      <c r="E106" s="28"/>
    </row>
    <row r="107" spans="1:5" x14ac:dyDescent="0.25">
      <c r="A107" s="47" t="s">
        <v>98</v>
      </c>
      <c r="B107" s="27">
        <v>68233340</v>
      </c>
      <c r="C107" s="27">
        <v>77861290</v>
      </c>
      <c r="D107" s="27">
        <v>77861290</v>
      </c>
      <c r="E107" s="28"/>
    </row>
    <row r="108" spans="1:5" x14ac:dyDescent="0.25">
      <c r="A108" s="61" t="s">
        <v>99</v>
      </c>
      <c r="B108" s="31">
        <f>SUM(B106:B107)</f>
        <v>68233340</v>
      </c>
      <c r="C108" s="31">
        <f>SUM(C106:C107)</f>
        <v>83598424</v>
      </c>
      <c r="D108" s="31">
        <f>SUM(D106:D107)</f>
        <v>83598424</v>
      </c>
      <c r="E108" s="32"/>
    </row>
    <row r="109" spans="1:5" x14ac:dyDescent="0.25">
      <c r="A109" s="62" t="s">
        <v>100</v>
      </c>
      <c r="B109" s="33">
        <f>SUM(B108)</f>
        <v>68233340</v>
      </c>
      <c r="C109" s="33">
        <f t="shared" ref="C109:D109" si="19">SUM(C108)</f>
        <v>83598424</v>
      </c>
      <c r="D109" s="33">
        <f t="shared" si="19"/>
        <v>83598424</v>
      </c>
      <c r="E109" s="34"/>
    </row>
    <row r="110" spans="1:5" x14ac:dyDescent="0.25">
      <c r="A110" s="47"/>
      <c r="B110" s="2"/>
      <c r="C110" s="2"/>
      <c r="D110" s="2"/>
      <c r="E110" s="2"/>
    </row>
    <row r="111" spans="1:5" x14ac:dyDescent="0.25">
      <c r="A111" s="63" t="s">
        <v>101</v>
      </c>
      <c r="B111" s="35">
        <f>B104+B109</f>
        <v>360430000</v>
      </c>
      <c r="C111" s="35">
        <f t="shared" ref="C111:D111" si="20">C104+C109</f>
        <v>372385868</v>
      </c>
      <c r="D111" s="35">
        <f t="shared" si="20"/>
        <v>346919161</v>
      </c>
      <c r="E111" s="36">
        <f>D111/B111</f>
        <v>0.96251466581583112</v>
      </c>
    </row>
  </sheetData>
  <mergeCells count="4">
    <mergeCell ref="A2:E2"/>
    <mergeCell ref="A4:E4"/>
    <mergeCell ref="A47:E47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2017-05-30T08:30:37Z</dcterms:created>
  <dcterms:modified xsi:type="dcterms:W3CDTF">2017-05-30T08:32:31Z</dcterms:modified>
</cp:coreProperties>
</file>