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1,a COFOG-os kiadás+létszám" sheetId="1" r:id="rId1"/>
    <sheet name="11,b COFOG-os bevétel" sheetId="2" r:id="rId2"/>
  </sheets>
  <definedNames>
    <definedName name="_xlfn.IFERROR" hidden="1">#NAME?</definedName>
    <definedName name="_xlnm.Print_Titles" localSheetId="0">'11,a COFOG-os kiadás+létszám'!$4:$5</definedName>
    <definedName name="_xlnm.Print_Titles" localSheetId="1">'11,b COFOG-os bevétel'!$4:$5</definedName>
    <definedName name="_xlnm.Print_Area" localSheetId="0">'11,a COFOG-os kiadás+létszám'!$A$1:$U$62</definedName>
    <definedName name="_xlnm.Print_Area" localSheetId="1">'11,b COFOG-os bevétel'!$A$1:$T$54</definedName>
  </definedNames>
  <calcPr fullCalcOnLoad="1"/>
</workbook>
</file>

<file path=xl/sharedStrings.xml><?xml version="1.0" encoding="utf-8"?>
<sst xmlns="http://schemas.openxmlformats.org/spreadsheetml/2006/main" count="234" uniqueCount="154">
  <si>
    <t>Kiadások összesen</t>
  </si>
  <si>
    <t>Megnevezés</t>
  </si>
  <si>
    <t>10.</t>
  </si>
  <si>
    <t>Összesen</t>
  </si>
  <si>
    <t>Adatok Ft-ban</t>
  </si>
  <si>
    <t>COFOG</t>
  </si>
  <si>
    <t>045160</t>
  </si>
  <si>
    <t>013350</t>
  </si>
  <si>
    <t>066020</t>
  </si>
  <si>
    <t>082091</t>
  </si>
  <si>
    <t>081030</t>
  </si>
  <si>
    <t>052020</t>
  </si>
  <si>
    <t>Önként  váll.</t>
  </si>
  <si>
    <t>Létszám fő</t>
  </si>
  <si>
    <t>Átlagos statisztikai létszám (közfogl. nélkül)     fő</t>
  </si>
  <si>
    <t>Személyi juttatások                  K1</t>
  </si>
  <si>
    <t>Munkaadókat terhelő járulékok              K2</t>
  </si>
  <si>
    <t>Dologi kiadások       K3</t>
  </si>
  <si>
    <t>Ellátottak pénzbeli juttatásai   K4</t>
  </si>
  <si>
    <t>Egyéb működési célú kiadások                                                                                      K5</t>
  </si>
  <si>
    <t>Beruhá- zások             K6</t>
  </si>
  <si>
    <t>Felújítások                    K7</t>
  </si>
  <si>
    <t>Egyéb felhalmozási  célú kiadások                                                                  K8</t>
  </si>
  <si>
    <t>Áht-n belüli megelőlegezések visszafizetése    K 914</t>
  </si>
  <si>
    <t>Kötelező</t>
  </si>
  <si>
    <t>Elvonások  K502</t>
  </si>
  <si>
    <t>Műk.célú támogatás áht-n belül           K506</t>
  </si>
  <si>
    <t>Műk.célú kölcsön áht-n kívül            K508</t>
  </si>
  <si>
    <t>Műk.célú támogatás áht-n kívül               K512</t>
  </si>
  <si>
    <t>Tartalékok           K513</t>
  </si>
  <si>
    <t>Felhalm.célú támogatás áht-n belül               K84</t>
  </si>
  <si>
    <t>Felhalm.célú kölcsön áht-n kívül       K86</t>
  </si>
  <si>
    <t>Felhalm.célú támogatás áht-n kívül           K89</t>
  </si>
  <si>
    <t>A, ÖNKORMÁNYZAT</t>
  </si>
  <si>
    <t>011130</t>
  </si>
  <si>
    <t>Önkorm.és önk.hiv.jogalkotó és ált.igazg.tev.</t>
  </si>
  <si>
    <t>K</t>
  </si>
  <si>
    <t>013320</t>
  </si>
  <si>
    <t>Köztemető fenntartás-és üzemeltetés</t>
  </si>
  <si>
    <t>Önkormányzati vagyonnal való gazdálkodás</t>
  </si>
  <si>
    <t>013370</t>
  </si>
  <si>
    <t>Informatikai fejlesztések és szolgáltatások</t>
  </si>
  <si>
    <t>013390</t>
  </si>
  <si>
    <t>Egyéb kiegészítő szolgáltatások</t>
  </si>
  <si>
    <t>018010</t>
  </si>
  <si>
    <t>Önkormányzatok elszámolásai a központi költségvetéssel</t>
  </si>
  <si>
    <t>01.</t>
  </si>
  <si>
    <t>ÁLTALÁNOS KÖZSZOLGÁLTATÁSOK</t>
  </si>
  <si>
    <t>041233</t>
  </si>
  <si>
    <t>Hosszabb időtartamú közfoglalkoztatás</t>
  </si>
  <si>
    <t>Közutak, hidak,alagutak üzemelt., fennt.üzemeltetése</t>
  </si>
  <si>
    <t>04.</t>
  </si>
  <si>
    <t>GAZDASÁGI ÜGYEK</t>
  </si>
  <si>
    <t>Szennyvíz gyűjtése, tisztítása, elhelyezése</t>
  </si>
  <si>
    <t>05.</t>
  </si>
  <si>
    <t>KÖRNYEZETVÉDELEM</t>
  </si>
  <si>
    <t>064010</t>
  </si>
  <si>
    <t>Közvilágítás</t>
  </si>
  <si>
    <t>066010</t>
  </si>
  <si>
    <t>Zöldterület -kezelés</t>
  </si>
  <si>
    <t>Város-,községgazdálkodási egyéb feladatok</t>
  </si>
  <si>
    <t>06.</t>
  </si>
  <si>
    <t>LAKÁS- ÉS KÖZMŰELLÁTÁS</t>
  </si>
  <si>
    <t>072111</t>
  </si>
  <si>
    <t>Háziorvosi alapellátás</t>
  </si>
  <si>
    <t>072311</t>
  </si>
  <si>
    <t>Háziorvosi ügyeleti ellátás</t>
  </si>
  <si>
    <t>Fogorvosi alapellátás</t>
  </si>
  <si>
    <t>Fogorvosi ügyeleti ellátás</t>
  </si>
  <si>
    <t>074031</t>
  </si>
  <si>
    <t>Család és nővédelmi egészségügyi gond.</t>
  </si>
  <si>
    <t>07.</t>
  </si>
  <si>
    <t>EGÉSZSÉGÜGY</t>
  </si>
  <si>
    <t>Sportlétesítmények működtetése és fejl.</t>
  </si>
  <si>
    <t>081061</t>
  </si>
  <si>
    <t>Szabadidős park, fürdő- és strandszolgáltatás</t>
  </si>
  <si>
    <t>082044</t>
  </si>
  <si>
    <t>Könyvtári szolgáltatások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</si>
  <si>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</si>
  <si>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</si>
  <si>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</si>
  <si>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</si>
  <si>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</si>
  <si>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08.</t>
  </si>
  <si>
    <t>SZABADIDŐ, KULTÚRA ÉS VALLÁS</t>
  </si>
  <si>
    <t>091140</t>
  </si>
  <si>
    <t>Óvodai nevelés, ellátás működtetési feladatai</t>
  </si>
  <si>
    <t>096015</t>
  </si>
  <si>
    <t>Gyermekétkeztetés köznevelési intézményben</t>
  </si>
  <si>
    <t>09.</t>
  </si>
  <si>
    <t>OKTATÁS</t>
  </si>
  <si>
    <t>107037</t>
  </si>
  <si>
    <t>Intézményen kívüli gyermekétkezés</t>
  </si>
  <si>
    <t>104051</t>
  </si>
  <si>
    <t>Gyermekvédelmi pénzb.és termb.ellátások</t>
  </si>
  <si>
    <t>104042</t>
  </si>
  <si>
    <t>Család -és gyermekjóléti szolgáltatások</t>
  </si>
  <si>
    <t>Szociális étkezés</t>
  </si>
  <si>
    <t>Egyéb szoc.pénzbeli és temészetbni ellátások,támog.</t>
  </si>
  <si>
    <t>SZOCIÁLIS BIZTONSÁG</t>
  </si>
  <si>
    <t xml:space="preserve">ÖNKORMÁNYZAT ÖSSZESEN </t>
  </si>
  <si>
    <t xml:space="preserve">MINDÖSSZESEN </t>
  </si>
  <si>
    <t>Adatok ezer Ft-ban</t>
  </si>
  <si>
    <t>Sor- szám</t>
  </si>
  <si>
    <t>Szak- feladat száma</t>
  </si>
  <si>
    <t>Működési célú támogatások     áht.-n belülről                                B1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</si>
  <si>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</si>
  <si>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</si>
  <si>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</si>
  <si>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</si>
  <si>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</si>
  <si>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</si>
  <si>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Maradvány igénybevét.    B813</t>
  </si>
  <si>
    <t>Önkormányzati működési támogatás          B11</t>
  </si>
  <si>
    <t>Egyéb működési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</si>
  <si>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</si>
  <si>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</si>
  <si>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</si>
  <si>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</si>
  <si>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Köztemető fenntartás és működtetés</t>
  </si>
  <si>
    <t>Önkorm.elszám.a központi költségvetéssel</t>
  </si>
  <si>
    <t>018030</t>
  </si>
  <si>
    <t>Támogatási célú finanszírozási müveletek</t>
  </si>
  <si>
    <t>Szennyvíz gyűjtések, tisztítása, elhelyezése</t>
  </si>
  <si>
    <t>Zöldterület- kezelés</t>
  </si>
  <si>
    <t>Közművelődési intézmények, közösségi színterek működtetése</t>
  </si>
  <si>
    <t>Óvodai nevelés, ellátás működetési feladatai</t>
  </si>
  <si>
    <t>Gyermekvédelmi pénzbeli és természetbeli ellátások</t>
  </si>
  <si>
    <t>Család- és gyermekjóléti szolgáltatások</t>
  </si>
  <si>
    <t>107051</t>
  </si>
  <si>
    <t>107060</t>
  </si>
  <si>
    <t>Egyéb szociális és pénzbeli ellátások</t>
  </si>
  <si>
    <t>SZOCIÁLIS VÉDELEM</t>
  </si>
  <si>
    <t>900020</t>
  </si>
  <si>
    <t>Önkorm.funkcióra nem sorolható bevételei</t>
  </si>
  <si>
    <t>ÖNKORMÁNYZAT ÖSSZESEN</t>
  </si>
  <si>
    <t>MINDÖSSZESEN</t>
  </si>
  <si>
    <t>MÁROKFÖLD KÖZSÉG ÖNKORMÁNYZATÁNAK 2016. ÉVI KIADÁSAI ÉS LÉTSZÁMADATAI COFOG SZERINTI BONTÁSBAN</t>
  </si>
  <si>
    <t>MÁROKFÖLD KÖZSÉG ÖNKORMÁNYZATÁNAK 2016. ÉVI BEVÉTELEI COFOG SZERINTI BONTÁSBAN</t>
  </si>
  <si>
    <t>107055</t>
  </si>
  <si>
    <t>Falugondnoki,tanyagondnoki szolgáltatás</t>
  </si>
  <si>
    <t>047320</t>
  </si>
  <si>
    <t>Turizmusfejlesztési támogatások és tevékenységek</t>
  </si>
  <si>
    <t>063010</t>
  </si>
  <si>
    <t>Vízügy igazgatás</t>
  </si>
  <si>
    <t>Sze</t>
  </si>
  <si>
    <t>Turizmusfejlesztési támogatások és tevékenyésgek</t>
  </si>
  <si>
    <t>Cs</t>
  </si>
  <si>
    <t>Házi segítségnyújtás</t>
  </si>
  <si>
    <t>Falugondnoki, tanyagondnoki szolgáltatás</t>
  </si>
  <si>
    <t>13/2016. (VII. 26.) önkormányzati rendelet 1. melléklete</t>
  </si>
  <si>
    <t>"2/2016. (II. 15.) önkormányzati rendelet 11,a melléklete"</t>
  </si>
  <si>
    <t>13/2016. (VII. 26.) önkormányzati rendelet 2. melléklete</t>
  </si>
  <si>
    <t>"2/2016. (II. 15.) önkormányzati rendelet 11,b melléklete"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</si>
</sst>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  <numFmt numFmtId="199" formatCode="_-* #,##0.0\ _F_t_-;\-* #,##0.0\ _F_t_-;_-* &quot;-&quot;?\ _F_t_-;_-@_-"/>
    <numFmt numFmtId="200" formatCode="#,##0.0_ ;\-#,##0.0\ "/>
    <numFmt numFmtId="201" formatCode="#,##0.00_ ;\-#,##0.00\ "/>
  </numFmts>
  <fonts count="46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0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sz val="10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u val="single"/>
      <sz val="13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4" fillId="0" borderId="0" xfId="100">
      <alignment/>
      <protection/>
    </xf>
    <xf numFmtId="0" fontId="14" fillId="0" borderId="0" xfId="100" applyBorder="1">
      <alignment/>
      <protection/>
    </xf>
    <xf numFmtId="0" fontId="1" fillId="0" borderId="0" xfId="100" applyFont="1">
      <alignment/>
      <protection/>
    </xf>
    <xf numFmtId="0" fontId="1" fillId="0" borderId="0" xfId="100" applyFont="1" applyAlignment="1">
      <alignment/>
      <protection/>
    </xf>
    <xf numFmtId="0" fontId="25" fillId="0" borderId="0" xfId="100" applyFont="1">
      <alignment/>
      <protection/>
    </xf>
    <xf numFmtId="0" fontId="1" fillId="24" borderId="10" xfId="100" applyFont="1" applyFill="1" applyBorder="1" applyAlignment="1">
      <alignment horizontal="center" vertical="center"/>
      <protection/>
    </xf>
    <xf numFmtId="0" fontId="32" fillId="24" borderId="10" xfId="100" applyFont="1" applyFill="1" applyBorder="1" applyAlignment="1">
      <alignment vertical="center" wrapText="1"/>
      <protection/>
    </xf>
    <xf numFmtId="0" fontId="34" fillId="24" borderId="0" xfId="100" applyFont="1" applyFill="1" applyBorder="1" applyAlignment="1">
      <alignment horizontal="center" vertical="center"/>
      <protection/>
    </xf>
    <xf numFmtId="0" fontId="35" fillId="24" borderId="0" xfId="100" applyFont="1" applyFill="1">
      <alignment/>
      <protection/>
    </xf>
    <xf numFmtId="0" fontId="36" fillId="24" borderId="10" xfId="100" applyFont="1" applyFill="1" applyBorder="1" applyAlignment="1">
      <alignment horizontal="center" vertical="center" wrapText="1"/>
      <protection/>
    </xf>
    <xf numFmtId="0" fontId="36" fillId="24" borderId="10" xfId="100" applyFont="1" applyFill="1" applyBorder="1" applyAlignment="1">
      <alignment horizontal="distributed" vertical="distributed"/>
      <protection/>
    </xf>
    <xf numFmtId="0" fontId="1" fillId="0" borderId="10" xfId="100" applyFont="1" applyBorder="1">
      <alignment/>
      <protection/>
    </xf>
    <xf numFmtId="0" fontId="36" fillId="0" borderId="10" xfId="100" applyFont="1" applyBorder="1" applyAlignment="1">
      <alignment horizontal="left" vertical="center"/>
      <protection/>
    </xf>
    <xf numFmtId="0" fontId="36" fillId="0" borderId="10" xfId="100" applyFont="1" applyBorder="1" applyAlignment="1">
      <alignment vertical="center"/>
      <protection/>
    </xf>
    <xf numFmtId="182" fontId="36" fillId="0" borderId="10" xfId="72" applyNumberFormat="1" applyFont="1" applyBorder="1" applyAlignment="1">
      <alignment vertical="center"/>
    </xf>
    <xf numFmtId="3" fontId="1" fillId="0" borderId="10" xfId="100" applyNumberFormat="1" applyFont="1" applyBorder="1" applyAlignment="1">
      <alignment vertical="center"/>
      <protection/>
    </xf>
    <xf numFmtId="0" fontId="27" fillId="0" borderId="10" xfId="100" applyFont="1" applyBorder="1">
      <alignment/>
      <protection/>
    </xf>
    <xf numFmtId="0" fontId="37" fillId="0" borderId="0" xfId="100" applyFont="1" applyFill="1" applyBorder="1" applyAlignment="1">
      <alignment vertical="center"/>
      <protection/>
    </xf>
    <xf numFmtId="0" fontId="38" fillId="0" borderId="0" xfId="100" applyFont="1" applyFill="1" applyBorder="1" applyAlignment="1">
      <alignment vertical="center"/>
      <protection/>
    </xf>
    <xf numFmtId="0" fontId="37" fillId="0" borderId="0" xfId="100" applyFont="1" applyFill="1" applyBorder="1">
      <alignment/>
      <protection/>
    </xf>
    <xf numFmtId="49" fontId="1" fillId="0" borderId="10" xfId="100" applyNumberFormat="1" applyFont="1" applyBorder="1" applyAlignment="1">
      <alignment horizontal="center" vertical="distributed"/>
      <protection/>
    </xf>
    <xf numFmtId="0" fontId="1" fillId="0" borderId="10" xfId="100" applyFont="1" applyBorder="1" applyAlignment="1">
      <alignment horizontal="center" vertical="center"/>
      <protection/>
    </xf>
    <xf numFmtId="182" fontId="1" fillId="0" borderId="10" xfId="72" applyNumberFormat="1" applyFont="1" applyBorder="1" applyAlignment="1">
      <alignment horizontal="center" vertical="center"/>
    </xf>
    <xf numFmtId="3" fontId="1" fillId="0" borderId="10" xfId="100" applyNumberFormat="1" applyFont="1" applyBorder="1" applyAlignment="1">
      <alignment horizontal="center" vertical="center"/>
      <protection/>
    </xf>
    <xf numFmtId="3" fontId="27" fillId="0" borderId="10" xfId="100" applyNumberFormat="1" applyFont="1" applyBorder="1" applyAlignment="1">
      <alignment horizontal="center" vertical="center"/>
      <protection/>
    </xf>
    <xf numFmtId="0" fontId="37" fillId="0" borderId="0" xfId="100" applyFont="1" applyFill="1" applyBorder="1" applyAlignment="1">
      <alignment horizontal="left" vertical="center"/>
      <protection/>
    </xf>
    <xf numFmtId="0" fontId="39" fillId="0" borderId="0" xfId="100" applyFont="1" applyFill="1" applyBorder="1" applyAlignment="1">
      <alignment horizontal="left" vertical="center"/>
      <protection/>
    </xf>
    <xf numFmtId="3" fontId="37" fillId="0" borderId="0" xfId="100" applyNumberFormat="1" applyFont="1" applyFill="1" applyBorder="1" applyAlignment="1">
      <alignment vertical="center"/>
      <protection/>
    </xf>
    <xf numFmtId="0" fontId="1" fillId="0" borderId="10" xfId="100" applyFont="1" applyFill="1" applyBorder="1" applyAlignment="1">
      <alignment horizontal="center" vertical="center"/>
      <protection/>
    </xf>
    <xf numFmtId="0" fontId="38" fillId="0" borderId="0" xfId="100" applyFont="1" applyFill="1" applyBorder="1" applyAlignment="1">
      <alignment horizontal="left" vertical="center"/>
      <protection/>
    </xf>
    <xf numFmtId="3" fontId="38" fillId="0" borderId="0" xfId="100" applyNumberFormat="1" applyFont="1" applyFill="1" applyBorder="1" applyAlignment="1">
      <alignment vertical="center"/>
      <protection/>
    </xf>
    <xf numFmtId="167" fontId="37" fillId="0" borderId="0" xfId="100" applyNumberFormat="1" applyFont="1" applyFill="1" applyBorder="1" applyAlignment="1">
      <alignment vertical="center"/>
      <protection/>
    </xf>
    <xf numFmtId="3" fontId="38" fillId="0" borderId="0" xfId="100" applyNumberFormat="1" applyFont="1" applyFill="1" applyBorder="1" applyAlignment="1">
      <alignment vertical="center"/>
      <protection/>
    </xf>
    <xf numFmtId="167" fontId="38" fillId="0" borderId="0" xfId="100" applyNumberFormat="1" applyFont="1" applyFill="1" applyBorder="1" applyAlignment="1">
      <alignment vertical="center"/>
      <protection/>
    </xf>
    <xf numFmtId="167" fontId="38" fillId="0" borderId="0" xfId="100" applyNumberFormat="1" applyFont="1" applyFill="1" applyBorder="1" applyAlignment="1">
      <alignment vertical="center"/>
      <protection/>
    </xf>
    <xf numFmtId="43" fontId="1" fillId="0" borderId="10" xfId="72" applyNumberFormat="1" applyFont="1" applyBorder="1" applyAlignment="1">
      <alignment horizontal="center" vertical="center"/>
    </xf>
    <xf numFmtId="0" fontId="36" fillId="24" borderId="10" xfId="100" applyFont="1" applyFill="1" applyBorder="1" applyAlignment="1">
      <alignment horizontal="center"/>
      <protection/>
    </xf>
    <xf numFmtId="0" fontId="36" fillId="24" borderId="10" xfId="100" applyFont="1" applyFill="1" applyBorder="1" applyAlignment="1">
      <alignment horizontal="center" vertical="center"/>
      <protection/>
    </xf>
    <xf numFmtId="0" fontId="32" fillId="24" borderId="10" xfId="100" applyFont="1" applyFill="1" applyBorder="1" applyAlignment="1">
      <alignment horizontal="center" vertical="center"/>
      <protection/>
    </xf>
    <xf numFmtId="182" fontId="36" fillId="24" borderId="10" xfId="72" applyNumberFormat="1" applyFont="1" applyFill="1" applyBorder="1" applyAlignment="1">
      <alignment horizontal="center" vertical="center"/>
    </xf>
    <xf numFmtId="3" fontId="36" fillId="24" borderId="10" xfId="100" applyNumberFormat="1" applyFont="1" applyFill="1" applyBorder="1" applyAlignment="1">
      <alignment horizontal="center" vertical="center"/>
      <protection/>
    </xf>
    <xf numFmtId="3" fontId="31" fillId="24" borderId="10" xfId="100" applyNumberFormat="1" applyFont="1" applyFill="1" applyBorder="1" applyAlignment="1">
      <alignment horizontal="center" vertical="center"/>
      <protection/>
    </xf>
    <xf numFmtId="0" fontId="35" fillId="24" borderId="0" xfId="100" applyFont="1" applyFill="1" applyBorder="1" applyAlignment="1">
      <alignment horizontal="left" vertical="center"/>
      <protection/>
    </xf>
    <xf numFmtId="0" fontId="34" fillId="24" borderId="0" xfId="100" applyFont="1" applyFill="1" applyBorder="1" applyAlignment="1">
      <alignment horizontal="left" vertical="center"/>
      <protection/>
    </xf>
    <xf numFmtId="3" fontId="34" fillId="24" borderId="0" xfId="100" applyNumberFormat="1" applyFont="1" applyFill="1" applyBorder="1" applyAlignment="1">
      <alignment vertical="center"/>
      <protection/>
    </xf>
    <xf numFmtId="167" fontId="35" fillId="24" borderId="0" xfId="100" applyNumberFormat="1" applyFont="1" applyFill="1" applyBorder="1" applyAlignment="1">
      <alignment vertical="center"/>
      <protection/>
    </xf>
    <xf numFmtId="3" fontId="34" fillId="24" borderId="0" xfId="100" applyNumberFormat="1" applyFont="1" applyFill="1" applyBorder="1" applyAlignment="1">
      <alignment vertical="center"/>
      <protection/>
    </xf>
    <xf numFmtId="167" fontId="34" fillId="24" borderId="0" xfId="100" applyNumberFormat="1" applyFont="1" applyFill="1" applyBorder="1" applyAlignment="1">
      <alignment vertical="center"/>
      <protection/>
    </xf>
    <xf numFmtId="167" fontId="34" fillId="24" borderId="0" xfId="100" applyNumberFormat="1" applyFont="1" applyFill="1" applyBorder="1" applyAlignment="1">
      <alignment vertical="center"/>
      <protection/>
    </xf>
    <xf numFmtId="182" fontId="1" fillId="0" borderId="10" xfId="72" applyNumberFormat="1" applyFont="1" applyFill="1" applyBorder="1" applyAlignment="1">
      <alignment horizontal="center" vertical="center"/>
    </xf>
    <xf numFmtId="3" fontId="26" fillId="0" borderId="10" xfId="100" applyNumberFormat="1" applyFont="1" applyBorder="1" applyAlignment="1">
      <alignment horizontal="center" vertical="center"/>
      <protection/>
    </xf>
    <xf numFmtId="49" fontId="1" fillId="24" borderId="10" xfId="100" applyNumberFormat="1" applyFont="1" applyFill="1" applyBorder="1" applyAlignment="1">
      <alignment horizontal="center" vertical="distributed"/>
      <protection/>
    </xf>
    <xf numFmtId="0" fontId="37" fillId="0" borderId="0" xfId="100" applyFont="1" applyFill="1" applyBorder="1" applyAlignment="1">
      <alignment horizontal="right" vertical="center"/>
      <protection/>
    </xf>
    <xf numFmtId="3" fontId="37" fillId="0" borderId="0" xfId="100" applyNumberFormat="1" applyFont="1" applyFill="1" applyBorder="1" applyAlignment="1">
      <alignment vertical="center"/>
      <protection/>
    </xf>
    <xf numFmtId="0" fontId="35" fillId="24" borderId="0" xfId="100" applyFont="1" applyFill="1" applyBorder="1" applyAlignment="1">
      <alignment horizontal="right" vertical="center"/>
      <protection/>
    </xf>
    <xf numFmtId="0" fontId="40" fillId="24" borderId="0" xfId="100" applyFont="1" applyFill="1" applyBorder="1" applyAlignment="1">
      <alignment horizontal="left" vertical="center"/>
      <protection/>
    </xf>
    <xf numFmtId="0" fontId="35" fillId="24" borderId="0" xfId="100" applyFont="1" applyFill="1" applyBorder="1">
      <alignment/>
      <protection/>
    </xf>
    <xf numFmtId="3" fontId="35" fillId="24" borderId="0" xfId="100" applyNumberFormat="1" applyFont="1" applyFill="1" applyBorder="1" applyAlignment="1">
      <alignment vertical="center"/>
      <protection/>
    </xf>
    <xf numFmtId="182" fontId="1" fillId="24" borderId="10" xfId="72" applyNumberFormat="1" applyFont="1" applyFill="1" applyBorder="1" applyAlignment="1">
      <alignment horizontal="center" vertical="center"/>
    </xf>
    <xf numFmtId="3" fontId="1" fillId="24" borderId="10" xfId="100" applyNumberFormat="1" applyFont="1" applyFill="1" applyBorder="1" applyAlignment="1">
      <alignment horizontal="center" vertical="center"/>
      <protection/>
    </xf>
    <xf numFmtId="3" fontId="27" fillId="24" borderId="10" xfId="100" applyNumberFormat="1" applyFont="1" applyFill="1" applyBorder="1" applyAlignment="1">
      <alignment horizontal="center" vertical="center"/>
      <protection/>
    </xf>
    <xf numFmtId="0" fontId="37" fillId="24" borderId="0" xfId="100" applyFont="1" applyFill="1" applyBorder="1" applyAlignment="1">
      <alignment horizontal="right" vertical="center"/>
      <protection/>
    </xf>
    <xf numFmtId="0" fontId="37" fillId="24" borderId="0" xfId="100" applyFont="1" applyFill="1" applyBorder="1" applyAlignment="1">
      <alignment horizontal="left" vertical="center"/>
      <protection/>
    </xf>
    <xf numFmtId="0" fontId="37" fillId="24" borderId="0" xfId="100" applyFont="1" applyFill="1" applyBorder="1">
      <alignment/>
      <protection/>
    </xf>
    <xf numFmtId="167" fontId="37" fillId="24" borderId="0" xfId="100" applyNumberFormat="1" applyFont="1" applyFill="1" applyBorder="1" applyAlignment="1">
      <alignment vertical="center"/>
      <protection/>
    </xf>
    <xf numFmtId="3" fontId="37" fillId="24" borderId="0" xfId="100" applyNumberFormat="1" applyFont="1" applyFill="1" applyBorder="1" applyAlignment="1">
      <alignment vertical="center"/>
      <protection/>
    </xf>
    <xf numFmtId="3" fontId="38" fillId="24" borderId="0" xfId="100" applyNumberFormat="1" applyFont="1" applyFill="1" applyBorder="1" applyAlignment="1">
      <alignment vertical="center"/>
      <protection/>
    </xf>
    <xf numFmtId="0" fontId="14" fillId="24" borderId="0" xfId="100" applyFill="1" applyBorder="1">
      <alignment/>
      <protection/>
    </xf>
    <xf numFmtId="0" fontId="14" fillId="24" borderId="0" xfId="100" applyFill="1">
      <alignment/>
      <protection/>
    </xf>
    <xf numFmtId="49" fontId="26" fillId="24" borderId="10" xfId="100" applyNumberFormat="1" applyFont="1" applyFill="1" applyBorder="1" applyAlignment="1">
      <alignment horizontal="center" vertical="distributed"/>
      <protection/>
    </xf>
    <xf numFmtId="0" fontId="26" fillId="24" borderId="10" xfId="100" applyFont="1" applyFill="1" applyBorder="1" applyAlignment="1">
      <alignment horizontal="center" vertical="center"/>
      <protection/>
    </xf>
    <xf numFmtId="3" fontId="26" fillId="24" borderId="10" xfId="100" applyNumberFormat="1" applyFont="1" applyFill="1" applyBorder="1" applyAlignment="1">
      <alignment horizontal="center" vertical="center"/>
      <protection/>
    </xf>
    <xf numFmtId="3" fontId="29" fillId="24" borderId="10" xfId="100" applyNumberFormat="1" applyFont="1" applyFill="1" applyBorder="1" applyAlignment="1">
      <alignment horizontal="center" vertical="center"/>
      <protection/>
    </xf>
    <xf numFmtId="0" fontId="38" fillId="0" borderId="0" xfId="100" applyFont="1" applyFill="1" applyBorder="1">
      <alignment/>
      <protection/>
    </xf>
    <xf numFmtId="181" fontId="1" fillId="0" borderId="10" xfId="72" applyNumberFormat="1" applyFont="1" applyBorder="1" applyAlignment="1">
      <alignment horizontal="center" vertical="center"/>
    </xf>
    <xf numFmtId="49" fontId="36" fillId="24" borderId="10" xfId="100" applyNumberFormat="1" applyFont="1" applyFill="1" applyBorder="1" applyAlignment="1">
      <alignment horizontal="center" vertical="distributed"/>
      <protection/>
    </xf>
    <xf numFmtId="3" fontId="35" fillId="24" borderId="0" xfId="100" applyNumberFormat="1" applyFont="1" applyFill="1" applyBorder="1" applyAlignment="1">
      <alignment vertical="center"/>
      <protection/>
    </xf>
    <xf numFmtId="181" fontId="36" fillId="24" borderId="10" xfId="72" applyNumberFormat="1" applyFont="1" applyFill="1" applyBorder="1" applyAlignment="1">
      <alignment horizontal="center" vertical="center"/>
    </xf>
    <xf numFmtId="49" fontId="26" fillId="0" borderId="10" xfId="100" applyNumberFormat="1" applyFont="1" applyBorder="1" applyAlignment="1">
      <alignment horizontal="center" vertical="distributed"/>
      <protection/>
    </xf>
    <xf numFmtId="0" fontId="26" fillId="0" borderId="10" xfId="100" applyFont="1" applyBorder="1" applyAlignment="1">
      <alignment horizontal="center" vertical="center"/>
      <protection/>
    </xf>
    <xf numFmtId="182" fontId="26" fillId="0" borderId="10" xfId="72" applyNumberFormat="1" applyFont="1" applyBorder="1" applyAlignment="1">
      <alignment horizontal="center" vertical="center"/>
    </xf>
    <xf numFmtId="0" fontId="1" fillId="0" borderId="10" xfId="100" applyFont="1" applyBorder="1" applyAlignment="1">
      <alignment horizontal="center" vertical="distributed"/>
      <protection/>
    </xf>
    <xf numFmtId="0" fontId="1" fillId="24" borderId="10" xfId="100" applyFont="1" applyFill="1" applyBorder="1" applyAlignment="1">
      <alignment horizontal="center"/>
      <protection/>
    </xf>
    <xf numFmtId="3" fontId="37" fillId="24" borderId="0" xfId="100" applyNumberFormat="1" applyFont="1" applyFill="1" applyBorder="1" applyAlignment="1">
      <alignment vertical="center"/>
      <protection/>
    </xf>
    <xf numFmtId="0" fontId="32" fillId="24" borderId="10" xfId="100" applyFont="1" applyFill="1" applyBorder="1">
      <alignment/>
      <protection/>
    </xf>
    <xf numFmtId="0" fontId="36" fillId="0" borderId="10" xfId="100" applyFont="1" applyBorder="1" applyAlignment="1">
      <alignment horizontal="center" vertical="center"/>
      <protection/>
    </xf>
    <xf numFmtId="182" fontId="36" fillId="0" borderId="10" xfId="72" applyNumberFormat="1" applyFont="1" applyBorder="1" applyAlignment="1">
      <alignment horizontal="center" vertical="center"/>
    </xf>
    <xf numFmtId="49" fontId="32" fillId="24" borderId="10" xfId="100" applyNumberFormat="1" applyFont="1" applyFill="1" applyBorder="1" applyAlignment="1">
      <alignment horizontal="center"/>
      <protection/>
    </xf>
    <xf numFmtId="0" fontId="34" fillId="24" borderId="0" xfId="100" applyFont="1" applyFill="1" applyBorder="1" applyAlignment="1">
      <alignment horizontal="right" vertical="center"/>
      <protection/>
    </xf>
    <xf numFmtId="0" fontId="34" fillId="24" borderId="0" xfId="100" applyFont="1" applyFill="1" applyBorder="1" applyAlignment="1">
      <alignment horizontal="left" vertical="center"/>
      <protection/>
    </xf>
    <xf numFmtId="0" fontId="14" fillId="0" borderId="0" xfId="100" applyAlignment="1">
      <alignment/>
      <protection/>
    </xf>
    <xf numFmtId="0" fontId="41" fillId="0" borderId="0" xfId="100" applyFont="1">
      <alignment/>
      <protection/>
    </xf>
    <xf numFmtId="0" fontId="36" fillId="24" borderId="11" xfId="100" applyFont="1" applyFill="1" applyBorder="1" applyAlignment="1">
      <alignment horizontal="center" vertical="center" wrapText="1"/>
      <protection/>
    </xf>
    <xf numFmtId="0" fontId="36" fillId="24" borderId="10" xfId="100" applyFont="1" applyFill="1" applyBorder="1" applyAlignment="1">
      <alignment horizontal="center" vertical="top" wrapText="1"/>
      <protection/>
    </xf>
    <xf numFmtId="0" fontId="36" fillId="24" borderId="12" xfId="100" applyFont="1" applyFill="1" applyBorder="1" applyAlignment="1">
      <alignment horizontal="center" vertical="center" wrapText="1"/>
      <protection/>
    </xf>
    <xf numFmtId="0" fontId="25" fillId="24" borderId="10" xfId="100" applyFont="1" applyFill="1" applyBorder="1" applyAlignment="1">
      <alignment horizontal="center" vertical="distributed"/>
      <protection/>
    </xf>
    <xf numFmtId="0" fontId="25" fillId="24" borderId="13" xfId="100" applyFont="1" applyFill="1" applyBorder="1" applyAlignment="1">
      <alignment horizontal="center" vertical="distributed"/>
      <protection/>
    </xf>
    <xf numFmtId="0" fontId="24" fillId="24" borderId="13" xfId="100" applyFont="1" applyFill="1" applyBorder="1" applyAlignment="1">
      <alignment horizontal="center" vertical="distributed"/>
      <protection/>
    </xf>
    <xf numFmtId="0" fontId="28" fillId="24" borderId="13" xfId="100" applyFont="1" applyFill="1" applyBorder="1" applyAlignment="1">
      <alignment horizontal="left" vertical="center"/>
      <protection/>
    </xf>
    <xf numFmtId="0" fontId="24" fillId="24" borderId="12" xfId="100" applyFont="1" applyFill="1" applyBorder="1" applyAlignment="1">
      <alignment horizontal="right" vertical="distributed"/>
      <protection/>
    </xf>
    <xf numFmtId="0" fontId="24" fillId="24" borderId="12" xfId="100" applyFont="1" applyFill="1" applyBorder="1" applyAlignment="1">
      <alignment horizontal="center" vertical="distributed"/>
      <protection/>
    </xf>
    <xf numFmtId="0" fontId="24" fillId="24" borderId="10" xfId="100" applyFont="1" applyFill="1" applyBorder="1" applyAlignment="1">
      <alignment horizontal="center" vertical="distributed"/>
      <protection/>
    </xf>
    <xf numFmtId="0" fontId="25" fillId="24" borderId="10" xfId="100" applyFont="1" applyFill="1" applyBorder="1" applyAlignment="1">
      <alignment horizontal="center"/>
      <protection/>
    </xf>
    <xf numFmtId="49" fontId="24" fillId="24" borderId="14" xfId="100" applyNumberFormat="1" applyFont="1" applyFill="1" applyBorder="1" applyAlignment="1">
      <alignment horizontal="center" vertical="center"/>
      <protection/>
    </xf>
    <xf numFmtId="0" fontId="24" fillId="24" borderId="14" xfId="100" applyFont="1" applyFill="1" applyBorder="1" applyAlignment="1">
      <alignment horizontal="center" vertical="center"/>
      <protection/>
    </xf>
    <xf numFmtId="3" fontId="24" fillId="24" borderId="10" xfId="100" applyNumberFormat="1" applyFont="1" applyFill="1" applyBorder="1" applyAlignment="1">
      <alignment horizontal="center" vertical="center"/>
      <protection/>
    </xf>
    <xf numFmtId="49" fontId="24" fillId="24" borderId="10" xfId="100" applyNumberFormat="1" applyFont="1" applyFill="1" applyBorder="1" applyAlignment="1">
      <alignment horizontal="center" vertical="center"/>
      <protection/>
    </xf>
    <xf numFmtId="0" fontId="24" fillId="24" borderId="10" xfId="100" applyFont="1" applyFill="1" applyBorder="1" applyAlignment="1">
      <alignment horizontal="center" vertical="center"/>
      <protection/>
    </xf>
    <xf numFmtId="49" fontId="24" fillId="24" borderId="12" xfId="100" applyNumberFormat="1" applyFont="1" applyFill="1" applyBorder="1" applyAlignment="1">
      <alignment horizontal="center" vertical="center"/>
      <protection/>
    </xf>
    <xf numFmtId="3" fontId="25" fillId="24" borderId="10" xfId="100" applyNumberFormat="1" applyFont="1" applyFill="1" applyBorder="1" applyAlignment="1">
      <alignment horizontal="center" vertical="center"/>
      <protection/>
    </xf>
    <xf numFmtId="49" fontId="24" fillId="24" borderId="13" xfId="100" applyNumberFormat="1" applyFont="1" applyFill="1" applyBorder="1" applyAlignment="1">
      <alignment horizontal="center" vertical="center"/>
      <protection/>
    </xf>
    <xf numFmtId="0" fontId="28" fillId="24" borderId="10" xfId="100" applyFont="1" applyFill="1" applyBorder="1" applyAlignment="1">
      <alignment horizontal="center"/>
      <protection/>
    </xf>
    <xf numFmtId="0" fontId="30" fillId="24" borderId="14" xfId="100" applyFont="1" applyFill="1" applyBorder="1">
      <alignment/>
      <protection/>
    </xf>
    <xf numFmtId="0" fontId="30" fillId="24" borderId="14" xfId="100" applyFont="1" applyFill="1" applyBorder="1" applyAlignment="1">
      <alignment horizontal="center" vertical="distributed"/>
      <protection/>
    </xf>
    <xf numFmtId="0" fontId="28" fillId="24" borderId="10" xfId="100" applyFont="1" applyFill="1" applyBorder="1" applyAlignment="1">
      <alignment vertical="center"/>
      <protection/>
    </xf>
    <xf numFmtId="3" fontId="28" fillId="24" borderId="10" xfId="106" applyNumberFormat="1" applyFont="1" applyFill="1" applyBorder="1" applyAlignment="1">
      <alignment horizontal="center" vertical="center"/>
    </xf>
    <xf numFmtId="3" fontId="29" fillId="24" borderId="10" xfId="106" applyNumberFormat="1" applyFont="1" applyFill="1" applyBorder="1" applyAlignment="1">
      <alignment horizontal="center" vertical="center"/>
    </xf>
    <xf numFmtId="0" fontId="42" fillId="0" borderId="0" xfId="100" applyFont="1">
      <alignment/>
      <protection/>
    </xf>
    <xf numFmtId="0" fontId="24" fillId="24" borderId="14" xfId="100" applyFont="1" applyFill="1" applyBorder="1">
      <alignment/>
      <protection/>
    </xf>
    <xf numFmtId="0" fontId="24" fillId="24" borderId="14" xfId="100" applyFont="1" applyFill="1" applyBorder="1" applyAlignment="1">
      <alignment horizontal="center" vertical="distributed"/>
      <protection/>
    </xf>
    <xf numFmtId="0" fontId="25" fillId="24" borderId="14" xfId="100" applyFont="1" applyFill="1" applyBorder="1" applyAlignment="1">
      <alignment vertical="center"/>
      <protection/>
    </xf>
    <xf numFmtId="3" fontId="25" fillId="24" borderId="10" xfId="106" applyNumberFormat="1" applyFont="1" applyFill="1" applyBorder="1" applyAlignment="1">
      <alignment horizontal="center" vertical="center"/>
    </xf>
    <xf numFmtId="3" fontId="27" fillId="24" borderId="10" xfId="106" applyNumberFormat="1" applyFont="1" applyFill="1" applyBorder="1" applyAlignment="1">
      <alignment horizontal="center" vertical="center"/>
    </xf>
    <xf numFmtId="0" fontId="24" fillId="24" borderId="10" xfId="100" applyFont="1" applyFill="1" applyBorder="1">
      <alignment/>
      <protection/>
    </xf>
    <xf numFmtId="0" fontId="28" fillId="24" borderId="10" xfId="100" applyFont="1" applyFill="1" applyBorder="1" applyAlignment="1">
      <alignment horizontal="center" vertical="center"/>
      <protection/>
    </xf>
    <xf numFmtId="0" fontId="30" fillId="24" borderId="10" xfId="100" applyFont="1" applyFill="1" applyBorder="1" applyAlignment="1">
      <alignment horizontal="center" vertical="center"/>
      <protection/>
    </xf>
    <xf numFmtId="0" fontId="30" fillId="24" borderId="0" xfId="100" applyFont="1" applyFill="1" applyAlignment="1">
      <alignment horizontal="center" vertical="center"/>
      <protection/>
    </xf>
    <xf numFmtId="3" fontId="28" fillId="24" borderId="10" xfId="100" applyNumberFormat="1" applyFont="1" applyFill="1" applyBorder="1" applyAlignment="1">
      <alignment horizontal="center" vertical="center"/>
      <protection/>
    </xf>
    <xf numFmtId="0" fontId="24" fillId="24" borderId="0" xfId="100" applyFont="1" applyFill="1" applyBorder="1" applyAlignment="1">
      <alignment horizontal="center" vertical="center"/>
      <protection/>
    </xf>
    <xf numFmtId="0" fontId="30" fillId="24" borderId="14" xfId="100" applyFont="1" applyFill="1" applyBorder="1" applyAlignment="1">
      <alignment horizontal="center" vertical="center"/>
      <protection/>
    </xf>
    <xf numFmtId="0" fontId="25" fillId="24" borderId="10" xfId="100" applyFont="1" applyFill="1" applyBorder="1" applyAlignment="1">
      <alignment horizontal="center" vertical="center"/>
      <protection/>
    </xf>
    <xf numFmtId="0" fontId="25" fillId="24" borderId="14" xfId="100" applyFont="1" applyFill="1" applyBorder="1" applyAlignment="1">
      <alignment horizontal="center" vertical="center"/>
      <protection/>
    </xf>
    <xf numFmtId="49" fontId="28" fillId="24" borderId="10" xfId="100" applyNumberFormat="1" applyFont="1" applyFill="1" applyBorder="1" applyAlignment="1">
      <alignment horizontal="center" vertical="distributed"/>
      <protection/>
    </xf>
    <xf numFmtId="49" fontId="25" fillId="24" borderId="10" xfId="100" applyNumberFormat="1" applyFont="1" applyFill="1" applyBorder="1" applyAlignment="1">
      <alignment horizontal="center" vertical="distributed"/>
      <protection/>
    </xf>
    <xf numFmtId="0" fontId="24" fillId="24" borderId="0" xfId="100" applyFont="1" applyFill="1" applyAlignment="1">
      <alignment horizontal="center" vertical="center"/>
      <protection/>
    </xf>
    <xf numFmtId="0" fontId="24" fillId="24" borderId="14" xfId="100" applyFont="1" applyFill="1" applyBorder="1" applyAlignment="1">
      <alignment horizontal="center" vertical="center" wrapText="1"/>
      <protection/>
    </xf>
    <xf numFmtId="0" fontId="24" fillId="24" borderId="10" xfId="100" applyFont="1" applyFill="1" applyBorder="1" applyAlignment="1">
      <alignment horizontal="center"/>
      <protection/>
    </xf>
    <xf numFmtId="0" fontId="14" fillId="0" borderId="0" xfId="100" applyFont="1">
      <alignment/>
      <protection/>
    </xf>
    <xf numFmtId="49" fontId="30" fillId="24" borderId="14" xfId="100" applyNumberFormat="1" applyFont="1" applyFill="1" applyBorder="1" applyAlignment="1">
      <alignment horizontal="center" vertical="center"/>
      <protection/>
    </xf>
    <xf numFmtId="0" fontId="30" fillId="24" borderId="0" xfId="100" applyFont="1" applyFill="1" applyBorder="1" applyAlignment="1">
      <alignment horizontal="center" vertical="center"/>
      <protection/>
    </xf>
    <xf numFmtId="0" fontId="28" fillId="24" borderId="14" xfId="100" applyFont="1" applyFill="1" applyBorder="1" applyAlignment="1">
      <alignment horizontal="center" vertical="center"/>
      <protection/>
    </xf>
    <xf numFmtId="0" fontId="43" fillId="0" borderId="0" xfId="100" applyFont="1" applyFill="1">
      <alignment/>
      <protection/>
    </xf>
    <xf numFmtId="0" fontId="14" fillId="0" borderId="0" xfId="100" applyFill="1">
      <alignment/>
      <protection/>
    </xf>
    <xf numFmtId="0" fontId="28" fillId="24" borderId="14" xfId="100" applyFont="1" applyFill="1" applyBorder="1" applyAlignment="1">
      <alignment horizontal="left" vertical="center"/>
      <protection/>
    </xf>
    <xf numFmtId="0" fontId="42" fillId="0" borderId="0" xfId="100" applyFont="1" applyFill="1">
      <alignment/>
      <protection/>
    </xf>
    <xf numFmtId="0" fontId="30" fillId="24" borderId="10" xfId="100" applyFont="1" applyFill="1" applyBorder="1">
      <alignment/>
      <protection/>
    </xf>
    <xf numFmtId="0" fontId="44" fillId="24" borderId="10" xfId="100" applyFont="1" applyFill="1" applyBorder="1" applyAlignment="1">
      <alignment horizontal="center" vertical="center"/>
      <protection/>
    </xf>
    <xf numFmtId="3" fontId="44" fillId="24" borderId="10" xfId="100" applyNumberFormat="1" applyFont="1" applyFill="1" applyBorder="1" applyAlignment="1">
      <alignment horizontal="center" vertical="center"/>
      <protection/>
    </xf>
    <xf numFmtId="3" fontId="45" fillId="24" borderId="10" xfId="100" applyNumberFormat="1" applyFont="1" applyFill="1" applyBorder="1" applyAlignment="1">
      <alignment horizontal="center" vertical="center"/>
      <protection/>
    </xf>
    <xf numFmtId="0" fontId="35" fillId="0" borderId="0" xfId="100" applyFont="1">
      <alignment/>
      <protection/>
    </xf>
    <xf numFmtId="200" fontId="1" fillId="0" borderId="10" xfId="72" applyNumberFormat="1" applyFont="1" applyBorder="1" applyAlignment="1">
      <alignment horizontal="center" vertical="center"/>
    </xf>
    <xf numFmtId="200" fontId="36" fillId="24" borderId="10" xfId="72" applyNumberFormat="1" applyFont="1" applyFill="1" applyBorder="1" applyAlignment="1">
      <alignment horizontal="center" vertical="center"/>
    </xf>
    <xf numFmtId="0" fontId="27" fillId="0" borderId="0" xfId="100" applyFont="1" applyAlignment="1">
      <alignment horizontal="center"/>
      <protection/>
    </xf>
    <xf numFmtId="0" fontId="34" fillId="24" borderId="0" xfId="100" applyFont="1" applyFill="1" applyBorder="1" applyAlignment="1">
      <alignment horizontal="center" vertical="center"/>
      <protection/>
    </xf>
    <xf numFmtId="0" fontId="26" fillId="24" borderId="10" xfId="100" applyFont="1" applyFill="1" applyBorder="1" applyAlignment="1">
      <alignment horizontal="center" vertical="center" wrapText="1"/>
      <protection/>
    </xf>
    <xf numFmtId="0" fontId="1" fillId="0" borderId="15" xfId="100" applyFont="1" applyBorder="1" applyAlignment="1">
      <alignment horizontal="center"/>
      <protection/>
    </xf>
    <xf numFmtId="0" fontId="1" fillId="24" borderId="10" xfId="100" applyFont="1" applyFill="1" applyBorder="1" applyAlignment="1">
      <alignment horizontal="center" vertical="center" wrapText="1"/>
      <protection/>
    </xf>
    <xf numFmtId="0" fontId="1" fillId="24" borderId="10" xfId="100" applyFont="1" applyFill="1" applyBorder="1" applyAlignment="1">
      <alignment horizontal="center" vertical="center"/>
      <protection/>
    </xf>
    <xf numFmtId="0" fontId="26" fillId="24" borderId="16" xfId="100" applyFont="1" applyFill="1" applyBorder="1" applyAlignment="1">
      <alignment horizontal="center" vertical="center" wrapText="1"/>
      <protection/>
    </xf>
    <xf numFmtId="0" fontId="26" fillId="24" borderId="12" xfId="100" applyFont="1" applyFill="1" applyBorder="1" applyAlignment="1">
      <alignment horizontal="center" vertical="center" wrapText="1"/>
      <protection/>
    </xf>
    <xf numFmtId="0" fontId="27" fillId="24" borderId="16" xfId="100" applyFont="1" applyFill="1" applyBorder="1" applyAlignment="1">
      <alignment horizontal="center" vertical="distributed"/>
      <protection/>
    </xf>
    <xf numFmtId="0" fontId="27" fillId="24" borderId="12" xfId="100" applyFont="1" applyFill="1" applyBorder="1" applyAlignment="1">
      <alignment horizontal="center" vertical="distributed"/>
      <protection/>
    </xf>
    <xf numFmtId="0" fontId="26" fillId="24" borderId="16" xfId="100" applyFont="1" applyFill="1" applyBorder="1" applyAlignment="1">
      <alignment horizontal="center" vertical="center"/>
      <protection/>
    </xf>
    <xf numFmtId="0" fontId="26" fillId="24" borderId="12" xfId="100" applyFont="1" applyFill="1" applyBorder="1" applyAlignment="1">
      <alignment horizontal="center" vertical="center"/>
      <protection/>
    </xf>
    <xf numFmtId="0" fontId="26" fillId="24" borderId="11" xfId="100" applyFont="1" applyFill="1" applyBorder="1" applyAlignment="1">
      <alignment horizontal="center" vertical="center" wrapText="1"/>
      <protection/>
    </xf>
    <xf numFmtId="0" fontId="26" fillId="24" borderId="14" xfId="100" applyFont="1" applyFill="1" applyBorder="1" applyAlignment="1">
      <alignment horizontal="center" vertical="center" wrapText="1"/>
      <protection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2" xfId="95"/>
    <cellStyle name="Normál 3" xfId="96"/>
    <cellStyle name="Normál 4" xfId="97"/>
    <cellStyle name="Normál 5" xfId="98"/>
    <cellStyle name="Normal_tanusitv" xfId="99"/>
    <cellStyle name="Normál_Zalakaros" xfId="100"/>
    <cellStyle name="Note" xfId="101"/>
    <cellStyle name="Output" xfId="102"/>
    <cellStyle name="Összesen" xfId="103"/>
    <cellStyle name="Currency" xfId="104"/>
    <cellStyle name="Currency [0]" xfId="105"/>
    <cellStyle name="Pénznem 2" xfId="106"/>
    <cellStyle name="Rossz" xfId="107"/>
    <cellStyle name="Semleges" xfId="108"/>
    <cellStyle name="Számítás" xfId="109"/>
    <cellStyle name="Percent" xfId="110"/>
    <cellStyle name="Százalék 2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H62"/>
  <sheetViews>
    <sheetView tabSelected="1" view="pageBreakPreview" zoomScale="80" zoomScaleNormal="8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11.140625" style="1" customWidth="1"/>
    <col min="2" max="2" width="51.00390625" style="1" customWidth="1"/>
    <col min="3" max="3" width="7.421875" style="91" customWidth="1"/>
    <col min="4" max="4" width="9.57421875" style="91" customWidth="1"/>
    <col min="5" max="5" width="11.8515625" style="91" customWidth="1"/>
    <col min="6" max="6" width="12.140625" style="1" customWidth="1"/>
    <col min="7" max="7" width="13.421875" style="1" customWidth="1"/>
    <col min="8" max="8" width="12.7109375" style="1" customWidth="1"/>
    <col min="9" max="9" width="11.8515625" style="1" customWidth="1"/>
    <col min="10" max="10" width="12.7109375" style="1" customWidth="1"/>
    <col min="11" max="11" width="12.421875" style="1" customWidth="1"/>
    <col min="12" max="12" width="10.421875" style="1" customWidth="1"/>
    <col min="13" max="13" width="13.28125" style="1" customWidth="1"/>
    <col min="14" max="14" width="11.140625" style="1" customWidth="1"/>
    <col min="15" max="15" width="13.28125" style="1" customWidth="1"/>
    <col min="16" max="16" width="11.8515625" style="1" customWidth="1"/>
    <col min="17" max="17" width="10.7109375" style="1" customWidth="1"/>
    <col min="18" max="18" width="10.8515625" style="1" customWidth="1"/>
    <col min="19" max="19" width="10.57421875" style="1" customWidth="1"/>
    <col min="20" max="20" width="15.00390625" style="1" customWidth="1"/>
    <col min="21" max="21" width="18.140625" style="1" customWidth="1"/>
    <col min="22" max="22" width="6.140625" style="1" customWidth="1"/>
    <col min="23" max="23" width="6.7109375" style="1" customWidth="1"/>
    <col min="24" max="24" width="45.140625" style="1" customWidth="1"/>
    <col min="25" max="25" width="10.7109375" style="1" customWidth="1"/>
    <col min="26" max="26" width="12.8515625" style="1" customWidth="1"/>
    <col min="27" max="30" width="10.7109375" style="1" customWidth="1"/>
    <col min="31" max="33" width="12.57421875" style="1" customWidth="1"/>
    <col min="34" max="35" width="6.8515625" style="1" customWidth="1"/>
    <col min="36" max="36" width="8.57421875" style="1" customWidth="1"/>
    <col min="37" max="16384" width="9.140625" style="1" customWidth="1"/>
  </cols>
  <sheetData>
    <row r="1" spans="1:21" s="3" customFormat="1" ht="15.75">
      <c r="A1" s="153" t="s">
        <v>137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s="3" customFormat="1" ht="14.25">
      <c r="A2" s="3" t="s">
        <v>150</v>
      </c>
      <c r="C2" s="4"/>
      <c r="D2" s="4"/>
      <c r="E2" s="4"/>
      <c r="U2" s="5"/>
    </row>
    <row r="3" spans="1:21" s="3" customFormat="1" ht="12.75">
      <c r="A3" s="3" t="s">
        <v>151</v>
      </c>
      <c r="C3" s="4"/>
      <c r="D3" s="4"/>
      <c r="E3" s="4"/>
      <c r="T3" s="156" t="s">
        <v>4</v>
      </c>
      <c r="U3" s="156"/>
    </row>
    <row r="4" spans="1:36" s="9" customFormat="1" ht="40.5" customHeight="1">
      <c r="A4" s="157" t="s">
        <v>5</v>
      </c>
      <c r="B4" s="158" t="s">
        <v>1</v>
      </c>
      <c r="C4" s="7" t="s">
        <v>12</v>
      </c>
      <c r="D4" s="155" t="s">
        <v>13</v>
      </c>
      <c r="E4" s="155" t="s">
        <v>14</v>
      </c>
      <c r="F4" s="155" t="s">
        <v>15</v>
      </c>
      <c r="G4" s="155" t="s">
        <v>16</v>
      </c>
      <c r="H4" s="155" t="s">
        <v>17</v>
      </c>
      <c r="I4" s="155" t="s">
        <v>18</v>
      </c>
      <c r="J4" s="155" t="s">
        <v>19</v>
      </c>
      <c r="K4" s="155"/>
      <c r="L4" s="155"/>
      <c r="M4" s="155"/>
      <c r="N4" s="155"/>
      <c r="O4" s="155" t="s">
        <v>20</v>
      </c>
      <c r="P4" s="155" t="s">
        <v>21</v>
      </c>
      <c r="Q4" s="155" t="s">
        <v>22</v>
      </c>
      <c r="R4" s="155"/>
      <c r="S4" s="155"/>
      <c r="T4" s="155" t="s">
        <v>23</v>
      </c>
      <c r="U4" s="155" t="s">
        <v>0</v>
      </c>
      <c r="V4" s="8"/>
      <c r="W4" s="8"/>
      <c r="X4" s="8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</row>
    <row r="5" spans="1:36" s="9" customFormat="1" ht="63" customHeight="1">
      <c r="A5" s="157"/>
      <c r="B5" s="158"/>
      <c r="C5" s="7" t="s">
        <v>24</v>
      </c>
      <c r="D5" s="155"/>
      <c r="E5" s="155"/>
      <c r="F5" s="155"/>
      <c r="G5" s="155"/>
      <c r="H5" s="155"/>
      <c r="I5" s="155"/>
      <c r="J5" s="10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55"/>
      <c r="P5" s="155"/>
      <c r="Q5" s="11" t="s">
        <v>30</v>
      </c>
      <c r="R5" s="11" t="s">
        <v>31</v>
      </c>
      <c r="S5" s="11" t="s">
        <v>32</v>
      </c>
      <c r="T5" s="155"/>
      <c r="U5" s="15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8" customHeight="1">
      <c r="A6" s="12"/>
      <c r="B6" s="13" t="s">
        <v>33</v>
      </c>
      <c r="C6" s="14"/>
      <c r="D6" s="15"/>
      <c r="E6" s="15"/>
      <c r="F6" s="1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7"/>
      <c r="V6" s="18"/>
      <c r="W6" s="18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9.5" customHeight="1">
      <c r="A7" s="21" t="s">
        <v>34</v>
      </c>
      <c r="B7" s="22" t="s">
        <v>35</v>
      </c>
      <c r="C7" s="22" t="s">
        <v>36</v>
      </c>
      <c r="D7" s="23">
        <v>3</v>
      </c>
      <c r="E7" s="23">
        <v>3</v>
      </c>
      <c r="F7" s="24">
        <v>2218000</v>
      </c>
      <c r="G7" s="24">
        <v>524000</v>
      </c>
      <c r="H7" s="24">
        <v>1034000</v>
      </c>
      <c r="I7" s="24"/>
      <c r="J7" s="24"/>
      <c r="K7" s="24">
        <v>83000</v>
      </c>
      <c r="L7" s="24"/>
      <c r="M7" s="24">
        <v>111000</v>
      </c>
      <c r="N7" s="24"/>
      <c r="O7" s="24"/>
      <c r="P7" s="24"/>
      <c r="Q7" s="24"/>
      <c r="R7" s="24"/>
      <c r="S7" s="24"/>
      <c r="T7" s="24"/>
      <c r="U7" s="25">
        <f aca="true" t="shared" si="0" ref="U7:U12">SUM(F7:T7)</f>
        <v>3970000</v>
      </c>
      <c r="V7" s="26"/>
      <c r="W7" s="26"/>
      <c r="X7" s="27"/>
      <c r="Y7" s="20"/>
      <c r="Z7" s="20"/>
      <c r="AA7" s="20"/>
      <c r="AB7" s="28"/>
      <c r="AC7" s="28"/>
      <c r="AD7" s="28"/>
      <c r="AE7" s="28"/>
      <c r="AF7" s="28"/>
      <c r="AG7" s="28"/>
      <c r="AH7" s="28"/>
      <c r="AI7" s="28"/>
      <c r="AJ7" s="28"/>
    </row>
    <row r="8" spans="1:36" ht="19.5" customHeight="1">
      <c r="A8" s="21" t="s">
        <v>37</v>
      </c>
      <c r="B8" s="29" t="s">
        <v>38</v>
      </c>
      <c r="C8" s="22" t="s">
        <v>36</v>
      </c>
      <c r="D8" s="23">
        <v>0</v>
      </c>
      <c r="E8" s="23">
        <v>0</v>
      </c>
      <c r="F8" s="24"/>
      <c r="G8" s="24"/>
      <c r="H8" s="24">
        <v>343000</v>
      </c>
      <c r="I8" s="24"/>
      <c r="J8" s="24"/>
      <c r="K8" s="24">
        <v>220000</v>
      </c>
      <c r="L8" s="24"/>
      <c r="M8" s="24"/>
      <c r="N8" s="24"/>
      <c r="O8" s="24"/>
      <c r="P8" s="24"/>
      <c r="Q8" s="24"/>
      <c r="R8" s="24"/>
      <c r="S8" s="24"/>
      <c r="T8" s="24"/>
      <c r="U8" s="25">
        <f t="shared" si="0"/>
        <v>563000</v>
      </c>
      <c r="V8" s="26"/>
      <c r="W8" s="26"/>
      <c r="X8" s="30"/>
      <c r="Y8" s="31"/>
      <c r="Z8" s="31"/>
      <c r="AA8" s="32"/>
      <c r="AB8" s="31"/>
      <c r="AC8" s="31"/>
      <c r="AD8" s="32"/>
      <c r="AE8" s="33"/>
      <c r="AF8" s="33"/>
      <c r="AG8" s="34"/>
      <c r="AH8" s="35"/>
      <c r="AI8" s="35"/>
      <c r="AJ8" s="32"/>
    </row>
    <row r="9" spans="1:36" ht="19.5" customHeight="1">
      <c r="A9" s="21" t="s">
        <v>7</v>
      </c>
      <c r="B9" s="29" t="s">
        <v>39</v>
      </c>
      <c r="C9" s="22" t="s">
        <v>36</v>
      </c>
      <c r="D9" s="23">
        <v>0</v>
      </c>
      <c r="E9" s="23"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>
        <f t="shared" si="0"/>
        <v>0</v>
      </c>
      <c r="V9" s="26"/>
      <c r="W9" s="26"/>
      <c r="X9" s="30"/>
      <c r="Y9" s="31"/>
      <c r="Z9" s="31"/>
      <c r="AA9" s="32"/>
      <c r="AB9" s="31"/>
      <c r="AC9" s="31"/>
      <c r="AD9" s="32"/>
      <c r="AE9" s="33"/>
      <c r="AF9" s="33"/>
      <c r="AG9" s="34"/>
      <c r="AH9" s="35"/>
      <c r="AI9" s="35"/>
      <c r="AJ9" s="32"/>
    </row>
    <row r="10" spans="1:36" ht="19.5" customHeight="1">
      <c r="A10" s="21" t="s">
        <v>40</v>
      </c>
      <c r="B10" s="29" t="s">
        <v>41</v>
      </c>
      <c r="C10" s="22" t="s">
        <v>36</v>
      </c>
      <c r="D10" s="23">
        <v>0</v>
      </c>
      <c r="E10" s="23">
        <v>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>
        <f t="shared" si="0"/>
        <v>0</v>
      </c>
      <c r="V10" s="26"/>
      <c r="W10" s="26"/>
      <c r="X10" s="30"/>
      <c r="Y10" s="31"/>
      <c r="Z10" s="31"/>
      <c r="AA10" s="32"/>
      <c r="AB10" s="31"/>
      <c r="AC10" s="31"/>
      <c r="AD10" s="32"/>
      <c r="AE10" s="33"/>
      <c r="AF10" s="33"/>
      <c r="AG10" s="34"/>
      <c r="AH10" s="35"/>
      <c r="AI10" s="35"/>
      <c r="AJ10" s="32"/>
    </row>
    <row r="11" spans="1:36" ht="19.5" customHeight="1">
      <c r="A11" s="21" t="s">
        <v>42</v>
      </c>
      <c r="B11" s="29" t="s">
        <v>43</v>
      </c>
      <c r="C11" s="22" t="s">
        <v>36</v>
      </c>
      <c r="D11" s="36"/>
      <c r="E11" s="23">
        <v>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>
        <f t="shared" si="0"/>
        <v>0</v>
      </c>
      <c r="V11" s="26"/>
      <c r="W11" s="26"/>
      <c r="X11" s="30"/>
      <c r="Y11" s="31"/>
      <c r="Z11" s="31"/>
      <c r="AA11" s="32"/>
      <c r="AB11" s="31"/>
      <c r="AC11" s="31"/>
      <c r="AD11" s="32"/>
      <c r="AE11" s="33"/>
      <c r="AF11" s="33"/>
      <c r="AG11" s="34"/>
      <c r="AH11" s="35"/>
      <c r="AI11" s="35"/>
      <c r="AJ11" s="32"/>
    </row>
    <row r="12" spans="1:36" ht="19.5" customHeight="1">
      <c r="A12" s="21" t="s">
        <v>44</v>
      </c>
      <c r="B12" s="29" t="s">
        <v>45</v>
      </c>
      <c r="C12" s="22" t="s">
        <v>36</v>
      </c>
      <c r="D12" s="23">
        <v>0</v>
      </c>
      <c r="E12" s="23">
        <v>0</v>
      </c>
      <c r="F12" s="24"/>
      <c r="G12" s="24"/>
      <c r="H12" s="24"/>
      <c r="I12" s="24"/>
      <c r="J12" s="24">
        <v>12900</v>
      </c>
      <c r="K12" s="24"/>
      <c r="L12" s="24"/>
      <c r="M12" s="24"/>
      <c r="N12" s="24"/>
      <c r="O12" s="24"/>
      <c r="P12" s="24"/>
      <c r="Q12" s="24"/>
      <c r="R12" s="24"/>
      <c r="S12" s="24"/>
      <c r="T12" s="24">
        <v>638531</v>
      </c>
      <c r="U12" s="25">
        <f t="shared" si="0"/>
        <v>651431</v>
      </c>
      <c r="V12" s="26"/>
      <c r="W12" s="26"/>
      <c r="X12" s="30"/>
      <c r="Y12" s="31"/>
      <c r="Z12" s="31"/>
      <c r="AA12" s="32"/>
      <c r="AB12" s="31"/>
      <c r="AC12" s="31"/>
      <c r="AD12" s="32"/>
      <c r="AE12" s="33"/>
      <c r="AF12" s="33"/>
      <c r="AG12" s="34"/>
      <c r="AH12" s="35"/>
      <c r="AI12" s="35"/>
      <c r="AJ12" s="32"/>
    </row>
    <row r="13" spans="1:36" s="9" customFormat="1" ht="19.5" customHeight="1">
      <c r="A13" s="37" t="s">
        <v>46</v>
      </c>
      <c r="B13" s="38" t="s">
        <v>47</v>
      </c>
      <c r="C13" s="39"/>
      <c r="D13" s="40">
        <f aca="true" t="shared" si="1" ref="D13:M13">SUM(D7:D12)</f>
        <v>3</v>
      </c>
      <c r="E13" s="40">
        <f>SUM(E7:E12)</f>
        <v>3</v>
      </c>
      <c r="F13" s="41">
        <f t="shared" si="1"/>
        <v>2218000</v>
      </c>
      <c r="G13" s="41">
        <f t="shared" si="1"/>
        <v>524000</v>
      </c>
      <c r="H13" s="41">
        <f t="shared" si="1"/>
        <v>1377000</v>
      </c>
      <c r="I13" s="41">
        <f t="shared" si="1"/>
        <v>0</v>
      </c>
      <c r="J13" s="41">
        <f t="shared" si="1"/>
        <v>12900</v>
      </c>
      <c r="K13" s="41">
        <f t="shared" si="1"/>
        <v>303000</v>
      </c>
      <c r="L13" s="41">
        <f t="shared" si="1"/>
        <v>0</v>
      </c>
      <c r="M13" s="41">
        <f t="shared" si="1"/>
        <v>111000</v>
      </c>
      <c r="N13" s="41"/>
      <c r="O13" s="41">
        <f aca="true" t="shared" si="2" ref="O13:T13">SUM(O7:O12)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638531</v>
      </c>
      <c r="U13" s="42">
        <f>SUM(U7:U12)</f>
        <v>5184431</v>
      </c>
      <c r="V13" s="43"/>
      <c r="W13" s="43"/>
      <c r="X13" s="44"/>
      <c r="Y13" s="45"/>
      <c r="Z13" s="45"/>
      <c r="AA13" s="46"/>
      <c r="AB13" s="45"/>
      <c r="AC13" s="45"/>
      <c r="AD13" s="46"/>
      <c r="AE13" s="47"/>
      <c r="AF13" s="47"/>
      <c r="AG13" s="48"/>
      <c r="AH13" s="49"/>
      <c r="AI13" s="49"/>
      <c r="AJ13" s="46"/>
    </row>
    <row r="14" spans="1:36" ht="9" customHeight="1">
      <c r="A14" s="21"/>
      <c r="B14" s="29"/>
      <c r="C14" s="29"/>
      <c r="D14" s="50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25"/>
      <c r="V14" s="26"/>
      <c r="W14" s="26"/>
      <c r="X14" s="30"/>
      <c r="Y14" s="31"/>
      <c r="Z14" s="31"/>
      <c r="AA14" s="32"/>
      <c r="AB14" s="31"/>
      <c r="AC14" s="31"/>
      <c r="AD14" s="32"/>
      <c r="AE14" s="33"/>
      <c r="AF14" s="33"/>
      <c r="AG14" s="34"/>
      <c r="AH14" s="35"/>
      <c r="AI14" s="35"/>
      <c r="AJ14" s="32"/>
    </row>
    <row r="15" spans="1:60" ht="19.5" customHeight="1">
      <c r="A15" s="52" t="s">
        <v>48</v>
      </c>
      <c r="B15" s="6" t="s">
        <v>49</v>
      </c>
      <c r="C15" s="22" t="s">
        <v>36</v>
      </c>
      <c r="D15" s="23">
        <v>1</v>
      </c>
      <c r="E15" s="23">
        <v>0</v>
      </c>
      <c r="F15" s="24">
        <v>950000</v>
      </c>
      <c r="G15" s="24">
        <v>128000</v>
      </c>
      <c r="H15" s="24">
        <v>5000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>
        <f>SUM(F15:T15)</f>
        <v>1083000</v>
      </c>
      <c r="V15" s="53"/>
      <c r="W15" s="53"/>
      <c r="X15" s="26"/>
      <c r="Y15" s="20"/>
      <c r="Z15" s="20"/>
      <c r="AA15" s="32"/>
      <c r="AB15" s="28"/>
      <c r="AC15" s="28"/>
      <c r="AD15" s="32"/>
      <c r="AE15" s="28"/>
      <c r="AF15" s="33"/>
      <c r="AG15" s="32"/>
      <c r="AH15" s="28"/>
      <c r="AI15" s="28"/>
      <c r="AJ15" s="3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36" ht="19.5" customHeight="1">
      <c r="A16" s="21" t="s">
        <v>6</v>
      </c>
      <c r="B16" s="22" t="s">
        <v>50</v>
      </c>
      <c r="C16" s="22" t="s">
        <v>36</v>
      </c>
      <c r="D16" s="23">
        <v>0</v>
      </c>
      <c r="E16" s="23">
        <v>0</v>
      </c>
      <c r="F16" s="24"/>
      <c r="G16" s="24"/>
      <c r="H16" s="24">
        <v>950000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>
        <f>SUM(F16:T16)</f>
        <v>950000</v>
      </c>
      <c r="V16" s="53"/>
      <c r="W16" s="53"/>
      <c r="X16" s="26"/>
      <c r="Y16" s="20"/>
      <c r="Z16" s="20"/>
      <c r="AA16" s="32"/>
      <c r="AB16" s="28"/>
      <c r="AC16" s="28"/>
      <c r="AD16" s="32"/>
      <c r="AE16" s="28"/>
      <c r="AF16" s="54"/>
      <c r="AG16" s="32"/>
      <c r="AH16" s="28"/>
      <c r="AI16" s="28"/>
      <c r="AJ16" s="32"/>
    </row>
    <row r="17" spans="1:36" ht="19.5" customHeight="1">
      <c r="A17" s="21" t="s">
        <v>141</v>
      </c>
      <c r="B17" s="22" t="s">
        <v>146</v>
      </c>
      <c r="C17" s="22" t="s">
        <v>145</v>
      </c>
      <c r="D17" s="23">
        <v>1</v>
      </c>
      <c r="E17" s="23">
        <v>1</v>
      </c>
      <c r="F17" s="24">
        <v>5520000</v>
      </c>
      <c r="G17" s="24">
        <v>1389000</v>
      </c>
      <c r="H17" s="24">
        <v>2797000</v>
      </c>
      <c r="I17" s="24"/>
      <c r="J17" s="24"/>
      <c r="K17" s="24"/>
      <c r="L17" s="24"/>
      <c r="M17" s="24"/>
      <c r="N17" s="24"/>
      <c r="O17" s="24">
        <v>381000</v>
      </c>
      <c r="P17" s="24">
        <v>1905000</v>
      </c>
      <c r="Q17" s="24"/>
      <c r="R17" s="24"/>
      <c r="S17" s="24"/>
      <c r="T17" s="24"/>
      <c r="U17" s="25">
        <f>SUM(F17:T17)</f>
        <v>11992000</v>
      </c>
      <c r="V17" s="53"/>
      <c r="W17" s="53"/>
      <c r="X17" s="26"/>
      <c r="Y17" s="20"/>
      <c r="Z17" s="20"/>
      <c r="AA17" s="32"/>
      <c r="AB17" s="28"/>
      <c r="AC17" s="28"/>
      <c r="AD17" s="32"/>
      <c r="AE17" s="28"/>
      <c r="AF17" s="54"/>
      <c r="AG17" s="32"/>
      <c r="AH17" s="28"/>
      <c r="AI17" s="28"/>
      <c r="AJ17" s="32"/>
    </row>
    <row r="18" spans="1:36" s="9" customFormat="1" ht="19.5" customHeight="1">
      <c r="A18" s="38" t="s">
        <v>51</v>
      </c>
      <c r="B18" s="38" t="s">
        <v>52</v>
      </c>
      <c r="C18" s="39"/>
      <c r="D18" s="40">
        <f>SUM(D15:D17)</f>
        <v>2</v>
      </c>
      <c r="E18" s="40">
        <f>SUM(E15:E17)</f>
        <v>1</v>
      </c>
      <c r="F18" s="41">
        <f>SUM(F15:F17)</f>
        <v>6470000</v>
      </c>
      <c r="G18" s="41">
        <f aca="true" t="shared" si="3" ref="G18:P18">SUM(G15:G17)</f>
        <v>1517000</v>
      </c>
      <c r="H18" s="41">
        <f t="shared" si="3"/>
        <v>3752000</v>
      </c>
      <c r="I18" s="41">
        <f t="shared" si="3"/>
        <v>0</v>
      </c>
      <c r="J18" s="41">
        <f t="shared" si="3"/>
        <v>0</v>
      </c>
      <c r="K18" s="41">
        <f t="shared" si="3"/>
        <v>0</v>
      </c>
      <c r="L18" s="41">
        <f t="shared" si="3"/>
        <v>0</v>
      </c>
      <c r="M18" s="41">
        <f t="shared" si="3"/>
        <v>0</v>
      </c>
      <c r="N18" s="41">
        <f t="shared" si="3"/>
        <v>0</v>
      </c>
      <c r="O18" s="41">
        <f t="shared" si="3"/>
        <v>381000</v>
      </c>
      <c r="P18" s="41">
        <f t="shared" si="3"/>
        <v>1905000</v>
      </c>
      <c r="Q18" s="41">
        <f>SUM(Q15:Q16)</f>
        <v>0</v>
      </c>
      <c r="R18" s="41">
        <f>SUM(R15:R16)</f>
        <v>0</v>
      </c>
      <c r="S18" s="41">
        <f>SUM(S15:S16)</f>
        <v>0</v>
      </c>
      <c r="T18" s="41">
        <v>0</v>
      </c>
      <c r="U18" s="42">
        <f>SUM(U15:U17)</f>
        <v>14025000</v>
      </c>
      <c r="V18" s="55"/>
      <c r="W18" s="55"/>
      <c r="X18" s="56"/>
      <c r="Y18" s="57"/>
      <c r="Z18" s="57"/>
      <c r="AA18" s="46"/>
      <c r="AB18" s="57"/>
      <c r="AC18" s="57"/>
      <c r="AD18" s="46"/>
      <c r="AE18" s="58"/>
      <c r="AF18" s="58"/>
      <c r="AG18" s="46"/>
      <c r="AH18" s="57"/>
      <c r="AI18" s="57"/>
      <c r="AJ18" s="46"/>
    </row>
    <row r="19" spans="1:36" ht="11.25" customHeight="1">
      <c r="A19" s="21"/>
      <c r="B19" s="22"/>
      <c r="C19" s="22"/>
      <c r="D19" s="23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53"/>
      <c r="W19" s="53"/>
      <c r="X19" s="27"/>
      <c r="Y19" s="20"/>
      <c r="Z19" s="20"/>
      <c r="AA19" s="32"/>
      <c r="AB19" s="20"/>
      <c r="AC19" s="20"/>
      <c r="AD19" s="32"/>
      <c r="AE19" s="28"/>
      <c r="AF19" s="28"/>
      <c r="AG19" s="32"/>
      <c r="AH19" s="20"/>
      <c r="AI19" s="20"/>
      <c r="AJ19" s="32"/>
    </row>
    <row r="20" spans="1:60" s="69" customFormat="1" ht="19.5" customHeight="1">
      <c r="A20" s="52" t="s">
        <v>11</v>
      </c>
      <c r="B20" s="6" t="s">
        <v>53</v>
      </c>
      <c r="C20" s="6" t="s">
        <v>36</v>
      </c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1">
        <f>SUM(F20:T20)</f>
        <v>0</v>
      </c>
      <c r="V20" s="62"/>
      <c r="W20" s="62"/>
      <c r="X20" s="63"/>
      <c r="Y20" s="64"/>
      <c r="Z20" s="64"/>
      <c r="AA20" s="65"/>
      <c r="AB20" s="66"/>
      <c r="AC20" s="66"/>
      <c r="AD20" s="65"/>
      <c r="AE20" s="66"/>
      <c r="AF20" s="67"/>
      <c r="AG20" s="65"/>
      <c r="AH20" s="66"/>
      <c r="AI20" s="66"/>
      <c r="AJ20" s="65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</row>
    <row r="21" spans="1:60" s="69" customFormat="1" ht="19.5" customHeight="1">
      <c r="A21" s="70" t="s">
        <v>54</v>
      </c>
      <c r="B21" s="71" t="s">
        <v>55</v>
      </c>
      <c r="C21" s="6"/>
      <c r="D21" s="40">
        <v>0</v>
      </c>
      <c r="E21" s="40">
        <v>0</v>
      </c>
      <c r="F21" s="72">
        <f aca="true" t="shared" si="4" ref="F21:S21">SUM(F20:F20)</f>
        <v>0</v>
      </c>
      <c r="G21" s="72">
        <f t="shared" si="4"/>
        <v>0</v>
      </c>
      <c r="H21" s="72">
        <f t="shared" si="4"/>
        <v>0</v>
      </c>
      <c r="I21" s="72">
        <f t="shared" si="4"/>
        <v>0</v>
      </c>
      <c r="J21" s="72">
        <f t="shared" si="4"/>
        <v>0</v>
      </c>
      <c r="K21" s="72">
        <f t="shared" si="4"/>
        <v>0</v>
      </c>
      <c r="L21" s="72">
        <f t="shared" si="4"/>
        <v>0</v>
      </c>
      <c r="M21" s="72">
        <f t="shared" si="4"/>
        <v>0</v>
      </c>
      <c r="N21" s="72">
        <f t="shared" si="4"/>
        <v>0</v>
      </c>
      <c r="O21" s="72">
        <f t="shared" si="4"/>
        <v>0</v>
      </c>
      <c r="P21" s="72">
        <f t="shared" si="4"/>
        <v>0</v>
      </c>
      <c r="Q21" s="72">
        <f t="shared" si="4"/>
        <v>0</v>
      </c>
      <c r="R21" s="72">
        <f t="shared" si="4"/>
        <v>0</v>
      </c>
      <c r="S21" s="72">
        <f t="shared" si="4"/>
        <v>0</v>
      </c>
      <c r="T21" s="72">
        <v>0</v>
      </c>
      <c r="U21" s="73">
        <f>SUM(U20:U20)</f>
        <v>0</v>
      </c>
      <c r="V21" s="62"/>
      <c r="W21" s="62"/>
      <c r="X21" s="63"/>
      <c r="Y21" s="64"/>
      <c r="Z21" s="64"/>
      <c r="AA21" s="65"/>
      <c r="AB21" s="66"/>
      <c r="AC21" s="66"/>
      <c r="AD21" s="65"/>
      <c r="AE21" s="66"/>
      <c r="AF21" s="67"/>
      <c r="AG21" s="65"/>
      <c r="AH21" s="66"/>
      <c r="AI21" s="66"/>
      <c r="AJ21" s="65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</row>
    <row r="22" spans="1:36" ht="12.75" customHeight="1">
      <c r="A22" s="21"/>
      <c r="B22" s="22"/>
      <c r="C22" s="22"/>
      <c r="D22" s="23"/>
      <c r="E22" s="23"/>
      <c r="F22" s="51"/>
      <c r="G22" s="51"/>
      <c r="H22" s="24"/>
      <c r="I22" s="24"/>
      <c r="J22" s="24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25"/>
      <c r="V22" s="30"/>
      <c r="W22" s="30"/>
      <c r="X22" s="74"/>
      <c r="Y22" s="31"/>
      <c r="Z22" s="31"/>
      <c r="AA22" s="32"/>
      <c r="AB22" s="31"/>
      <c r="AC22" s="31"/>
      <c r="AD22" s="32"/>
      <c r="AE22" s="33"/>
      <c r="AF22" s="33"/>
      <c r="AG22" s="34"/>
      <c r="AH22" s="31"/>
      <c r="AI22" s="31"/>
      <c r="AJ22" s="32"/>
    </row>
    <row r="23" spans="1:36" ht="19.5" customHeight="1">
      <c r="A23" s="21" t="s">
        <v>56</v>
      </c>
      <c r="B23" s="22" t="s">
        <v>57</v>
      </c>
      <c r="C23" s="22" t="s">
        <v>36</v>
      </c>
      <c r="D23" s="23">
        <v>0</v>
      </c>
      <c r="E23" s="23">
        <v>0</v>
      </c>
      <c r="F23" s="24"/>
      <c r="G23" s="24"/>
      <c r="H23" s="24">
        <v>394000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>
        <f>SUM(F23:T23)</f>
        <v>394000</v>
      </c>
      <c r="V23" s="53"/>
      <c r="W23" s="53"/>
      <c r="X23" s="27"/>
      <c r="Y23" s="20"/>
      <c r="Z23" s="20"/>
      <c r="AA23" s="32"/>
      <c r="AB23" s="28"/>
      <c r="AC23" s="28"/>
      <c r="AD23" s="32"/>
      <c r="AE23" s="28"/>
      <c r="AF23" s="28"/>
      <c r="AG23" s="32"/>
      <c r="AH23" s="28"/>
      <c r="AI23" s="28"/>
      <c r="AJ23" s="32"/>
    </row>
    <row r="24" spans="1:60" ht="19.5" customHeight="1">
      <c r="A24" s="21" t="s">
        <v>58</v>
      </c>
      <c r="B24" s="22" t="s">
        <v>59</v>
      </c>
      <c r="C24" s="22" t="s">
        <v>36</v>
      </c>
      <c r="D24" s="23"/>
      <c r="E24" s="23"/>
      <c r="F24" s="24">
        <v>1600000</v>
      </c>
      <c r="G24" s="24">
        <v>389000</v>
      </c>
      <c r="H24" s="24">
        <v>1017000</v>
      </c>
      <c r="I24" s="24"/>
      <c r="J24" s="24"/>
      <c r="K24" s="24"/>
      <c r="L24" s="24"/>
      <c r="M24" s="24"/>
      <c r="N24" s="24"/>
      <c r="O24" s="24">
        <v>381000</v>
      </c>
      <c r="P24" s="24"/>
      <c r="Q24" s="24"/>
      <c r="R24" s="24"/>
      <c r="S24" s="24"/>
      <c r="T24" s="24"/>
      <c r="U24" s="25">
        <f>SUM(F24:T24)</f>
        <v>3387000</v>
      </c>
      <c r="V24" s="53"/>
      <c r="W24" s="53"/>
      <c r="X24" s="26"/>
      <c r="Y24" s="20"/>
      <c r="Z24" s="20"/>
      <c r="AA24" s="32"/>
      <c r="AB24" s="28"/>
      <c r="AC24" s="28"/>
      <c r="AD24" s="32"/>
      <c r="AE24" s="28"/>
      <c r="AF24" s="33"/>
      <c r="AG24" s="32"/>
      <c r="AH24" s="28"/>
      <c r="AI24" s="28"/>
      <c r="AJ24" s="3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36" ht="19.5" customHeight="1">
      <c r="A25" s="21" t="s">
        <v>8</v>
      </c>
      <c r="B25" s="22" t="s">
        <v>60</v>
      </c>
      <c r="C25" s="22" t="s">
        <v>36</v>
      </c>
      <c r="D25" s="75"/>
      <c r="E25" s="23">
        <v>0</v>
      </c>
      <c r="F25" s="24">
        <v>500000</v>
      </c>
      <c r="G25" s="24">
        <v>250000</v>
      </c>
      <c r="H25" s="24">
        <v>2114258</v>
      </c>
      <c r="I25" s="24"/>
      <c r="J25" s="24"/>
      <c r="K25" s="24"/>
      <c r="L25" s="24"/>
      <c r="M25" s="24"/>
      <c r="N25" s="24"/>
      <c r="O25" s="24">
        <v>1475920</v>
      </c>
      <c r="P25" s="24"/>
      <c r="Q25" s="24"/>
      <c r="R25" s="24"/>
      <c r="S25" s="24"/>
      <c r="T25" s="24"/>
      <c r="U25" s="25">
        <f>SUM(F25:T25)</f>
        <v>4340178</v>
      </c>
      <c r="V25" s="53"/>
      <c r="W25" s="53"/>
      <c r="X25" s="26"/>
      <c r="Y25" s="20"/>
      <c r="Z25" s="20"/>
      <c r="AA25" s="32"/>
      <c r="AB25" s="28"/>
      <c r="AC25" s="28"/>
      <c r="AD25" s="32"/>
      <c r="AE25" s="28"/>
      <c r="AF25" s="54"/>
      <c r="AG25" s="32"/>
      <c r="AH25" s="28"/>
      <c r="AI25" s="28"/>
      <c r="AJ25" s="32"/>
    </row>
    <row r="26" spans="1:36" s="9" customFormat="1" ht="19.5" customHeight="1">
      <c r="A26" s="76" t="s">
        <v>61</v>
      </c>
      <c r="B26" s="38" t="s">
        <v>62</v>
      </c>
      <c r="C26" s="39"/>
      <c r="D26" s="40"/>
      <c r="E26" s="40"/>
      <c r="F26" s="41">
        <f>SUM(F23:F25)</f>
        <v>2100000</v>
      </c>
      <c r="G26" s="41">
        <f aca="true" t="shared" si="5" ref="G26:S26">SUM(G23:G25)</f>
        <v>639000</v>
      </c>
      <c r="H26" s="41">
        <f t="shared" si="5"/>
        <v>3525258</v>
      </c>
      <c r="I26" s="41">
        <f t="shared" si="5"/>
        <v>0</v>
      </c>
      <c r="J26" s="41">
        <f t="shared" si="5"/>
        <v>0</v>
      </c>
      <c r="K26" s="41">
        <f t="shared" si="5"/>
        <v>0</v>
      </c>
      <c r="L26" s="41">
        <f t="shared" si="5"/>
        <v>0</v>
      </c>
      <c r="M26" s="41">
        <f t="shared" si="5"/>
        <v>0</v>
      </c>
      <c r="N26" s="41">
        <f t="shared" si="5"/>
        <v>0</v>
      </c>
      <c r="O26" s="41">
        <f t="shared" si="5"/>
        <v>1856920</v>
      </c>
      <c r="P26" s="41">
        <f t="shared" si="5"/>
        <v>0</v>
      </c>
      <c r="Q26" s="41">
        <f t="shared" si="5"/>
        <v>0</v>
      </c>
      <c r="R26" s="41">
        <f t="shared" si="5"/>
        <v>0</v>
      </c>
      <c r="S26" s="41">
        <f t="shared" si="5"/>
        <v>0</v>
      </c>
      <c r="T26" s="41">
        <v>0</v>
      </c>
      <c r="U26" s="42">
        <f>SUM(U23:U25)</f>
        <v>8121178</v>
      </c>
      <c r="V26" s="55"/>
      <c r="W26" s="55"/>
      <c r="X26" s="43"/>
      <c r="Y26" s="57"/>
      <c r="Z26" s="57"/>
      <c r="AA26" s="46"/>
      <c r="AB26" s="58"/>
      <c r="AC26" s="58"/>
      <c r="AD26" s="46"/>
      <c r="AE26" s="58"/>
      <c r="AF26" s="77"/>
      <c r="AG26" s="46"/>
      <c r="AH26" s="58"/>
      <c r="AI26" s="58"/>
      <c r="AJ26" s="46"/>
    </row>
    <row r="27" spans="1:36" ht="8.25" customHeight="1">
      <c r="A27" s="21"/>
      <c r="B27" s="22"/>
      <c r="C27" s="22"/>
      <c r="D27" s="23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53"/>
      <c r="W27" s="53"/>
      <c r="X27" s="26"/>
      <c r="Y27" s="20"/>
      <c r="Z27" s="20"/>
      <c r="AA27" s="32"/>
      <c r="AB27" s="28"/>
      <c r="AC27" s="28"/>
      <c r="AD27" s="32"/>
      <c r="AE27" s="28"/>
      <c r="AF27" s="54"/>
      <c r="AG27" s="32"/>
      <c r="AH27" s="28"/>
      <c r="AI27" s="28"/>
      <c r="AJ27" s="32"/>
    </row>
    <row r="28" spans="1:36" ht="19.5" customHeight="1">
      <c r="A28" s="21" t="s">
        <v>63</v>
      </c>
      <c r="B28" s="22" t="s">
        <v>64</v>
      </c>
      <c r="C28" s="22" t="s">
        <v>36</v>
      </c>
      <c r="D28" s="23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>
        <f>SUM(F28:T28)</f>
        <v>0</v>
      </c>
      <c r="V28" s="53"/>
      <c r="W28" s="53"/>
      <c r="X28" s="26"/>
      <c r="Y28" s="28"/>
      <c r="Z28" s="28"/>
      <c r="AA28" s="32"/>
      <c r="AB28" s="28"/>
      <c r="AC28" s="28"/>
      <c r="AD28" s="32"/>
      <c r="AE28" s="28"/>
      <c r="AF28" s="54"/>
      <c r="AG28" s="32"/>
      <c r="AH28" s="28"/>
      <c r="AI28" s="28"/>
      <c r="AJ28" s="32"/>
    </row>
    <row r="29" spans="1:36" ht="19.5" customHeight="1">
      <c r="A29" s="21" t="s">
        <v>65</v>
      </c>
      <c r="B29" s="22" t="s">
        <v>66</v>
      </c>
      <c r="C29" s="22" t="s">
        <v>36</v>
      </c>
      <c r="D29" s="23">
        <v>0</v>
      </c>
      <c r="E29" s="23">
        <v>0</v>
      </c>
      <c r="F29" s="24"/>
      <c r="G29" s="24"/>
      <c r="H29" s="24"/>
      <c r="I29" s="24"/>
      <c r="J29" s="24"/>
      <c r="K29" s="24">
        <v>63000</v>
      </c>
      <c r="L29" s="24"/>
      <c r="M29" s="24"/>
      <c r="N29" s="24"/>
      <c r="O29" s="24"/>
      <c r="P29" s="24"/>
      <c r="Q29" s="24"/>
      <c r="R29" s="24"/>
      <c r="S29" s="24"/>
      <c r="T29" s="24"/>
      <c r="U29" s="25">
        <f>SUM(F29:T29)</f>
        <v>63000</v>
      </c>
      <c r="V29" s="53"/>
      <c r="W29" s="53"/>
      <c r="X29" s="26"/>
      <c r="Y29" s="28"/>
      <c r="Z29" s="28"/>
      <c r="AA29" s="32"/>
      <c r="AB29" s="28"/>
      <c r="AC29" s="28"/>
      <c r="AD29" s="32"/>
      <c r="AE29" s="28"/>
      <c r="AF29" s="54"/>
      <c r="AG29" s="32"/>
      <c r="AH29" s="28"/>
      <c r="AI29" s="28"/>
      <c r="AJ29" s="32"/>
    </row>
    <row r="30" spans="1:36" ht="19.5" customHeight="1">
      <c r="A30" s="21" t="s">
        <v>65</v>
      </c>
      <c r="B30" s="22" t="s">
        <v>67</v>
      </c>
      <c r="C30" s="22" t="s">
        <v>36</v>
      </c>
      <c r="D30" s="75"/>
      <c r="E30" s="23">
        <v>0</v>
      </c>
      <c r="F30" s="24"/>
      <c r="G30" s="24"/>
      <c r="H30" s="24"/>
      <c r="I30" s="24"/>
      <c r="J30" s="24"/>
      <c r="K30" s="24">
        <v>21000</v>
      </c>
      <c r="L30" s="24"/>
      <c r="M30" s="24"/>
      <c r="N30" s="24"/>
      <c r="O30" s="24"/>
      <c r="P30" s="24"/>
      <c r="Q30" s="24"/>
      <c r="R30" s="24"/>
      <c r="S30" s="24"/>
      <c r="T30" s="24"/>
      <c r="U30" s="25">
        <f>SUM(F30:T30)</f>
        <v>21000</v>
      </c>
      <c r="V30" s="53"/>
      <c r="W30" s="53"/>
      <c r="X30" s="26"/>
      <c r="Y30" s="28"/>
      <c r="Z30" s="28"/>
      <c r="AA30" s="32"/>
      <c r="AB30" s="28"/>
      <c r="AC30" s="28"/>
      <c r="AD30" s="32"/>
      <c r="AE30" s="28"/>
      <c r="AF30" s="54"/>
      <c r="AG30" s="32"/>
      <c r="AH30" s="28"/>
      <c r="AI30" s="28"/>
      <c r="AJ30" s="32"/>
    </row>
    <row r="31" spans="1:36" ht="19.5" customHeight="1">
      <c r="A31" s="21" t="s">
        <v>65</v>
      </c>
      <c r="B31" s="22" t="s">
        <v>68</v>
      </c>
      <c r="C31" s="22" t="s">
        <v>36</v>
      </c>
      <c r="D31" s="23">
        <v>0</v>
      </c>
      <c r="E31" s="23">
        <v>0</v>
      </c>
      <c r="F31" s="24"/>
      <c r="G31" s="24"/>
      <c r="H31" s="24"/>
      <c r="I31" s="24"/>
      <c r="J31" s="24"/>
      <c r="K31" s="24"/>
      <c r="L31" s="24"/>
      <c r="M31" s="24">
        <v>20000</v>
      </c>
      <c r="N31" s="24"/>
      <c r="O31" s="24"/>
      <c r="P31" s="24"/>
      <c r="Q31" s="24"/>
      <c r="R31" s="24"/>
      <c r="S31" s="24"/>
      <c r="T31" s="24"/>
      <c r="U31" s="25">
        <f>SUM(F31:T31)</f>
        <v>20000</v>
      </c>
      <c r="V31" s="26"/>
      <c r="W31" s="26"/>
      <c r="X31" s="26"/>
      <c r="Y31" s="28"/>
      <c r="Z31" s="28"/>
      <c r="AA31" s="32"/>
      <c r="AB31" s="28"/>
      <c r="AC31" s="28"/>
      <c r="AD31" s="32"/>
      <c r="AE31" s="28"/>
      <c r="AF31" s="54"/>
      <c r="AG31" s="32"/>
      <c r="AH31" s="28"/>
      <c r="AI31" s="28"/>
      <c r="AJ31" s="32"/>
    </row>
    <row r="32" spans="1:36" ht="19.5" customHeight="1">
      <c r="A32" s="21" t="s">
        <v>69</v>
      </c>
      <c r="B32" s="22" t="s">
        <v>70</v>
      </c>
      <c r="C32" s="22" t="s">
        <v>36</v>
      </c>
      <c r="D32" s="23"/>
      <c r="E32" s="23"/>
      <c r="F32" s="24"/>
      <c r="G32" s="24"/>
      <c r="H32" s="24"/>
      <c r="I32" s="24"/>
      <c r="J32" s="24"/>
      <c r="K32" s="24">
        <v>48000</v>
      </c>
      <c r="L32" s="24"/>
      <c r="M32" s="24"/>
      <c r="N32" s="24"/>
      <c r="O32" s="24"/>
      <c r="P32" s="24"/>
      <c r="Q32" s="24"/>
      <c r="R32" s="24"/>
      <c r="S32" s="24"/>
      <c r="T32" s="24"/>
      <c r="U32" s="25">
        <f>SUM(F32:T32)</f>
        <v>48000</v>
      </c>
      <c r="V32" s="53"/>
      <c r="W32" s="53"/>
      <c r="X32" s="26"/>
      <c r="Y32" s="28"/>
      <c r="Z32" s="28"/>
      <c r="AA32" s="32"/>
      <c r="AB32" s="28"/>
      <c r="AC32" s="28"/>
      <c r="AD32" s="32"/>
      <c r="AE32" s="28"/>
      <c r="AF32" s="54"/>
      <c r="AG32" s="32"/>
      <c r="AH32" s="28"/>
      <c r="AI32" s="28"/>
      <c r="AJ32" s="32"/>
    </row>
    <row r="33" spans="1:36" s="9" customFormat="1" ht="19.5" customHeight="1">
      <c r="A33" s="76" t="s">
        <v>71</v>
      </c>
      <c r="B33" s="38" t="s">
        <v>72</v>
      </c>
      <c r="C33" s="39"/>
      <c r="D33" s="40">
        <f aca="true" t="shared" si="6" ref="D33:S33">SUM(D28:D32)</f>
        <v>0</v>
      </c>
      <c r="E33" s="40">
        <f>SUM(E28:E32)</f>
        <v>0</v>
      </c>
      <c r="F33" s="41">
        <f>SUM(F28:F32)</f>
        <v>0</v>
      </c>
      <c r="G33" s="41">
        <f t="shared" si="6"/>
        <v>0</v>
      </c>
      <c r="H33" s="41">
        <f t="shared" si="6"/>
        <v>0</v>
      </c>
      <c r="I33" s="41">
        <f t="shared" si="6"/>
        <v>0</v>
      </c>
      <c r="J33" s="41">
        <f t="shared" si="6"/>
        <v>0</v>
      </c>
      <c r="K33" s="41">
        <f t="shared" si="6"/>
        <v>132000</v>
      </c>
      <c r="L33" s="41">
        <f t="shared" si="6"/>
        <v>0</v>
      </c>
      <c r="M33" s="41">
        <f t="shared" si="6"/>
        <v>20000</v>
      </c>
      <c r="N33" s="41">
        <f t="shared" si="6"/>
        <v>0</v>
      </c>
      <c r="O33" s="41">
        <f t="shared" si="6"/>
        <v>0</v>
      </c>
      <c r="P33" s="41">
        <f t="shared" si="6"/>
        <v>0</v>
      </c>
      <c r="Q33" s="41">
        <f t="shared" si="6"/>
        <v>0</v>
      </c>
      <c r="R33" s="41">
        <f t="shared" si="6"/>
        <v>0</v>
      </c>
      <c r="S33" s="41">
        <f t="shared" si="6"/>
        <v>0</v>
      </c>
      <c r="T33" s="41">
        <v>0</v>
      </c>
      <c r="U33" s="42">
        <f>SUM(U28:U32)</f>
        <v>152000</v>
      </c>
      <c r="V33" s="43"/>
      <c r="W33" s="43"/>
      <c r="X33" s="43"/>
      <c r="Y33" s="58"/>
      <c r="Z33" s="58"/>
      <c r="AA33" s="46"/>
      <c r="AB33" s="58"/>
      <c r="AC33" s="58"/>
      <c r="AD33" s="46"/>
      <c r="AE33" s="58"/>
      <c r="AF33" s="77"/>
      <c r="AG33" s="46"/>
      <c r="AH33" s="58"/>
      <c r="AI33" s="58"/>
      <c r="AJ33" s="46"/>
    </row>
    <row r="34" spans="1:36" ht="11.25" customHeight="1">
      <c r="A34" s="21"/>
      <c r="B34" s="22"/>
      <c r="C34" s="22"/>
      <c r="D34" s="23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26"/>
      <c r="W34" s="26"/>
      <c r="X34" s="26"/>
      <c r="Y34" s="28"/>
      <c r="Z34" s="28"/>
      <c r="AA34" s="32"/>
      <c r="AB34" s="28"/>
      <c r="AC34" s="28"/>
      <c r="AD34" s="32"/>
      <c r="AE34" s="28"/>
      <c r="AF34" s="54"/>
      <c r="AG34" s="32"/>
      <c r="AH34" s="28"/>
      <c r="AI34" s="28"/>
      <c r="AJ34" s="32"/>
    </row>
    <row r="35" spans="1:36" ht="19.5" customHeight="1">
      <c r="A35" s="21" t="s">
        <v>10</v>
      </c>
      <c r="B35" s="22" t="s">
        <v>73</v>
      </c>
      <c r="C35" s="22" t="s">
        <v>36</v>
      </c>
      <c r="D35" s="23">
        <v>0</v>
      </c>
      <c r="E35" s="23">
        <v>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>
        <f aca="true" t="shared" si="7" ref="U35:U40">SUM(F35:T35)</f>
        <v>0</v>
      </c>
      <c r="V35" s="53"/>
      <c r="W35" s="53"/>
      <c r="X35" s="26"/>
      <c r="Y35" s="20"/>
      <c r="Z35" s="20"/>
      <c r="AA35" s="32"/>
      <c r="AB35" s="28"/>
      <c r="AC35" s="28"/>
      <c r="AD35" s="32"/>
      <c r="AE35" s="28"/>
      <c r="AF35" s="54"/>
      <c r="AG35" s="32"/>
      <c r="AH35" s="28"/>
      <c r="AI35" s="28"/>
      <c r="AJ35" s="32"/>
    </row>
    <row r="36" spans="1:36" ht="19.5" customHeight="1">
      <c r="A36" s="21" t="s">
        <v>74</v>
      </c>
      <c r="B36" s="22" t="s">
        <v>75</v>
      </c>
      <c r="C36" s="22" t="s">
        <v>36</v>
      </c>
      <c r="D36" s="23">
        <v>0</v>
      </c>
      <c r="E36" s="23">
        <v>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 t="shared" si="7"/>
        <v>0</v>
      </c>
      <c r="V36" s="53"/>
      <c r="W36" s="53"/>
      <c r="X36" s="26"/>
      <c r="Y36" s="20"/>
      <c r="Z36" s="20"/>
      <c r="AA36" s="32"/>
      <c r="AB36" s="28"/>
      <c r="AC36" s="28"/>
      <c r="AD36" s="32"/>
      <c r="AE36" s="28"/>
      <c r="AF36" s="54"/>
      <c r="AG36" s="32"/>
      <c r="AH36" s="28"/>
      <c r="AI36" s="28"/>
      <c r="AJ36" s="32"/>
    </row>
    <row r="37" spans="1:36" ht="19.5" customHeight="1">
      <c r="A37" s="21" t="s">
        <v>76</v>
      </c>
      <c r="B37" s="22" t="s">
        <v>77</v>
      </c>
      <c r="C37" s="22" t="s">
        <v>36</v>
      </c>
      <c r="D37" s="151">
        <v>1</v>
      </c>
      <c r="E37" s="151">
        <v>0.3</v>
      </c>
      <c r="F37" s="24">
        <v>144000</v>
      </c>
      <c r="G37" s="24">
        <v>35000</v>
      </c>
      <c r="H37" s="24">
        <v>318000</v>
      </c>
      <c r="I37" s="24"/>
      <c r="J37" s="24"/>
      <c r="K37" s="24"/>
      <c r="L37" s="24"/>
      <c r="M37" s="24"/>
      <c r="N37" s="24"/>
      <c r="O37" s="24">
        <v>191000</v>
      </c>
      <c r="P37" s="24"/>
      <c r="Q37" s="24"/>
      <c r="R37" s="24"/>
      <c r="S37" s="24"/>
      <c r="T37" s="24"/>
      <c r="U37" s="25">
        <f t="shared" si="7"/>
        <v>688000</v>
      </c>
      <c r="V37" s="53"/>
      <c r="W37" s="53"/>
      <c r="X37" s="26"/>
      <c r="Y37" s="20"/>
      <c r="Z37" s="20"/>
      <c r="AA37" s="32"/>
      <c r="AB37" s="28"/>
      <c r="AC37" s="28"/>
      <c r="AD37" s="32"/>
      <c r="AE37" s="28"/>
      <c r="AF37" s="54"/>
      <c r="AG37" s="32"/>
      <c r="AH37" s="28"/>
      <c r="AI37" s="28"/>
      <c r="AJ37" s="32"/>
    </row>
    <row r="38" spans="1:36" ht="19.5" customHeight="1">
      <c r="A38" s="21" t="s">
        <v>78</v>
      </c>
      <c r="B38" s="22" t="s">
        <v>79</v>
      </c>
      <c r="C38" s="22" t="s">
        <v>36</v>
      </c>
      <c r="D38" s="23">
        <v>0</v>
      </c>
      <c r="E38" s="23"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5">
        <f t="shared" si="7"/>
        <v>0</v>
      </c>
      <c r="V38" s="53"/>
      <c r="W38" s="53"/>
      <c r="X38" s="26"/>
      <c r="Y38" s="20"/>
      <c r="Z38" s="20"/>
      <c r="AA38" s="32"/>
      <c r="AB38" s="28"/>
      <c r="AC38" s="28"/>
      <c r="AD38" s="32"/>
      <c r="AE38" s="28"/>
      <c r="AF38" s="54"/>
      <c r="AG38" s="32"/>
      <c r="AH38" s="28"/>
      <c r="AI38" s="28"/>
      <c r="AJ38" s="32"/>
    </row>
    <row r="39" spans="1:36" ht="19.5" customHeight="1">
      <c r="A39" s="21" t="s">
        <v>9</v>
      </c>
      <c r="B39" s="22" t="s">
        <v>80</v>
      </c>
      <c r="C39" s="22" t="s">
        <v>36</v>
      </c>
      <c r="D39" s="75"/>
      <c r="E39" s="75"/>
      <c r="F39" s="24"/>
      <c r="G39" s="24"/>
      <c r="H39" s="24">
        <v>1435000</v>
      </c>
      <c r="I39" s="24"/>
      <c r="J39" s="24"/>
      <c r="K39" s="24"/>
      <c r="L39" s="24"/>
      <c r="M39" s="24"/>
      <c r="N39" s="24"/>
      <c r="O39" s="24">
        <v>1295546</v>
      </c>
      <c r="P39" s="24"/>
      <c r="Q39" s="24"/>
      <c r="R39" s="24"/>
      <c r="S39" s="24"/>
      <c r="T39" s="24"/>
      <c r="U39" s="25">
        <f t="shared" si="7"/>
        <v>2730546</v>
      </c>
      <c r="V39" s="53"/>
      <c r="W39" s="53"/>
      <c r="X39" s="26"/>
      <c r="Y39" s="20"/>
      <c r="Z39" s="20"/>
      <c r="AA39" s="32"/>
      <c r="AB39" s="28"/>
      <c r="AC39" s="28"/>
      <c r="AD39" s="32"/>
      <c r="AE39" s="28"/>
      <c r="AF39" s="54"/>
      <c r="AG39" s="32"/>
      <c r="AH39" s="28"/>
      <c r="AI39" s="28"/>
      <c r="AJ39" s="32"/>
    </row>
    <row r="40" spans="1:36" ht="19.5" customHeight="1">
      <c r="A40" s="21" t="s">
        <v>81</v>
      </c>
      <c r="B40" s="22" t="s">
        <v>82</v>
      </c>
      <c r="C40" s="22" t="s">
        <v>36</v>
      </c>
      <c r="D40" s="23">
        <v>0</v>
      </c>
      <c r="E40" s="23">
        <v>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>
        <f t="shared" si="7"/>
        <v>0</v>
      </c>
      <c r="V40" s="53"/>
      <c r="W40" s="53"/>
      <c r="X40" s="26"/>
      <c r="Y40" s="20"/>
      <c r="Z40" s="20"/>
      <c r="AA40" s="32"/>
      <c r="AB40" s="28"/>
      <c r="AC40" s="28"/>
      <c r="AD40" s="32"/>
      <c r="AE40" s="28"/>
      <c r="AF40" s="54"/>
      <c r="AG40" s="32"/>
      <c r="AH40" s="28"/>
      <c r="AI40" s="28"/>
      <c r="AJ40" s="32"/>
    </row>
    <row r="41" spans="1:36" s="9" customFormat="1" ht="19.5" customHeight="1">
      <c r="A41" s="76" t="s">
        <v>83</v>
      </c>
      <c r="B41" s="38" t="s">
        <v>84</v>
      </c>
      <c r="C41" s="39"/>
      <c r="D41" s="78">
        <f>D37</f>
        <v>1</v>
      </c>
      <c r="E41" s="78">
        <v>0.3</v>
      </c>
      <c r="F41" s="41">
        <f>SUM(F35:F39)</f>
        <v>144000</v>
      </c>
      <c r="G41" s="41">
        <f>SUM(G35:G39)</f>
        <v>35000</v>
      </c>
      <c r="H41" s="41">
        <f>SUM(H35:H39)</f>
        <v>1753000</v>
      </c>
      <c r="I41" s="41">
        <f>SUM(I35:I39)</f>
        <v>0</v>
      </c>
      <c r="J41" s="41">
        <f>SUM(J35:J39)</f>
        <v>0</v>
      </c>
      <c r="K41" s="41">
        <f>K40</f>
        <v>0</v>
      </c>
      <c r="L41" s="41">
        <f>SUM(L35:L39)</f>
        <v>0</v>
      </c>
      <c r="M41" s="41">
        <f>M40</f>
        <v>0</v>
      </c>
      <c r="N41" s="41">
        <f aca="true" t="shared" si="8" ref="N41:S41">SUM(N35:N39)</f>
        <v>0</v>
      </c>
      <c r="O41" s="41">
        <f t="shared" si="8"/>
        <v>1486546</v>
      </c>
      <c r="P41" s="41">
        <f t="shared" si="8"/>
        <v>0</v>
      </c>
      <c r="Q41" s="41">
        <f t="shared" si="8"/>
        <v>0</v>
      </c>
      <c r="R41" s="41">
        <f t="shared" si="8"/>
        <v>0</v>
      </c>
      <c r="S41" s="41">
        <f t="shared" si="8"/>
        <v>0</v>
      </c>
      <c r="T41" s="41"/>
      <c r="U41" s="42">
        <f>SUM(U35:U40)</f>
        <v>3418546</v>
      </c>
      <c r="V41" s="55"/>
      <c r="W41" s="55"/>
      <c r="X41" s="44"/>
      <c r="Y41" s="45"/>
      <c r="Z41" s="45"/>
      <c r="AA41" s="46"/>
      <c r="AB41" s="45"/>
      <c r="AC41" s="45"/>
      <c r="AD41" s="46"/>
      <c r="AE41" s="47"/>
      <c r="AF41" s="47"/>
      <c r="AG41" s="46"/>
      <c r="AH41" s="49"/>
      <c r="AI41" s="49"/>
      <c r="AJ41" s="46"/>
    </row>
    <row r="42" spans="1:36" ht="12.75" customHeight="1">
      <c r="A42" s="79"/>
      <c r="B42" s="80"/>
      <c r="C42" s="80"/>
      <c r="D42" s="81"/>
      <c r="E42" s="8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  <c r="V42" s="53"/>
      <c r="W42" s="53"/>
      <c r="X42" s="26"/>
      <c r="Y42" s="20"/>
      <c r="Z42" s="20"/>
      <c r="AA42" s="32"/>
      <c r="AB42" s="28"/>
      <c r="AC42" s="28"/>
      <c r="AD42" s="32"/>
      <c r="AE42" s="28"/>
      <c r="AF42" s="54"/>
      <c r="AG42" s="32"/>
      <c r="AH42" s="28"/>
      <c r="AI42" s="28"/>
      <c r="AJ42" s="32"/>
    </row>
    <row r="43" spans="1:36" ht="19.5" customHeight="1">
      <c r="A43" s="21" t="s">
        <v>85</v>
      </c>
      <c r="B43" s="22" t="s">
        <v>86</v>
      </c>
      <c r="C43" s="22" t="s">
        <v>36</v>
      </c>
      <c r="D43" s="23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5">
        <f>SUM(F43:T43)</f>
        <v>0</v>
      </c>
      <c r="V43" s="53"/>
      <c r="W43" s="53"/>
      <c r="X43" s="26"/>
      <c r="Y43" s="20"/>
      <c r="Z43" s="20"/>
      <c r="AA43" s="32"/>
      <c r="AB43" s="28"/>
      <c r="AC43" s="28"/>
      <c r="AD43" s="32"/>
      <c r="AE43" s="28"/>
      <c r="AF43" s="54"/>
      <c r="AG43" s="32"/>
      <c r="AH43" s="28"/>
      <c r="AI43" s="28"/>
      <c r="AJ43" s="32"/>
    </row>
    <row r="44" spans="1:36" ht="19.5" customHeight="1">
      <c r="A44" s="21" t="s">
        <v>87</v>
      </c>
      <c r="B44" s="22" t="s">
        <v>88</v>
      </c>
      <c r="C44" s="22" t="s">
        <v>36</v>
      </c>
      <c r="D44" s="75"/>
      <c r="E44" s="7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>
        <f>SUM(F44:T44)</f>
        <v>0</v>
      </c>
      <c r="V44" s="53"/>
      <c r="W44" s="53"/>
      <c r="X44" s="26"/>
      <c r="Y44" s="20"/>
      <c r="Z44" s="20"/>
      <c r="AA44" s="32"/>
      <c r="AB44" s="28"/>
      <c r="AC44" s="28"/>
      <c r="AD44" s="32"/>
      <c r="AE44" s="28"/>
      <c r="AF44" s="54"/>
      <c r="AG44" s="32"/>
      <c r="AH44" s="28"/>
      <c r="AI44" s="28"/>
      <c r="AJ44" s="32"/>
    </row>
    <row r="45" spans="1:36" s="9" customFormat="1" ht="19.5" customHeight="1">
      <c r="A45" s="76" t="s">
        <v>89</v>
      </c>
      <c r="B45" s="38" t="s">
        <v>90</v>
      </c>
      <c r="C45" s="39"/>
      <c r="D45" s="40">
        <f>D44</f>
        <v>0</v>
      </c>
      <c r="E45" s="40">
        <f>E44</f>
        <v>0</v>
      </c>
      <c r="F45" s="41">
        <f>SUM(F43:F44)</f>
        <v>0</v>
      </c>
      <c r="G45" s="41">
        <f aca="true" t="shared" si="9" ref="G45:T45">SUM(G43:G44)</f>
        <v>0</v>
      </c>
      <c r="H45" s="41">
        <f t="shared" si="9"/>
        <v>0</v>
      </c>
      <c r="I45" s="41">
        <f t="shared" si="9"/>
        <v>0</v>
      </c>
      <c r="J45" s="41">
        <f t="shared" si="9"/>
        <v>0</v>
      </c>
      <c r="K45" s="41">
        <f t="shared" si="9"/>
        <v>0</v>
      </c>
      <c r="L45" s="41">
        <f t="shared" si="9"/>
        <v>0</v>
      </c>
      <c r="M45" s="41">
        <f t="shared" si="9"/>
        <v>0</v>
      </c>
      <c r="N45" s="41">
        <f t="shared" si="9"/>
        <v>0</v>
      </c>
      <c r="O45" s="41">
        <f t="shared" si="9"/>
        <v>0</v>
      </c>
      <c r="P45" s="41">
        <f t="shared" si="9"/>
        <v>0</v>
      </c>
      <c r="Q45" s="41">
        <f t="shared" si="9"/>
        <v>0</v>
      </c>
      <c r="R45" s="41">
        <f t="shared" si="9"/>
        <v>0</v>
      </c>
      <c r="S45" s="41">
        <f t="shared" si="9"/>
        <v>0</v>
      </c>
      <c r="T45" s="41">
        <f t="shared" si="9"/>
        <v>0</v>
      </c>
      <c r="U45" s="42">
        <f>SUM(U43:U44)</f>
        <v>0</v>
      </c>
      <c r="V45" s="55"/>
      <c r="W45" s="55"/>
      <c r="X45" s="44"/>
      <c r="Y45" s="45"/>
      <c r="Z45" s="45"/>
      <c r="AA45" s="46"/>
      <c r="AB45" s="45"/>
      <c r="AC45" s="45"/>
      <c r="AD45" s="46"/>
      <c r="AE45" s="47"/>
      <c r="AF45" s="47"/>
      <c r="AG45" s="46"/>
      <c r="AH45" s="49"/>
      <c r="AI45" s="49"/>
      <c r="AJ45" s="46"/>
    </row>
    <row r="46" spans="1:36" ht="14.25" customHeight="1">
      <c r="A46" s="21"/>
      <c r="B46" s="22"/>
      <c r="C46" s="22"/>
      <c r="D46" s="23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5"/>
      <c r="V46" s="53"/>
      <c r="W46" s="53"/>
      <c r="X46" s="26"/>
      <c r="Y46" s="20"/>
      <c r="Z46" s="20"/>
      <c r="AA46" s="32"/>
      <c r="AB46" s="28"/>
      <c r="AC46" s="28"/>
      <c r="AD46" s="32"/>
      <c r="AE46" s="28"/>
      <c r="AF46" s="54"/>
      <c r="AG46" s="32"/>
      <c r="AH46" s="28"/>
      <c r="AI46" s="28"/>
      <c r="AJ46" s="32"/>
    </row>
    <row r="47" spans="1:36" ht="19.5" customHeight="1">
      <c r="A47" s="21" t="s">
        <v>91</v>
      </c>
      <c r="B47" s="22" t="s">
        <v>92</v>
      </c>
      <c r="C47" s="22" t="s">
        <v>36</v>
      </c>
      <c r="D47" s="23">
        <v>0</v>
      </c>
      <c r="E47" s="23">
        <v>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5">
        <f aca="true" t="shared" si="10" ref="U47:U53">SUM(F47:T47)</f>
        <v>0</v>
      </c>
      <c r="V47" s="53"/>
      <c r="W47" s="53"/>
      <c r="X47" s="26"/>
      <c r="Y47" s="20"/>
      <c r="Z47" s="20"/>
      <c r="AA47" s="32"/>
      <c r="AB47" s="28"/>
      <c r="AC47" s="28"/>
      <c r="AD47" s="32"/>
      <c r="AE47" s="28"/>
      <c r="AF47" s="54"/>
      <c r="AG47" s="32"/>
      <c r="AH47" s="28"/>
      <c r="AI47" s="28"/>
      <c r="AJ47" s="32"/>
    </row>
    <row r="48" spans="1:36" ht="19.5" customHeight="1">
      <c r="A48" s="21" t="s">
        <v>93</v>
      </c>
      <c r="B48" s="22" t="s">
        <v>94</v>
      </c>
      <c r="C48" s="22" t="s">
        <v>36</v>
      </c>
      <c r="D48" s="23">
        <v>0</v>
      </c>
      <c r="E48" s="23"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5">
        <f t="shared" si="10"/>
        <v>0</v>
      </c>
      <c r="V48" s="53"/>
      <c r="W48" s="53"/>
      <c r="X48" s="26"/>
      <c r="Y48" s="20"/>
      <c r="Z48" s="20"/>
      <c r="AA48" s="32"/>
      <c r="AB48" s="28"/>
      <c r="AC48" s="28"/>
      <c r="AD48" s="32"/>
      <c r="AE48" s="28"/>
      <c r="AF48" s="54"/>
      <c r="AG48" s="32"/>
      <c r="AH48" s="28"/>
      <c r="AI48" s="28"/>
      <c r="AJ48" s="32"/>
    </row>
    <row r="49" spans="1:36" ht="19.5" customHeight="1">
      <c r="A49" s="21" t="s">
        <v>95</v>
      </c>
      <c r="B49" s="22" t="s">
        <v>96</v>
      </c>
      <c r="C49" s="22" t="s">
        <v>36</v>
      </c>
      <c r="D49" s="23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5">
        <f t="shared" si="10"/>
        <v>0</v>
      </c>
      <c r="V49" s="53"/>
      <c r="W49" s="53"/>
      <c r="X49" s="26"/>
      <c r="Y49" s="20"/>
      <c r="Z49" s="20"/>
      <c r="AA49" s="32"/>
      <c r="AB49" s="28"/>
      <c r="AC49" s="28"/>
      <c r="AD49" s="32"/>
      <c r="AE49" s="28"/>
      <c r="AF49" s="54"/>
      <c r="AG49" s="32"/>
      <c r="AH49" s="28"/>
      <c r="AI49" s="28"/>
      <c r="AJ49" s="32"/>
    </row>
    <row r="50" spans="1:36" ht="19.5" customHeight="1">
      <c r="A50" s="82">
        <v>107051</v>
      </c>
      <c r="B50" s="22" t="s">
        <v>97</v>
      </c>
      <c r="C50" s="22" t="s">
        <v>36</v>
      </c>
      <c r="D50" s="23">
        <v>0</v>
      </c>
      <c r="E50" s="23">
        <v>0</v>
      </c>
      <c r="F50" s="24"/>
      <c r="G50" s="24"/>
      <c r="H50" s="24">
        <v>572000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5">
        <f t="shared" si="10"/>
        <v>572000</v>
      </c>
      <c r="V50" s="53"/>
      <c r="W50" s="53"/>
      <c r="X50" s="26"/>
      <c r="Y50" s="28"/>
      <c r="Z50" s="28"/>
      <c r="AA50" s="32"/>
      <c r="AB50" s="28"/>
      <c r="AC50" s="28"/>
      <c r="AD50" s="32"/>
      <c r="AE50" s="28"/>
      <c r="AF50" s="54"/>
      <c r="AG50" s="32"/>
      <c r="AH50" s="32"/>
      <c r="AI50" s="32"/>
      <c r="AJ50" s="32"/>
    </row>
    <row r="51" spans="1:36" ht="19.5" customHeight="1">
      <c r="A51" s="82">
        <v>107052</v>
      </c>
      <c r="B51" s="22" t="s">
        <v>148</v>
      </c>
      <c r="C51" s="22" t="s">
        <v>145</v>
      </c>
      <c r="D51" s="23">
        <v>0</v>
      </c>
      <c r="E51" s="23">
        <v>0</v>
      </c>
      <c r="F51" s="24"/>
      <c r="G51" s="24"/>
      <c r="H51" s="24"/>
      <c r="I51" s="24">
        <v>25000</v>
      </c>
      <c r="J51" s="24"/>
      <c r="K51" s="24">
        <v>320000</v>
      </c>
      <c r="L51" s="24"/>
      <c r="M51" s="24"/>
      <c r="N51" s="24"/>
      <c r="O51" s="24"/>
      <c r="P51" s="24"/>
      <c r="Q51" s="24"/>
      <c r="R51" s="24"/>
      <c r="S51" s="24"/>
      <c r="T51" s="24"/>
      <c r="U51" s="25">
        <f t="shared" si="10"/>
        <v>345000</v>
      </c>
      <c r="V51" s="53"/>
      <c r="W51" s="53"/>
      <c r="X51" s="26"/>
      <c r="Y51" s="28"/>
      <c r="Z51" s="28"/>
      <c r="AA51" s="32"/>
      <c r="AB51" s="28"/>
      <c r="AC51" s="28"/>
      <c r="AD51" s="32"/>
      <c r="AE51" s="28"/>
      <c r="AF51" s="54"/>
      <c r="AG51" s="32"/>
      <c r="AH51" s="32"/>
      <c r="AI51" s="32"/>
      <c r="AJ51" s="32"/>
    </row>
    <row r="52" spans="1:36" ht="19.5" customHeight="1">
      <c r="A52" s="82">
        <v>107055</v>
      </c>
      <c r="B52" s="22" t="s">
        <v>149</v>
      </c>
      <c r="C52" s="22" t="s">
        <v>147</v>
      </c>
      <c r="D52" s="23">
        <v>1</v>
      </c>
      <c r="E52" s="23">
        <v>1</v>
      </c>
      <c r="F52" s="24">
        <v>1771000</v>
      </c>
      <c r="G52" s="24">
        <v>490000</v>
      </c>
      <c r="H52" s="24">
        <v>411000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5">
        <f t="shared" si="10"/>
        <v>2672000</v>
      </c>
      <c r="V52" s="53"/>
      <c r="W52" s="53"/>
      <c r="X52" s="26"/>
      <c r="Y52" s="28"/>
      <c r="Z52" s="28"/>
      <c r="AA52" s="32"/>
      <c r="AB52" s="28"/>
      <c r="AC52" s="28"/>
      <c r="AD52" s="32"/>
      <c r="AE52" s="28"/>
      <c r="AF52" s="54"/>
      <c r="AG52" s="32"/>
      <c r="AH52" s="32"/>
      <c r="AI52" s="32"/>
      <c r="AJ52" s="32"/>
    </row>
    <row r="53" spans="1:36" s="69" customFormat="1" ht="19.5" customHeight="1">
      <c r="A53" s="83">
        <v>107060</v>
      </c>
      <c r="B53" s="22" t="s">
        <v>98</v>
      </c>
      <c r="C53" s="6" t="s">
        <v>36</v>
      </c>
      <c r="D53" s="59">
        <v>0</v>
      </c>
      <c r="E53" s="59">
        <v>0</v>
      </c>
      <c r="F53" s="60"/>
      <c r="G53" s="60"/>
      <c r="H53" s="60"/>
      <c r="I53" s="60">
        <v>1204994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25">
        <f t="shared" si="10"/>
        <v>1204994</v>
      </c>
      <c r="V53" s="63"/>
      <c r="W53" s="63"/>
      <c r="X53" s="63"/>
      <c r="Y53" s="66"/>
      <c r="Z53" s="66"/>
      <c r="AA53" s="65"/>
      <c r="AB53" s="66"/>
      <c r="AC53" s="66"/>
      <c r="AD53" s="65"/>
      <c r="AE53" s="66"/>
      <c r="AF53" s="84"/>
      <c r="AG53" s="65"/>
      <c r="AH53" s="66"/>
      <c r="AI53" s="66"/>
      <c r="AJ53" s="65"/>
    </row>
    <row r="54" spans="1:36" s="9" customFormat="1" ht="19.5" customHeight="1">
      <c r="A54" s="76" t="s">
        <v>2</v>
      </c>
      <c r="B54" s="38" t="s">
        <v>99</v>
      </c>
      <c r="C54" s="39"/>
      <c r="D54" s="40">
        <f>SUM(D48:D53)</f>
        <v>1</v>
      </c>
      <c r="E54" s="40">
        <f>SUM(E48:E53)</f>
        <v>1</v>
      </c>
      <c r="F54" s="41">
        <f>SUM(F47:F53)</f>
        <v>1771000</v>
      </c>
      <c r="G54" s="41">
        <f aca="true" t="shared" si="11" ref="G54:T54">SUM(G47:G53)</f>
        <v>490000</v>
      </c>
      <c r="H54" s="41">
        <f t="shared" si="11"/>
        <v>983000</v>
      </c>
      <c r="I54" s="41">
        <f t="shared" si="11"/>
        <v>1229994</v>
      </c>
      <c r="J54" s="41">
        <f t="shared" si="11"/>
        <v>0</v>
      </c>
      <c r="K54" s="41">
        <f t="shared" si="11"/>
        <v>320000</v>
      </c>
      <c r="L54" s="41">
        <f t="shared" si="11"/>
        <v>0</v>
      </c>
      <c r="M54" s="41">
        <f t="shared" si="11"/>
        <v>0</v>
      </c>
      <c r="N54" s="41">
        <f t="shared" si="11"/>
        <v>0</v>
      </c>
      <c r="O54" s="41">
        <f t="shared" si="11"/>
        <v>0</v>
      </c>
      <c r="P54" s="41">
        <f t="shared" si="11"/>
        <v>0</v>
      </c>
      <c r="Q54" s="41">
        <f t="shared" si="11"/>
        <v>0</v>
      </c>
      <c r="R54" s="41">
        <f t="shared" si="11"/>
        <v>0</v>
      </c>
      <c r="S54" s="41">
        <f t="shared" si="11"/>
        <v>0</v>
      </c>
      <c r="T54" s="41">
        <f t="shared" si="11"/>
        <v>0</v>
      </c>
      <c r="U54" s="42">
        <f>SUM(U47:U53)</f>
        <v>4793994</v>
      </c>
      <c r="V54" s="43"/>
      <c r="W54" s="43"/>
      <c r="X54" s="43"/>
      <c r="Y54" s="58"/>
      <c r="Z54" s="58"/>
      <c r="AA54" s="46"/>
      <c r="AB54" s="58"/>
      <c r="AC54" s="58"/>
      <c r="AD54" s="46"/>
      <c r="AE54" s="58"/>
      <c r="AF54" s="77"/>
      <c r="AG54" s="46"/>
      <c r="AH54" s="58"/>
      <c r="AI54" s="58"/>
      <c r="AJ54" s="46"/>
    </row>
    <row r="55" spans="1:36" ht="9.75" customHeight="1">
      <c r="A55" s="21"/>
      <c r="B55" s="22"/>
      <c r="C55" s="22"/>
      <c r="D55" s="23"/>
      <c r="E55" s="2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5"/>
      <c r="V55" s="53"/>
      <c r="W55" s="53"/>
      <c r="X55" s="26"/>
      <c r="Y55" s="20"/>
      <c r="Z55" s="20"/>
      <c r="AA55" s="32"/>
      <c r="AB55" s="28"/>
      <c r="AC55" s="28"/>
      <c r="AD55" s="32"/>
      <c r="AE55" s="28"/>
      <c r="AF55" s="54"/>
      <c r="AG55" s="32"/>
      <c r="AH55" s="28"/>
      <c r="AI55" s="28"/>
      <c r="AJ55" s="32"/>
    </row>
    <row r="56" spans="1:36" s="9" customFormat="1" ht="19.5" customHeight="1">
      <c r="A56" s="85"/>
      <c r="B56" s="38" t="s">
        <v>100</v>
      </c>
      <c r="C56" s="38"/>
      <c r="D56" s="40">
        <f>D13+D18+D21+D26+D33+D41+D45+D54</f>
        <v>7</v>
      </c>
      <c r="E56" s="152">
        <f>E13+E18+E21+E26+E33+E41+E45+E54</f>
        <v>5.3</v>
      </c>
      <c r="F56" s="41">
        <f>F13+F18+F21+F26+F33+F41+F45+F54</f>
        <v>12703000</v>
      </c>
      <c r="G56" s="41">
        <f aca="true" t="shared" si="12" ref="G56:T56">G13+G18+G21+G26+G33+G41+G45+G54</f>
        <v>3205000</v>
      </c>
      <c r="H56" s="41">
        <f t="shared" si="12"/>
        <v>11390258</v>
      </c>
      <c r="I56" s="41">
        <f t="shared" si="12"/>
        <v>1229994</v>
      </c>
      <c r="J56" s="41">
        <f t="shared" si="12"/>
        <v>12900</v>
      </c>
      <c r="K56" s="41">
        <f t="shared" si="12"/>
        <v>755000</v>
      </c>
      <c r="L56" s="41">
        <f t="shared" si="12"/>
        <v>0</v>
      </c>
      <c r="M56" s="41">
        <f t="shared" si="12"/>
        <v>131000</v>
      </c>
      <c r="N56" s="41">
        <f t="shared" si="12"/>
        <v>0</v>
      </c>
      <c r="O56" s="41">
        <f t="shared" si="12"/>
        <v>3724466</v>
      </c>
      <c r="P56" s="41">
        <f t="shared" si="12"/>
        <v>1905000</v>
      </c>
      <c r="Q56" s="41">
        <f t="shared" si="12"/>
        <v>0</v>
      </c>
      <c r="R56" s="41">
        <f t="shared" si="12"/>
        <v>0</v>
      </c>
      <c r="S56" s="41">
        <f t="shared" si="12"/>
        <v>0</v>
      </c>
      <c r="T56" s="41">
        <f t="shared" si="12"/>
        <v>638531</v>
      </c>
      <c r="U56" s="41">
        <f>U13+U18+U21+U26+U33+U41+U45+U54</f>
        <v>35695149</v>
      </c>
      <c r="V56" s="43"/>
      <c r="W56" s="43"/>
      <c r="X56" s="56"/>
      <c r="Y56" s="57"/>
      <c r="Z56" s="57"/>
      <c r="AA56" s="57"/>
      <c r="AB56" s="58"/>
      <c r="AC56" s="58"/>
      <c r="AD56" s="58"/>
      <c r="AE56" s="58"/>
      <c r="AF56" s="58"/>
      <c r="AG56" s="58"/>
      <c r="AH56" s="58"/>
      <c r="AI56" s="58"/>
      <c r="AJ56" s="58"/>
    </row>
    <row r="57" spans="1:36" ht="13.5" customHeight="1">
      <c r="A57" s="12"/>
      <c r="B57" s="80"/>
      <c r="C57" s="80"/>
      <c r="D57" s="81"/>
      <c r="E57" s="8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25"/>
      <c r="V57" s="26"/>
      <c r="W57" s="26"/>
      <c r="X57" s="27"/>
      <c r="Y57" s="20"/>
      <c r="Z57" s="20"/>
      <c r="AA57" s="20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1:36" ht="19.5" customHeight="1">
      <c r="A58" s="12"/>
      <c r="B58" s="13"/>
      <c r="C58" s="86"/>
      <c r="D58" s="87"/>
      <c r="E58" s="87"/>
      <c r="F58" s="51"/>
      <c r="G58" s="51"/>
      <c r="H58" s="51"/>
      <c r="I58" s="24"/>
      <c r="J58" s="24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25"/>
      <c r="V58" s="26"/>
      <c r="W58" s="26"/>
      <c r="X58" s="27"/>
      <c r="Y58" s="20"/>
      <c r="Z58" s="20"/>
      <c r="AA58" s="20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1:36" ht="19.5" customHeight="1">
      <c r="A59" s="21"/>
      <c r="B59" s="22"/>
      <c r="C59" s="22"/>
      <c r="D59" s="23"/>
      <c r="E59" s="23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5"/>
      <c r="V59" s="26"/>
      <c r="W59" s="26"/>
      <c r="X59" s="27"/>
      <c r="Y59" s="20"/>
      <c r="Z59" s="20"/>
      <c r="AA59" s="20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1:36" s="9" customFormat="1" ht="19.5" customHeight="1">
      <c r="A60" s="85"/>
      <c r="B60" s="38"/>
      <c r="C60" s="38"/>
      <c r="D60" s="40"/>
      <c r="E60" s="40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2"/>
      <c r="V60" s="43"/>
      <c r="W60" s="43"/>
      <c r="X60" s="56"/>
      <c r="Y60" s="57"/>
      <c r="Z60" s="57"/>
      <c r="AA60" s="57"/>
      <c r="AB60" s="58"/>
      <c r="AC60" s="58"/>
      <c r="AD60" s="58"/>
      <c r="AE60" s="58"/>
      <c r="AF60" s="58"/>
      <c r="AG60" s="58"/>
      <c r="AH60" s="58"/>
      <c r="AI60" s="58"/>
      <c r="AJ60" s="58"/>
    </row>
    <row r="61" spans="1:36" ht="19.5" customHeight="1">
      <c r="A61" s="12"/>
      <c r="B61" s="80"/>
      <c r="C61" s="80"/>
      <c r="D61" s="81"/>
      <c r="E61" s="8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25"/>
      <c r="V61" s="26"/>
      <c r="W61" s="26"/>
      <c r="X61" s="27"/>
      <c r="Y61" s="20"/>
      <c r="Z61" s="20"/>
      <c r="AA61" s="20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s="9" customFormat="1" ht="24.75" customHeight="1">
      <c r="A62" s="88"/>
      <c r="B62" s="38" t="s">
        <v>101</v>
      </c>
      <c r="C62" s="38"/>
      <c r="D62" s="78">
        <f>D56+D60</f>
        <v>7</v>
      </c>
      <c r="E62" s="78">
        <f>E56+E60</f>
        <v>5.3</v>
      </c>
      <c r="F62" s="41">
        <f aca="true" t="shared" si="13" ref="F62:T62">F56+F60</f>
        <v>12703000</v>
      </c>
      <c r="G62" s="41">
        <f t="shared" si="13"/>
        <v>3205000</v>
      </c>
      <c r="H62" s="41">
        <f t="shared" si="13"/>
        <v>11390258</v>
      </c>
      <c r="I62" s="41">
        <f t="shared" si="13"/>
        <v>1229994</v>
      </c>
      <c r="J62" s="41">
        <f t="shared" si="13"/>
        <v>12900</v>
      </c>
      <c r="K62" s="41">
        <f t="shared" si="13"/>
        <v>755000</v>
      </c>
      <c r="L62" s="41">
        <f t="shared" si="13"/>
        <v>0</v>
      </c>
      <c r="M62" s="41">
        <f t="shared" si="13"/>
        <v>131000</v>
      </c>
      <c r="N62" s="41">
        <f t="shared" si="13"/>
        <v>0</v>
      </c>
      <c r="O62" s="41">
        <f t="shared" si="13"/>
        <v>3724466</v>
      </c>
      <c r="P62" s="41">
        <f t="shared" si="13"/>
        <v>1905000</v>
      </c>
      <c r="Q62" s="41">
        <f t="shared" si="13"/>
        <v>0</v>
      </c>
      <c r="R62" s="41">
        <f t="shared" si="13"/>
        <v>0</v>
      </c>
      <c r="S62" s="41">
        <f t="shared" si="13"/>
        <v>0</v>
      </c>
      <c r="T62" s="41">
        <f t="shared" si="13"/>
        <v>638531</v>
      </c>
      <c r="U62" s="42">
        <f>U56+U60</f>
        <v>35695149</v>
      </c>
      <c r="V62" s="89"/>
      <c r="W62" s="89"/>
      <c r="X62" s="90"/>
      <c r="Y62" s="47"/>
      <c r="Z62" s="47"/>
      <c r="AA62" s="48"/>
      <c r="AB62" s="47"/>
      <c r="AC62" s="47"/>
      <c r="AD62" s="48"/>
      <c r="AE62" s="47"/>
      <c r="AF62" s="47"/>
      <c r="AG62" s="48"/>
      <c r="AH62" s="48"/>
      <c r="AI62" s="47"/>
      <c r="AJ62" s="48"/>
    </row>
    <row r="63" ht="13.5" customHeight="1"/>
    <row r="64" ht="13.5" customHeight="1"/>
    <row r="65" ht="13.5" customHeight="1"/>
  </sheetData>
  <sheetProtection/>
  <mergeCells count="20">
    <mergeCell ref="A1:U1"/>
    <mergeCell ref="T3:U3"/>
    <mergeCell ref="A4:A5"/>
    <mergeCell ref="B4:B5"/>
    <mergeCell ref="D4:D5"/>
    <mergeCell ref="E4:E5"/>
    <mergeCell ref="F4:F5"/>
    <mergeCell ref="G4:G5"/>
    <mergeCell ref="H4:H5"/>
    <mergeCell ref="I4:I5"/>
    <mergeCell ref="Y4:AA4"/>
    <mergeCell ref="AB4:AD4"/>
    <mergeCell ref="AE4:AG4"/>
    <mergeCell ref="AH4:AJ4"/>
    <mergeCell ref="J4:N4"/>
    <mergeCell ref="O4:O5"/>
    <mergeCell ref="P4:P5"/>
    <mergeCell ref="Q4:S4"/>
    <mergeCell ref="T4:T5"/>
    <mergeCell ref="U4:U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45" max="19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W54"/>
  <sheetViews>
    <sheetView zoomScale="80" zoomScaleNormal="80" zoomScaleSheetLayoutView="71" zoomScalePageLayoutView="0" workbookViewId="0" topLeftCell="A1">
      <selection activeCell="O3" sqref="O3:P3"/>
    </sheetView>
  </sheetViews>
  <sheetFormatPr defaultColWidth="9.140625" defaultRowHeight="12.75"/>
  <cols>
    <col min="1" max="1" width="5.8515625" style="1" customWidth="1"/>
    <col min="2" max="2" width="11.140625" style="1" customWidth="1"/>
    <col min="3" max="3" width="0.13671875" style="1" hidden="1" customWidth="1"/>
    <col min="4" max="4" width="47.421875" style="1" customWidth="1"/>
    <col min="5" max="5" width="14.140625" style="1" customWidth="1"/>
    <col min="6" max="6" width="13.421875" style="1" customWidth="1"/>
    <col min="7" max="7" width="13.57421875" style="1" customWidth="1"/>
    <col min="8" max="8" width="12.28125" style="1" customWidth="1"/>
    <col min="9" max="9" width="13.421875" style="1" customWidth="1"/>
    <col min="10" max="10" width="11.421875" style="1" customWidth="1"/>
    <col min="11" max="11" width="14.140625" style="1" customWidth="1"/>
    <col min="12" max="12" width="12.8515625" style="1" customWidth="1"/>
    <col min="13" max="13" width="14.00390625" style="1" customWidth="1"/>
    <col min="14" max="14" width="12.8515625" style="1" customWidth="1"/>
    <col min="15" max="15" width="12.7109375" style="1" customWidth="1"/>
    <col min="16" max="16" width="18.00390625" style="1" customWidth="1"/>
    <col min="17" max="16384" width="9.140625" style="1" customWidth="1"/>
  </cols>
  <sheetData>
    <row r="1" spans="1:20" s="3" customFormat="1" ht="15.75">
      <c r="A1" s="153" t="s">
        <v>138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16" s="3" customFormat="1" ht="14.25">
      <c r="A2" s="3" t="s">
        <v>152</v>
      </c>
      <c r="C2" s="4"/>
      <c r="D2" s="4"/>
      <c r="P2" s="5"/>
    </row>
    <row r="3" spans="1:16" s="3" customFormat="1" ht="12.75">
      <c r="A3" s="3" t="s">
        <v>153</v>
      </c>
      <c r="C3" s="4"/>
      <c r="D3" s="4"/>
      <c r="O3" s="156" t="s">
        <v>102</v>
      </c>
      <c r="P3" s="156"/>
    </row>
    <row r="4" spans="1:16" s="92" customFormat="1" ht="45" customHeight="1">
      <c r="A4" s="159" t="s">
        <v>103</v>
      </c>
      <c r="B4" s="159" t="s">
        <v>5</v>
      </c>
      <c r="C4" s="159" t="s">
        <v>104</v>
      </c>
      <c r="D4" s="163" t="s">
        <v>1</v>
      </c>
      <c r="E4" s="165" t="s">
        <v>105</v>
      </c>
      <c r="F4" s="166"/>
      <c r="G4" s="159" t="s">
        <v>106</v>
      </c>
      <c r="H4" s="159" t="s">
        <v>107</v>
      </c>
      <c r="I4" s="159" t="s">
        <v>108</v>
      </c>
      <c r="J4" s="159" t="s">
        <v>109</v>
      </c>
      <c r="K4" s="165" t="s">
        <v>110</v>
      </c>
      <c r="L4" s="166"/>
      <c r="M4" s="155" t="s">
        <v>111</v>
      </c>
      <c r="N4" s="155"/>
      <c r="O4" s="159" t="s">
        <v>112</v>
      </c>
      <c r="P4" s="161" t="s">
        <v>3</v>
      </c>
    </row>
    <row r="5" spans="1:16" s="92" customFormat="1" ht="67.5">
      <c r="A5" s="160"/>
      <c r="B5" s="160"/>
      <c r="C5" s="160"/>
      <c r="D5" s="164"/>
      <c r="E5" s="93" t="s">
        <v>113</v>
      </c>
      <c r="F5" s="10" t="s">
        <v>114</v>
      </c>
      <c r="G5" s="160"/>
      <c r="H5" s="160"/>
      <c r="I5" s="160"/>
      <c r="J5" s="160"/>
      <c r="K5" s="94" t="s">
        <v>115</v>
      </c>
      <c r="L5" s="94" t="s">
        <v>116</v>
      </c>
      <c r="M5" s="95" t="s">
        <v>117</v>
      </c>
      <c r="N5" s="95" t="s">
        <v>118</v>
      </c>
      <c r="O5" s="160"/>
      <c r="P5" s="162"/>
    </row>
    <row r="6" spans="1:16" ht="24.75" customHeight="1">
      <c r="A6" s="96"/>
      <c r="B6" s="97"/>
      <c r="C6" s="98"/>
      <c r="D6" s="99" t="s">
        <v>33</v>
      </c>
      <c r="E6" s="100"/>
      <c r="F6" s="101"/>
      <c r="G6" s="101"/>
      <c r="H6" s="102"/>
      <c r="I6" s="102"/>
      <c r="J6" s="101"/>
      <c r="K6" s="102"/>
      <c r="L6" s="102"/>
      <c r="M6" s="102"/>
      <c r="N6" s="101"/>
      <c r="O6" s="101"/>
      <c r="P6" s="101"/>
    </row>
    <row r="7" spans="1:16" ht="21.75" customHeight="1">
      <c r="A7" s="103"/>
      <c r="B7" s="104" t="s">
        <v>34</v>
      </c>
      <c r="C7" s="105"/>
      <c r="D7" s="105" t="s">
        <v>35</v>
      </c>
      <c r="E7" s="106"/>
      <c r="F7" s="106"/>
      <c r="G7" s="106"/>
      <c r="H7" s="106"/>
      <c r="I7" s="106">
        <v>47000</v>
      </c>
      <c r="J7" s="106"/>
      <c r="K7" s="106"/>
      <c r="L7" s="106"/>
      <c r="M7" s="106"/>
      <c r="N7" s="106"/>
      <c r="O7" s="106"/>
      <c r="P7" s="61">
        <f aca="true" t="shared" si="0" ref="P7:P12">SUM(E7:O7)</f>
        <v>47000</v>
      </c>
    </row>
    <row r="8" spans="1:16" ht="21.75" customHeight="1">
      <c r="A8" s="103"/>
      <c r="B8" s="107" t="s">
        <v>37</v>
      </c>
      <c r="C8" s="108">
        <v>960302</v>
      </c>
      <c r="D8" s="105" t="s">
        <v>119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61">
        <f t="shared" si="0"/>
        <v>0</v>
      </c>
    </row>
    <row r="9" spans="1:16" ht="21.75" customHeight="1">
      <c r="A9" s="103"/>
      <c r="B9" s="109" t="s">
        <v>7</v>
      </c>
      <c r="C9" s="108"/>
      <c r="D9" s="108" t="s">
        <v>39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61">
        <f t="shared" si="0"/>
        <v>0</v>
      </c>
    </row>
    <row r="10" spans="1:16" ht="21.75" customHeight="1">
      <c r="A10" s="103"/>
      <c r="B10" s="109" t="s">
        <v>42</v>
      </c>
      <c r="C10" s="108"/>
      <c r="D10" s="108" t="s">
        <v>43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61">
        <f t="shared" si="0"/>
        <v>0</v>
      </c>
    </row>
    <row r="11" spans="1:16" ht="21.75" customHeight="1">
      <c r="A11" s="103"/>
      <c r="B11" s="104" t="s">
        <v>44</v>
      </c>
      <c r="C11" s="105"/>
      <c r="D11" s="105" t="s">
        <v>120</v>
      </c>
      <c r="E11" s="106">
        <v>16065258</v>
      </c>
      <c r="F11" s="106"/>
      <c r="G11" s="110">
        <v>968546</v>
      </c>
      <c r="H11" s="110"/>
      <c r="I11" s="110"/>
      <c r="J11" s="110"/>
      <c r="K11" s="110"/>
      <c r="L11" s="110"/>
      <c r="M11" s="110"/>
      <c r="N11" s="110"/>
      <c r="O11" s="110"/>
      <c r="P11" s="61">
        <f t="shared" si="0"/>
        <v>17033804</v>
      </c>
    </row>
    <row r="12" spans="1:16" ht="21.75" customHeight="1">
      <c r="A12" s="103"/>
      <c r="B12" s="111" t="s">
        <v>121</v>
      </c>
      <c r="C12" s="105"/>
      <c r="D12" s="105" t="s">
        <v>122</v>
      </c>
      <c r="E12" s="106"/>
      <c r="F12" s="106"/>
      <c r="G12" s="110"/>
      <c r="H12" s="110"/>
      <c r="I12" s="106"/>
      <c r="J12" s="110"/>
      <c r="K12" s="110"/>
      <c r="L12" s="110"/>
      <c r="M12" s="110"/>
      <c r="N12" s="110"/>
      <c r="O12" s="106">
        <v>4390000</v>
      </c>
      <c r="P12" s="61">
        <f t="shared" si="0"/>
        <v>4390000</v>
      </c>
    </row>
    <row r="13" spans="1:16" s="118" customFormat="1" ht="21.75" customHeight="1">
      <c r="A13" s="112" t="s">
        <v>46</v>
      </c>
      <c r="B13" s="113"/>
      <c r="C13" s="114"/>
      <c r="D13" s="115" t="s">
        <v>47</v>
      </c>
      <c r="E13" s="116">
        <f>SUM(E7:E12)</f>
        <v>16065258</v>
      </c>
      <c r="F13" s="116">
        <f aca="true" t="shared" si="1" ref="F13:O13">SUM(F7:F12)</f>
        <v>0</v>
      </c>
      <c r="G13" s="116">
        <f t="shared" si="1"/>
        <v>968546</v>
      </c>
      <c r="H13" s="116">
        <f t="shared" si="1"/>
        <v>0</v>
      </c>
      <c r="I13" s="116">
        <f t="shared" si="1"/>
        <v>47000</v>
      </c>
      <c r="J13" s="116">
        <f t="shared" si="1"/>
        <v>0</v>
      </c>
      <c r="K13" s="116">
        <f t="shared" si="1"/>
        <v>0</v>
      </c>
      <c r="L13" s="116">
        <f t="shared" si="1"/>
        <v>0</v>
      </c>
      <c r="M13" s="116">
        <f t="shared" si="1"/>
        <v>0</v>
      </c>
      <c r="N13" s="116">
        <f t="shared" si="1"/>
        <v>0</v>
      </c>
      <c r="O13" s="116">
        <f t="shared" si="1"/>
        <v>4390000</v>
      </c>
      <c r="P13" s="117">
        <f>SUM(P7:P12)</f>
        <v>21470804</v>
      </c>
    </row>
    <row r="14" spans="1:16" ht="13.5" customHeight="1">
      <c r="A14" s="103"/>
      <c r="B14" s="119"/>
      <c r="C14" s="120"/>
      <c r="D14" s="12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3"/>
    </row>
    <row r="15" spans="1:16" ht="21.75" customHeight="1">
      <c r="A15" s="124"/>
      <c r="B15" s="104" t="s">
        <v>48</v>
      </c>
      <c r="C15" s="105"/>
      <c r="D15" s="105" t="s">
        <v>49</v>
      </c>
      <c r="E15" s="106"/>
      <c r="F15" s="106">
        <v>1078000</v>
      </c>
      <c r="G15" s="106"/>
      <c r="H15" s="106"/>
      <c r="I15" s="106"/>
      <c r="J15" s="106"/>
      <c r="K15" s="106"/>
      <c r="L15" s="106"/>
      <c r="M15" s="106"/>
      <c r="N15" s="106"/>
      <c r="O15" s="106"/>
      <c r="P15" s="61">
        <f>SUM(E15:O15)</f>
        <v>1078000</v>
      </c>
    </row>
    <row r="16" spans="1:16" ht="21.75" customHeight="1">
      <c r="A16" s="124"/>
      <c r="B16" s="104" t="s">
        <v>141</v>
      </c>
      <c r="C16" s="105"/>
      <c r="D16" s="105" t="s">
        <v>142</v>
      </c>
      <c r="E16" s="106"/>
      <c r="F16" s="106"/>
      <c r="G16" s="106"/>
      <c r="H16" s="106"/>
      <c r="I16" s="106">
        <v>3500000</v>
      </c>
      <c r="J16" s="106"/>
      <c r="K16" s="106"/>
      <c r="L16" s="106"/>
      <c r="M16" s="106"/>
      <c r="N16" s="106"/>
      <c r="O16" s="106"/>
      <c r="P16" s="61">
        <f>SUM(E16:O16)</f>
        <v>3500000</v>
      </c>
    </row>
    <row r="17" spans="1:16" s="118" customFormat="1" ht="21.75" customHeight="1">
      <c r="A17" s="125" t="s">
        <v>51</v>
      </c>
      <c r="B17" s="126"/>
      <c r="C17" s="127"/>
      <c r="D17" s="125" t="s">
        <v>52</v>
      </c>
      <c r="E17" s="128">
        <f aca="true" t="shared" si="2" ref="E17:M17">SUM(E15:E15)</f>
        <v>0</v>
      </c>
      <c r="F17" s="128">
        <f t="shared" si="2"/>
        <v>1078000</v>
      </c>
      <c r="G17" s="128">
        <f t="shared" si="2"/>
        <v>0</v>
      </c>
      <c r="H17" s="128">
        <f t="shared" si="2"/>
        <v>0</v>
      </c>
      <c r="I17" s="128">
        <f>SUM(I16:I16)</f>
        <v>3500000</v>
      </c>
      <c r="J17" s="128">
        <f t="shared" si="2"/>
        <v>0</v>
      </c>
      <c r="K17" s="128">
        <f t="shared" si="2"/>
        <v>0</v>
      </c>
      <c r="L17" s="128">
        <f t="shared" si="2"/>
        <v>0</v>
      </c>
      <c r="M17" s="128">
        <f t="shared" si="2"/>
        <v>0</v>
      </c>
      <c r="N17" s="128">
        <v>0</v>
      </c>
      <c r="O17" s="128">
        <f>SUM(O15:O15)</f>
        <v>0</v>
      </c>
      <c r="P17" s="73">
        <f>SUM(P15:P16)</f>
        <v>4578000</v>
      </c>
    </row>
    <row r="18" spans="1:16" ht="12" customHeight="1">
      <c r="A18" s="124"/>
      <c r="B18" s="104"/>
      <c r="C18" s="129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61"/>
    </row>
    <row r="19" spans="1:16" ht="21.75" customHeight="1">
      <c r="A19" s="124"/>
      <c r="B19" s="104" t="s">
        <v>11</v>
      </c>
      <c r="C19" s="105"/>
      <c r="D19" s="105" t="s">
        <v>123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61">
        <f>SUM(E19:O19)</f>
        <v>0</v>
      </c>
    </row>
    <row r="20" spans="1:16" s="118" customFormat="1" ht="21.75" customHeight="1">
      <c r="A20" s="125" t="s">
        <v>54</v>
      </c>
      <c r="B20" s="130"/>
      <c r="C20" s="126"/>
      <c r="D20" s="125" t="s">
        <v>55</v>
      </c>
      <c r="E20" s="128">
        <f>SUM(E19:E19)</f>
        <v>0</v>
      </c>
      <c r="F20" s="128"/>
      <c r="G20" s="128">
        <f aca="true" t="shared" si="3" ref="G20:P20">SUM(G19:G19)</f>
        <v>0</v>
      </c>
      <c r="H20" s="128">
        <f t="shared" si="3"/>
        <v>0</v>
      </c>
      <c r="I20" s="128">
        <f t="shared" si="3"/>
        <v>0</v>
      </c>
      <c r="J20" s="128">
        <f t="shared" si="3"/>
        <v>0</v>
      </c>
      <c r="K20" s="128">
        <f t="shared" si="3"/>
        <v>0</v>
      </c>
      <c r="L20" s="128">
        <f t="shared" si="3"/>
        <v>0</v>
      </c>
      <c r="M20" s="128">
        <f t="shared" si="3"/>
        <v>0</v>
      </c>
      <c r="N20" s="128">
        <f t="shared" si="3"/>
        <v>0</v>
      </c>
      <c r="O20" s="128">
        <f t="shared" si="3"/>
        <v>0</v>
      </c>
      <c r="P20" s="73">
        <f t="shared" si="3"/>
        <v>0</v>
      </c>
    </row>
    <row r="21" spans="1:16" ht="18" customHeight="1">
      <c r="A21" s="131"/>
      <c r="B21" s="105"/>
      <c r="C21" s="105"/>
      <c r="D21" s="132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61"/>
    </row>
    <row r="22" spans="1:16" ht="18" customHeight="1">
      <c r="A22" s="131"/>
      <c r="B22" s="104" t="s">
        <v>143</v>
      </c>
      <c r="C22" s="105"/>
      <c r="D22" s="105" t="s">
        <v>144</v>
      </c>
      <c r="E22" s="106"/>
      <c r="F22" s="106"/>
      <c r="G22" s="106"/>
      <c r="H22" s="106"/>
      <c r="I22" s="106"/>
      <c r="J22" s="106"/>
      <c r="K22" s="106"/>
      <c r="L22" s="106">
        <v>12900</v>
      </c>
      <c r="M22" s="106"/>
      <c r="N22" s="106"/>
      <c r="O22" s="106"/>
      <c r="P22" s="61">
        <f>SUM(E22:O22)</f>
        <v>12900</v>
      </c>
    </row>
    <row r="23" spans="1:16" ht="21.75" customHeight="1">
      <c r="A23" s="124"/>
      <c r="B23" s="104" t="s">
        <v>58</v>
      </c>
      <c r="C23" s="105"/>
      <c r="D23" s="105" t="s">
        <v>124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61">
        <f>SUM(E23:O23)</f>
        <v>0</v>
      </c>
    </row>
    <row r="24" spans="1:16" ht="21.75" customHeight="1">
      <c r="A24" s="124"/>
      <c r="B24" s="104" t="s">
        <v>8</v>
      </c>
      <c r="C24" s="105"/>
      <c r="D24" s="105" t="s">
        <v>60</v>
      </c>
      <c r="E24" s="106"/>
      <c r="F24" s="106"/>
      <c r="G24" s="106"/>
      <c r="H24" s="106"/>
      <c r="I24" s="106"/>
      <c r="J24" s="106">
        <v>425920</v>
      </c>
      <c r="K24" s="106"/>
      <c r="L24" s="106"/>
      <c r="M24" s="106"/>
      <c r="N24" s="106"/>
      <c r="O24" s="106"/>
      <c r="P24" s="61">
        <f>SUM(E24:O24)</f>
        <v>425920</v>
      </c>
    </row>
    <row r="25" spans="1:16" s="118" customFormat="1" ht="21.75" customHeight="1">
      <c r="A25" s="133" t="s">
        <v>61</v>
      </c>
      <c r="B25" s="126"/>
      <c r="C25" s="127"/>
      <c r="D25" s="125" t="s">
        <v>62</v>
      </c>
      <c r="E25" s="128">
        <f>SUM(E24:E24)</f>
        <v>0</v>
      </c>
      <c r="F25" s="128"/>
      <c r="G25" s="128">
        <f>SUM(G24:G24)</f>
        <v>0</v>
      </c>
      <c r="H25" s="128">
        <f>SUM(H24:H24)</f>
        <v>0</v>
      </c>
      <c r="I25" s="128">
        <f>SUM(I23:I24)</f>
        <v>0</v>
      </c>
      <c r="J25" s="128">
        <f aca="true" t="shared" si="4" ref="J25:O25">SUM(J23:J24)</f>
        <v>425920</v>
      </c>
      <c r="K25" s="128">
        <f t="shared" si="4"/>
        <v>0</v>
      </c>
      <c r="L25" s="128">
        <f>SUM(L22:L24)</f>
        <v>12900</v>
      </c>
      <c r="M25" s="128">
        <f t="shared" si="4"/>
        <v>0</v>
      </c>
      <c r="N25" s="128">
        <f t="shared" si="4"/>
        <v>0</v>
      </c>
      <c r="O25" s="128">
        <f t="shared" si="4"/>
        <v>0</v>
      </c>
      <c r="P25" s="73">
        <f>SUM(P22:P24)</f>
        <v>438820</v>
      </c>
    </row>
    <row r="26" spans="1:16" ht="12" customHeight="1">
      <c r="A26" s="134"/>
      <c r="B26" s="108"/>
      <c r="C26" s="135"/>
      <c r="D26" s="131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61"/>
    </row>
    <row r="27" spans="1:16" ht="21.75" customHeight="1">
      <c r="A27" s="134"/>
      <c r="B27" s="104" t="s">
        <v>63</v>
      </c>
      <c r="C27" s="135"/>
      <c r="D27" s="105" t="s">
        <v>64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61">
        <f>SUM(E27:O27)</f>
        <v>0</v>
      </c>
    </row>
    <row r="28" spans="1:75" ht="21.75" customHeight="1">
      <c r="A28" s="124"/>
      <c r="B28" s="104" t="s">
        <v>65</v>
      </c>
      <c r="C28" s="105"/>
      <c r="D28" s="105" t="s">
        <v>67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61">
        <f>SUM(E28:O28)</f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16" ht="21.75" customHeight="1">
      <c r="A29" s="124"/>
      <c r="B29" s="104" t="s">
        <v>69</v>
      </c>
      <c r="C29" s="105"/>
      <c r="D29" s="105" t="s">
        <v>70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61">
        <f>SUM(E29:O29)</f>
        <v>0</v>
      </c>
    </row>
    <row r="30" spans="1:16" s="118" customFormat="1" ht="21.75" customHeight="1">
      <c r="A30" s="133" t="s">
        <v>71</v>
      </c>
      <c r="B30" s="126"/>
      <c r="C30" s="127"/>
      <c r="D30" s="125" t="s">
        <v>72</v>
      </c>
      <c r="E30" s="128">
        <f>SUM(E27:E29)</f>
        <v>0</v>
      </c>
      <c r="F30" s="128">
        <f>SUM(F27:F29)</f>
        <v>0</v>
      </c>
      <c r="G30" s="128">
        <f aca="true" t="shared" si="5" ref="G30:P30">SUM(G27:G29)</f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73">
        <f t="shared" si="5"/>
        <v>0</v>
      </c>
    </row>
    <row r="31" spans="1:16" ht="15" customHeight="1">
      <c r="A31" s="134"/>
      <c r="B31" s="108"/>
      <c r="C31" s="135"/>
      <c r="D31" s="131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61"/>
    </row>
    <row r="32" spans="1:16" ht="21.75" customHeight="1">
      <c r="A32" s="124"/>
      <c r="B32" s="104" t="s">
        <v>10</v>
      </c>
      <c r="C32" s="105">
        <v>931102</v>
      </c>
      <c r="D32" s="105" t="s">
        <v>73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61">
        <f>SUM(E32:O32)</f>
        <v>0</v>
      </c>
    </row>
    <row r="33" spans="1:16" ht="29.25" customHeight="1">
      <c r="A33" s="124"/>
      <c r="B33" s="104" t="s">
        <v>9</v>
      </c>
      <c r="C33" s="105">
        <v>910110</v>
      </c>
      <c r="D33" s="136" t="s">
        <v>125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61">
        <f>SUM(E33:O33)</f>
        <v>0</v>
      </c>
    </row>
    <row r="34" spans="1:16" s="118" customFormat="1" ht="21.75" customHeight="1">
      <c r="A34" s="133" t="s">
        <v>83</v>
      </c>
      <c r="B34" s="126"/>
      <c r="C34" s="127"/>
      <c r="D34" s="125" t="s">
        <v>84</v>
      </c>
      <c r="E34" s="128">
        <f aca="true" t="shared" si="6" ref="E34:M34">SUM(E32:E33)</f>
        <v>0</v>
      </c>
      <c r="F34" s="128">
        <f t="shared" si="6"/>
        <v>0</v>
      </c>
      <c r="G34" s="128">
        <f t="shared" si="6"/>
        <v>0</v>
      </c>
      <c r="H34" s="128">
        <f t="shared" si="6"/>
        <v>0</v>
      </c>
      <c r="I34" s="128">
        <f t="shared" si="6"/>
        <v>0</v>
      </c>
      <c r="J34" s="128">
        <f t="shared" si="6"/>
        <v>0</v>
      </c>
      <c r="K34" s="128">
        <f t="shared" si="6"/>
        <v>0</v>
      </c>
      <c r="L34" s="128">
        <f t="shared" si="6"/>
        <v>0</v>
      </c>
      <c r="M34" s="128">
        <f t="shared" si="6"/>
        <v>0</v>
      </c>
      <c r="N34" s="128">
        <v>0</v>
      </c>
      <c r="O34" s="128">
        <f>SUM(O32:O33)</f>
        <v>0</v>
      </c>
      <c r="P34" s="73">
        <f>SUM(P32:P33)</f>
        <v>0</v>
      </c>
    </row>
    <row r="35" spans="1:16" ht="10.5" customHeight="1">
      <c r="A35" s="134"/>
      <c r="B35" s="105"/>
      <c r="C35" s="135"/>
      <c r="D35" s="131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61"/>
    </row>
    <row r="36" spans="1:16" ht="21.75" customHeight="1">
      <c r="A36" s="103"/>
      <c r="B36" s="104" t="s">
        <v>85</v>
      </c>
      <c r="C36" s="129"/>
      <c r="D36" s="108" t="s">
        <v>126</v>
      </c>
      <c r="E36" s="106"/>
      <c r="F36" s="110"/>
      <c r="G36" s="110"/>
      <c r="H36" s="110"/>
      <c r="I36" s="106"/>
      <c r="J36" s="110"/>
      <c r="K36" s="110"/>
      <c r="L36" s="110"/>
      <c r="M36" s="110"/>
      <c r="N36" s="110"/>
      <c r="O36" s="110"/>
      <c r="P36" s="61">
        <f>SUM(E36:O36)</f>
        <v>0</v>
      </c>
    </row>
    <row r="37" spans="1:16" s="138" customFormat="1" ht="21.75" customHeight="1">
      <c r="A37" s="137"/>
      <c r="B37" s="104" t="s">
        <v>87</v>
      </c>
      <c r="C37" s="129"/>
      <c r="D37" s="108" t="s">
        <v>88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61">
        <f>SUM(E37:O37)</f>
        <v>0</v>
      </c>
    </row>
    <row r="38" spans="1:16" s="118" customFormat="1" ht="21.75" customHeight="1">
      <c r="A38" s="133" t="s">
        <v>89</v>
      </c>
      <c r="B38" s="139"/>
      <c r="C38" s="140"/>
      <c r="D38" s="125" t="s">
        <v>90</v>
      </c>
      <c r="E38" s="128">
        <f>SUM(E37:E37)</f>
        <v>0</v>
      </c>
      <c r="F38" s="128">
        <f>SUM(F37:F37)</f>
        <v>0</v>
      </c>
      <c r="G38" s="128">
        <f>SUM(G37:G37)</f>
        <v>0</v>
      </c>
      <c r="H38" s="128">
        <f>SUM(H37:H37)</f>
        <v>0</v>
      </c>
      <c r="I38" s="128">
        <f>SUM(I36:I37)</f>
        <v>0</v>
      </c>
      <c r="J38" s="128">
        <f aca="true" t="shared" si="7" ref="J38:P38">SUM(J36:J37)</f>
        <v>0</v>
      </c>
      <c r="K38" s="128">
        <f t="shared" si="7"/>
        <v>0</v>
      </c>
      <c r="L38" s="128">
        <f t="shared" si="7"/>
        <v>0</v>
      </c>
      <c r="M38" s="128">
        <f t="shared" si="7"/>
        <v>0</v>
      </c>
      <c r="N38" s="128">
        <f t="shared" si="7"/>
        <v>0</v>
      </c>
      <c r="O38" s="128">
        <f t="shared" si="7"/>
        <v>0</v>
      </c>
      <c r="P38" s="73">
        <f t="shared" si="7"/>
        <v>0</v>
      </c>
    </row>
    <row r="39" spans="1:16" ht="10.5" customHeight="1">
      <c r="A39" s="134"/>
      <c r="B39" s="104"/>
      <c r="C39" s="129"/>
      <c r="D39" s="131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61"/>
    </row>
    <row r="40" spans="1:16" ht="21.75" customHeight="1">
      <c r="A40" s="134"/>
      <c r="B40" s="104" t="s">
        <v>93</v>
      </c>
      <c r="C40" s="105">
        <v>889921</v>
      </c>
      <c r="D40" s="105" t="s">
        <v>127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61">
        <f>SUM(E40:O40)</f>
        <v>0</v>
      </c>
    </row>
    <row r="41" spans="1:16" ht="21.75" customHeight="1">
      <c r="A41" s="134"/>
      <c r="B41" s="104" t="s">
        <v>95</v>
      </c>
      <c r="C41" s="105">
        <v>889921</v>
      </c>
      <c r="D41" s="105" t="s">
        <v>128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61">
        <f>SUM(E41:O41)</f>
        <v>0</v>
      </c>
    </row>
    <row r="42" spans="1:16" ht="21.75" customHeight="1">
      <c r="A42" s="134"/>
      <c r="B42" s="104" t="s">
        <v>129</v>
      </c>
      <c r="C42" s="105">
        <v>889921</v>
      </c>
      <c r="D42" s="105" t="s">
        <v>97</v>
      </c>
      <c r="E42" s="106"/>
      <c r="F42" s="106"/>
      <c r="G42" s="106"/>
      <c r="H42" s="106"/>
      <c r="I42" s="106">
        <v>228000</v>
      </c>
      <c r="J42" s="106"/>
      <c r="K42" s="106"/>
      <c r="L42" s="106"/>
      <c r="M42" s="106"/>
      <c r="N42" s="106"/>
      <c r="O42" s="106"/>
      <c r="P42" s="61">
        <f>SUM(E42:O42)</f>
        <v>228000</v>
      </c>
    </row>
    <row r="43" spans="1:16" ht="21.75" customHeight="1">
      <c r="A43" s="134"/>
      <c r="B43" s="104" t="s">
        <v>139</v>
      </c>
      <c r="C43" s="105">
        <v>889922</v>
      </c>
      <c r="D43" s="105" t="s">
        <v>140</v>
      </c>
      <c r="E43" s="106"/>
      <c r="F43" s="106"/>
      <c r="G43" s="106"/>
      <c r="H43" s="106"/>
      <c r="I43" s="106">
        <v>5000</v>
      </c>
      <c r="J43" s="106"/>
      <c r="K43" s="106"/>
      <c r="L43" s="106"/>
      <c r="M43" s="106"/>
      <c r="N43" s="106"/>
      <c r="O43" s="106"/>
      <c r="P43" s="61">
        <f>SUM(E43:O43)</f>
        <v>5000</v>
      </c>
    </row>
    <row r="44" spans="1:16" ht="21.75" customHeight="1">
      <c r="A44" s="124"/>
      <c r="B44" s="104" t="s">
        <v>130</v>
      </c>
      <c r="C44" s="105">
        <v>889921</v>
      </c>
      <c r="D44" s="105" t="s">
        <v>131</v>
      </c>
      <c r="E44" s="106"/>
      <c r="F44" s="106"/>
      <c r="G44" s="106"/>
      <c r="H44" s="106"/>
      <c r="I44" s="106"/>
      <c r="J44" s="106"/>
      <c r="K44" s="106">
        <v>279525</v>
      </c>
      <c r="L44" s="106"/>
      <c r="M44" s="106"/>
      <c r="N44" s="106"/>
      <c r="O44" s="106"/>
      <c r="P44" s="61">
        <f>SUM(E44:O44)</f>
        <v>279525</v>
      </c>
    </row>
    <row r="45" spans="1:16" s="118" customFormat="1" ht="21.75" customHeight="1">
      <c r="A45" s="133" t="s">
        <v>2</v>
      </c>
      <c r="B45" s="126"/>
      <c r="C45" s="127"/>
      <c r="D45" s="125" t="s">
        <v>132</v>
      </c>
      <c r="E45" s="128">
        <f>SUM(E40:E44)</f>
        <v>0</v>
      </c>
      <c r="F45" s="128">
        <f aca="true" t="shared" si="8" ref="F45:O45">SUM(F40:F44)</f>
        <v>0</v>
      </c>
      <c r="G45" s="128">
        <f t="shared" si="8"/>
        <v>0</v>
      </c>
      <c r="H45" s="128">
        <f t="shared" si="8"/>
        <v>0</v>
      </c>
      <c r="I45" s="128">
        <f t="shared" si="8"/>
        <v>233000</v>
      </c>
      <c r="J45" s="128">
        <f t="shared" si="8"/>
        <v>0</v>
      </c>
      <c r="K45" s="128">
        <f t="shared" si="8"/>
        <v>279525</v>
      </c>
      <c r="L45" s="128">
        <f t="shared" si="8"/>
        <v>0</v>
      </c>
      <c r="M45" s="128">
        <f t="shared" si="8"/>
        <v>0</v>
      </c>
      <c r="N45" s="128">
        <f t="shared" si="8"/>
        <v>0</v>
      </c>
      <c r="O45" s="128">
        <f t="shared" si="8"/>
        <v>0</v>
      </c>
      <c r="P45" s="73">
        <f>SUM(P40:P44)</f>
        <v>512525</v>
      </c>
    </row>
    <row r="46" spans="1:16" ht="10.5" customHeight="1">
      <c r="A46" s="134"/>
      <c r="B46" s="104"/>
      <c r="C46" s="129"/>
      <c r="D46" s="131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61"/>
    </row>
    <row r="47" spans="1:16" ht="21.75" customHeight="1">
      <c r="A47" s="103"/>
      <c r="B47" s="104" t="s">
        <v>133</v>
      </c>
      <c r="C47" s="105"/>
      <c r="D47" s="105" t="s">
        <v>134</v>
      </c>
      <c r="E47" s="110"/>
      <c r="F47" s="110"/>
      <c r="G47" s="110"/>
      <c r="H47" s="106">
        <v>8695000</v>
      </c>
      <c r="I47" s="106"/>
      <c r="J47" s="110"/>
      <c r="K47" s="110"/>
      <c r="L47" s="110"/>
      <c r="M47" s="110"/>
      <c r="N47" s="110"/>
      <c r="O47" s="110"/>
      <c r="P47" s="61">
        <f>SUM(E47:O47)</f>
        <v>8695000</v>
      </c>
    </row>
    <row r="48" spans="1:16" s="142" customFormat="1" ht="21.75" customHeight="1">
      <c r="A48" s="112"/>
      <c r="B48" s="139"/>
      <c r="C48" s="130"/>
      <c r="D48" s="141" t="s">
        <v>135</v>
      </c>
      <c r="E48" s="128">
        <f aca="true" t="shared" si="9" ref="E48:O48">SUM(E13,E17,E20,E25,E30,E34,E45,E38,E47)</f>
        <v>16065258</v>
      </c>
      <c r="F48" s="128">
        <f t="shared" si="9"/>
        <v>1078000</v>
      </c>
      <c r="G48" s="128">
        <f t="shared" si="9"/>
        <v>968546</v>
      </c>
      <c r="H48" s="128">
        <f t="shared" si="9"/>
        <v>8695000</v>
      </c>
      <c r="I48" s="128">
        <f t="shared" si="9"/>
        <v>3780000</v>
      </c>
      <c r="J48" s="128">
        <f t="shared" si="9"/>
        <v>425920</v>
      </c>
      <c r="K48" s="128">
        <f t="shared" si="9"/>
        <v>279525</v>
      </c>
      <c r="L48" s="128">
        <f t="shared" si="9"/>
        <v>12900</v>
      </c>
      <c r="M48" s="128">
        <f t="shared" si="9"/>
        <v>0</v>
      </c>
      <c r="N48" s="128">
        <f t="shared" si="9"/>
        <v>0</v>
      </c>
      <c r="O48" s="128">
        <f t="shared" si="9"/>
        <v>4390000</v>
      </c>
      <c r="P48" s="73">
        <f>SUM(P13,P17,P20,P25,P30,P34,P45,P38,P47)-1</f>
        <v>35695148</v>
      </c>
    </row>
    <row r="49" spans="1:16" s="143" customFormat="1" ht="21.75" customHeight="1">
      <c r="A49" s="103"/>
      <c r="B49" s="104"/>
      <c r="C49" s="105"/>
      <c r="D49" s="132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61"/>
    </row>
    <row r="50" spans="1:16" s="143" customFormat="1" ht="21.75" customHeight="1">
      <c r="A50" s="103"/>
      <c r="B50" s="104"/>
      <c r="C50" s="105"/>
      <c r="D50" s="144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61"/>
    </row>
    <row r="51" spans="1:16" s="143" customFormat="1" ht="21.75" customHeight="1">
      <c r="A51" s="103"/>
      <c r="B51" s="104"/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61"/>
    </row>
    <row r="52" spans="1:16" s="142" customFormat="1" ht="21.75" customHeight="1">
      <c r="A52" s="112"/>
      <c r="B52" s="139"/>
      <c r="C52" s="130"/>
      <c r="D52" s="141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73"/>
    </row>
    <row r="53" spans="1:16" s="145" customFormat="1" ht="22.5" customHeight="1">
      <c r="A53" s="112"/>
      <c r="B53" s="139"/>
      <c r="C53" s="130"/>
      <c r="D53" s="141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73"/>
    </row>
    <row r="54" spans="1:16" s="150" customFormat="1" ht="21.75" customHeight="1">
      <c r="A54" s="146"/>
      <c r="B54" s="130"/>
      <c r="C54" s="130"/>
      <c r="D54" s="147" t="s">
        <v>136</v>
      </c>
      <c r="E54" s="148">
        <f aca="true" t="shared" si="10" ref="E54:O54">SUM(E48+E52)</f>
        <v>16065258</v>
      </c>
      <c r="F54" s="148">
        <f t="shared" si="10"/>
        <v>1078000</v>
      </c>
      <c r="G54" s="148">
        <f t="shared" si="10"/>
        <v>968546</v>
      </c>
      <c r="H54" s="148">
        <f t="shared" si="10"/>
        <v>8695000</v>
      </c>
      <c r="I54" s="148">
        <f t="shared" si="10"/>
        <v>3780000</v>
      </c>
      <c r="J54" s="148">
        <f t="shared" si="10"/>
        <v>425920</v>
      </c>
      <c r="K54" s="148">
        <f t="shared" si="10"/>
        <v>279525</v>
      </c>
      <c r="L54" s="148">
        <f t="shared" si="10"/>
        <v>12900</v>
      </c>
      <c r="M54" s="148">
        <f t="shared" si="10"/>
        <v>0</v>
      </c>
      <c r="N54" s="148">
        <f t="shared" si="10"/>
        <v>0</v>
      </c>
      <c r="O54" s="148">
        <f t="shared" si="10"/>
        <v>4390000</v>
      </c>
      <c r="P54" s="149">
        <f>(P48+P52)+1</f>
        <v>35695149</v>
      </c>
    </row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15">
    <mergeCell ref="H4:H5"/>
    <mergeCell ref="I4:I5"/>
    <mergeCell ref="J4:J5"/>
    <mergeCell ref="K4:L4"/>
    <mergeCell ref="M4:N4"/>
    <mergeCell ref="O4:O5"/>
    <mergeCell ref="P4:P5"/>
    <mergeCell ref="A1:T1"/>
    <mergeCell ref="O3:P3"/>
    <mergeCell ref="A4:A5"/>
    <mergeCell ref="B4:B5"/>
    <mergeCell ref="C4:C5"/>
    <mergeCell ref="D4:D5"/>
    <mergeCell ref="E4:F4"/>
    <mergeCell ref="G4:G5"/>
  </mergeCells>
  <printOptions horizontalCentered="1"/>
  <pageMargins left="0" right="0" top="0" bottom="0" header="0" footer="0"/>
  <pageSetup fitToHeight="1" fitToWidth="1" horizontalDpi="300" verticalDpi="300" orientation="landscape" paperSize="9" scale="4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2016-07-27T08:19:02Z</cp:lastPrinted>
  <dcterms:created xsi:type="dcterms:W3CDTF">2014-10-28T13:28:45Z</dcterms:created>
  <dcterms:modified xsi:type="dcterms:W3CDTF">2016-07-27T08:20:07Z</dcterms:modified>
  <cp:category/>
  <cp:version/>
  <cp:contentType/>
  <cp:contentStatus/>
</cp:coreProperties>
</file>