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tabRatio="727" firstSheet="27" activeTab="32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_2. sz. mell." sheetId="12" r:id="rId12"/>
    <sheet name="8_1. sz. mell. " sheetId="13" r:id="rId13"/>
    <sheet name="9.1. sz. mell" sheetId="14" r:id="rId14"/>
    <sheet name="9.1.1. sz. mell " sheetId="15" r:id="rId15"/>
    <sheet name="9.1.2. sz. mell " sheetId="16" r:id="rId16"/>
    <sheet name="9.1.3. sz. mell" sheetId="17" r:id="rId17"/>
    <sheet name="9.2. sz. mell" sheetId="18" r:id="rId18"/>
    <sheet name="9.2.1. sz. mell" sheetId="19" r:id="rId19"/>
    <sheet name="9.2.2. sz.  mell" sheetId="20" r:id="rId20"/>
    <sheet name="9.2.3. sz. mell" sheetId="21" r:id="rId21"/>
    <sheet name="9.3. sz. mell" sheetId="22" r:id="rId22"/>
    <sheet name="9.3.1. sz. mell" sheetId="23" r:id="rId23"/>
    <sheet name="9.3.2. sz. mell" sheetId="24" r:id="rId24"/>
    <sheet name="9.3.3. sz. mell" sheetId="25" r:id="rId25"/>
    <sheet name="10.sz.mell" sheetId="26" r:id="rId26"/>
    <sheet name="1. sz tájékoztató t." sheetId="27" r:id="rId27"/>
    <sheet name="2. sz tájékoztató t" sheetId="28" r:id="rId28"/>
    <sheet name="3. sz tájékoztató t." sheetId="29" r:id="rId29"/>
    <sheet name="4.sz tájékoztató t." sheetId="30" r:id="rId30"/>
    <sheet name="5.sz tájékoztató t." sheetId="31" r:id="rId31"/>
    <sheet name="6.sz tájékoztató t." sheetId="32" r:id="rId32"/>
    <sheet name="7. sz tájékoztató t." sheetId="33" r:id="rId33"/>
    <sheet name="Munka1" sheetId="34" r:id="rId34"/>
  </sheets>
  <definedNames>
    <definedName name="_xlfn.IFERROR" hidden="1">#NAME?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'!$1:$6</definedName>
    <definedName name="_xlnm.Print_Titles" localSheetId="16">'9.1.3. sz. mell'!$1:$6</definedName>
    <definedName name="_xlnm.Print_Titles" localSheetId="17">'9.2. sz. mell'!$1:$6</definedName>
    <definedName name="_xlnm.Print_Titles" localSheetId="18">'9.2.1. sz. mell'!$1:$6</definedName>
    <definedName name="_xlnm.Print_Titles" localSheetId="19">'9.2.2. sz. 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Titles" localSheetId="23">'9.3.2. sz. mell'!$1:$6</definedName>
    <definedName name="_xlnm.Print_Titles" localSheetId="24">'9.3.3. sz. mell'!$1:$6</definedName>
    <definedName name="_xlnm.Print_Area" localSheetId="26">'1. sz tájékoztató t.'!$A$1:$E$147</definedName>
    <definedName name="_xlnm.Print_Area" localSheetId="0">'1.1.sz.mell.'!$A$1:$C$159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'1.4.sz.mell.'!$A$1:$C$159</definedName>
    <definedName name="_xlnm.Print_Area" localSheetId="32">'7. sz tájékoztató t.'!$A$1:$E$37</definedName>
  </definedNames>
  <calcPr fullCalcOnLoad="1"/>
</workbook>
</file>

<file path=xl/sharedStrings.xml><?xml version="1.0" encoding="utf-8"?>
<sst xmlns="http://schemas.openxmlformats.org/spreadsheetml/2006/main" count="4464" uniqueCount="665">
  <si>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</si>
  <si>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</si>
  <si>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</si>
  <si>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</si>
  <si>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</si>
  <si>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</si>
  <si>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</si>
  <si>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</si>
  <si>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</si>
  <si>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</si>
  <si>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</si>
  <si>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</si>
  <si>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</si>
  <si>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</si>
  <si>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</si>
  <si>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</si>
  <si>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</si>
  <si>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</si>
  <si>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</si>
  <si>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</si>
  <si>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</si>
  <si>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</si>
  <si>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</si>
  <si>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</si>
  <si>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</si>
  <si>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</si>
  <si>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</si>
  <si>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</si>
  <si>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</si>
  <si>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</si>
  <si>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</si>
  <si>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</si>
  <si>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</si>
  <si>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</si>
  <si>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</si>
  <si>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</si>
  <si>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</si>
  <si>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</si>
  <si>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</si>
  <si>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</si>
  <si>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</si>
  <si>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</si>
  <si>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</si>
  <si>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</si>
  <si>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</si>
  <si>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</si>
  <si>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</si>
  <si>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</si>
  <si>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</si>
  <si>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</si>
  <si>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</si>
  <si>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</si>
  <si>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</si>
  <si>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</si>
  <si>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</si>
  <si>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</si>
  <si>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</si>
  <si>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</si>
  <si>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</si>
  <si>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</si>
  <si>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</si>
  <si>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</si>
  <si>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</si>
  <si>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</si>
  <si>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</si>
  <si>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</si>
  <si>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</si>
  <si>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</si>
  <si>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</si>
  <si>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</si>
  <si>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</si>
  <si>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</si>
  <si>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</si>
  <si>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</si>
  <si>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</si>
  <si>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</si>
  <si>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</si>
  <si>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</si>
  <si>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</si>
  <si>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</si>
  <si>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</si>
  <si>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</si>
  <si>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</si>
  <si>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</si>
  <si>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</si>
  <si>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</si>
  <si>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</si>
  <si>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</si>
  <si>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</si>
  <si>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</si>
  <si>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</si>
  <si>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</si>
  <si>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</si>
  <si>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</si>
  <si>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</si>
  <si>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</si>
  <si>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</si>
  <si>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</si>
  <si>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</si>
  <si>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</si>
  <si>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</si>
  <si>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</si>
  <si>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</si>
  <si>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</si>
  <si>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</si>
  <si>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</si>
  <si>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</si>
  <si>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</si>
  <si>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</si>
  <si>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</si>
  <si>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</si>
  <si>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</si>
  <si>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</si>
  <si>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</si>
  <si>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</si>
  <si>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</si>
  <si>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</si>
  <si>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</si>
  <si>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</si>
  <si>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</si>
  <si>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</si>
  <si>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</si>
  <si>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</si>
  <si>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</si>
  <si>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</si>
  <si>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</si>
  <si>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</si>
  <si>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</si>
  <si>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</si>
  <si>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</si>
  <si>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</si>
  <si>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</si>
  <si>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</si>
  <si>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</si>
  <si>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</si>
  <si>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</si>
  <si>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</si>
  <si>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</si>
  <si>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</si>
  <si>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</si>
  <si>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</si>
  <si>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</si>
  <si>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</si>
  <si>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</si>
  <si>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</si>
  <si>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</si>
  <si>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</si>
  <si>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</si>
  <si>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</si>
  <si>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</si>
  <si>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</si>
  <si>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</si>
  <si>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</si>
  <si>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</si>
  <si>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</si>
  <si>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</si>
  <si>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</si>
  <si>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</si>
  <si>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</si>
  <si>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</si>
  <si>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</si>
  <si>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</si>
  <si>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</si>
  <si>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</si>
  <si>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</si>
  <si>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</si>
  <si>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</si>
  <si>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</si>
  <si>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</si>
  <si>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</si>
  <si>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</si>
  <si>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</si>
  <si>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</si>
  <si>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</si>
  <si>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</si>
  <si>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</si>
  <si>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</si>
  <si>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</si>
  <si>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</si>
  <si>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</si>
  <si>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</si>
  <si>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</si>
  <si>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</si>
  <si>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</si>
  <si>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</si>
  <si>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</si>
  <si>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</si>
  <si>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</si>
  <si>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</si>
  <si>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</si>
  <si>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</si>
  <si>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</si>
  <si>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</si>
  <si>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</si>
  <si>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</si>
  <si>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</si>
  <si>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</si>
  <si>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</si>
  <si>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</si>
  <si>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</si>
  <si>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</si>
  <si>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</si>
  <si>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</si>
  <si>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</si>
  <si>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</si>
  <si>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</si>
  <si>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</si>
  <si>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</si>
  <si>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</si>
  <si>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</si>
  <si>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</si>
  <si>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</si>
  <si>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</si>
  <si>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</si>
  <si>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</si>
  <si>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</si>
  <si>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</si>
  <si>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</si>
  <si>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</si>
  <si>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</si>
  <si>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</si>
  <si>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</si>
  <si>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</si>
  <si>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</si>
  <si>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</si>
  <si>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</si>
  <si>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</si>
  <si>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</si>
  <si>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</si>
  <si>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</si>
  <si>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</si>
  <si>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</si>
  <si>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</si>
  <si>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</si>
  <si>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</si>
  <si>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</si>
  <si>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</si>
  <si>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</si>
  <si>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</si>
  <si>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</si>
  <si>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</si>
  <si>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</si>
  <si>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</si>
  <si>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</si>
  <si>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</si>
  <si>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</si>
  <si>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</si>
  <si>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</si>
  <si>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</si>
  <si>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</si>
  <si>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</si>
  <si>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</si>
  <si>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</si>
  <si>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</si>
  <si>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</si>
  <si>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</si>
  <si>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</si>
  <si>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</si>
  <si>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</si>
  <si>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</si>
  <si>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</si>
  <si>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</si>
  <si>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</si>
  <si>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</si>
  <si>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</si>
  <si>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</si>
  <si>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</si>
  <si>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</si>
  <si>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</si>
  <si>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</si>
  <si>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</si>
  <si>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</si>
  <si>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</si>
  <si>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</si>
  <si>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</si>
  <si>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</si>
  <si>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</si>
  <si>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</si>
  <si>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</si>
  <si>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</si>
  <si>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</si>
  <si>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</si>
  <si>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</si>
  <si>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</si>
  <si>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</si>
  <si>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</si>
  <si>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</si>
  <si>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</si>
  <si>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</si>
  <si>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</si>
  <si>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</si>
  <si>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</si>
  <si>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</si>
  <si>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</si>
  <si>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</si>
  <si>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</si>
  <si>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</si>
  <si>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</si>
  <si>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</si>
  <si>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</si>
  <si>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</si>
  <si>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</si>
  <si>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</si>
  <si>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</si>
  <si>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</si>
  <si>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</si>
  <si>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</si>
  <si>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</si>
  <si>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</si>
  <si>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</si>
  <si>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</si>
  <si>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</si>
  <si>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</si>
  <si>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</si>
  <si>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</si>
  <si>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</si>
  <si>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</si>
  <si>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</si>
  <si>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</si>
  <si>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</si>
  <si>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</si>
  <si>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</si>
  <si>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</si>
  <si>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</si>
  <si>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</si>
  <si>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</si>
  <si>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</si>
  <si>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</si>
  <si>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</si>
  <si>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</si>
  <si>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</si>
  <si>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</si>
  <si>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</si>
  <si>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</si>
  <si>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</si>
  <si>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</si>
  <si>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</si>
  <si>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</si>
  <si>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</si>
  <si>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</si>
  <si>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</si>
  <si>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</si>
  <si>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</si>
  <si>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</si>
  <si>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</si>
  <si>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</si>
  <si>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</si>
  <si>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</si>
  <si>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</si>
  <si>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</si>
  <si>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</si>
  <si>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</si>
  <si>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</si>
  <si>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</si>
  <si>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</si>
  <si>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</si>
  <si>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</si>
  <si>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</si>
  <si>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</si>
  <si>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</si>
  <si>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</si>
  <si>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</si>
  <si>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</si>
  <si>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</si>
  <si>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</si>
  <si>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</si>
  <si>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</si>
  <si>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</si>
  <si>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</si>
  <si>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</si>
  <si>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</si>
  <si>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</si>
  <si>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</si>
  <si>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</si>
  <si>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</si>
  <si>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</si>
  <si>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</si>
  <si>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</si>
  <si>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</si>
  <si>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</si>
  <si>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</si>
  <si>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</si>
  <si>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</si>
  <si>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</si>
  <si>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</si>
  <si>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</si>
  <si>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</si>
  <si>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</si>
  <si>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</si>
  <si>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</si>
  <si>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</si>
  <si>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</si>
  <si>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</si>
  <si>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</si>
  <si>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</si>
  <si>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</si>
  <si>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</si>
  <si>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</si>
  <si>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</si>
  <si>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</si>
  <si>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</si>
  <si>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</si>
  <si>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</si>
  <si>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</si>
  <si>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</si>
  <si>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</si>
  <si>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</si>
  <si>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</si>
  <si>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</si>
  <si>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</si>
  <si>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</si>
  <si>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</si>
  <si>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</si>
  <si>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</si>
  <si>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</si>
  <si>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</si>
  <si>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</si>
  <si>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</si>
  <si>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</si>
  <si>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</si>
  <si>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</si>
  <si>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</si>
  <si>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</si>
  <si>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</si>
  <si>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</si>
  <si>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</si>
  <si>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</si>
  <si>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</si>
  <si>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</si>
  <si>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</si>
  <si>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</si>
  <si>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</si>
  <si>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</si>
  <si>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</si>
  <si>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</si>
  <si>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</si>
  <si>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</si>
  <si>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</si>
  <si>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</si>
  <si>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</si>
  <si>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</si>
  <si>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</si>
  <si>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</si>
  <si>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</si>
  <si>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</si>
  <si>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</si>
  <si>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</si>
  <si>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</si>
  <si>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</si>
  <si>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</si>
  <si>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</si>
  <si>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</si>
  <si>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</si>
  <si>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</si>
  <si>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</si>
  <si>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</si>
  <si>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</si>
  <si>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</si>
  <si>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</si>
  <si>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</si>
  <si>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</si>
  <si>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</si>
  <si>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</si>
  <si>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</si>
  <si>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</si>
  <si>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</si>
  <si>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</si>
  <si>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</si>
  <si>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</si>
  <si>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</si>
  <si>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</si>
  <si>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</si>
  <si>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</si>
  <si>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</si>
  <si>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</si>
  <si>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</si>
  <si>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</si>
  <si>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</si>
  <si>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</si>
  <si>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</si>
  <si>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</si>
  <si>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</si>
  <si>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</si>
  <si>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</si>
  <si>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</si>
  <si>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</si>
  <si>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</si>
  <si>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</si>
  <si>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</si>
  <si>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</si>
  <si>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</si>
  <si>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</si>
  <si>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</si>
  <si>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</si>
  <si>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</si>
  <si>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</si>
  <si>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</si>
  <si>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</si>
  <si>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</si>
  <si>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</si>
  <si>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</si>
  <si>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</si>
  <si>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</si>
  <si>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</si>
  <si>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</si>
  <si>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</si>
  <si>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</si>
  <si>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</si>
  <si>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</si>
  <si>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</si>
  <si>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</si>
  <si>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</si>
  <si>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</si>
  <si>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</si>
  <si>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</si>
  <si>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</si>
  <si>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</si>
  <si>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</si>
  <si>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</si>
  <si>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</si>
  <si>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</si>
  <si>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</si>
  <si>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</si>
  <si>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</si>
  <si>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</si>
  <si>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</si>
  <si>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</si>
  <si>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</si>
  <si>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</si>
  <si>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</si>
  <si>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</si>
  <si>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</si>
  <si>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</si>
  <si>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</si>
  <si>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</si>
  <si>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</si>
  <si>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</si>
  <si>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</si>
  <si>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</si>
  <si>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</si>
  <si>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</si>
  <si>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</si>
  <si>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</si>
  <si>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</si>
  <si>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</si>
  <si>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</si>
  <si>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</si>
  <si>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</si>
  <si>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</si>
  <si>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</si>
  <si>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</si>
  <si>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</si>
  <si>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2016.</t>
  </si>
  <si>
    <t>2017.</t>
  </si>
  <si>
    <t>2018.</t>
  </si>
  <si>
    <t>Győrzámoly Önkormányzat adósságot keletkeztető ügyletekből és kezességvállalásokból fennálló kötelezettségei</t>
  </si>
  <si>
    <t>Győrzámoly Önkormányzat saját bevételeinek részletezése az adósságot keletkeztető ügyletből származó tárgyévi fizetési kötelezettség megállapításához</t>
  </si>
  <si>
    <t>Tanuszoda építésének előkészítése</t>
  </si>
  <si>
    <t>Győrzámoly Község Önkormányzata</t>
  </si>
  <si>
    <t>Gygőrzámoly Község Önkormányzata</t>
  </si>
  <si>
    <t xml:space="preserve">   </t>
  </si>
  <si>
    <t>Győrzámolyi Polgármesteri Hivatal</t>
  </si>
  <si>
    <t>Győrzámolyi Tündérrózsa Óvoda és Bölcsőde</t>
  </si>
  <si>
    <t xml:space="preserve">Győrzámolyi Tündérrózsa Óvoda és Bölcsőde </t>
  </si>
  <si>
    <t>11737007-15366667</t>
  </si>
  <si>
    <t>csak törvényi</t>
  </si>
  <si>
    <t>Talajterhelési díj</t>
  </si>
  <si>
    <t>Pótlék, bírság</t>
  </si>
  <si>
    <t>Települési önkományzatok egyes köznevelési feladatainak támogatása</t>
  </si>
  <si>
    <t>Települési önkományzatok szociális, gyermekjóléti és gyermekétkeztetési feladatainak támogatása</t>
  </si>
  <si>
    <t>Települési önkormányzatok kulturális feladatainak támogatása</t>
  </si>
  <si>
    <t>Győrzámolyi Sportegyesület</t>
  </si>
  <si>
    <t>működési támogatás</t>
  </si>
  <si>
    <t>Győrzámolyi Kézilabda Club</t>
  </si>
  <si>
    <t>Szigetközi Junior Kendo Klub</t>
  </si>
  <si>
    <t>Győrzámolyi Polgárőr Egyesület</t>
  </si>
  <si>
    <t>Győrzámolyi Önkéntes Tűzoltó Egyesület</t>
  </si>
  <si>
    <t>Felújítási kiadások felújításonként------------------------------------------------------------</t>
  </si>
  <si>
    <t>2019.</t>
  </si>
  <si>
    <t>Közhatalmi bevételek-Értékesítési és forgalmi adók (HIPA)</t>
  </si>
  <si>
    <t>Beruházási kiadások beruházásonként-----------------------------------------------</t>
  </si>
  <si>
    <t>……….</t>
  </si>
  <si>
    <t>Hármashatár Alapítvány</t>
  </si>
  <si>
    <t>2020. évi</t>
  </si>
  <si>
    <t>Településrendezési terv módosítása</t>
  </si>
  <si>
    <t>Hosszú lejáratú hitel törlesztés (tőke+kamat)</t>
  </si>
  <si>
    <t xml:space="preserve">VP-6-7.4.1.1-16 Tornacsarnok és Tűzoltószertár-Falumúzeum </t>
  </si>
  <si>
    <t>Tornacsarnok és Tűzoltószertár-Falumúzeum energetikai felújítása VP-6-7.4.1.1-16 számú pályázatból</t>
  </si>
  <si>
    <t>Egyéb belső finanszírozási bevételek-államháztartáson belüli megelőlegezések</t>
  </si>
  <si>
    <t>Forintban</t>
  </si>
  <si>
    <t xml:space="preserve"> </t>
  </si>
  <si>
    <t xml:space="preserve">Forintban </t>
  </si>
  <si>
    <t>2020.</t>
  </si>
  <si>
    <t>Dergiták útja, Nyírfa liget, Búzavirág és Mórvető utcák kialakítása és építése</t>
  </si>
  <si>
    <t>Helyi termelői piac kialakítása pályázat önrésze (VP6-7.2.1-7.4.1.3-17)</t>
  </si>
  <si>
    <t>Térfigyelő kamerák telepítése pályázat önrésze (VP6-19.2.1-81-1-17)</t>
  </si>
  <si>
    <t>2 db autóbuszváró telepítése</t>
  </si>
  <si>
    <t>Konyhai gépek, eszközök beszerzése pályázat önrésze (VP6-7.2.1-7.4.1.3-17)</t>
  </si>
  <si>
    <t>Egészségház létesítése és eszközbeszerzés a Rákóczi u. 49. sz. alatt (TOP-4.1.1-15-GM1-2016-00014 pályázat)</t>
  </si>
  <si>
    <t>Kerítés építése a sportpályán</t>
  </si>
  <si>
    <t xml:space="preserve"> Forintban</t>
  </si>
  <si>
    <t>Konyha felújítás pályázat önrésze (VP6-7.2.1-7.4.1.3-17)</t>
  </si>
  <si>
    <t>Falumúzeum és Tűzoltószertár energetikai felújítása VP pályázatból (VP-6-7.4.1.1-16 kódszámú pályázat) önerő</t>
  </si>
  <si>
    <t>Tornacsarnok energetikai korszerűsítése VP pályázatból  (VP-6-7.4.1.1-16 kódszámú pályázat) önerő</t>
  </si>
  <si>
    <t>2019. év</t>
  </si>
  <si>
    <t>Térfigyelő kamerák telepítése LEADER pályázat</t>
  </si>
  <si>
    <t xml:space="preserve">VP6-19.2.1-81-1-17 </t>
  </si>
  <si>
    <t>VP6-7.2.1-7.4.1.3-17</t>
  </si>
  <si>
    <t>Működési célú költségvetési támogatások és kiegészítő támogatások</t>
  </si>
  <si>
    <t>2021. évi</t>
  </si>
  <si>
    <t>Konyha felújítás és gépbeszerzés, helyi piac kialakítása</t>
  </si>
  <si>
    <t>Összesen (1+3+6+16+20)</t>
  </si>
  <si>
    <t>9.2.1. melléklet a 3/2019. (III. 8.) önkormányzati rendelethez</t>
  </si>
  <si>
    <t>9.2.2. melléklet a 3/2019. (III. 8.) önkormányzati rendelethez</t>
  </si>
  <si>
    <t>9.2. melléklet a 3/2019. (III. 8.) önkormányzati rendelethez</t>
  </si>
  <si>
    <t>9.2.3. melléklet a 3/2019. (III. 8.) önkormányzati rendelethez</t>
  </si>
  <si>
    <t>9.3. melléklet a 3/2019. (III. 8.) önkormányzati rendelethez</t>
  </si>
  <si>
    <t>9.3.1. melléklet a 3/2019. (III. 8.) önkormányzati rendelethez</t>
  </si>
  <si>
    <t>9.3.2. melléklet a 3/2019. (III. 8.) önkormányzati rendelethez</t>
  </si>
  <si>
    <t>9.3.3. melléklet a 3/2019. (III. 8.) önkormányzati rendelethez</t>
  </si>
  <si>
    <t>9.1. melléklet a 3/2019. (III. 8.) önkormányzati rendelethez</t>
  </si>
  <si>
    <t>9.1.3. melléklet a 3/2019. (III. 8.) önkormányzati rendelethez</t>
  </si>
  <si>
    <t>9.1.2. melléklet a 3/2019. (III. 8.) önkormányzati rendelethez</t>
  </si>
  <si>
    <t>9.1.1. melléklet a 3/2019. (III. 8.) önkormányzati rendelethez</t>
  </si>
  <si>
    <t>2019. évi előirányzat</t>
  </si>
  <si>
    <t>2019. évi eredeti előirányzat</t>
  </si>
  <si>
    <t>2019. évi általános működés és ágazati feladatok támogatásának alakulása jogcímenként</t>
  </si>
  <si>
    <t>2019. évi támogatás összesen</t>
  </si>
  <si>
    <t>2019. évben céljelleggel juttatott támogatásokról</t>
  </si>
  <si>
    <t>2.1. melléklet a 3/2019. (III. 8.) önkormányzati rendelethez</t>
  </si>
  <si>
    <t>2.2. melléklet a 3/2019. (III. 8.) önkormányzati rendelethez</t>
  </si>
  <si>
    <t>2021.</t>
  </si>
  <si>
    <t>Fejlesztési hitel és kamata</t>
  </si>
  <si>
    <t>Győrzámoly Önkormányzat 2019. évi adósságot keletkeztető fejlesztési céljai</t>
  </si>
  <si>
    <t>Felhasználás 2018. XII. 31-ig</t>
  </si>
  <si>
    <t>2019. utáni szükséglet</t>
  </si>
  <si>
    <t>Nyírfa ligettől délre eső utcák úttervének elkészítése és engedélyeztetése</t>
  </si>
  <si>
    <t>Közvilágítás építése Dergiták útja, Nyírfa liget, Búzavirág, Mórvető, Patkó utcák</t>
  </si>
  <si>
    <t>2018-ban megkezdődött telekalakításból kialakuló építési telkek közművesítése (72 db)</t>
  </si>
  <si>
    <t>2019-ben tervezett telekkialakítások költsége</t>
  </si>
  <si>
    <t>Tanuszoda építése</t>
  </si>
  <si>
    <t xml:space="preserve">2019. </t>
  </si>
  <si>
    <t>Magyar Falu program -Plébánai épületének korszerűsítése és 2 óvodai csoport kialakítása - pályázati előkészítés</t>
  </si>
  <si>
    <t>Általános iskola bővítése emeletráépítéssel</t>
  </si>
  <si>
    <t>Plébánia épületében iskolai étkező kialakítása és eszközbeszerzés</t>
  </si>
  <si>
    <t>Védőháló Tornacsarnok ablakaira</t>
  </si>
  <si>
    <t>Bölcsőde udvari játék beszerzése</t>
  </si>
  <si>
    <t>Óvoda udvari játék beszerzése</t>
  </si>
  <si>
    <t>Bölcsőde 3. csoportjának kialakítása Szent I. u. 11. sz. alatti régió óvoda épület földszintjén és eszközbeszerzés</t>
  </si>
  <si>
    <t>Szeparátor beszerzés fogászati kezelőszékhez</t>
  </si>
  <si>
    <t>2020. év</t>
  </si>
  <si>
    <t>2021. után</t>
  </si>
  <si>
    <t>Önkormányzaton kívüli EU-s projektekhez történő hozzájárulás 2019.</t>
  </si>
  <si>
    <t>2019. év utáni szükséglet</t>
  </si>
  <si>
    <t>Győrzámolyi Sportegyesület VP6-19.2.1.-81-1-17 számú pályázatainak támogatása</t>
  </si>
  <si>
    <t xml:space="preserve"> Településképet meghatározó épületek energetikai korszerűsítése, 2018-ról áthúzódó beruházás</t>
  </si>
  <si>
    <t>Éves eredeti kiadási előirányzat: 1 262 617 000 Ft</t>
  </si>
  <si>
    <t>Győrzámoly, 2019. ……………. hó ………… nap</t>
  </si>
  <si>
    <t>2017. évi tény</t>
  </si>
  <si>
    <t>2018. évi várható</t>
  </si>
  <si>
    <t>2019. előtti kifizetés</t>
  </si>
  <si>
    <t>2018-ban megkezdődött telekalakítások költsége (72 db telek)</t>
  </si>
  <si>
    <t>Térfigyelő kamerák telepítése önrésze (VP6-19.2.1-81-1-17)</t>
  </si>
  <si>
    <t>Előirányzat-felhasználási terv a 2019. év</t>
  </si>
  <si>
    <t>2022. évi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</si>
</sst>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[$-40E]yyyy\.\ mmmm\ d\.\,\ dddd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9"/>
      <color indexed="10"/>
      <name val="Times New Roman CE"/>
      <family val="1"/>
    </font>
    <font>
      <sz val="8"/>
      <color indexed="10"/>
      <name val="Times New Roman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  <font>
      <sz val="8"/>
      <color rgb="FFFF0000"/>
      <name val="Times New Roman CE"/>
      <family val="0"/>
    </font>
    <font>
      <sz val="10"/>
      <color rgb="FFFF0000"/>
      <name val="Times New Roman CE"/>
      <family val="1"/>
    </font>
    <font>
      <b/>
      <sz val="8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0" fillId="0" borderId="0" xfId="58" applyFont="1">
      <alignment/>
      <protection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vertical="center" wrapText="1"/>
      <protection/>
    </xf>
    <xf numFmtId="0" fontId="17" fillId="0" borderId="10" xfId="58" applyFont="1" applyBorder="1" applyAlignment="1">
      <alignment horizontal="left" vertical="center" wrapText="1" indent="1"/>
      <protection/>
    </xf>
    <xf numFmtId="0" fontId="17" fillId="0" borderId="11" xfId="58" applyFont="1" applyBorder="1" applyAlignment="1">
      <alignment horizontal="left" vertical="center" wrapText="1" indent="1"/>
      <protection/>
    </xf>
    <xf numFmtId="0" fontId="17" fillId="0" borderId="12" xfId="58" applyFont="1" applyBorder="1" applyAlignment="1">
      <alignment horizontal="left" vertical="center" wrapText="1" indent="1"/>
      <protection/>
    </xf>
    <xf numFmtId="0" fontId="17" fillId="0" borderId="13" xfId="58" applyFont="1" applyBorder="1" applyAlignment="1">
      <alignment horizontal="left" vertical="center" wrapText="1" indent="1"/>
      <protection/>
    </xf>
    <xf numFmtId="0" fontId="17" fillId="0" borderId="14" xfId="58" applyFont="1" applyBorder="1" applyAlignment="1">
      <alignment horizontal="left" vertical="center" wrapText="1" indent="1"/>
      <protection/>
    </xf>
    <xf numFmtId="0" fontId="17" fillId="0" borderId="15" xfId="58" applyFont="1" applyBorder="1" applyAlignment="1">
      <alignment horizontal="left" vertical="center" wrapText="1" indent="1"/>
      <protection/>
    </xf>
    <xf numFmtId="49" fontId="17" fillId="0" borderId="16" xfId="58" applyNumberFormat="1" applyFont="1" applyBorder="1" applyAlignment="1">
      <alignment horizontal="left" vertical="center" wrapText="1" indent="1"/>
      <protection/>
    </xf>
    <xf numFmtId="49" fontId="17" fillId="0" borderId="17" xfId="58" applyNumberFormat="1" applyFont="1" applyBorder="1" applyAlignment="1">
      <alignment horizontal="left" vertical="center" wrapText="1" indent="1"/>
      <protection/>
    </xf>
    <xf numFmtId="49" fontId="17" fillId="0" borderId="18" xfId="58" applyNumberFormat="1" applyFont="1" applyBorder="1" applyAlignment="1">
      <alignment horizontal="left" vertical="center" wrapText="1" indent="1"/>
      <protection/>
    </xf>
    <xf numFmtId="49" fontId="17" fillId="0" borderId="19" xfId="58" applyNumberFormat="1" applyFont="1" applyBorder="1" applyAlignment="1">
      <alignment horizontal="left" vertical="center" wrapText="1" indent="1"/>
      <protection/>
    </xf>
    <xf numFmtId="49" fontId="17" fillId="0" borderId="20" xfId="58" applyNumberFormat="1" applyFont="1" applyBorder="1" applyAlignment="1">
      <alignment horizontal="left" vertical="center" wrapText="1" indent="1"/>
      <protection/>
    </xf>
    <xf numFmtId="49" fontId="17" fillId="0" borderId="21" xfId="58" applyNumberFormat="1" applyFont="1" applyBorder="1" applyAlignment="1">
      <alignment horizontal="left" vertical="center" wrapText="1" indent="1"/>
      <protection/>
    </xf>
    <xf numFmtId="0" fontId="17" fillId="0" borderId="0" xfId="58" applyFont="1" applyAlignment="1">
      <alignment horizontal="left" vertical="center" wrapText="1" indent="1"/>
      <protection/>
    </xf>
    <xf numFmtId="0" fontId="15" fillId="0" borderId="22" xfId="58" applyFont="1" applyBorder="1" applyAlignment="1">
      <alignment horizontal="left" vertical="center" wrapText="1" indent="1"/>
      <protection/>
    </xf>
    <xf numFmtId="0" fontId="15" fillId="0" borderId="23" xfId="58" applyFont="1" applyBorder="1" applyAlignment="1">
      <alignment horizontal="left" vertical="center" wrapText="1" indent="1"/>
      <protection/>
    </xf>
    <xf numFmtId="0" fontId="15" fillId="0" borderId="24" xfId="58" applyFont="1" applyBorder="1" applyAlignment="1">
      <alignment horizontal="left" vertical="center" wrapText="1" indent="1"/>
      <protection/>
    </xf>
    <xf numFmtId="0" fontId="7" fillId="0" borderId="22" xfId="58" applyFont="1" applyBorder="1" applyAlignment="1">
      <alignment horizontal="center" vertical="center" wrapText="1"/>
      <protection/>
    </xf>
    <xf numFmtId="0" fontId="7" fillId="0" borderId="23" xfId="58" applyFont="1" applyBorder="1" applyAlignment="1">
      <alignment horizontal="center" vertical="center" wrapText="1"/>
      <protection/>
    </xf>
    <xf numFmtId="166" fontId="17" fillId="0" borderId="25" xfId="0" applyNumberFormat="1" applyFont="1" applyBorder="1" applyAlignment="1" applyProtection="1">
      <alignment vertical="center" wrapText="1"/>
      <protection locked="0"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8" applyFont="1" applyBorder="1" applyAlignment="1">
      <alignment vertical="center" wrapText="1"/>
      <protection/>
    </xf>
    <xf numFmtId="0" fontId="15" fillId="0" borderId="26" xfId="58" applyFont="1" applyBorder="1" applyAlignment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7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Border="1" applyAlignment="1">
      <alignment horizontal="center" vertical="center" wrapText="1"/>
      <protection/>
    </xf>
    <xf numFmtId="0" fontId="15" fillId="0" borderId="23" xfId="58" applyFont="1" applyBorder="1" applyAlignment="1">
      <alignment horizontal="center" vertical="center" wrapText="1"/>
      <protection/>
    </xf>
    <xf numFmtId="0" fontId="15" fillId="0" borderId="28" xfId="58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59" applyFont="1" applyBorder="1" applyAlignment="1">
      <alignment horizontal="left" vertical="center" indent="1"/>
      <protection/>
    </xf>
    <xf numFmtId="0" fontId="2" fillId="0" borderId="0" xfId="58">
      <alignment/>
      <protection/>
    </xf>
    <xf numFmtId="0" fontId="7" fillId="0" borderId="28" xfId="58" applyFont="1" applyBorder="1" applyAlignment="1">
      <alignment horizontal="center" vertical="center" wrapText="1"/>
      <protection/>
    </xf>
    <xf numFmtId="0" fontId="17" fillId="0" borderId="0" xfId="58" applyFont="1">
      <alignment/>
      <protection/>
    </xf>
    <xf numFmtId="0" fontId="19" fillId="0" borderId="0" xfId="58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6" fontId="22" fillId="0" borderId="2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5" fillId="0" borderId="0" xfId="0" applyNumberFormat="1" applyFont="1" applyAlignment="1">
      <alignment horizontal="right" wrapText="1"/>
    </xf>
    <xf numFmtId="166" fontId="7" fillId="0" borderId="28" xfId="0" applyNumberFormat="1" applyFont="1" applyBorder="1" applyAlignment="1">
      <alignment horizontal="center" vertical="center" wrapText="1"/>
    </xf>
    <xf numFmtId="166" fontId="15" fillId="0" borderId="29" xfId="0" applyNumberFormat="1" applyFont="1" applyBorder="1" applyAlignment="1">
      <alignment horizontal="center" vertical="center" wrapText="1"/>
    </xf>
    <xf numFmtId="166" fontId="15" fillId="0" borderId="30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7" fillId="0" borderId="25" xfId="0" applyNumberFormat="1" applyFont="1" applyBorder="1" applyAlignment="1">
      <alignment vertical="center" wrapText="1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2" xfId="0" applyNumberFormat="1" applyFont="1" applyBorder="1" applyAlignment="1">
      <alignment vertical="center" wrapText="1"/>
    </xf>
    <xf numFmtId="166" fontId="15" fillId="0" borderId="28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5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2" xfId="0" applyNumberFormat="1" applyFont="1" applyBorder="1" applyAlignment="1">
      <alignment vertical="center" wrapText="1"/>
    </xf>
    <xf numFmtId="166" fontId="7" fillId="0" borderId="28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7" fillId="0" borderId="33" xfId="0" applyNumberFormat="1" applyFont="1" applyBorder="1" applyAlignment="1">
      <alignment vertical="center" wrapText="1"/>
    </xf>
    <xf numFmtId="166" fontId="17" fillId="0" borderId="22" xfId="0" applyNumberFormat="1" applyFont="1" applyBorder="1" applyAlignment="1">
      <alignment vertical="center" wrapText="1"/>
    </xf>
    <xf numFmtId="166" fontId="17" fillId="0" borderId="23" xfId="0" applyNumberFormat="1" applyFont="1" applyBorder="1" applyAlignment="1">
      <alignment vertical="center" wrapText="1"/>
    </xf>
    <xf numFmtId="166" fontId="17" fillId="0" borderId="28" xfId="0" applyNumberFormat="1" applyFont="1" applyBorder="1" applyAlignment="1">
      <alignment vertical="center" wrapText="1"/>
    </xf>
    <xf numFmtId="166" fontId="17" fillId="0" borderId="34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Border="1" applyAlignment="1" applyProtection="1">
      <alignment vertical="center" wrapText="1"/>
      <protection locked="0"/>
    </xf>
    <xf numFmtId="166" fontId="17" fillId="0" borderId="17" xfId="0" applyNumberFormat="1" applyFont="1" applyBorder="1" applyAlignment="1" applyProtection="1">
      <alignment vertical="center" wrapText="1"/>
      <protection locked="0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6" xfId="0" applyFont="1" applyBorder="1" applyAlignment="1" applyProtection="1">
      <alignment vertical="center" wrapTex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7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3" fontId="17" fillId="0" borderId="32" xfId="0" applyNumberFormat="1" applyFont="1" applyBorder="1" applyAlignment="1" applyProtection="1">
      <alignment horizontal="right" vertical="center" indent="1"/>
      <protection locked="0"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3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6" xfId="59" applyFont="1" applyBorder="1" applyAlignment="1">
      <alignment horizontal="center" vertical="center"/>
      <protection/>
    </xf>
    <xf numFmtId="0" fontId="7" fillId="0" borderId="38" xfId="59" applyFont="1" applyBorder="1" applyAlignment="1">
      <alignment horizontal="center" vertical="center"/>
      <protection/>
    </xf>
    <xf numFmtId="0" fontId="2" fillId="0" borderId="0" xfId="59">
      <alignment/>
      <protection/>
    </xf>
    <xf numFmtId="0" fontId="17" fillId="0" borderId="22" xfId="59" applyFont="1" applyBorder="1" applyAlignment="1">
      <alignment horizontal="left" vertical="center" indent="1"/>
      <protection/>
    </xf>
    <xf numFmtId="0" fontId="2" fillId="0" borderId="0" xfId="59" applyAlignment="1">
      <alignment vertical="center"/>
      <protection/>
    </xf>
    <xf numFmtId="0" fontId="17" fillId="0" borderId="16" xfId="59" applyFont="1" applyBorder="1" applyAlignment="1">
      <alignment horizontal="left" vertical="center" indent="1"/>
      <protection/>
    </xf>
    <xf numFmtId="166" fontId="17" fillId="0" borderId="10" xfId="59" applyNumberFormat="1" applyFont="1" applyBorder="1" applyAlignment="1" applyProtection="1">
      <alignment vertical="center"/>
      <protection locked="0"/>
    </xf>
    <xf numFmtId="166" fontId="17" fillId="0" borderId="39" xfId="59" applyNumberFormat="1" applyFont="1" applyBorder="1" applyAlignment="1">
      <alignment vertical="center"/>
      <protection/>
    </xf>
    <xf numFmtId="0" fontId="17" fillId="0" borderId="17" xfId="59" applyFont="1" applyBorder="1" applyAlignment="1">
      <alignment horizontal="left" vertical="center" indent="1"/>
      <protection/>
    </xf>
    <xf numFmtId="166" fontId="17" fillId="0" borderId="11" xfId="59" applyNumberFormat="1" applyFont="1" applyBorder="1" applyAlignment="1" applyProtection="1">
      <alignment vertical="center"/>
      <protection locked="0"/>
    </xf>
    <xf numFmtId="166" fontId="17" fillId="0" borderId="25" xfId="59" applyNumberFormat="1" applyFont="1" applyBorder="1" applyAlignment="1">
      <alignment vertical="center"/>
      <protection/>
    </xf>
    <xf numFmtId="0" fontId="2" fillId="0" borderId="0" xfId="59" applyAlignment="1" applyProtection="1">
      <alignment vertical="center"/>
      <protection locked="0"/>
    </xf>
    <xf numFmtId="166" fontId="17" fillId="0" borderId="12" xfId="59" applyNumberFormat="1" applyFont="1" applyBorder="1" applyAlignment="1" applyProtection="1">
      <alignment vertical="center"/>
      <protection locked="0"/>
    </xf>
    <xf numFmtId="166" fontId="17" fillId="0" borderId="35" xfId="59" applyNumberFormat="1" applyFont="1" applyBorder="1" applyAlignment="1">
      <alignment vertical="center"/>
      <protection/>
    </xf>
    <xf numFmtId="166" fontId="15" fillId="0" borderId="23" xfId="59" applyNumberFormat="1" applyFont="1" applyBorder="1" applyAlignment="1">
      <alignment vertical="center"/>
      <protection/>
    </xf>
    <xf numFmtId="166" fontId="15" fillId="0" borderId="28" xfId="59" applyNumberFormat="1" applyFont="1" applyBorder="1" applyAlignment="1">
      <alignment vertical="center"/>
      <protection/>
    </xf>
    <xf numFmtId="0" fontId="17" fillId="0" borderId="18" xfId="59" applyFont="1" applyBorder="1" applyAlignment="1">
      <alignment horizontal="left" vertical="center" indent="1"/>
      <protection/>
    </xf>
    <xf numFmtId="0" fontId="15" fillId="0" borderId="22" xfId="59" applyFont="1" applyBorder="1" applyAlignment="1">
      <alignment horizontal="left" vertical="center" indent="1"/>
      <protection/>
    </xf>
    <xf numFmtId="166" fontId="15" fillId="0" borderId="23" xfId="59" applyNumberFormat="1" applyFont="1" applyBorder="1">
      <alignment/>
      <protection/>
    </xf>
    <xf numFmtId="166" fontId="15" fillId="0" borderId="28" xfId="59" applyNumberFormat="1" applyFont="1" applyBorder="1">
      <alignment/>
      <protection/>
    </xf>
    <xf numFmtId="0" fontId="2" fillId="0" borderId="0" xfId="59" applyProtection="1">
      <alignment/>
      <protection locked="0"/>
    </xf>
    <xf numFmtId="0" fontId="0" fillId="0" borderId="0" xfId="59" applyFont="1">
      <alignment/>
      <protection/>
    </xf>
    <xf numFmtId="0" fontId="4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21" fillId="0" borderId="40" xfId="0" applyFont="1" applyBorder="1" applyAlignment="1" applyProtection="1">
      <alignment horizontal="left" vertical="center" wrapText="1"/>
      <protection locked="0"/>
    </xf>
    <xf numFmtId="0" fontId="21" fillId="0" borderId="41" xfId="0" applyFont="1" applyBorder="1" applyAlignment="1" applyProtection="1">
      <alignment horizontal="left" vertical="center" wrapText="1"/>
      <protection locked="0"/>
    </xf>
    <xf numFmtId="0" fontId="21" fillId="0" borderId="42" xfId="0" applyFont="1" applyBorder="1" applyAlignment="1" applyProtection="1">
      <alignment horizontal="left" vertical="center" wrapText="1"/>
      <protection locked="0"/>
    </xf>
    <xf numFmtId="166" fontId="7" fillId="33" borderId="23" xfId="0" applyNumberFormat="1" applyFont="1" applyFill="1" applyBorder="1" applyAlignment="1">
      <alignment vertical="center" wrapText="1"/>
    </xf>
    <xf numFmtId="3" fontId="3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8" applyFont="1" applyBorder="1" applyAlignment="1">
      <alignment horizontal="left" vertical="center" wrapText="1" indent="1"/>
      <protection/>
    </xf>
    <xf numFmtId="0" fontId="6" fillId="0" borderId="0" xfId="58" applyFont="1">
      <alignment/>
      <protection/>
    </xf>
    <xf numFmtId="166" fontId="15" fillId="0" borderId="22" xfId="0" applyNumberFormat="1" applyFont="1" applyBorder="1" applyAlignment="1">
      <alignment horizontal="left" vertical="center" wrapText="1" indent="1"/>
    </xf>
    <xf numFmtId="0" fontId="15" fillId="0" borderId="23" xfId="58" applyFont="1" applyBorder="1" applyAlignment="1">
      <alignment horizontal="left" vertical="center" wrapText="1"/>
      <protection/>
    </xf>
    <xf numFmtId="166" fontId="17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/>
    </xf>
    <xf numFmtId="166" fontId="16" fillId="0" borderId="44" xfId="58" applyNumberFormat="1" applyFont="1" applyBorder="1" applyAlignment="1">
      <alignment horizontal="left" vertical="center"/>
      <protection/>
    </xf>
    <xf numFmtId="0" fontId="17" fillId="0" borderId="30" xfId="58" applyFont="1" applyBorder="1" applyAlignment="1">
      <alignment horizontal="left" vertical="center" wrapText="1" indent="1"/>
      <protection/>
    </xf>
    <xf numFmtId="0" fontId="17" fillId="0" borderId="11" xfId="58" applyFont="1" applyBorder="1" applyAlignment="1">
      <alignment horizontal="left" indent="6"/>
      <protection/>
    </xf>
    <xf numFmtId="0" fontId="17" fillId="0" borderId="11" xfId="58" applyFont="1" applyBorder="1" applyAlignment="1">
      <alignment horizontal="left" vertical="center" wrapText="1" indent="6"/>
      <protection/>
    </xf>
    <xf numFmtId="0" fontId="17" fillId="0" borderId="15" xfId="58" applyFont="1" applyBorder="1" applyAlignment="1">
      <alignment horizontal="left" vertical="center" wrapText="1" indent="6"/>
      <protection/>
    </xf>
    <xf numFmtId="0" fontId="17" fillId="0" borderId="36" xfId="58" applyFont="1" applyBorder="1" applyAlignment="1">
      <alignment horizontal="left" vertical="center" wrapText="1" indent="6"/>
      <protection/>
    </xf>
    <xf numFmtId="0" fontId="1" fillId="0" borderId="0" xfId="58" applyFont="1">
      <alignment/>
      <protection/>
    </xf>
    <xf numFmtId="166" fontId="4" fillId="0" borderId="0" xfId="58" applyNumberFormat="1" applyFont="1" applyAlignment="1">
      <alignment horizontal="centerContinuous" vertical="center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28" xfId="5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8" applyFont="1" applyBorder="1" applyAlignment="1">
      <alignment horizontal="center" vertical="center"/>
      <protection/>
    </xf>
    <xf numFmtId="0" fontId="3" fillId="0" borderId="23" xfId="58" applyFont="1" applyBorder="1">
      <alignment/>
      <protection/>
    </xf>
    <xf numFmtId="168" fontId="0" fillId="0" borderId="35" xfId="40" applyNumberFormat="1" applyFont="1" applyBorder="1" applyAlignment="1">
      <alignment/>
    </xf>
    <xf numFmtId="168" fontId="0" fillId="0" borderId="25" xfId="4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7" fillId="0" borderId="45" xfId="58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6" fontId="17" fillId="0" borderId="12" xfId="0" applyNumberFormat="1" applyFont="1" applyBorder="1" applyAlignment="1" applyProtection="1">
      <alignment vertical="center"/>
      <protection locked="0"/>
    </xf>
    <xf numFmtId="166" fontId="17" fillId="0" borderId="11" xfId="0" applyNumberFormat="1" applyFont="1" applyBorder="1" applyAlignment="1" applyProtection="1">
      <alignment vertical="center"/>
      <protection locked="0"/>
    </xf>
    <xf numFmtId="166" fontId="17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58" applyFont="1" applyBorder="1" applyProtection="1">
      <alignment/>
      <protection locked="0"/>
    </xf>
    <xf numFmtId="168" fontId="0" fillId="0" borderId="12" xfId="40" applyNumberFormat="1" applyFont="1" applyBorder="1" applyAlignment="1" applyProtection="1">
      <alignment/>
      <protection locked="0"/>
    </xf>
    <xf numFmtId="0" fontId="0" fillId="0" borderId="11" xfId="58" applyFont="1" applyBorder="1" applyProtection="1">
      <alignment/>
      <protection locked="0"/>
    </xf>
    <xf numFmtId="168" fontId="0" fillId="0" borderId="11" xfId="40" applyNumberFormat="1" applyFont="1" applyBorder="1" applyAlignment="1" applyProtection="1">
      <alignment/>
      <protection locked="0"/>
    </xf>
    <xf numFmtId="0" fontId="0" fillId="0" borderId="15" xfId="58" applyFont="1" applyBorder="1" applyProtection="1">
      <alignment/>
      <protection locked="0"/>
    </xf>
    <xf numFmtId="168" fontId="0" fillId="0" borderId="15" xfId="40" applyNumberFormat="1" applyFont="1" applyBorder="1" applyAlignment="1" applyProtection="1">
      <alignment/>
      <protection locked="0"/>
    </xf>
    <xf numFmtId="0" fontId="15" fillId="0" borderId="20" xfId="58" applyFont="1" applyBorder="1" applyAlignment="1">
      <alignment horizontal="center" vertical="center" wrapText="1"/>
      <protection/>
    </xf>
    <xf numFmtId="0" fontId="15" fillId="0" borderId="13" xfId="58" applyFont="1" applyBorder="1" applyAlignment="1">
      <alignment horizontal="center" vertical="center" wrapText="1"/>
      <protection/>
    </xf>
    <xf numFmtId="0" fontId="15" fillId="0" borderId="27" xfId="58" applyFont="1" applyBorder="1" applyAlignment="1">
      <alignment horizontal="center" vertical="center" wrapText="1"/>
      <protection/>
    </xf>
    <xf numFmtId="0" fontId="17" fillId="0" borderId="22" xfId="58" applyFont="1" applyBorder="1" applyAlignment="1">
      <alignment horizontal="center" vertical="center"/>
      <protection/>
    </xf>
    <xf numFmtId="0" fontId="17" fillId="0" borderId="23" xfId="58" applyFont="1" applyBorder="1" applyAlignment="1">
      <alignment horizontal="center" vertical="center"/>
      <protection/>
    </xf>
    <xf numFmtId="0" fontId="17" fillId="0" borderId="28" xfId="58" applyFont="1" applyBorder="1" applyAlignment="1">
      <alignment horizontal="center" vertical="center"/>
      <protection/>
    </xf>
    <xf numFmtId="0" fontId="17" fillId="0" borderId="20" xfId="58" applyFont="1" applyBorder="1" applyAlignment="1">
      <alignment horizontal="center" vertical="center"/>
      <protection/>
    </xf>
    <xf numFmtId="0" fontId="17" fillId="0" borderId="17" xfId="58" applyFont="1" applyBorder="1" applyAlignment="1">
      <alignment horizontal="center" vertical="center"/>
      <protection/>
    </xf>
    <xf numFmtId="0" fontId="17" fillId="0" borderId="19" xfId="58" applyFont="1" applyBorder="1" applyAlignment="1">
      <alignment horizontal="center" vertical="center"/>
      <protection/>
    </xf>
    <xf numFmtId="168" fontId="15" fillId="0" borderId="28" xfId="40" applyNumberFormat="1" applyFont="1" applyBorder="1" applyAlignment="1">
      <alignment/>
    </xf>
    <xf numFmtId="168" fontId="17" fillId="0" borderId="27" xfId="40" applyNumberFormat="1" applyFont="1" applyBorder="1" applyAlignment="1" applyProtection="1">
      <alignment/>
      <protection locked="0"/>
    </xf>
    <xf numFmtId="168" fontId="17" fillId="0" borderId="25" xfId="40" applyNumberFormat="1" applyFont="1" applyBorder="1" applyAlignment="1" applyProtection="1">
      <alignment/>
      <protection locked="0"/>
    </xf>
    <xf numFmtId="168" fontId="17" fillId="0" borderId="32" xfId="40" applyNumberFormat="1" applyFont="1" applyBorder="1" applyAlignment="1" applyProtection="1">
      <alignment/>
      <protection locked="0"/>
    </xf>
    <xf numFmtId="0" fontId="17" fillId="0" borderId="13" xfId="58" applyFont="1" applyBorder="1" applyProtection="1">
      <alignment/>
      <protection locked="0"/>
    </xf>
    <xf numFmtId="0" fontId="17" fillId="0" borderId="11" xfId="58" applyFont="1" applyBorder="1" applyProtection="1">
      <alignment/>
      <protection locked="0"/>
    </xf>
    <xf numFmtId="0" fontId="17" fillId="0" borderId="15" xfId="58" applyFont="1" applyBorder="1" applyProtection="1">
      <alignment/>
      <protection locked="0"/>
    </xf>
    <xf numFmtId="0" fontId="22" fillId="0" borderId="2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8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6" fontId="15" fillId="0" borderId="30" xfId="0" applyNumberFormat="1" applyFont="1" applyBorder="1" applyAlignment="1">
      <alignment vertical="center" wrapText="1"/>
    </xf>
    <xf numFmtId="166" fontId="15" fillId="0" borderId="31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6" fontId="0" fillId="34" borderId="33" xfId="0" applyNumberFormat="1" applyFont="1" applyFill="1" applyBorder="1" applyAlignment="1">
      <alignment horizontal="left" vertical="center" wrapText="1" indent="2"/>
    </xf>
    <xf numFmtId="3" fontId="3" fillId="0" borderId="28" xfId="0" applyNumberFormat="1" applyFont="1" applyBorder="1" applyAlignment="1">
      <alignment horizontal="right" vertical="center" indent="1"/>
    </xf>
    <xf numFmtId="0" fontId="6" fillId="0" borderId="0" xfId="0" applyFont="1" applyAlignment="1">
      <alignment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27" xfId="0" applyNumberFormat="1" applyFont="1" applyBorder="1" applyAlignment="1">
      <alignment vertical="center"/>
    </xf>
    <xf numFmtId="49" fontId="23" fillId="0" borderId="17" xfId="0" applyNumberFormat="1" applyFont="1" applyBorder="1" applyAlignment="1" quotePrefix="1">
      <alignment horizontal="left" vertical="center" indent="1"/>
    </xf>
    <xf numFmtId="3" fontId="23" fillId="0" borderId="25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8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0" fontId="7" fillId="0" borderId="4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66" fontId="7" fillId="0" borderId="49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2" fillId="0" borderId="22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50" xfId="0" applyFont="1" applyBorder="1" applyAlignment="1">
      <alignment vertical="center" wrapText="1"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6" fontId="15" fillId="0" borderId="35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6" fontId="15" fillId="0" borderId="25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166" fontId="15" fillId="0" borderId="32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/>
    </xf>
    <xf numFmtId="166" fontId="15" fillId="0" borderId="28" xfId="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5" fillId="0" borderId="53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15" fillId="0" borderId="45" xfId="58" applyNumberFormat="1" applyFont="1" applyBorder="1" applyAlignment="1">
      <alignment horizontal="right" vertical="center" wrapText="1" indent="1"/>
      <protection/>
    </xf>
    <xf numFmtId="166" fontId="17" fillId="0" borderId="54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55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49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54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49" xfId="58" applyNumberFormat="1" applyFont="1" applyBorder="1" applyAlignment="1" applyProtection="1">
      <alignment horizontal="right" vertical="center" wrapText="1" indent="1"/>
      <protection locked="0"/>
    </xf>
    <xf numFmtId="166" fontId="7" fillId="0" borderId="56" xfId="0" applyNumberFormat="1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center" vertical="center" wrapText="1"/>
    </xf>
    <xf numFmtId="166" fontId="15" fillId="0" borderId="51" xfId="0" applyNumberFormat="1" applyFont="1" applyBorder="1" applyAlignment="1">
      <alignment horizontal="center" vertical="center" wrapText="1"/>
    </xf>
    <xf numFmtId="166" fontId="15" fillId="0" borderId="33" xfId="0" applyNumberFormat="1" applyFont="1" applyBorder="1" applyAlignment="1">
      <alignment horizontal="center" vertical="center" wrapText="1"/>
    </xf>
    <xf numFmtId="166" fontId="15" fillId="0" borderId="57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58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33" xfId="0" applyNumberFormat="1" applyFont="1" applyBorder="1" applyAlignment="1">
      <alignment horizontal="left" vertical="center" wrapText="1" indent="1"/>
    </xf>
    <xf numFmtId="166" fontId="15" fillId="0" borderId="17" xfId="0" applyNumberFormat="1" applyFont="1" applyBorder="1" applyAlignment="1">
      <alignment horizontal="center" vertical="center" wrapText="1"/>
    </xf>
    <xf numFmtId="166" fontId="17" fillId="0" borderId="34" xfId="0" applyNumberFormat="1" applyFont="1" applyBorder="1" applyAlignment="1">
      <alignment vertical="center" wrapText="1"/>
    </xf>
    <xf numFmtId="166" fontId="15" fillId="0" borderId="33" xfId="0" applyNumberFormat="1" applyFont="1" applyBorder="1" applyAlignment="1">
      <alignment horizontal="left" vertical="center" wrapText="1" indent="1"/>
    </xf>
    <xf numFmtId="0" fontId="17" fillId="0" borderId="11" xfId="59" applyFont="1" applyBorder="1" applyAlignment="1">
      <alignment horizontal="left" vertical="center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indent="1"/>
      <protection/>
    </xf>
    <xf numFmtId="0" fontId="7" fillId="0" borderId="23" xfId="59" applyFont="1" applyBorder="1" applyAlignment="1">
      <alignment horizontal="left" indent="1"/>
      <protection/>
    </xf>
    <xf numFmtId="166" fontId="17" fillId="0" borderId="55" xfId="58" applyNumberFormat="1" applyFont="1" applyBorder="1" applyAlignment="1" applyProtection="1">
      <alignment horizontal="right" vertical="center" wrapText="1" indent="1"/>
      <protection locked="0"/>
    </xf>
    <xf numFmtId="0" fontId="20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 indent="1"/>
    </xf>
    <xf numFmtId="0" fontId="21" fillId="0" borderId="11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2" fillId="0" borderId="29" xfId="0" applyFont="1" applyBorder="1" applyAlignment="1">
      <alignment horizontal="left" vertical="center" wrapText="1" indent="1"/>
    </xf>
    <xf numFmtId="166" fontId="15" fillId="0" borderId="38" xfId="58" applyNumberFormat="1" applyFont="1" applyBorder="1" applyAlignment="1">
      <alignment horizontal="right" vertical="center" wrapText="1" indent="1"/>
      <protection/>
    </xf>
    <xf numFmtId="166" fontId="15" fillId="0" borderId="28" xfId="58" applyNumberFormat="1" applyFont="1" applyBorder="1" applyAlignment="1">
      <alignment horizontal="right" vertical="center" wrapText="1" indent="1"/>
      <protection/>
    </xf>
    <xf numFmtId="166" fontId="17" fillId="0" borderId="27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32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8" applyNumberFormat="1" applyFont="1" applyBorder="1" applyAlignment="1">
      <alignment horizontal="right" vertical="center" wrapText="1" indent="1"/>
      <protection/>
    </xf>
    <xf numFmtId="166" fontId="6" fillId="0" borderId="0" xfId="58" applyNumberFormat="1" applyFont="1" applyAlignment="1">
      <alignment horizontal="right" vertical="center" wrapText="1" indent="1"/>
      <protection/>
    </xf>
    <xf numFmtId="166" fontId="17" fillId="0" borderId="37" xfId="58" applyNumberFormat="1" applyFont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>
      <alignment horizontal="right" vertical="center" wrapText="1" indent="1"/>
    </xf>
    <xf numFmtId="0" fontId="5" fillId="0" borderId="44" xfId="0" applyFont="1" applyBorder="1" applyAlignment="1">
      <alignment horizontal="right" vertical="center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Border="1" applyAlignment="1">
      <alignment horizontal="right" vertical="center" wrapText="1" indent="1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8" xfId="0" applyNumberFormat="1" applyFont="1" applyBorder="1" applyAlignment="1">
      <alignment horizontal="centerContinuous" vertical="center" wrapText="1"/>
    </xf>
    <xf numFmtId="166" fontId="15" fillId="0" borderId="33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60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0" fillId="0" borderId="34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61" xfId="0" applyNumberFormat="1" applyFont="1" applyBorder="1" applyAlignment="1">
      <alignment horizontal="left" vertical="center" wrapText="1" indent="1"/>
    </xf>
    <xf numFmtId="166" fontId="3" fillId="0" borderId="33" xfId="0" applyNumberFormat="1" applyFont="1" applyBorder="1" applyAlignment="1">
      <alignment horizontal="left" vertical="center" wrapText="1" indent="1"/>
    </xf>
    <xf numFmtId="166" fontId="0" fillId="0" borderId="58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0" fillId="0" borderId="34" xfId="0" applyNumberFormat="1" applyFont="1" applyBorder="1" applyAlignment="1">
      <alignment horizontal="left" vertical="center" wrapText="1" indent="1"/>
    </xf>
    <xf numFmtId="166" fontId="23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5" xfId="0" applyNumberFormat="1" applyFont="1" applyBorder="1" applyAlignment="1">
      <alignment horizontal="right" vertical="center" wrapText="1" indent="1"/>
    </xf>
    <xf numFmtId="166" fontId="15" fillId="0" borderId="2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3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23" fillId="0" borderId="12" xfId="0" applyNumberFormat="1" applyFont="1" applyBorder="1" applyAlignment="1">
      <alignment horizontal="right" vertical="center" wrapText="1" indent="1"/>
    </xf>
    <xf numFmtId="168" fontId="17" fillId="0" borderId="62" xfId="40" applyNumberFormat="1" applyFont="1" applyBorder="1" applyAlignment="1" applyProtection="1">
      <alignment/>
      <protection locked="0"/>
    </xf>
    <xf numFmtId="168" fontId="17" fillId="0" borderId="54" xfId="40" applyNumberFormat="1" applyFont="1" applyBorder="1" applyAlignment="1" applyProtection="1">
      <alignment/>
      <protection locked="0"/>
    </xf>
    <xf numFmtId="168" fontId="17" fillId="0" borderId="49" xfId="40" applyNumberFormat="1" applyFont="1" applyBorder="1" applyAlignment="1" applyProtection="1">
      <alignment/>
      <protection locked="0"/>
    </xf>
    <xf numFmtId="0" fontId="17" fillId="0" borderId="12" xfId="58" applyFont="1" applyBorder="1">
      <alignment/>
      <protection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7" xfId="0" applyFont="1" applyBorder="1" applyAlignment="1" quotePrefix="1">
      <alignment horizontal="right" vertical="center" indent="1"/>
    </xf>
    <xf numFmtId="0" fontId="7" fillId="0" borderId="38" xfId="0" applyFont="1" applyBorder="1" applyAlignment="1">
      <alignment horizontal="right" vertical="center" wrapText="1" indent="1"/>
    </xf>
    <xf numFmtId="166" fontId="7" fillId="0" borderId="49" xfId="0" applyNumberFormat="1" applyFont="1" applyBorder="1" applyAlignment="1">
      <alignment horizontal="right" vertical="center" wrapText="1" indent="1"/>
    </xf>
    <xf numFmtId="166" fontId="17" fillId="0" borderId="27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5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6" fontId="15" fillId="0" borderId="45" xfId="0" applyNumberFormat="1" applyFont="1" applyBorder="1" applyAlignment="1">
      <alignment horizontal="right" vertical="center" wrapText="1" indent="1"/>
    </xf>
    <xf numFmtId="166" fontId="15" fillId="0" borderId="2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7" fillId="0" borderId="27" xfId="0" applyNumberFormat="1" applyFont="1" applyBorder="1" applyAlignment="1">
      <alignment horizontal="right" vertical="center"/>
    </xf>
    <xf numFmtId="49" fontId="7" fillId="0" borderId="63" xfId="0" applyNumberFormat="1" applyFont="1" applyBorder="1" applyAlignment="1">
      <alignment horizontal="right" vertical="center"/>
    </xf>
    <xf numFmtId="0" fontId="6" fillId="0" borderId="64" xfId="58" applyFont="1" applyBorder="1" applyAlignment="1">
      <alignment horizontal="center" vertical="center" wrapText="1"/>
      <protection/>
    </xf>
    <xf numFmtId="0" fontId="6" fillId="0" borderId="64" xfId="58" applyFont="1" applyBorder="1" applyAlignment="1">
      <alignment vertical="center" wrapText="1"/>
      <protection/>
    </xf>
    <xf numFmtId="166" fontId="6" fillId="0" borderId="64" xfId="58" applyNumberFormat="1" applyFont="1" applyBorder="1" applyAlignment="1">
      <alignment horizontal="right" vertical="center" wrapText="1" indent="1"/>
      <protection/>
    </xf>
    <xf numFmtId="0" fontId="17" fillId="0" borderId="64" xfId="58" applyFont="1" applyBorder="1" applyAlignment="1" applyProtection="1">
      <alignment horizontal="right" vertical="center" wrapText="1" indent="1"/>
      <protection locked="0"/>
    </xf>
    <xf numFmtId="166" fontId="17" fillId="0" borderId="64" xfId="58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 indent="1"/>
    </xf>
    <xf numFmtId="0" fontId="2" fillId="0" borderId="0" xfId="58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8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6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8" applyNumberFormat="1" applyFont="1" applyBorder="1" applyAlignment="1">
      <alignment horizontal="right" vertical="center" wrapText="1" indent="1"/>
      <protection/>
    </xf>
    <xf numFmtId="166" fontId="15" fillId="0" borderId="23" xfId="58" applyNumberFormat="1" applyFont="1" applyBorder="1" applyAlignment="1">
      <alignment horizontal="right" vertical="center" wrapText="1" indent="1"/>
      <protection/>
    </xf>
    <xf numFmtId="166" fontId="17" fillId="0" borderId="11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32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58" applyNumberFormat="1" applyFont="1" applyBorder="1" applyAlignment="1">
      <alignment horizontal="right" vertical="center" wrapText="1" indent="1"/>
      <protection/>
    </xf>
    <xf numFmtId="0" fontId="7" fillId="0" borderId="50" xfId="58" applyFont="1" applyBorder="1" applyAlignment="1">
      <alignment horizontal="center" vertical="center" wrapText="1"/>
      <protection/>
    </xf>
    <xf numFmtId="166" fontId="21" fillId="0" borderId="66" xfId="0" applyNumberFormat="1" applyFont="1" applyBorder="1" applyAlignment="1" applyProtection="1">
      <alignment horizontal="right" vertical="center" wrapText="1"/>
      <protection locked="0"/>
    </xf>
    <xf numFmtId="0" fontId="7" fillId="0" borderId="6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5" fillId="0" borderId="24" xfId="58" applyFont="1" applyBorder="1" applyAlignment="1">
      <alignment horizontal="center" vertical="center" wrapText="1"/>
      <protection/>
    </xf>
    <xf numFmtId="0" fontId="15" fillId="0" borderId="26" xfId="58" applyFont="1" applyBorder="1" applyAlignment="1">
      <alignment horizontal="center" vertical="center" wrapText="1"/>
      <protection/>
    </xf>
    <xf numFmtId="0" fontId="15" fillId="0" borderId="38" xfId="58" applyFont="1" applyBorder="1" applyAlignment="1">
      <alignment horizontal="center" vertical="center" wrapText="1"/>
      <protection/>
    </xf>
    <xf numFmtId="166" fontId="17" fillId="0" borderId="35" xfId="58" applyNumberFormat="1" applyFont="1" applyBorder="1" applyAlignment="1">
      <alignment horizontal="right" vertical="center" wrapText="1" indent="1"/>
      <protection/>
    </xf>
    <xf numFmtId="0" fontId="17" fillId="0" borderId="12" xfId="58" applyFont="1" applyBorder="1" applyAlignment="1">
      <alignment horizontal="left" vertical="center" wrapText="1" indent="6"/>
      <protection/>
    </xf>
    <xf numFmtId="0" fontId="21" fillId="0" borderId="12" xfId="0" applyFont="1" applyBorder="1" applyAlignment="1">
      <alignment horizontal="left" wrapText="1" indent="1"/>
    </xf>
    <xf numFmtId="0" fontId="21" fillId="0" borderId="11" xfId="0" applyFont="1" applyBorder="1" applyAlignment="1">
      <alignment horizontal="left" wrapText="1" indent="1"/>
    </xf>
    <xf numFmtId="0" fontId="21" fillId="0" borderId="15" xfId="0" applyFont="1" applyBorder="1" applyAlignment="1">
      <alignment horizontal="left" wrapText="1" indent="1"/>
    </xf>
    <xf numFmtId="0" fontId="21" fillId="0" borderId="15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166" fontId="20" fillId="0" borderId="28" xfId="0" applyNumberFormat="1" applyFont="1" applyBorder="1" applyAlignment="1" quotePrefix="1">
      <alignment horizontal="right" vertical="center" wrapText="1" indent="1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Border="1" applyAlignment="1">
      <alignment horizontal="center" vertical="center" wrapText="1"/>
      <protection/>
    </xf>
    <xf numFmtId="49" fontId="17" fillId="0" borderId="17" xfId="58" applyNumberFormat="1" applyFont="1" applyBorder="1" applyAlignment="1">
      <alignment horizontal="center" vertical="center" wrapText="1"/>
      <protection/>
    </xf>
    <xf numFmtId="49" fontId="17" fillId="0" borderId="19" xfId="58" applyNumberFormat="1" applyFont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49" fontId="17" fillId="0" borderId="20" xfId="58" applyNumberFormat="1" applyFont="1" applyBorder="1" applyAlignment="1">
      <alignment horizontal="center" vertical="center" wrapText="1"/>
      <protection/>
    </xf>
    <xf numFmtId="49" fontId="17" fillId="0" borderId="16" xfId="58" applyNumberFormat="1" applyFont="1" applyBorder="1" applyAlignment="1">
      <alignment horizontal="center" vertical="center" wrapText="1"/>
      <protection/>
    </xf>
    <xf numFmtId="49" fontId="17" fillId="0" borderId="21" xfId="58" applyNumberFormat="1" applyFont="1" applyBorder="1" applyAlignment="1">
      <alignment horizontal="center" vertical="center" wrapText="1"/>
      <protection/>
    </xf>
    <xf numFmtId="0" fontId="22" fillId="0" borderId="29" xfId="0" applyFont="1" applyBorder="1" applyAlignment="1">
      <alignment horizontal="center" vertical="center" wrapText="1"/>
    </xf>
    <xf numFmtId="166" fontId="15" fillId="0" borderId="45" xfId="58" applyNumberFormat="1" applyFont="1" applyBorder="1" applyAlignment="1">
      <alignment horizontal="right" vertical="center" wrapText="1" indent="1"/>
      <protection/>
    </xf>
    <xf numFmtId="166" fontId="17" fillId="0" borderId="55" xfId="58" applyNumberFormat="1" applyFont="1" applyBorder="1" applyAlignment="1">
      <alignment horizontal="right" vertical="center" wrapText="1" indent="1"/>
      <protection/>
    </xf>
    <xf numFmtId="166" fontId="17" fillId="0" borderId="12" xfId="58" applyNumberFormat="1" applyFont="1" applyBorder="1" applyAlignment="1">
      <alignment horizontal="right" vertical="center" wrapText="1" indent="1"/>
      <protection/>
    </xf>
    <xf numFmtId="0" fontId="15" fillId="0" borderId="45" xfId="58" applyFont="1" applyBorder="1" applyAlignment="1">
      <alignment horizontal="center" vertical="center" wrapText="1"/>
      <protection/>
    </xf>
    <xf numFmtId="0" fontId="7" fillId="0" borderId="46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8" applyFont="1" applyBorder="1" applyAlignment="1">
      <alignment horizontal="left" vertical="center" wrapText="1" indent="1"/>
      <protection/>
    </xf>
    <xf numFmtId="0" fontId="17" fillId="0" borderId="11" xfId="58" applyFont="1" applyBorder="1" applyAlignment="1">
      <alignment horizontal="left" vertical="center" wrapText="1" indent="1"/>
      <protection/>
    </xf>
    <xf numFmtId="0" fontId="25" fillId="0" borderId="0" xfId="0" applyFont="1" applyAlignment="1">
      <alignment horizontal="right" vertical="top"/>
    </xf>
    <xf numFmtId="166" fontId="17" fillId="0" borderId="35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8" applyNumberFormat="1" applyFont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66" fontId="15" fillId="0" borderId="23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Border="1" applyAlignment="1" applyProtection="1">
      <alignment horizontal="right" vertical="center" wrapText="1" indent="1"/>
      <protection locked="0"/>
    </xf>
    <xf numFmtId="0" fontId="3" fillId="0" borderId="22" xfId="58" applyFont="1" applyBorder="1" applyAlignment="1">
      <alignment horizontal="center" vertical="center"/>
      <protection/>
    </xf>
    <xf numFmtId="168" fontId="3" fillId="0" borderId="23" xfId="58" applyNumberFormat="1" applyFont="1" applyBorder="1">
      <alignment/>
      <protection/>
    </xf>
    <xf numFmtId="168" fontId="3" fillId="0" borderId="28" xfId="58" applyNumberFormat="1" applyFont="1" applyBorder="1">
      <alignment/>
      <protection/>
    </xf>
    <xf numFmtId="0" fontId="4" fillId="0" borderId="0" xfId="58" applyFont="1">
      <alignment/>
      <protection/>
    </xf>
    <xf numFmtId="0" fontId="15" fillId="0" borderId="22" xfId="58" applyFont="1" applyBorder="1" applyAlignment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17" fillId="0" borderId="10" xfId="59" applyFont="1" applyBorder="1" applyAlignment="1">
      <alignment horizontal="left" vertical="center" wrapText="1" indent="1"/>
      <protection/>
    </xf>
    <xf numFmtId="174" fontId="3" fillId="0" borderId="15" xfId="58" applyNumberFormat="1" applyFont="1" applyBorder="1" applyAlignment="1">
      <alignment horizontal="center" vertical="center" wrapText="1"/>
      <protection/>
    </xf>
    <xf numFmtId="0" fontId="21" fillId="0" borderId="11" xfId="0" applyFont="1" applyBorder="1" applyAlignment="1" quotePrefix="1">
      <alignment horizontal="left" wrapText="1" indent="1"/>
    </xf>
    <xf numFmtId="0" fontId="21" fillId="0" borderId="15" xfId="0" applyFont="1" applyBorder="1" applyAlignment="1">
      <alignment vertical="center" wrapText="1"/>
    </xf>
    <xf numFmtId="0" fontId="15" fillId="0" borderId="29" xfId="58" applyFont="1" applyBorder="1" applyAlignment="1">
      <alignment horizontal="left" vertical="center" wrapText="1" indent="1"/>
      <protection/>
    </xf>
    <xf numFmtId="0" fontId="15" fillId="0" borderId="30" xfId="58" applyFont="1" applyBorder="1" applyAlignment="1">
      <alignment vertical="center" wrapText="1"/>
      <protection/>
    </xf>
    <xf numFmtId="166" fontId="15" fillId="0" borderId="31" xfId="58" applyNumberFormat="1" applyFont="1" applyBorder="1" applyAlignment="1">
      <alignment horizontal="right" vertical="center" wrapText="1" indent="1"/>
      <protection/>
    </xf>
    <xf numFmtId="0" fontId="17" fillId="0" borderId="36" xfId="58" applyFont="1" applyBorder="1" applyAlignment="1">
      <alignment horizontal="left" vertical="center" wrapText="1" indent="7"/>
      <protection/>
    </xf>
    <xf numFmtId="166" fontId="22" fillId="0" borderId="28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Border="1" applyAlignment="1">
      <alignment horizontal="left" vertical="center" wrapText="1"/>
      <protection/>
    </xf>
    <xf numFmtId="166" fontId="23" fillId="0" borderId="10" xfId="0" applyNumberFormat="1" applyFont="1" applyBorder="1" applyAlignment="1">
      <alignment horizontal="right" vertical="center" wrapText="1" indent="1"/>
    </xf>
    <xf numFmtId="49" fontId="7" fillId="0" borderId="63" xfId="0" applyNumberFormat="1" applyFont="1" applyBorder="1" applyAlignment="1">
      <alignment horizontal="right" vertical="center" indent="1"/>
    </xf>
    <xf numFmtId="49" fontId="15" fillId="0" borderId="22" xfId="58" applyNumberFormat="1" applyFont="1" applyBorder="1" applyAlignment="1">
      <alignment horizontal="center" vertical="center" wrapText="1"/>
      <protection/>
    </xf>
    <xf numFmtId="166" fontId="15" fillId="0" borderId="68" xfId="58" applyNumberFormat="1" applyFont="1" applyBorder="1" applyAlignment="1">
      <alignment horizontal="right" vertical="center" wrapText="1" indent="1"/>
      <protection/>
    </xf>
    <xf numFmtId="166" fontId="17" fillId="0" borderId="62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69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63" xfId="58" applyNumberFormat="1" applyFont="1" applyBorder="1" applyAlignment="1">
      <alignment horizontal="right" vertical="center" wrapText="1" indent="1"/>
      <protection/>
    </xf>
    <xf numFmtId="166" fontId="22" fillId="0" borderId="45" xfId="0" applyNumberFormat="1" applyFont="1" applyBorder="1" applyAlignment="1">
      <alignment horizontal="right" vertical="center" wrapText="1" indent="1"/>
    </xf>
    <xf numFmtId="166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45" xfId="0" applyNumberFormat="1" applyFont="1" applyBorder="1" applyAlignment="1" quotePrefix="1">
      <alignment horizontal="right" vertical="center" wrapText="1" indent="1"/>
    </xf>
    <xf numFmtId="166" fontId="17" fillId="0" borderId="13" xfId="58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30" xfId="58" applyNumberFormat="1" applyFont="1" applyBorder="1" applyAlignment="1">
      <alignment horizontal="right" vertical="center" wrapText="1" indent="1"/>
      <protection/>
    </xf>
    <xf numFmtId="166" fontId="22" fillId="0" borderId="23" xfId="0" applyNumberFormat="1" applyFont="1" applyBorder="1" applyAlignment="1">
      <alignment horizontal="right" vertical="center" wrapText="1" indent="1"/>
    </xf>
    <xf numFmtId="166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quotePrefix="1">
      <alignment horizontal="right" vertical="center" wrapText="1" indent="1"/>
    </xf>
    <xf numFmtId="0" fontId="15" fillId="0" borderId="68" xfId="58" applyFont="1" applyBorder="1" applyAlignment="1">
      <alignment horizontal="center" vertical="center" wrapText="1"/>
      <protection/>
    </xf>
    <xf numFmtId="0" fontId="15" fillId="0" borderId="30" xfId="58" applyFont="1" applyBorder="1" applyAlignment="1">
      <alignment vertical="center" wrapText="1"/>
      <protection/>
    </xf>
    <xf numFmtId="166" fontId="15" fillId="0" borderId="30" xfId="58" applyNumberFormat="1" applyFont="1" applyBorder="1" applyAlignment="1">
      <alignment horizontal="right" vertical="center" wrapText="1" indent="1"/>
      <protection/>
    </xf>
    <xf numFmtId="0" fontId="17" fillId="0" borderId="64" xfId="58" applyFont="1" applyBorder="1" applyAlignment="1">
      <alignment horizontal="right" vertical="center" wrapText="1" indent="1"/>
      <protection/>
    </xf>
    <xf numFmtId="166" fontId="17" fillId="0" borderId="64" xfId="58" applyNumberFormat="1" applyFont="1" applyBorder="1" applyAlignment="1">
      <alignment horizontal="right" vertical="center" wrapText="1" indent="1"/>
      <protection/>
    </xf>
    <xf numFmtId="166" fontId="15" fillId="0" borderId="23" xfId="58" applyNumberFormat="1" applyFont="1" applyBorder="1" applyAlignment="1" applyProtection="1">
      <alignment horizontal="right" vertical="center" wrapText="1" indent="1"/>
      <protection locked="0"/>
    </xf>
    <xf numFmtId="166" fontId="15" fillId="0" borderId="45" xfId="58" applyNumberFormat="1" applyFont="1" applyBorder="1" applyAlignment="1" applyProtection="1">
      <alignment horizontal="right" vertical="center" wrapText="1" indent="1"/>
      <protection locked="0"/>
    </xf>
    <xf numFmtId="166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166" fontId="7" fillId="0" borderId="29" xfId="0" applyNumberFormat="1" applyFont="1" applyBorder="1" applyAlignment="1">
      <alignment horizontal="center" vertical="center" wrapText="1"/>
    </xf>
    <xf numFmtId="166" fontId="7" fillId="0" borderId="30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21" fillId="0" borderId="59" xfId="0" applyFont="1" applyBorder="1" applyAlignment="1">
      <alignment horizontal="left" wrapText="1" indent="1"/>
    </xf>
    <xf numFmtId="166" fontId="17" fillId="0" borderId="58" xfId="0" applyNumberFormat="1" applyFont="1" applyBorder="1" applyAlignment="1">
      <alignment horizontal="left" vertical="center" wrapText="1" indent="1"/>
    </xf>
    <xf numFmtId="166" fontId="14" fillId="0" borderId="61" xfId="0" applyNumberFormat="1" applyFont="1" applyBorder="1" applyAlignment="1" applyProtection="1">
      <alignment horizontal="left" vertical="center" wrapText="1" indent="1"/>
      <protection locked="0"/>
    </xf>
    <xf numFmtId="166" fontId="14" fillId="0" borderId="70" xfId="0" applyNumberFormat="1" applyFont="1" applyBorder="1" applyAlignment="1" applyProtection="1">
      <alignment horizontal="left" vertical="center" wrapText="1" indent="1"/>
      <protection locked="0"/>
    </xf>
    <xf numFmtId="166" fontId="17" fillId="0" borderId="49" xfId="0" applyNumberFormat="1" applyFont="1" applyBorder="1" applyAlignment="1">
      <alignment vertical="center" wrapText="1"/>
    </xf>
    <xf numFmtId="166" fontId="17" fillId="0" borderId="61" xfId="0" applyNumberFormat="1" applyFont="1" applyBorder="1" applyAlignment="1" applyProtection="1">
      <alignment horizontal="left" vertical="center" wrapText="1" indent="1"/>
      <protection locked="0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166" fontId="17" fillId="0" borderId="12" xfId="0" applyNumberFormat="1" applyFont="1" applyBorder="1" applyAlignment="1" applyProtection="1">
      <alignment vertical="center" wrapText="1"/>
      <protection locked="0"/>
    </xf>
    <xf numFmtId="166" fontId="17" fillId="0" borderId="71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33" xfId="0" applyNumberFormat="1" applyFont="1" applyBorder="1" applyAlignment="1">
      <alignment vertical="center" wrapText="1"/>
    </xf>
    <xf numFmtId="166" fontId="15" fillId="0" borderId="22" xfId="0" applyNumberFormat="1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 wrapText="1"/>
    </xf>
    <xf numFmtId="166" fontId="15" fillId="0" borderId="28" xfId="0" applyNumberFormat="1" applyFont="1" applyBorder="1" applyAlignment="1">
      <alignment vertical="center" wrapText="1"/>
    </xf>
    <xf numFmtId="166" fontId="15" fillId="0" borderId="19" xfId="0" applyNumberFormat="1" applyFont="1" applyBorder="1" applyAlignment="1">
      <alignment horizontal="center" vertical="center" wrapText="1"/>
    </xf>
    <xf numFmtId="166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6" fontId="0" fillId="33" borderId="72" xfId="0" applyNumberFormat="1" applyFont="1" applyFill="1" applyBorder="1" applyAlignment="1">
      <alignment horizontal="left" vertical="center" wrapText="1" indent="2"/>
    </xf>
    <xf numFmtId="166" fontId="15" fillId="0" borderId="73" xfId="0" applyNumberFormat="1" applyFont="1" applyBorder="1" applyAlignment="1">
      <alignment vertical="center" wrapText="1"/>
    </xf>
    <xf numFmtId="166" fontId="15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2" xfId="0" applyNumberFormat="1" applyFont="1" applyBorder="1" applyAlignment="1">
      <alignment vertical="center" wrapText="1"/>
    </xf>
    <xf numFmtId="166" fontId="0" fillId="0" borderId="25" xfId="0" applyNumberFormat="1" applyFont="1" applyBorder="1" applyAlignment="1">
      <alignment vertical="center" wrapText="1"/>
    </xf>
    <xf numFmtId="166" fontId="17" fillId="0" borderId="17" xfId="0" applyNumberFormat="1" applyFont="1" applyBorder="1" applyAlignment="1" applyProtection="1">
      <alignment horizontal="left" vertical="center" wrapText="1"/>
      <protection locked="0"/>
    </xf>
    <xf numFmtId="166" fontId="17" fillId="0" borderId="16" xfId="0" applyNumberFormat="1" applyFont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/>
    </xf>
    <xf numFmtId="166" fontId="15" fillId="0" borderId="15" xfId="0" applyNumberFormat="1" applyFont="1" applyBorder="1" applyAlignment="1">
      <alignment horizontal="center" vertical="center" wrapText="1"/>
    </xf>
    <xf numFmtId="166" fontId="15" fillId="0" borderId="74" xfId="0" applyNumberFormat="1" applyFont="1" applyBorder="1" applyAlignment="1">
      <alignment horizontal="center" vertical="center" wrapText="1"/>
    </xf>
    <xf numFmtId="166" fontId="15" fillId="0" borderId="70" xfId="0" applyNumberFormat="1" applyFont="1" applyBorder="1" applyAlignment="1">
      <alignment horizontal="center" vertical="center" wrapText="1"/>
    </xf>
    <xf numFmtId="166" fontId="15" fillId="0" borderId="46" xfId="0" applyNumberFormat="1" applyFont="1" applyBorder="1" applyAlignment="1">
      <alignment horizontal="center" vertical="center" wrapText="1"/>
    </xf>
    <xf numFmtId="166" fontId="15" fillId="0" borderId="75" xfId="0" applyNumberFormat="1" applyFont="1" applyBorder="1" applyAlignment="1">
      <alignment horizontal="center" vertical="center" wrapText="1"/>
    </xf>
    <xf numFmtId="166" fontId="15" fillId="0" borderId="73" xfId="0" applyNumberFormat="1" applyFont="1" applyBorder="1" applyAlignment="1">
      <alignment horizontal="left" vertical="center" wrapText="1" indent="1"/>
    </xf>
    <xf numFmtId="166" fontId="71" fillId="0" borderId="25" xfId="0" applyNumberFormat="1" applyFont="1" applyBorder="1" applyAlignment="1">
      <alignment vertical="center" wrapText="1"/>
    </xf>
    <xf numFmtId="166" fontId="14" fillId="0" borderId="11" xfId="0" applyNumberFormat="1" applyFont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0" fillId="0" borderId="25" xfId="0" applyNumberFormat="1" applyBorder="1" applyAlignment="1">
      <alignment vertical="center" wrapText="1"/>
    </xf>
    <xf numFmtId="3" fontId="72" fillId="0" borderId="11" xfId="0" applyNumberFormat="1" applyFont="1" applyBorder="1" applyAlignment="1" applyProtection="1">
      <alignment vertical="center"/>
      <protection locked="0"/>
    </xf>
    <xf numFmtId="3" fontId="72" fillId="0" borderId="25" xfId="0" applyNumberFormat="1" applyFont="1" applyBorder="1" applyAlignment="1">
      <alignment vertical="center"/>
    </xf>
    <xf numFmtId="0" fontId="17" fillId="0" borderId="0" xfId="0" applyFont="1" applyAlignment="1">
      <alignment/>
    </xf>
    <xf numFmtId="166" fontId="72" fillId="0" borderId="11" xfId="0" applyNumberFormat="1" applyFont="1" applyBorder="1" applyAlignment="1" applyProtection="1">
      <alignment horizontal="left" vertical="center" wrapText="1" indent="1"/>
      <protection locked="0"/>
    </xf>
    <xf numFmtId="49" fontId="73" fillId="0" borderId="15" xfId="0" applyNumberFormat="1" applyFont="1" applyBorder="1" applyAlignment="1" applyProtection="1">
      <alignment horizontal="center" vertical="center" wrapText="1"/>
      <protection locked="0"/>
    </xf>
    <xf numFmtId="166" fontId="72" fillId="0" borderId="15" xfId="0" applyNumberFormat="1" applyFont="1" applyBorder="1" applyAlignment="1" applyProtection="1">
      <alignment vertical="center" wrapText="1"/>
      <protection locked="0"/>
    </xf>
    <xf numFmtId="166" fontId="72" fillId="0" borderId="49" xfId="0" applyNumberFormat="1" applyFont="1" applyBorder="1" applyAlignment="1">
      <alignment vertical="center" wrapText="1"/>
    </xf>
    <xf numFmtId="166" fontId="74" fillId="0" borderId="75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66" fontId="17" fillId="0" borderId="61" xfId="0" applyNumberFormat="1" applyFont="1" applyBorder="1" applyAlignment="1">
      <alignment vertical="center" wrapText="1"/>
    </xf>
    <xf numFmtId="166" fontId="17" fillId="0" borderId="16" xfId="0" applyNumberFormat="1" applyFont="1" applyBorder="1" applyAlignment="1">
      <alignment vertical="center" wrapText="1"/>
    </xf>
    <xf numFmtId="166" fontId="17" fillId="0" borderId="10" xfId="0" applyNumberFormat="1" applyFont="1" applyBorder="1" applyAlignment="1">
      <alignment vertical="center" wrapText="1"/>
    </xf>
    <xf numFmtId="166" fontId="17" fillId="0" borderId="39" xfId="0" applyNumberFormat="1" applyFont="1" applyBorder="1" applyAlignment="1">
      <alignment vertical="center" wrapText="1"/>
    </xf>
    <xf numFmtId="166" fontId="17" fillId="0" borderId="34" xfId="0" applyNumberFormat="1" applyFont="1" applyBorder="1" applyAlignment="1">
      <alignment vertical="center" wrapText="1"/>
    </xf>
    <xf numFmtId="166" fontId="17" fillId="0" borderId="76" xfId="0" applyNumberFormat="1" applyFont="1" applyBorder="1" applyAlignment="1" applyProtection="1">
      <alignment horizontal="left" vertical="center" wrapText="1" inden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166" fontId="17" fillId="0" borderId="34" xfId="0" applyNumberFormat="1" applyFont="1" applyBorder="1" applyAlignment="1" applyProtection="1">
      <alignment vertical="center" wrapText="1"/>
      <protection locked="0"/>
    </xf>
    <xf numFmtId="166" fontId="17" fillId="0" borderId="17" xfId="0" applyNumberFormat="1" applyFont="1" applyBorder="1" applyAlignment="1" applyProtection="1">
      <alignment vertical="center" wrapText="1"/>
      <protection locked="0"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166" fontId="17" fillId="0" borderId="25" xfId="0" applyNumberFormat="1" applyFont="1" applyBorder="1" applyAlignment="1" applyProtection="1">
      <alignment vertical="center" wrapText="1"/>
      <protection locked="0"/>
    </xf>
    <xf numFmtId="166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6" fontId="17" fillId="0" borderId="54" xfId="0" applyNumberFormat="1" applyFont="1" applyBorder="1" applyAlignment="1">
      <alignment vertical="center" wrapText="1"/>
    </xf>
    <xf numFmtId="166" fontId="17" fillId="0" borderId="14" xfId="0" applyNumberFormat="1" applyFont="1" applyBorder="1" applyAlignment="1" applyProtection="1">
      <alignment horizontal="left" vertical="center" wrapText="1" inden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Border="1" applyAlignment="1" applyProtection="1">
      <alignment vertical="center" wrapText="1"/>
      <protection locked="0"/>
    </xf>
    <xf numFmtId="166" fontId="17" fillId="0" borderId="49" xfId="0" applyNumberFormat="1" applyFont="1" applyBorder="1" applyAlignment="1">
      <alignment vertical="center" wrapText="1"/>
    </xf>
    <xf numFmtId="166" fontId="6" fillId="0" borderId="0" xfId="58" applyNumberFormat="1" applyFont="1" applyAlignment="1">
      <alignment horizontal="center" vertical="center"/>
      <protection/>
    </xf>
    <xf numFmtId="166" fontId="16" fillId="0" borderId="44" xfId="58" applyNumberFormat="1" applyFont="1" applyBorder="1" applyAlignment="1">
      <alignment horizontal="left" vertical="center"/>
      <protection/>
    </xf>
    <xf numFmtId="166" fontId="16" fillId="0" borderId="44" xfId="58" applyNumberFormat="1" applyFont="1" applyBorder="1" applyAlignment="1">
      <alignment horizontal="left"/>
      <protection/>
    </xf>
    <xf numFmtId="0" fontId="6" fillId="0" borderId="0" xfId="58" applyFont="1" applyAlignment="1">
      <alignment horizontal="center"/>
      <protection/>
    </xf>
    <xf numFmtId="166" fontId="7" fillId="0" borderId="77" xfId="0" applyNumberFormat="1" applyFont="1" applyBorder="1" applyAlignment="1">
      <alignment horizontal="center" vertical="center" wrapText="1"/>
    </xf>
    <xf numFmtId="166" fontId="7" fillId="0" borderId="73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75" fillId="0" borderId="64" xfId="0" applyNumberFormat="1" applyFont="1" applyBorder="1" applyAlignment="1">
      <alignment horizontal="center" vertical="center" wrapText="1"/>
    </xf>
    <xf numFmtId="166" fontId="7" fillId="0" borderId="74" xfId="0" applyNumberFormat="1" applyFont="1" applyBorder="1" applyAlignment="1">
      <alignment horizontal="center" vertical="center" wrapText="1"/>
    </xf>
    <xf numFmtId="166" fontId="7" fillId="0" borderId="78" xfId="0" applyNumberFormat="1" applyFont="1" applyBorder="1" applyAlignment="1">
      <alignment horizontal="center" vertical="center" wrapText="1"/>
    </xf>
    <xf numFmtId="166" fontId="4" fillId="0" borderId="0" xfId="58" applyNumberFormat="1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3" fillId="0" borderId="27" xfId="58" applyFont="1" applyBorder="1" applyAlignment="1">
      <alignment horizontal="center" vertical="center" wrapText="1"/>
      <protection/>
    </xf>
    <xf numFmtId="0" fontId="3" fillId="0" borderId="32" xfId="58" applyFont="1" applyBorder="1" applyAlignment="1">
      <alignment horizontal="center" vertical="center" wrapText="1"/>
      <protection/>
    </xf>
    <xf numFmtId="0" fontId="3" fillId="0" borderId="20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right"/>
    </xf>
    <xf numFmtId="0" fontId="7" fillId="0" borderId="22" xfId="58" applyFont="1" applyBorder="1" applyAlignment="1">
      <alignment horizontal="left"/>
      <protection/>
    </xf>
    <xf numFmtId="0" fontId="7" fillId="0" borderId="23" xfId="58" applyFont="1" applyBorder="1" applyAlignment="1">
      <alignment horizontal="left"/>
      <protection/>
    </xf>
    <xf numFmtId="0" fontId="17" fillId="0" borderId="64" xfId="58" applyFont="1" applyBorder="1" applyAlignment="1">
      <alignment horizontal="justify" vertical="center" wrapText="1"/>
      <protection/>
    </xf>
    <xf numFmtId="166" fontId="6" fillId="0" borderId="0" xfId="0" applyNumberFormat="1" applyFont="1" applyAlignment="1">
      <alignment horizontal="center" vertical="center" wrapText="1"/>
    </xf>
    <xf numFmtId="0" fontId="17" fillId="0" borderId="67" xfId="0" applyFont="1" applyBorder="1" applyAlignment="1" applyProtection="1">
      <alignment horizontal="left" indent="1"/>
      <protection locked="0"/>
    </xf>
    <xf numFmtId="0" fontId="17" fillId="0" borderId="79" xfId="0" applyFont="1" applyBorder="1" applyAlignment="1" applyProtection="1">
      <alignment horizontal="left" indent="1"/>
      <protection locked="0"/>
    </xf>
    <xf numFmtId="0" fontId="17" fillId="0" borderId="80" xfId="0" applyFont="1" applyBorder="1" applyAlignment="1" applyProtection="1">
      <alignment horizontal="left" indent="1"/>
      <protection locked="0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27" xfId="0" applyFont="1" applyBorder="1" applyAlignment="1" applyProtection="1">
      <alignment horizontal="right" indent="1"/>
      <protection locked="0"/>
    </xf>
    <xf numFmtId="0" fontId="17" fillId="0" borderId="47" xfId="0" applyFont="1" applyBorder="1" applyAlignment="1" applyProtection="1">
      <alignment horizontal="left" indent="1"/>
      <protection locked="0"/>
    </xf>
    <xf numFmtId="0" fontId="17" fillId="0" borderId="48" xfId="0" applyFont="1" applyBorder="1" applyAlignment="1" applyProtection="1">
      <alignment horizontal="left" indent="1"/>
      <protection locked="0"/>
    </xf>
    <xf numFmtId="0" fontId="17" fillId="0" borderId="81" xfId="0" applyFont="1" applyBorder="1" applyAlignment="1" applyProtection="1">
      <alignment horizontal="lef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2" xfId="0" applyFont="1" applyBorder="1" applyAlignment="1" applyProtection="1">
      <alignment horizontal="right" indent="1"/>
      <protection locked="0"/>
    </xf>
    <xf numFmtId="0" fontId="7" fillId="0" borderId="51" xfId="0" applyFont="1" applyBorder="1" applyAlignment="1">
      <alignment horizontal="left" indent="1"/>
    </xf>
    <xf numFmtId="0" fontId="7" fillId="0" borderId="52" xfId="0" applyFont="1" applyBorder="1" applyAlignment="1">
      <alignment horizontal="left" indent="1"/>
    </xf>
    <xf numFmtId="0" fontId="7" fillId="0" borderId="50" xfId="0" applyFont="1" applyBorder="1" applyAlignment="1">
      <alignment horizontal="left" indent="1"/>
    </xf>
    <xf numFmtId="0" fontId="15" fillId="0" borderId="23" xfId="0" applyFont="1" applyBorder="1" applyAlignment="1">
      <alignment horizontal="right" indent="1"/>
    </xf>
    <xf numFmtId="0" fontId="15" fillId="0" borderId="28" xfId="0" applyFont="1" applyBorder="1" applyAlignment="1">
      <alignment horizontal="right" inden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8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3" fontId="17" fillId="0" borderId="13" xfId="0" applyNumberFormat="1" applyFont="1" applyBorder="1" applyAlignment="1" applyProtection="1">
      <alignment horizontal="right" indent="1"/>
      <protection locked="0"/>
    </xf>
    <xf numFmtId="3" fontId="15" fillId="0" borderId="22" xfId="0" applyNumberFormat="1" applyFont="1" applyBorder="1" applyAlignment="1" applyProtection="1">
      <alignment horizontal="right" indent="1"/>
      <protection locked="0"/>
    </xf>
    <xf numFmtId="0" fontId="15" fillId="0" borderId="28" xfId="0" applyFont="1" applyBorder="1" applyAlignment="1" applyProtection="1">
      <alignment horizontal="right" indent="1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166" fontId="8" fillId="0" borderId="61" xfId="0" applyNumberFormat="1" applyFont="1" applyBorder="1" applyAlignment="1">
      <alignment horizontal="center" textRotation="180" wrapText="1"/>
    </xf>
    <xf numFmtId="166" fontId="7" fillId="0" borderId="75" xfId="0" applyNumberFormat="1" applyFont="1" applyBorder="1" applyAlignment="1">
      <alignment horizontal="left" vertical="center" wrapText="1" indent="2"/>
    </xf>
    <xf numFmtId="166" fontId="7" fillId="0" borderId="63" xfId="0" applyNumberFormat="1" applyFont="1" applyBorder="1" applyAlignment="1">
      <alignment horizontal="left" vertical="center" wrapText="1" indent="2"/>
    </xf>
    <xf numFmtId="166" fontId="7" fillId="0" borderId="77" xfId="0" applyNumberFormat="1" applyFont="1" applyBorder="1" applyAlignment="1">
      <alignment horizontal="center" vertical="center"/>
    </xf>
    <xf numFmtId="166" fontId="7" fillId="0" borderId="73" xfId="0" applyNumberFormat="1" applyFont="1" applyBorder="1" applyAlignment="1">
      <alignment horizontal="center" vertical="center"/>
    </xf>
    <xf numFmtId="166" fontId="7" fillId="0" borderId="67" xfId="0" applyNumberFormat="1" applyFont="1" applyBorder="1" applyAlignment="1">
      <alignment horizontal="center" vertical="center"/>
    </xf>
    <xf numFmtId="166" fontId="7" fillId="0" borderId="79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66" fontId="7" fillId="0" borderId="77" xfId="0" applyNumberFormat="1" applyFont="1" applyBorder="1" applyAlignment="1">
      <alignment horizontal="center" vertical="center" wrapText="1"/>
    </xf>
    <xf numFmtId="166" fontId="7" fillId="0" borderId="73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7" xfId="59" applyFont="1" applyBorder="1" applyAlignment="1">
      <alignment horizontal="left" vertical="center" indent="1"/>
      <protection/>
    </xf>
    <xf numFmtId="0" fontId="16" fillId="0" borderId="52" xfId="59" applyFont="1" applyBorder="1" applyAlignment="1">
      <alignment horizontal="left" vertical="center" indent="1"/>
      <protection/>
    </xf>
    <xf numFmtId="0" fontId="16" fillId="0" borderId="45" xfId="59" applyFont="1" applyBorder="1" applyAlignment="1">
      <alignment horizontal="left" vertical="center" indent="1"/>
      <protection/>
    </xf>
    <xf numFmtId="0" fontId="6" fillId="0" borderId="0" xfId="59" applyFont="1" applyAlignment="1">
      <alignment horizontal="center" wrapText="1"/>
      <protection/>
    </xf>
    <xf numFmtId="0" fontId="6" fillId="0" borderId="0" xfId="59" applyFont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8" fillId="0" borderId="61" xfId="0" applyFont="1" applyBorder="1" applyAlignment="1">
      <alignment horizontal="center" textRotation="180"/>
    </xf>
    <xf numFmtId="0" fontId="16" fillId="0" borderId="0" xfId="0" applyFont="1" applyAlignment="1">
      <alignment horizontal="right"/>
    </xf>
    <xf numFmtId="0" fontId="7" fillId="0" borderId="51" xfId="0" applyFont="1" applyBorder="1" applyAlignment="1">
      <alignment horizontal="left" vertical="center" indent="2"/>
    </xf>
    <xf numFmtId="0" fontId="7" fillId="0" borderId="50" xfId="0" applyFont="1" applyBorder="1" applyAlignment="1">
      <alignment horizontal="left" vertical="center" indent="2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">
      <selection activeCell="G100" sqref="G100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3" width="21.625" style="393" customWidth="1"/>
    <col min="4" max="4" width="9.00390625" style="42" customWidth="1"/>
    <col min="5" max="16384" width="9.375" style="42" customWidth="1"/>
  </cols>
  <sheetData>
    <row r="1" spans="1:3" ht="15.75" customHeight="1">
      <c r="A1" s="586" t="s">
        <v>15</v>
      </c>
      <c r="B1" s="586"/>
      <c r="C1" s="586"/>
    </row>
    <row r="2" spans="1:3" ht="15.75" customHeight="1" thickBot="1">
      <c r="A2" s="587" t="s">
        <v>152</v>
      </c>
      <c r="B2" s="587"/>
      <c r="C2" s="314" t="s">
        <v>589</v>
      </c>
    </row>
    <row r="3" spans="1:3" ht="37.5" customHeight="1" thickBot="1">
      <c r="A3" s="23" t="s">
        <v>70</v>
      </c>
      <c r="B3" s="24" t="s">
        <v>17</v>
      </c>
      <c r="C3" s="43" t="s">
        <v>624</v>
      </c>
    </row>
    <row r="4" spans="1:3" s="44" customFormat="1" ht="12" customHeight="1" thickBot="1">
      <c r="A4" s="419" t="s">
        <v>497</v>
      </c>
      <c r="B4" s="420" t="s">
        <v>498</v>
      </c>
      <c r="C4" s="421" t="s">
        <v>499</v>
      </c>
    </row>
    <row r="5" spans="1:3" s="1" customFormat="1" ht="12" customHeight="1" thickBot="1">
      <c r="A5" s="20" t="s">
        <v>18</v>
      </c>
      <c r="B5" s="21" t="s">
        <v>251</v>
      </c>
      <c r="C5" s="304">
        <f>+C6+C7+C8+C9+C10+C11</f>
        <v>227954169</v>
      </c>
    </row>
    <row r="6" spans="1:3" s="1" customFormat="1" ht="12" customHeight="1">
      <c r="A6" s="15" t="s">
        <v>99</v>
      </c>
      <c r="B6" s="424" t="s">
        <v>252</v>
      </c>
      <c r="C6" s="307">
        <v>74639835</v>
      </c>
    </row>
    <row r="7" spans="1:3" s="1" customFormat="1" ht="12" customHeight="1">
      <c r="A7" s="14" t="s">
        <v>100</v>
      </c>
      <c r="B7" s="425" t="s">
        <v>253</v>
      </c>
      <c r="C7" s="306">
        <v>93747550</v>
      </c>
    </row>
    <row r="8" spans="1:3" s="1" customFormat="1" ht="12" customHeight="1">
      <c r="A8" s="14" t="s">
        <v>101</v>
      </c>
      <c r="B8" s="425" t="s">
        <v>254</v>
      </c>
      <c r="C8" s="306">
        <v>55933154</v>
      </c>
    </row>
    <row r="9" spans="1:3" s="1" customFormat="1" ht="12" customHeight="1">
      <c r="A9" s="14" t="s">
        <v>102</v>
      </c>
      <c r="B9" s="425" t="s">
        <v>255</v>
      </c>
      <c r="C9" s="306">
        <v>3633630</v>
      </c>
    </row>
    <row r="10" spans="1:3" s="1" customFormat="1" ht="12" customHeight="1">
      <c r="A10" s="14" t="s">
        <v>149</v>
      </c>
      <c r="B10" s="300" t="s">
        <v>439</v>
      </c>
      <c r="C10" s="306"/>
    </row>
    <row r="11" spans="1:3" s="1" customFormat="1" ht="12" customHeight="1" thickBot="1">
      <c r="A11" s="16" t="s">
        <v>103</v>
      </c>
      <c r="B11" s="301" t="s">
        <v>440</v>
      </c>
      <c r="C11" s="306"/>
    </row>
    <row r="12" spans="1:3" s="1" customFormat="1" ht="12" customHeight="1" thickBot="1">
      <c r="A12" s="20" t="s">
        <v>19</v>
      </c>
      <c r="B12" s="299" t="s">
        <v>256</v>
      </c>
      <c r="C12" s="304">
        <f>+C13+C14+C15+C16+C17</f>
        <v>8710000</v>
      </c>
    </row>
    <row r="13" spans="1:3" s="1" customFormat="1" ht="12" customHeight="1">
      <c r="A13" s="15" t="s">
        <v>105</v>
      </c>
      <c r="B13" s="424" t="s">
        <v>257</v>
      </c>
      <c r="C13" s="307"/>
    </row>
    <row r="14" spans="1:3" s="1" customFormat="1" ht="12" customHeight="1">
      <c r="A14" s="14" t="s">
        <v>106</v>
      </c>
      <c r="B14" s="425" t="s">
        <v>258</v>
      </c>
      <c r="C14" s="306"/>
    </row>
    <row r="15" spans="1:3" s="1" customFormat="1" ht="12" customHeight="1">
      <c r="A15" s="14" t="s">
        <v>107</v>
      </c>
      <c r="B15" s="425" t="s">
        <v>429</v>
      </c>
      <c r="C15" s="306"/>
    </row>
    <row r="16" spans="1:3" s="1" customFormat="1" ht="12" customHeight="1">
      <c r="A16" s="14" t="s">
        <v>108</v>
      </c>
      <c r="B16" s="425" t="s">
        <v>430</v>
      </c>
      <c r="C16" s="306"/>
    </row>
    <row r="17" spans="1:3" s="1" customFormat="1" ht="12" customHeight="1">
      <c r="A17" s="14" t="s">
        <v>109</v>
      </c>
      <c r="B17" s="425" t="s">
        <v>259</v>
      </c>
      <c r="C17" s="306">
        <v>8710000</v>
      </c>
    </row>
    <row r="18" spans="1:3" s="1" customFormat="1" ht="12" customHeight="1" thickBot="1">
      <c r="A18" s="16" t="s">
        <v>118</v>
      </c>
      <c r="B18" s="301" t="s">
        <v>260</v>
      </c>
      <c r="C18" s="308"/>
    </row>
    <row r="19" spans="1:3" s="1" customFormat="1" ht="12" customHeight="1" thickBot="1">
      <c r="A19" s="20" t="s">
        <v>20</v>
      </c>
      <c r="B19" s="21" t="s">
        <v>261</v>
      </c>
      <c r="C19" s="304">
        <f>+C20+C21+C22+C23+C24</f>
        <v>45511000</v>
      </c>
    </row>
    <row r="20" spans="1:3" s="1" customFormat="1" ht="12" customHeight="1">
      <c r="A20" s="15" t="s">
        <v>88</v>
      </c>
      <c r="B20" s="424" t="s">
        <v>262</v>
      </c>
      <c r="C20" s="307">
        <v>45511000</v>
      </c>
    </row>
    <row r="21" spans="1:3" s="1" customFormat="1" ht="12" customHeight="1">
      <c r="A21" s="14" t="s">
        <v>89</v>
      </c>
      <c r="B21" s="425" t="s">
        <v>263</v>
      </c>
      <c r="C21" s="306"/>
    </row>
    <row r="22" spans="1:3" s="1" customFormat="1" ht="12" customHeight="1">
      <c r="A22" s="14" t="s">
        <v>90</v>
      </c>
      <c r="B22" s="425" t="s">
        <v>431</v>
      </c>
      <c r="C22" s="306"/>
    </row>
    <row r="23" spans="1:3" s="1" customFormat="1" ht="12" customHeight="1">
      <c r="A23" s="14" t="s">
        <v>91</v>
      </c>
      <c r="B23" s="425" t="s">
        <v>432</v>
      </c>
      <c r="C23" s="306"/>
    </row>
    <row r="24" spans="1:3" s="1" customFormat="1" ht="12" customHeight="1">
      <c r="A24" s="14" t="s">
        <v>170</v>
      </c>
      <c r="B24" s="425" t="s">
        <v>264</v>
      </c>
      <c r="C24" s="306"/>
    </row>
    <row r="25" spans="1:3" s="1" customFormat="1" ht="12" customHeight="1" thickBot="1">
      <c r="A25" s="16" t="s">
        <v>171</v>
      </c>
      <c r="B25" s="426" t="s">
        <v>265</v>
      </c>
      <c r="C25" s="308"/>
    </row>
    <row r="26" spans="1:3" s="1" customFormat="1" ht="12" customHeight="1" thickBot="1">
      <c r="A26" s="20" t="s">
        <v>172</v>
      </c>
      <c r="B26" s="21" t="s">
        <v>266</v>
      </c>
      <c r="C26" s="310">
        <f>+C27+C31+C32+C33</f>
        <v>51030000</v>
      </c>
    </row>
    <row r="27" spans="1:3" s="1" customFormat="1" ht="12" customHeight="1">
      <c r="A27" s="15" t="s">
        <v>267</v>
      </c>
      <c r="B27" s="424" t="s">
        <v>446</v>
      </c>
      <c r="C27" s="422">
        <f>+C28+C29+C30</f>
        <v>41000000</v>
      </c>
    </row>
    <row r="28" spans="1:3" s="1" customFormat="1" ht="12" customHeight="1">
      <c r="A28" s="14" t="s">
        <v>268</v>
      </c>
      <c r="B28" s="425" t="s">
        <v>273</v>
      </c>
      <c r="C28" s="306">
        <v>10000000</v>
      </c>
    </row>
    <row r="29" spans="1:3" s="1" customFormat="1" ht="12" customHeight="1">
      <c r="A29" s="14" t="s">
        <v>269</v>
      </c>
      <c r="B29" s="425" t="s">
        <v>274</v>
      </c>
      <c r="C29" s="306"/>
    </row>
    <row r="30" spans="1:3" s="1" customFormat="1" ht="12" customHeight="1">
      <c r="A30" s="14" t="s">
        <v>444</v>
      </c>
      <c r="B30" s="486" t="s">
        <v>445</v>
      </c>
      <c r="C30" s="306">
        <v>31000000</v>
      </c>
    </row>
    <row r="31" spans="1:3" s="1" customFormat="1" ht="12" customHeight="1">
      <c r="A31" s="14" t="s">
        <v>270</v>
      </c>
      <c r="B31" s="425" t="s">
        <v>275</v>
      </c>
      <c r="C31" s="306">
        <v>9700000</v>
      </c>
    </row>
    <row r="32" spans="1:3" s="1" customFormat="1" ht="12" customHeight="1">
      <c r="A32" s="14" t="s">
        <v>271</v>
      </c>
      <c r="B32" s="425" t="s">
        <v>276</v>
      </c>
      <c r="C32" s="306"/>
    </row>
    <row r="33" spans="1:3" s="1" customFormat="1" ht="12" customHeight="1" thickBot="1">
      <c r="A33" s="16" t="s">
        <v>272</v>
      </c>
      <c r="B33" s="426" t="s">
        <v>277</v>
      </c>
      <c r="C33" s="308">
        <v>330000</v>
      </c>
    </row>
    <row r="34" spans="1:3" s="1" customFormat="1" ht="12" customHeight="1" thickBot="1">
      <c r="A34" s="20" t="s">
        <v>22</v>
      </c>
      <c r="B34" s="21" t="s">
        <v>441</v>
      </c>
      <c r="C34" s="304">
        <f>SUM(C35:C45)</f>
        <v>191959831</v>
      </c>
    </row>
    <row r="35" spans="1:3" s="1" customFormat="1" ht="12" customHeight="1">
      <c r="A35" s="15" t="s">
        <v>92</v>
      </c>
      <c r="B35" s="424" t="s">
        <v>280</v>
      </c>
      <c r="C35" s="307"/>
    </row>
    <row r="36" spans="1:3" s="1" customFormat="1" ht="12" customHeight="1">
      <c r="A36" s="14" t="s">
        <v>93</v>
      </c>
      <c r="B36" s="425" t="s">
        <v>281</v>
      </c>
      <c r="C36" s="306">
        <v>5251000</v>
      </c>
    </row>
    <row r="37" spans="1:3" s="1" customFormat="1" ht="12" customHeight="1">
      <c r="A37" s="14" t="s">
        <v>94</v>
      </c>
      <c r="B37" s="425" t="s">
        <v>282</v>
      </c>
      <c r="C37" s="306">
        <v>4476000</v>
      </c>
    </row>
    <row r="38" spans="1:3" s="1" customFormat="1" ht="12" customHeight="1">
      <c r="A38" s="14" t="s">
        <v>174</v>
      </c>
      <c r="B38" s="425" t="s">
        <v>283</v>
      </c>
      <c r="C38" s="306">
        <v>270000</v>
      </c>
    </row>
    <row r="39" spans="1:3" s="1" customFormat="1" ht="12" customHeight="1">
      <c r="A39" s="14" t="s">
        <v>175</v>
      </c>
      <c r="B39" s="425" t="s">
        <v>284</v>
      </c>
      <c r="C39" s="306">
        <v>15896000</v>
      </c>
    </row>
    <row r="40" spans="1:3" s="1" customFormat="1" ht="12" customHeight="1">
      <c r="A40" s="14" t="s">
        <v>176</v>
      </c>
      <c r="B40" s="425" t="s">
        <v>285</v>
      </c>
      <c r="C40" s="308">
        <v>166025000</v>
      </c>
    </row>
    <row r="41" spans="1:3" s="1" customFormat="1" ht="12" customHeight="1">
      <c r="A41" s="14" t="s">
        <v>177</v>
      </c>
      <c r="B41" s="523" t="s">
        <v>286</v>
      </c>
      <c r="C41" s="408"/>
    </row>
    <row r="42" spans="1:3" s="1" customFormat="1" ht="12" customHeight="1">
      <c r="A42" s="14" t="s">
        <v>178</v>
      </c>
      <c r="B42" s="425" t="s">
        <v>287</v>
      </c>
      <c r="C42" s="307">
        <v>30000</v>
      </c>
    </row>
    <row r="43" spans="1:3" s="1" customFormat="1" ht="12" customHeight="1">
      <c r="A43" s="14" t="s">
        <v>278</v>
      </c>
      <c r="B43" s="425" t="s">
        <v>288</v>
      </c>
      <c r="C43" s="306"/>
    </row>
    <row r="44" spans="1:3" s="1" customFormat="1" ht="12" customHeight="1">
      <c r="A44" s="16" t="s">
        <v>279</v>
      </c>
      <c r="B44" s="426" t="s">
        <v>443</v>
      </c>
      <c r="C44" s="413"/>
    </row>
    <row r="45" spans="1:3" s="1" customFormat="1" ht="12" customHeight="1" thickBot="1">
      <c r="A45" s="16" t="s">
        <v>442</v>
      </c>
      <c r="B45" s="301" t="s">
        <v>289</v>
      </c>
      <c r="C45" s="413">
        <v>11831</v>
      </c>
    </row>
    <row r="46" spans="1:3" s="1" customFormat="1" ht="12" customHeight="1" thickBot="1">
      <c r="A46" s="20" t="s">
        <v>23</v>
      </c>
      <c r="B46" s="21" t="s">
        <v>290</v>
      </c>
      <c r="C46" s="304">
        <f>SUM(C47:C51)</f>
        <v>464263000</v>
      </c>
    </row>
    <row r="47" spans="1:3" s="1" customFormat="1" ht="12" customHeight="1">
      <c r="A47" s="15" t="s">
        <v>95</v>
      </c>
      <c r="B47" s="424" t="s">
        <v>294</v>
      </c>
      <c r="C47" s="462"/>
    </row>
    <row r="48" spans="1:3" s="1" customFormat="1" ht="12" customHeight="1">
      <c r="A48" s="14" t="s">
        <v>96</v>
      </c>
      <c r="B48" s="425" t="s">
        <v>295</v>
      </c>
      <c r="C48" s="309">
        <v>464263000</v>
      </c>
    </row>
    <row r="49" spans="1:3" s="1" customFormat="1" ht="12" customHeight="1">
      <c r="A49" s="14" t="s">
        <v>291</v>
      </c>
      <c r="B49" s="425" t="s">
        <v>296</v>
      </c>
      <c r="C49" s="309"/>
    </row>
    <row r="50" spans="1:3" s="1" customFormat="1" ht="12" customHeight="1">
      <c r="A50" s="14" t="s">
        <v>292</v>
      </c>
      <c r="B50" s="425" t="s">
        <v>297</v>
      </c>
      <c r="C50" s="309"/>
    </row>
    <row r="51" spans="1:3" s="1" customFormat="1" ht="12" customHeight="1" thickBot="1">
      <c r="A51" s="16" t="s">
        <v>293</v>
      </c>
      <c r="B51" s="301" t="s">
        <v>298</v>
      </c>
      <c r="C51" s="413"/>
    </row>
    <row r="52" spans="1:3" s="1" customFormat="1" ht="12" customHeight="1" thickBot="1">
      <c r="A52" s="20" t="s">
        <v>179</v>
      </c>
      <c r="B52" s="21" t="s">
        <v>299</v>
      </c>
      <c r="C52" s="304">
        <f>SUM(C53:C55)</f>
        <v>0</v>
      </c>
    </row>
    <row r="53" spans="1:3" s="1" customFormat="1" ht="12" customHeight="1">
      <c r="A53" s="15" t="s">
        <v>97</v>
      </c>
      <c r="B53" s="424" t="s">
        <v>300</v>
      </c>
      <c r="C53" s="307"/>
    </row>
    <row r="54" spans="1:3" s="1" customFormat="1" ht="12" customHeight="1">
      <c r="A54" s="14" t="s">
        <v>98</v>
      </c>
      <c r="B54" s="425" t="s">
        <v>433</v>
      </c>
      <c r="C54" s="306"/>
    </row>
    <row r="55" spans="1:3" s="1" customFormat="1" ht="12" customHeight="1">
      <c r="A55" s="14" t="s">
        <v>303</v>
      </c>
      <c r="B55" s="425" t="s">
        <v>301</v>
      </c>
      <c r="C55" s="306"/>
    </row>
    <row r="56" spans="1:3" s="1" customFormat="1" ht="12" customHeight="1" thickBot="1">
      <c r="A56" s="16" t="s">
        <v>304</v>
      </c>
      <c r="B56" s="301" t="s">
        <v>302</v>
      </c>
      <c r="C56" s="308"/>
    </row>
    <row r="57" spans="1:3" s="1" customFormat="1" ht="12" customHeight="1" thickBot="1">
      <c r="A57" s="20" t="s">
        <v>25</v>
      </c>
      <c r="B57" s="299" t="s">
        <v>305</v>
      </c>
      <c r="C57" s="304">
        <f>SUM(C58:C60)</f>
        <v>44915000</v>
      </c>
    </row>
    <row r="58" spans="1:3" s="1" customFormat="1" ht="12" customHeight="1">
      <c r="A58" s="15" t="s">
        <v>180</v>
      </c>
      <c r="B58" s="424" t="s">
        <v>307</v>
      </c>
      <c r="C58" s="309"/>
    </row>
    <row r="59" spans="1:3" s="1" customFormat="1" ht="12" customHeight="1">
      <c r="A59" s="14" t="s">
        <v>181</v>
      </c>
      <c r="B59" s="425" t="s">
        <v>434</v>
      </c>
      <c r="C59" s="309"/>
    </row>
    <row r="60" spans="1:3" s="1" customFormat="1" ht="12" customHeight="1">
      <c r="A60" s="14" t="s">
        <v>228</v>
      </c>
      <c r="B60" s="425" t="s">
        <v>308</v>
      </c>
      <c r="C60" s="309">
        <v>44915000</v>
      </c>
    </row>
    <row r="61" spans="1:3" s="1" customFormat="1" ht="12" customHeight="1" thickBot="1">
      <c r="A61" s="16" t="s">
        <v>306</v>
      </c>
      <c r="B61" s="301" t="s">
        <v>309</v>
      </c>
      <c r="C61" s="309"/>
    </row>
    <row r="62" spans="1:3" s="1" customFormat="1" ht="12" customHeight="1" thickBot="1">
      <c r="A62" s="493" t="s">
        <v>486</v>
      </c>
      <c r="B62" s="21" t="s">
        <v>310</v>
      </c>
      <c r="C62" s="310">
        <f>+C5+C12+C19+C26+C34+C46+C52+C57</f>
        <v>1034343000</v>
      </c>
    </row>
    <row r="63" spans="1:3" s="1" customFormat="1" ht="12" customHeight="1" thickBot="1">
      <c r="A63" s="465" t="s">
        <v>311</v>
      </c>
      <c r="B63" s="299" t="s">
        <v>312</v>
      </c>
      <c r="C63" s="304">
        <f>SUM(C64:C66)</f>
        <v>0</v>
      </c>
    </row>
    <row r="64" spans="1:3" s="1" customFormat="1" ht="12" customHeight="1">
      <c r="A64" s="15" t="s">
        <v>343</v>
      </c>
      <c r="B64" s="424" t="s">
        <v>313</v>
      </c>
      <c r="C64" s="309"/>
    </row>
    <row r="65" spans="1:3" s="1" customFormat="1" ht="12" customHeight="1">
      <c r="A65" s="14" t="s">
        <v>352</v>
      </c>
      <c r="B65" s="425" t="s">
        <v>314</v>
      </c>
      <c r="C65" s="309"/>
    </row>
    <row r="66" spans="1:3" s="1" customFormat="1" ht="12" customHeight="1" thickBot="1">
      <c r="A66" s="16" t="s">
        <v>353</v>
      </c>
      <c r="B66" s="487" t="s">
        <v>471</v>
      </c>
      <c r="C66" s="309"/>
    </row>
    <row r="67" spans="1:3" s="1" customFormat="1" ht="12" customHeight="1" thickBot="1">
      <c r="A67" s="465" t="s">
        <v>316</v>
      </c>
      <c r="B67" s="299" t="s">
        <v>317</v>
      </c>
      <c r="C67" s="304">
        <f>SUM(C68:C71)</f>
        <v>0</v>
      </c>
    </row>
    <row r="68" spans="1:3" s="1" customFormat="1" ht="12" customHeight="1">
      <c r="A68" s="15" t="s">
        <v>150</v>
      </c>
      <c r="B68" s="424" t="s">
        <v>318</v>
      </c>
      <c r="C68" s="309"/>
    </row>
    <row r="69" spans="1:3" s="1" customFormat="1" ht="12" customHeight="1">
      <c r="A69" s="14" t="s">
        <v>151</v>
      </c>
      <c r="B69" s="425" t="s">
        <v>319</v>
      </c>
      <c r="C69" s="309"/>
    </row>
    <row r="70" spans="1:3" s="1" customFormat="1" ht="12" customHeight="1">
      <c r="A70" s="14" t="s">
        <v>344</v>
      </c>
      <c r="B70" s="425" t="s">
        <v>320</v>
      </c>
      <c r="C70" s="309"/>
    </row>
    <row r="71" spans="1:3" s="1" customFormat="1" ht="12" customHeight="1" thickBot="1">
      <c r="A71" s="16" t="s">
        <v>345</v>
      </c>
      <c r="B71" s="301" t="s">
        <v>321</v>
      </c>
      <c r="C71" s="309"/>
    </row>
    <row r="72" spans="1:3" s="1" customFormat="1" ht="12" customHeight="1" thickBot="1">
      <c r="A72" s="465" t="s">
        <v>322</v>
      </c>
      <c r="B72" s="299" t="s">
        <v>323</v>
      </c>
      <c r="C72" s="304">
        <f>SUM(C73:C74)</f>
        <v>228274000</v>
      </c>
    </row>
    <row r="73" spans="1:3" s="1" customFormat="1" ht="12" customHeight="1">
      <c r="A73" s="15" t="s">
        <v>346</v>
      </c>
      <c r="B73" s="424" t="s">
        <v>324</v>
      </c>
      <c r="C73" s="309">
        <v>228274000</v>
      </c>
    </row>
    <row r="74" spans="1:3" s="1" customFormat="1" ht="12" customHeight="1" thickBot="1">
      <c r="A74" s="16" t="s">
        <v>347</v>
      </c>
      <c r="B74" s="301" t="s">
        <v>325</v>
      </c>
      <c r="C74" s="309"/>
    </row>
    <row r="75" spans="1:3" s="1" customFormat="1" ht="12" customHeight="1" thickBot="1">
      <c r="A75" s="465" t="s">
        <v>326</v>
      </c>
      <c r="B75" s="299" t="s">
        <v>327</v>
      </c>
      <c r="C75" s="304">
        <f>SUM(C76:C78)</f>
        <v>0</v>
      </c>
    </row>
    <row r="76" spans="1:3" s="1" customFormat="1" ht="12" customHeight="1">
      <c r="A76" s="15" t="s">
        <v>348</v>
      </c>
      <c r="B76" s="424" t="s">
        <v>328</v>
      </c>
      <c r="C76" s="309"/>
    </row>
    <row r="77" spans="1:3" s="1" customFormat="1" ht="12" customHeight="1">
      <c r="A77" s="14" t="s">
        <v>349</v>
      </c>
      <c r="B77" s="425" t="s">
        <v>329</v>
      </c>
      <c r="C77" s="309"/>
    </row>
    <row r="78" spans="1:3" s="1" customFormat="1" ht="12" customHeight="1" thickBot="1">
      <c r="A78" s="16" t="s">
        <v>350</v>
      </c>
      <c r="B78" s="301" t="s">
        <v>330</v>
      </c>
      <c r="C78" s="309"/>
    </row>
    <row r="79" spans="1:3" s="1" customFormat="1" ht="12" customHeight="1" thickBot="1">
      <c r="A79" s="465" t="s">
        <v>331</v>
      </c>
      <c r="B79" s="299" t="s">
        <v>351</v>
      </c>
      <c r="C79" s="304">
        <f>SUM(C80:C83)</f>
        <v>0</v>
      </c>
    </row>
    <row r="80" spans="1:3" s="1" customFormat="1" ht="12" customHeight="1">
      <c r="A80" s="428" t="s">
        <v>332</v>
      </c>
      <c r="B80" s="424" t="s">
        <v>333</v>
      </c>
      <c r="C80" s="309"/>
    </row>
    <row r="81" spans="1:3" s="1" customFormat="1" ht="12" customHeight="1">
      <c r="A81" s="429" t="s">
        <v>334</v>
      </c>
      <c r="B81" s="425" t="s">
        <v>335</v>
      </c>
      <c r="C81" s="309"/>
    </row>
    <row r="82" spans="1:3" s="1" customFormat="1" ht="12" customHeight="1">
      <c r="A82" s="429" t="s">
        <v>336</v>
      </c>
      <c r="B82" s="425" t="s">
        <v>337</v>
      </c>
      <c r="C82" s="309"/>
    </row>
    <row r="83" spans="1:3" s="1" customFormat="1" ht="12" customHeight="1" thickBot="1">
      <c r="A83" s="430" t="s">
        <v>338</v>
      </c>
      <c r="B83" s="301" t="s">
        <v>339</v>
      </c>
      <c r="C83" s="309"/>
    </row>
    <row r="84" spans="1:3" s="1" customFormat="1" ht="12" customHeight="1" thickBot="1">
      <c r="A84" s="465" t="s">
        <v>340</v>
      </c>
      <c r="B84" s="299" t="s">
        <v>485</v>
      </c>
      <c r="C84" s="463"/>
    </row>
    <row r="85" spans="1:3" s="1" customFormat="1" ht="13.5" customHeight="1" thickBot="1">
      <c r="A85" s="465" t="s">
        <v>342</v>
      </c>
      <c r="B85" s="299" t="s">
        <v>341</v>
      </c>
      <c r="C85" s="463"/>
    </row>
    <row r="86" spans="1:3" s="1" customFormat="1" ht="15.75" customHeight="1" thickBot="1">
      <c r="A86" s="465" t="s">
        <v>354</v>
      </c>
      <c r="B86" s="431" t="s">
        <v>488</v>
      </c>
      <c r="C86" s="310">
        <f>+C63+C67+C72+C75+C79+C85+C84</f>
        <v>228274000</v>
      </c>
    </row>
    <row r="87" spans="1:3" s="1" customFormat="1" ht="16.5" customHeight="1" thickBot="1">
      <c r="A87" s="466" t="s">
        <v>487</v>
      </c>
      <c r="B87" s="432" t="s">
        <v>489</v>
      </c>
      <c r="C87" s="310">
        <f>+C62+C86</f>
        <v>1262617000</v>
      </c>
    </row>
    <row r="88" spans="1:3" s="1" customFormat="1" ht="83.25" customHeight="1">
      <c r="A88" s="5"/>
      <c r="B88" s="6"/>
      <c r="C88" s="311"/>
    </row>
    <row r="89" spans="1:3" ht="16.5" customHeight="1">
      <c r="A89" s="586" t="s">
        <v>47</v>
      </c>
      <c r="B89" s="586"/>
      <c r="C89" s="586"/>
    </row>
    <row r="90" spans="1:3" ht="16.5" customHeight="1" thickBot="1">
      <c r="A90" s="588" t="s">
        <v>153</v>
      </c>
      <c r="B90" s="588"/>
      <c r="C90" s="145" t="s">
        <v>227</v>
      </c>
    </row>
    <row r="91" spans="1:3" ht="37.5" customHeight="1" thickBot="1">
      <c r="A91" s="23" t="s">
        <v>70</v>
      </c>
      <c r="B91" s="24" t="s">
        <v>48</v>
      </c>
      <c r="C91" s="43" t="str">
        <f>+C3</f>
        <v>2019. évi előirányzat</v>
      </c>
    </row>
    <row r="92" spans="1:3" s="44" customFormat="1" ht="12" customHeight="1" thickBot="1">
      <c r="A92" s="35" t="s">
        <v>497</v>
      </c>
      <c r="B92" s="36" t="s">
        <v>498</v>
      </c>
      <c r="C92" s="37" t="s">
        <v>499</v>
      </c>
    </row>
    <row r="93" spans="1:3" ht="12" customHeight="1" thickBot="1">
      <c r="A93" s="22" t="s">
        <v>18</v>
      </c>
      <c r="B93" s="29" t="s">
        <v>447</v>
      </c>
      <c r="C93" s="303">
        <f>C94+C95+C96+C97+C98+C111</f>
        <v>537019537</v>
      </c>
    </row>
    <row r="94" spans="1:3" ht="12" customHeight="1">
      <c r="A94" s="17" t="s">
        <v>99</v>
      </c>
      <c r="B94" s="10" t="s">
        <v>49</v>
      </c>
      <c r="C94" s="305">
        <v>171527000</v>
      </c>
    </row>
    <row r="95" spans="1:3" ht="12" customHeight="1">
      <c r="A95" s="14" t="s">
        <v>100</v>
      </c>
      <c r="B95" s="8" t="s">
        <v>182</v>
      </c>
      <c r="C95" s="306">
        <v>33922300</v>
      </c>
    </row>
    <row r="96" spans="1:3" ht="12" customHeight="1">
      <c r="A96" s="14" t="s">
        <v>101</v>
      </c>
      <c r="B96" s="8" t="s">
        <v>141</v>
      </c>
      <c r="C96" s="308">
        <v>311358237</v>
      </c>
    </row>
    <row r="97" spans="1:3" ht="12" customHeight="1">
      <c r="A97" s="14" t="s">
        <v>102</v>
      </c>
      <c r="B97" s="11" t="s">
        <v>183</v>
      </c>
      <c r="C97" s="308">
        <v>4423000</v>
      </c>
    </row>
    <row r="98" spans="1:3" ht="12" customHeight="1">
      <c r="A98" s="14" t="s">
        <v>113</v>
      </c>
      <c r="B98" s="19" t="s">
        <v>184</v>
      </c>
      <c r="C98" s="308">
        <v>3100000</v>
      </c>
    </row>
    <row r="99" spans="1:3" ht="12" customHeight="1">
      <c r="A99" s="14" t="s">
        <v>103</v>
      </c>
      <c r="B99" s="8" t="s">
        <v>452</v>
      </c>
      <c r="C99" s="308"/>
    </row>
    <row r="100" spans="1:3" ht="12" customHeight="1">
      <c r="A100" s="14" t="s">
        <v>104</v>
      </c>
      <c r="B100" s="150" t="s">
        <v>451</v>
      </c>
      <c r="C100" s="308"/>
    </row>
    <row r="101" spans="1:3" ht="12" customHeight="1">
      <c r="A101" s="14" t="s">
        <v>114</v>
      </c>
      <c r="B101" s="150" t="s">
        <v>450</v>
      </c>
      <c r="C101" s="308"/>
    </row>
    <row r="102" spans="1:3" ht="12" customHeight="1">
      <c r="A102" s="14" t="s">
        <v>115</v>
      </c>
      <c r="B102" s="148" t="s">
        <v>357</v>
      </c>
      <c r="C102" s="308"/>
    </row>
    <row r="103" spans="1:3" ht="12" customHeight="1">
      <c r="A103" s="14" t="s">
        <v>116</v>
      </c>
      <c r="B103" s="149" t="s">
        <v>358</v>
      </c>
      <c r="C103" s="308"/>
    </row>
    <row r="104" spans="1:3" ht="12" customHeight="1">
      <c r="A104" s="14" t="s">
        <v>117</v>
      </c>
      <c r="B104" s="149" t="s">
        <v>359</v>
      </c>
      <c r="C104" s="308"/>
    </row>
    <row r="105" spans="1:3" ht="12" customHeight="1">
      <c r="A105" s="14" t="s">
        <v>119</v>
      </c>
      <c r="B105" s="148" t="s">
        <v>360</v>
      </c>
      <c r="C105" s="308">
        <v>573000</v>
      </c>
    </row>
    <row r="106" spans="1:3" ht="12" customHeight="1">
      <c r="A106" s="14" t="s">
        <v>185</v>
      </c>
      <c r="B106" s="148" t="s">
        <v>361</v>
      </c>
      <c r="C106" s="308"/>
    </row>
    <row r="107" spans="1:3" ht="12" customHeight="1">
      <c r="A107" s="14" t="s">
        <v>355</v>
      </c>
      <c r="B107" s="149" t="s">
        <v>362</v>
      </c>
      <c r="C107" s="308"/>
    </row>
    <row r="108" spans="1:3" ht="12" customHeight="1">
      <c r="A108" s="13" t="s">
        <v>356</v>
      </c>
      <c r="B108" s="150" t="s">
        <v>363</v>
      </c>
      <c r="C108" s="308"/>
    </row>
    <row r="109" spans="1:3" ht="12" customHeight="1">
      <c r="A109" s="14" t="s">
        <v>448</v>
      </c>
      <c r="B109" s="150" t="s">
        <v>364</v>
      </c>
      <c r="C109" s="308"/>
    </row>
    <row r="110" spans="1:3" ht="12" customHeight="1">
      <c r="A110" s="16" t="s">
        <v>449</v>
      </c>
      <c r="B110" s="150" t="s">
        <v>365</v>
      </c>
      <c r="C110" s="308">
        <v>2527000</v>
      </c>
    </row>
    <row r="111" spans="1:3" ht="12" customHeight="1">
      <c r="A111" s="14" t="s">
        <v>453</v>
      </c>
      <c r="B111" s="11" t="s">
        <v>50</v>
      </c>
      <c r="C111" s="306">
        <v>12689000</v>
      </c>
    </row>
    <row r="112" spans="1:3" ht="12" customHeight="1">
      <c r="A112" s="14" t="s">
        <v>454</v>
      </c>
      <c r="B112" s="8" t="s">
        <v>456</v>
      </c>
      <c r="C112" s="306">
        <v>10119000</v>
      </c>
    </row>
    <row r="113" spans="1:3" ht="12" customHeight="1" thickBot="1">
      <c r="A113" s="18" t="s">
        <v>455</v>
      </c>
      <c r="B113" s="491" t="s">
        <v>457</v>
      </c>
      <c r="C113" s="312">
        <v>2570000</v>
      </c>
    </row>
    <row r="114" spans="1:3" ht="12" customHeight="1" thickBot="1">
      <c r="A114" s="488" t="s">
        <v>19</v>
      </c>
      <c r="B114" s="489" t="s">
        <v>366</v>
      </c>
      <c r="C114" s="490">
        <f>+C115+C117+C119</f>
        <v>711686000</v>
      </c>
    </row>
    <row r="115" spans="1:3" ht="12" customHeight="1">
      <c r="A115" s="15" t="s">
        <v>105</v>
      </c>
      <c r="B115" s="8" t="s">
        <v>226</v>
      </c>
      <c r="C115" s="307">
        <v>673625000</v>
      </c>
    </row>
    <row r="116" spans="1:3" ht="12" customHeight="1">
      <c r="A116" s="15" t="s">
        <v>106</v>
      </c>
      <c r="B116" s="12" t="s">
        <v>370</v>
      </c>
      <c r="C116" s="307">
        <v>13815000</v>
      </c>
    </row>
    <row r="117" spans="1:3" ht="12" customHeight="1">
      <c r="A117" s="15" t="s">
        <v>107</v>
      </c>
      <c r="B117" s="12" t="s">
        <v>186</v>
      </c>
      <c r="C117" s="306">
        <v>28862000</v>
      </c>
    </row>
    <row r="118" spans="1:3" ht="12" customHeight="1">
      <c r="A118" s="15" t="s">
        <v>108</v>
      </c>
      <c r="B118" s="12" t="s">
        <v>371</v>
      </c>
      <c r="C118" s="275">
        <v>28862000</v>
      </c>
    </row>
    <row r="119" spans="1:3" ht="12" customHeight="1">
      <c r="A119" s="15" t="s">
        <v>109</v>
      </c>
      <c r="B119" s="301" t="s">
        <v>229</v>
      </c>
      <c r="C119" s="275">
        <v>9199000</v>
      </c>
    </row>
    <row r="120" spans="1:3" ht="12" customHeight="1">
      <c r="A120" s="15" t="s">
        <v>118</v>
      </c>
      <c r="B120" s="300" t="s">
        <v>435</v>
      </c>
      <c r="C120" s="275"/>
    </row>
    <row r="121" spans="1:3" ht="12" customHeight="1">
      <c r="A121" s="15" t="s">
        <v>120</v>
      </c>
      <c r="B121" s="423" t="s">
        <v>376</v>
      </c>
      <c r="C121" s="275"/>
    </row>
    <row r="122" spans="1:3" ht="15.75">
      <c r="A122" s="15" t="s">
        <v>187</v>
      </c>
      <c r="B122" s="149" t="s">
        <v>359</v>
      </c>
      <c r="C122" s="275"/>
    </row>
    <row r="123" spans="1:3" ht="12" customHeight="1">
      <c r="A123" s="15" t="s">
        <v>188</v>
      </c>
      <c r="B123" s="149" t="s">
        <v>375</v>
      </c>
      <c r="C123" s="275"/>
    </row>
    <row r="124" spans="1:3" ht="12" customHeight="1">
      <c r="A124" s="15" t="s">
        <v>189</v>
      </c>
      <c r="B124" s="149" t="s">
        <v>374</v>
      </c>
      <c r="C124" s="275"/>
    </row>
    <row r="125" spans="1:3" ht="12" customHeight="1">
      <c r="A125" s="15" t="s">
        <v>367</v>
      </c>
      <c r="B125" s="149" t="s">
        <v>362</v>
      </c>
      <c r="C125" s="275"/>
    </row>
    <row r="126" spans="1:3" ht="12" customHeight="1">
      <c r="A126" s="15" t="s">
        <v>368</v>
      </c>
      <c r="B126" s="149" t="s">
        <v>373</v>
      </c>
      <c r="C126" s="275"/>
    </row>
    <row r="127" spans="1:3" ht="16.5" thickBot="1">
      <c r="A127" s="13" t="s">
        <v>369</v>
      </c>
      <c r="B127" s="149" t="s">
        <v>372</v>
      </c>
      <c r="C127" s="277">
        <v>9199000</v>
      </c>
    </row>
    <row r="128" spans="1:3" ht="12" customHeight="1" thickBot="1">
      <c r="A128" s="20" t="s">
        <v>20</v>
      </c>
      <c r="B128" s="137" t="s">
        <v>458</v>
      </c>
      <c r="C128" s="304">
        <f>+C93+C114</f>
        <v>1248705537</v>
      </c>
    </row>
    <row r="129" spans="1:3" ht="12" customHeight="1" thickBot="1">
      <c r="A129" s="20" t="s">
        <v>21</v>
      </c>
      <c r="B129" s="137" t="s">
        <v>459</v>
      </c>
      <c r="C129" s="304">
        <f>+C130+C131+C132</f>
        <v>6075000</v>
      </c>
    </row>
    <row r="130" spans="1:3" ht="12" customHeight="1">
      <c r="A130" s="15" t="s">
        <v>267</v>
      </c>
      <c r="B130" s="12" t="s">
        <v>466</v>
      </c>
      <c r="C130" s="275">
        <v>6075000</v>
      </c>
    </row>
    <row r="131" spans="1:3" ht="12" customHeight="1">
      <c r="A131" s="15" t="s">
        <v>270</v>
      </c>
      <c r="B131" s="12" t="s">
        <v>467</v>
      </c>
      <c r="C131" s="275"/>
    </row>
    <row r="132" spans="1:3" ht="12" customHeight="1" thickBot="1">
      <c r="A132" s="13" t="s">
        <v>271</v>
      </c>
      <c r="B132" s="12" t="s">
        <v>468</v>
      </c>
      <c r="C132" s="275"/>
    </row>
    <row r="133" spans="1:3" ht="12" customHeight="1" thickBot="1">
      <c r="A133" s="20" t="s">
        <v>22</v>
      </c>
      <c r="B133" s="137" t="s">
        <v>460</v>
      </c>
      <c r="C133" s="304">
        <f>SUM(C134:C139)</f>
        <v>0</v>
      </c>
    </row>
    <row r="134" spans="1:3" ht="12" customHeight="1">
      <c r="A134" s="15" t="s">
        <v>92</v>
      </c>
      <c r="B134" s="9" t="s">
        <v>469</v>
      </c>
      <c r="C134" s="275"/>
    </row>
    <row r="135" spans="1:3" ht="12" customHeight="1">
      <c r="A135" s="15" t="s">
        <v>93</v>
      </c>
      <c r="B135" s="9" t="s">
        <v>461</v>
      </c>
      <c r="C135" s="275"/>
    </row>
    <row r="136" spans="1:3" ht="12" customHeight="1">
      <c r="A136" s="15" t="s">
        <v>94</v>
      </c>
      <c r="B136" s="9" t="s">
        <v>462</v>
      </c>
      <c r="C136" s="275"/>
    </row>
    <row r="137" spans="1:3" ht="12" customHeight="1">
      <c r="A137" s="15" t="s">
        <v>174</v>
      </c>
      <c r="B137" s="9" t="s">
        <v>463</v>
      </c>
      <c r="C137" s="275"/>
    </row>
    <row r="138" spans="1:3" ht="12" customHeight="1">
      <c r="A138" s="15" t="s">
        <v>175</v>
      </c>
      <c r="B138" s="9" t="s">
        <v>464</v>
      </c>
      <c r="C138" s="275"/>
    </row>
    <row r="139" spans="1:3" ht="12" customHeight="1" thickBot="1">
      <c r="A139" s="13" t="s">
        <v>176</v>
      </c>
      <c r="B139" s="9" t="s">
        <v>465</v>
      </c>
      <c r="C139" s="275"/>
    </row>
    <row r="140" spans="1:3" ht="12" customHeight="1" thickBot="1">
      <c r="A140" s="20" t="s">
        <v>23</v>
      </c>
      <c r="B140" s="137" t="s">
        <v>473</v>
      </c>
      <c r="C140" s="310">
        <f>+C141+C142+C143+C144</f>
        <v>7836463</v>
      </c>
    </row>
    <row r="141" spans="1:3" ht="12" customHeight="1">
      <c r="A141" s="15" t="s">
        <v>95</v>
      </c>
      <c r="B141" s="9" t="s">
        <v>377</v>
      </c>
      <c r="C141" s="275"/>
    </row>
    <row r="142" spans="1:3" ht="12" customHeight="1">
      <c r="A142" s="15" t="s">
        <v>96</v>
      </c>
      <c r="B142" s="9" t="s">
        <v>378</v>
      </c>
      <c r="C142" s="275">
        <v>7836463</v>
      </c>
    </row>
    <row r="143" spans="1:3" ht="12" customHeight="1">
      <c r="A143" s="15" t="s">
        <v>291</v>
      </c>
      <c r="B143" s="9" t="s">
        <v>474</v>
      </c>
      <c r="C143" s="275"/>
    </row>
    <row r="144" spans="1:3" ht="12" customHeight="1" thickBot="1">
      <c r="A144" s="13" t="s">
        <v>292</v>
      </c>
      <c r="B144" s="7" t="s">
        <v>397</v>
      </c>
      <c r="C144" s="275"/>
    </row>
    <row r="145" spans="1:3" ht="12" customHeight="1" thickBot="1">
      <c r="A145" s="20" t="s">
        <v>24</v>
      </c>
      <c r="B145" s="137" t="s">
        <v>475</v>
      </c>
      <c r="C145" s="313">
        <f>SUM(C146:C150)</f>
        <v>0</v>
      </c>
    </row>
    <row r="146" spans="1:3" ht="12" customHeight="1">
      <c r="A146" s="15" t="s">
        <v>97</v>
      </c>
      <c r="B146" s="9" t="s">
        <v>470</v>
      </c>
      <c r="C146" s="275"/>
    </row>
    <row r="147" spans="1:3" ht="12" customHeight="1">
      <c r="A147" s="15" t="s">
        <v>98</v>
      </c>
      <c r="B147" s="9" t="s">
        <v>477</v>
      </c>
      <c r="C147" s="275"/>
    </row>
    <row r="148" spans="1:3" ht="12" customHeight="1">
      <c r="A148" s="15" t="s">
        <v>303</v>
      </c>
      <c r="B148" s="9" t="s">
        <v>472</v>
      </c>
      <c r="C148" s="275"/>
    </row>
    <row r="149" spans="1:3" ht="12" customHeight="1">
      <c r="A149" s="15" t="s">
        <v>304</v>
      </c>
      <c r="B149" s="9" t="s">
        <v>478</v>
      </c>
      <c r="C149" s="275"/>
    </row>
    <row r="150" spans="1:3" ht="12" customHeight="1" thickBot="1">
      <c r="A150" s="15" t="s">
        <v>476</v>
      </c>
      <c r="B150" s="9" t="s">
        <v>479</v>
      </c>
      <c r="C150" s="275"/>
    </row>
    <row r="151" spans="1:3" ht="12" customHeight="1" thickBot="1">
      <c r="A151" s="20" t="s">
        <v>25</v>
      </c>
      <c r="B151" s="137" t="s">
        <v>480</v>
      </c>
      <c r="C151" s="492"/>
    </row>
    <row r="152" spans="1:3" ht="12" customHeight="1" thickBot="1">
      <c r="A152" s="20" t="s">
        <v>26</v>
      </c>
      <c r="B152" s="137" t="s">
        <v>481</v>
      </c>
      <c r="C152" s="492"/>
    </row>
    <row r="153" spans="1:9" ht="15" customHeight="1" thickBot="1">
      <c r="A153" s="20" t="s">
        <v>27</v>
      </c>
      <c r="B153" s="137" t="s">
        <v>483</v>
      </c>
      <c r="C153" s="433">
        <f>+C129+C133+C140+C145+C151+C152</f>
        <v>13911463</v>
      </c>
      <c r="F153" s="45"/>
      <c r="G153" s="138"/>
      <c r="H153" s="138"/>
      <c r="I153" s="138"/>
    </row>
    <row r="154" spans="1:3" s="1" customFormat="1" ht="12.75" customHeight="1" thickBot="1">
      <c r="A154" s="302" t="s">
        <v>28</v>
      </c>
      <c r="B154" s="392" t="s">
        <v>482</v>
      </c>
      <c r="C154" s="433">
        <f>+C128+C153</f>
        <v>1262617000</v>
      </c>
    </row>
    <row r="155" ht="7.5" customHeight="1"/>
    <row r="156" spans="1:3" ht="15.75">
      <c r="A156" s="589" t="s">
        <v>379</v>
      </c>
      <c r="B156" s="589"/>
      <c r="C156" s="589"/>
    </row>
    <row r="157" spans="1:3" ht="15" customHeight="1" thickBot="1">
      <c r="A157" s="587" t="s">
        <v>154</v>
      </c>
      <c r="B157" s="587"/>
      <c r="C157" s="314" t="s">
        <v>227</v>
      </c>
    </row>
    <row r="158" spans="1:3" ht="13.5" customHeight="1" thickBot="1">
      <c r="A158" s="20">
        <v>1</v>
      </c>
      <c r="B158" s="28" t="s">
        <v>484</v>
      </c>
      <c r="C158" s="304">
        <f>+C62-C128</f>
        <v>-214362537</v>
      </c>
    </row>
    <row r="159" spans="1:3" ht="27.75" customHeight="1" thickBot="1">
      <c r="A159" s="20" t="s">
        <v>19</v>
      </c>
      <c r="B159" s="28" t="s">
        <v>490</v>
      </c>
      <c r="C159" s="304">
        <f>+C86-C153</f>
        <v>214362537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2019. ÉVI KÖLTSÉGVETÉSÉNEK ÖSSZEVONT MÉRLEGE&amp;R&amp;"Times New Roman CE,Félkövér dőlt"&amp;11 1.1. melléklet a 3/2019. (III. 8.) önkormányzati rendelethez
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zoomScale="130" zoomScaleNormal="130" workbookViewId="0" topLeftCell="A4">
      <selection activeCell="E12" sqref="E12"/>
    </sheetView>
  </sheetViews>
  <sheetFormatPr defaultColWidth="9.00390625" defaultRowHeight="12.75"/>
  <cols>
    <col min="1" max="1" width="47.1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46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5.5" customHeight="1">
      <c r="A1" s="608" t="s">
        <v>0</v>
      </c>
      <c r="B1" s="608"/>
      <c r="C1" s="608"/>
      <c r="D1" s="608"/>
      <c r="E1" s="608"/>
      <c r="F1" s="608"/>
    </row>
    <row r="2" ht="22.5" customHeight="1" thickBot="1">
      <c r="F2" s="54" t="s">
        <v>600</v>
      </c>
    </row>
    <row r="3" spans="1:6" s="49" customFormat="1" ht="44.25" customHeight="1" thickBot="1">
      <c r="A3" s="200" t="s">
        <v>65</v>
      </c>
      <c r="B3" s="201" t="s">
        <v>66</v>
      </c>
      <c r="C3" s="201" t="s">
        <v>67</v>
      </c>
      <c r="D3" s="201" t="s">
        <v>634</v>
      </c>
      <c r="E3" s="201" t="s">
        <v>624</v>
      </c>
      <c r="F3" s="55" t="s">
        <v>635</v>
      </c>
    </row>
    <row r="4" spans="1:6" ht="12" customHeight="1" thickBot="1">
      <c r="A4" s="56" t="s">
        <v>497</v>
      </c>
      <c r="B4" s="57" t="s">
        <v>498</v>
      </c>
      <c r="C4" s="57" t="s">
        <v>499</v>
      </c>
      <c r="D4" s="57" t="s">
        <v>501</v>
      </c>
      <c r="E4" s="57" t="s">
        <v>500</v>
      </c>
      <c r="F4" s="58" t="s">
        <v>503</v>
      </c>
    </row>
    <row r="5" spans="1:6" ht="23.25" customHeight="1">
      <c r="A5" s="545" t="s">
        <v>636</v>
      </c>
      <c r="B5" s="65">
        <v>6070000</v>
      </c>
      <c r="C5" s="475" t="s">
        <v>578</v>
      </c>
      <c r="D5" s="65"/>
      <c r="E5" s="65">
        <v>6070000</v>
      </c>
      <c r="F5" s="544">
        <f aca="true" t="shared" si="0" ref="F5:F25">B5-D5-E5</f>
        <v>0</v>
      </c>
    </row>
    <row r="6" spans="1:6" ht="21.75" customHeight="1">
      <c r="A6" s="545" t="s">
        <v>593</v>
      </c>
      <c r="B6" s="556">
        <v>45740434</v>
      </c>
      <c r="C6" s="557" t="s">
        <v>553</v>
      </c>
      <c r="D6" s="558">
        <v>33040434</v>
      </c>
      <c r="E6" s="556">
        <v>12700000</v>
      </c>
      <c r="F6" s="559">
        <f t="shared" si="0"/>
        <v>0</v>
      </c>
    </row>
    <row r="7" spans="1:6" ht="21.75" customHeight="1">
      <c r="A7" s="545" t="s">
        <v>637</v>
      </c>
      <c r="B7" s="65">
        <v>18087000</v>
      </c>
      <c r="C7" s="475" t="s">
        <v>554</v>
      </c>
      <c r="D7" s="65"/>
      <c r="E7" s="65">
        <v>18087000</v>
      </c>
      <c r="F7" s="544">
        <f t="shared" si="0"/>
        <v>0</v>
      </c>
    </row>
    <row r="8" spans="1:6" ht="15.75" customHeight="1">
      <c r="A8" s="546" t="s">
        <v>584</v>
      </c>
      <c r="B8" s="65">
        <v>762000</v>
      </c>
      <c r="C8" s="475" t="s">
        <v>554</v>
      </c>
      <c r="D8" s="65"/>
      <c r="E8" s="65">
        <v>762000</v>
      </c>
      <c r="F8" s="544">
        <f t="shared" si="0"/>
        <v>0</v>
      </c>
    </row>
    <row r="9" spans="1:6" ht="25.5" customHeight="1">
      <c r="A9" s="545" t="s">
        <v>638</v>
      </c>
      <c r="B9" s="558">
        <v>89020988</v>
      </c>
      <c r="C9" s="557" t="s">
        <v>554</v>
      </c>
      <c r="D9" s="558">
        <v>32461988</v>
      </c>
      <c r="E9" s="558">
        <v>56559000</v>
      </c>
      <c r="F9" s="559">
        <f t="shared" si="0"/>
        <v>0</v>
      </c>
    </row>
    <row r="10" spans="1:6" ht="15.75" customHeight="1">
      <c r="A10" s="546" t="s">
        <v>639</v>
      </c>
      <c r="B10" s="65">
        <v>77325000</v>
      </c>
      <c r="C10" s="475" t="s">
        <v>578</v>
      </c>
      <c r="D10" s="65"/>
      <c r="E10" s="65">
        <v>77325000</v>
      </c>
      <c r="F10" s="544">
        <f t="shared" si="0"/>
        <v>0</v>
      </c>
    </row>
    <row r="11" spans="1:6" ht="15.75" customHeight="1">
      <c r="A11" s="545" t="s">
        <v>640</v>
      </c>
      <c r="B11" s="558">
        <v>408417900</v>
      </c>
      <c r="C11" s="557" t="s">
        <v>552</v>
      </c>
      <c r="D11" s="558">
        <v>58417900</v>
      </c>
      <c r="E11" s="558">
        <v>350000000</v>
      </c>
      <c r="F11" s="559">
        <f t="shared" si="0"/>
        <v>0</v>
      </c>
    </row>
    <row r="12" spans="1:6" ht="22.5" customHeight="1">
      <c r="A12" s="545" t="s">
        <v>594</v>
      </c>
      <c r="B12" s="558">
        <v>10332644</v>
      </c>
      <c r="C12" s="557" t="s">
        <v>578</v>
      </c>
      <c r="D12" s="558">
        <v>1484644</v>
      </c>
      <c r="E12" s="558">
        <v>8848000</v>
      </c>
      <c r="F12" s="559">
        <f t="shared" si="0"/>
        <v>0</v>
      </c>
    </row>
    <row r="13" spans="1:6" ht="15.75" customHeight="1">
      <c r="A13" s="545" t="s">
        <v>644</v>
      </c>
      <c r="B13" s="65">
        <v>7620000</v>
      </c>
      <c r="C13" s="475" t="s">
        <v>578</v>
      </c>
      <c r="D13" s="65"/>
      <c r="E13" s="65">
        <v>7620000</v>
      </c>
      <c r="F13" s="544">
        <f>B13-D13-E13</f>
        <v>0</v>
      </c>
    </row>
    <row r="14" spans="1:6" ht="23.25" customHeight="1">
      <c r="A14" s="545" t="s">
        <v>595</v>
      </c>
      <c r="B14" s="558">
        <v>3416750</v>
      </c>
      <c r="C14" s="557" t="s">
        <v>578</v>
      </c>
      <c r="D14" s="558">
        <v>285750</v>
      </c>
      <c r="E14" s="558">
        <v>3131000</v>
      </c>
      <c r="F14" s="559">
        <f t="shared" si="0"/>
        <v>0</v>
      </c>
    </row>
    <row r="15" spans="1:6" ht="15.75" customHeight="1">
      <c r="A15" s="545" t="s">
        <v>596</v>
      </c>
      <c r="B15" s="65">
        <v>1949000</v>
      </c>
      <c r="C15" s="475" t="s">
        <v>641</v>
      </c>
      <c r="D15" s="65"/>
      <c r="E15" s="65">
        <v>1949000</v>
      </c>
      <c r="F15" s="544">
        <f t="shared" si="0"/>
        <v>0</v>
      </c>
    </row>
    <row r="16" spans="1:6" ht="21.75" customHeight="1">
      <c r="A16" s="545" t="s">
        <v>642</v>
      </c>
      <c r="B16" s="65">
        <v>10160000</v>
      </c>
      <c r="C16" s="475" t="s">
        <v>578</v>
      </c>
      <c r="D16" s="65"/>
      <c r="E16" s="65">
        <v>10160000</v>
      </c>
      <c r="F16" s="544">
        <f t="shared" si="0"/>
        <v>0</v>
      </c>
    </row>
    <row r="17" spans="1:6" ht="22.5" customHeight="1">
      <c r="A17" s="545" t="s">
        <v>597</v>
      </c>
      <c r="B17" s="558">
        <v>1836000</v>
      </c>
      <c r="C17" s="557" t="s">
        <v>578</v>
      </c>
      <c r="D17" s="558"/>
      <c r="E17" s="558">
        <v>1836000</v>
      </c>
      <c r="F17" s="559">
        <f t="shared" si="0"/>
        <v>0</v>
      </c>
    </row>
    <row r="18" spans="1:6" ht="21.75" customHeight="1">
      <c r="A18" s="474" t="s">
        <v>648</v>
      </c>
      <c r="B18" s="65">
        <v>55519200</v>
      </c>
      <c r="C18" s="475" t="s">
        <v>578</v>
      </c>
      <c r="D18" s="65">
        <v>3251200</v>
      </c>
      <c r="E18" s="65">
        <v>52268000</v>
      </c>
      <c r="F18" s="544">
        <f t="shared" si="0"/>
        <v>0</v>
      </c>
    </row>
    <row r="19" spans="1:6" ht="15.75" customHeight="1">
      <c r="A19" s="474" t="s">
        <v>643</v>
      </c>
      <c r="B19" s="65">
        <v>55784000</v>
      </c>
      <c r="C19" s="475" t="s">
        <v>578</v>
      </c>
      <c r="D19" s="65"/>
      <c r="E19" s="65">
        <v>55784000</v>
      </c>
      <c r="F19" s="544">
        <f t="shared" si="0"/>
        <v>0</v>
      </c>
    </row>
    <row r="20" spans="1:6" ht="21.75" customHeight="1">
      <c r="A20" s="474" t="s">
        <v>598</v>
      </c>
      <c r="B20" s="65">
        <v>169159859</v>
      </c>
      <c r="C20" s="475" t="s">
        <v>554</v>
      </c>
      <c r="D20" s="65">
        <v>164522859</v>
      </c>
      <c r="E20" s="65">
        <v>4637000</v>
      </c>
      <c r="F20" s="59">
        <f t="shared" si="0"/>
        <v>0</v>
      </c>
    </row>
    <row r="21" spans="1:6" ht="15.75" customHeight="1">
      <c r="A21" s="474" t="s">
        <v>599</v>
      </c>
      <c r="B21" s="547">
        <v>3196364</v>
      </c>
      <c r="C21" s="475" t="s">
        <v>578</v>
      </c>
      <c r="D21" s="65">
        <v>3066364</v>
      </c>
      <c r="E21" s="547">
        <v>130000</v>
      </c>
      <c r="F21" s="59">
        <f t="shared" si="0"/>
        <v>0</v>
      </c>
    </row>
    <row r="22" spans="1:6" ht="15.75" customHeight="1">
      <c r="A22" s="474" t="s">
        <v>649</v>
      </c>
      <c r="B22" s="547">
        <v>400000</v>
      </c>
      <c r="C22" s="475" t="s">
        <v>578</v>
      </c>
      <c r="D22" s="65"/>
      <c r="E22" s="547">
        <v>400000</v>
      </c>
      <c r="F22" s="61"/>
    </row>
    <row r="23" spans="1:6" ht="17.25" customHeight="1">
      <c r="A23" s="474" t="s">
        <v>645</v>
      </c>
      <c r="B23" s="65">
        <v>914000</v>
      </c>
      <c r="C23" s="475" t="s">
        <v>578</v>
      </c>
      <c r="D23" s="65"/>
      <c r="E23" s="65">
        <v>914000</v>
      </c>
      <c r="F23" s="61">
        <f t="shared" si="0"/>
        <v>0</v>
      </c>
    </row>
    <row r="24" spans="1:6" ht="17.25" customHeight="1">
      <c r="A24" s="474" t="s">
        <v>646</v>
      </c>
      <c r="B24" s="65">
        <v>1905000</v>
      </c>
      <c r="C24" s="475" t="s">
        <v>578</v>
      </c>
      <c r="D24" s="65"/>
      <c r="E24" s="65">
        <v>1905000</v>
      </c>
      <c r="F24" s="61"/>
    </row>
    <row r="25" spans="1:6" ht="15.75" customHeight="1" thickBot="1">
      <c r="A25" s="474" t="s">
        <v>647</v>
      </c>
      <c r="B25" s="65">
        <v>2540000</v>
      </c>
      <c r="C25" s="475" t="s">
        <v>578</v>
      </c>
      <c r="D25" s="65"/>
      <c r="E25" s="65">
        <v>2540000</v>
      </c>
      <c r="F25" s="61">
        <f t="shared" si="0"/>
        <v>0</v>
      </c>
    </row>
    <row r="26" spans="1:6" s="63" customFormat="1" ht="18" customHeight="1" thickBot="1">
      <c r="A26" s="202" t="s">
        <v>64</v>
      </c>
      <c r="B26" s="203">
        <f>SUM(B5:B25)</f>
        <v>970156139</v>
      </c>
      <c r="C26" s="133"/>
      <c r="D26" s="203">
        <f>SUM(D5:D25)</f>
        <v>296531139</v>
      </c>
      <c r="E26" s="203">
        <f>SUM(E5:E25)</f>
        <v>673625000</v>
      </c>
      <c r="F26" s="62">
        <f>SUM(F5:F25)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fitToHeight="1" fitToWidth="1" horizontalDpi="600" verticalDpi="600" orientation="landscape" paperSize="9" scale="85" r:id="rId1"/>
  <headerFooter alignWithMargins="0">
    <oddHeader>&amp;R&amp;"Times New Roman CE,Félkövér dőlt"&amp;11 6. melléklet a 3/2019. (III. 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H7" sqref="H7"/>
    </sheetView>
  </sheetViews>
  <sheetFormatPr defaultColWidth="9.00390625" defaultRowHeight="12.75"/>
  <cols>
    <col min="1" max="1" width="60.625" style="47" customWidth="1"/>
    <col min="2" max="2" width="15.625" style="46" customWidth="1"/>
    <col min="3" max="3" width="16.375" style="46" customWidth="1"/>
    <col min="4" max="4" width="18.00390625" style="46" customWidth="1"/>
    <col min="5" max="5" width="16.625" style="46" customWidth="1"/>
    <col min="6" max="6" width="18.875" style="46" customWidth="1"/>
    <col min="7" max="8" width="12.875" style="46" customWidth="1"/>
    <col min="9" max="9" width="13.875" style="46" customWidth="1"/>
    <col min="10" max="16384" width="9.375" style="46" customWidth="1"/>
  </cols>
  <sheetData>
    <row r="1" spans="1:6" ht="24.75" customHeight="1">
      <c r="A1" s="608" t="s">
        <v>1</v>
      </c>
      <c r="B1" s="608"/>
      <c r="C1" s="608"/>
      <c r="D1" s="608"/>
      <c r="E1" s="608"/>
      <c r="F1" s="608"/>
    </row>
    <row r="2" ht="23.25" customHeight="1" thickBot="1">
      <c r="F2" s="54" t="s">
        <v>589</v>
      </c>
    </row>
    <row r="3" spans="1:6" s="49" customFormat="1" ht="48.75" customHeight="1" thickBot="1">
      <c r="A3" s="200" t="s">
        <v>68</v>
      </c>
      <c r="B3" s="201" t="s">
        <v>66</v>
      </c>
      <c r="C3" s="201" t="s">
        <v>67</v>
      </c>
      <c r="D3" s="201" t="str">
        <f>+'6.sz.mell.'!D3</f>
        <v>Felhasználás 2018. XII. 31-ig</v>
      </c>
      <c r="E3" s="201" t="str">
        <f>+'6.sz.mell.'!E3</f>
        <v>2019. évi előirányzat</v>
      </c>
      <c r="F3" s="55" t="s">
        <v>653</v>
      </c>
    </row>
    <row r="4" spans="1:6" ht="15" customHeight="1" thickBot="1">
      <c r="A4" s="519" t="s">
        <v>497</v>
      </c>
      <c r="B4" s="520" t="s">
        <v>498</v>
      </c>
      <c r="C4" s="520" t="s">
        <v>499</v>
      </c>
      <c r="D4" s="520" t="s">
        <v>501</v>
      </c>
      <c r="E4" s="520" t="s">
        <v>500</v>
      </c>
      <c r="F4" s="58" t="s">
        <v>502</v>
      </c>
    </row>
    <row r="5" spans="1:6" ht="23.25" customHeight="1">
      <c r="A5" s="64" t="s">
        <v>602</v>
      </c>
      <c r="B5" s="65">
        <v>33929636</v>
      </c>
      <c r="C5" s="475" t="s">
        <v>554</v>
      </c>
      <c r="D5" s="65">
        <v>25612636</v>
      </c>
      <c r="E5" s="65">
        <v>8317000</v>
      </c>
      <c r="F5" s="555">
        <f aca="true" t="shared" si="0" ref="F5:F23">B5-D5-E5</f>
        <v>0</v>
      </c>
    </row>
    <row r="6" spans="1:6" ht="15.75" customHeight="1">
      <c r="A6" s="64" t="s">
        <v>601</v>
      </c>
      <c r="B6" s="65">
        <v>4031043</v>
      </c>
      <c r="C6" s="475" t="s">
        <v>578</v>
      </c>
      <c r="D6" s="65">
        <v>921043</v>
      </c>
      <c r="E6" s="65">
        <v>3110000</v>
      </c>
      <c r="F6" s="555">
        <f t="shared" si="0"/>
        <v>0</v>
      </c>
    </row>
    <row r="7" spans="1:6" ht="24.75" customHeight="1">
      <c r="A7" s="64" t="s">
        <v>603</v>
      </c>
      <c r="B7" s="65">
        <v>45581670</v>
      </c>
      <c r="C7" s="475" t="s">
        <v>554</v>
      </c>
      <c r="D7" s="65">
        <v>28146670</v>
      </c>
      <c r="E7" s="65">
        <v>17435000</v>
      </c>
      <c r="F7" s="555">
        <f t="shared" si="0"/>
        <v>0</v>
      </c>
    </row>
    <row r="8" spans="1:6" ht="15.75" customHeight="1">
      <c r="A8" s="522"/>
      <c r="B8" s="65"/>
      <c r="C8" s="475"/>
      <c r="D8" s="65"/>
      <c r="E8" s="65"/>
      <c r="F8" s="66"/>
    </row>
    <row r="9" spans="1:6" ht="15.75" customHeight="1">
      <c r="A9" s="64"/>
      <c r="B9" s="65"/>
      <c r="C9" s="475"/>
      <c r="D9" s="65"/>
      <c r="E9" s="65"/>
      <c r="F9" s="66">
        <f t="shared" si="0"/>
        <v>0</v>
      </c>
    </row>
    <row r="10" spans="1:6" ht="15.75" customHeight="1">
      <c r="A10" s="64"/>
      <c r="B10" s="65"/>
      <c r="C10" s="475"/>
      <c r="D10" s="65"/>
      <c r="E10" s="65"/>
      <c r="F10" s="66">
        <f t="shared" si="0"/>
        <v>0</v>
      </c>
    </row>
    <row r="11" spans="1:6" ht="15.75" customHeight="1">
      <c r="A11" s="64"/>
      <c r="B11" s="65"/>
      <c r="C11" s="475"/>
      <c r="D11" s="65"/>
      <c r="E11" s="65"/>
      <c r="F11" s="66">
        <f t="shared" si="0"/>
        <v>0</v>
      </c>
    </row>
    <row r="12" spans="1:6" ht="15.75" customHeight="1">
      <c r="A12" s="64"/>
      <c r="B12" s="65"/>
      <c r="C12" s="475"/>
      <c r="D12" s="65"/>
      <c r="E12" s="65"/>
      <c r="F12" s="66">
        <f t="shared" si="0"/>
        <v>0</v>
      </c>
    </row>
    <row r="13" spans="1:6" ht="15.75" customHeight="1">
      <c r="A13" s="64"/>
      <c r="B13" s="65"/>
      <c r="C13" s="475"/>
      <c r="D13" s="65"/>
      <c r="E13" s="65"/>
      <c r="F13" s="66">
        <f t="shared" si="0"/>
        <v>0</v>
      </c>
    </row>
    <row r="14" spans="1:6" ht="15.75" customHeight="1">
      <c r="A14" s="64"/>
      <c r="B14" s="65"/>
      <c r="C14" s="475"/>
      <c r="D14" s="65"/>
      <c r="E14" s="65"/>
      <c r="F14" s="66">
        <f t="shared" si="0"/>
        <v>0</v>
      </c>
    </row>
    <row r="15" spans="1:6" ht="15.75" customHeight="1">
      <c r="A15" s="64"/>
      <c r="B15" s="65"/>
      <c r="C15" s="475"/>
      <c r="D15" s="65"/>
      <c r="E15" s="65"/>
      <c r="F15" s="66">
        <f t="shared" si="0"/>
        <v>0</v>
      </c>
    </row>
    <row r="16" spans="1:6" ht="15.75" customHeight="1">
      <c r="A16" s="64"/>
      <c r="B16" s="65"/>
      <c r="C16" s="475"/>
      <c r="D16" s="65"/>
      <c r="E16" s="65"/>
      <c r="F16" s="66">
        <f t="shared" si="0"/>
        <v>0</v>
      </c>
    </row>
    <row r="17" spans="1:6" ht="15.75" customHeight="1">
      <c r="A17" s="64"/>
      <c r="B17" s="65"/>
      <c r="C17" s="475"/>
      <c r="D17" s="65"/>
      <c r="E17" s="65"/>
      <c r="F17" s="66">
        <f t="shared" si="0"/>
        <v>0</v>
      </c>
    </row>
    <row r="18" spans="1:6" ht="15.75" customHeight="1">
      <c r="A18" s="64"/>
      <c r="B18" s="65"/>
      <c r="C18" s="475"/>
      <c r="D18" s="65"/>
      <c r="E18" s="65"/>
      <c r="F18" s="66">
        <f t="shared" si="0"/>
        <v>0</v>
      </c>
    </row>
    <row r="19" spans="1:6" ht="15.75" customHeight="1">
      <c r="A19" s="64"/>
      <c r="B19" s="65"/>
      <c r="C19" s="475"/>
      <c r="D19" s="65"/>
      <c r="E19" s="65"/>
      <c r="F19" s="66">
        <f t="shared" si="0"/>
        <v>0</v>
      </c>
    </row>
    <row r="20" spans="1:6" ht="15.75" customHeight="1">
      <c r="A20" s="64"/>
      <c r="B20" s="65"/>
      <c r="C20" s="475"/>
      <c r="D20" s="65"/>
      <c r="E20" s="65"/>
      <c r="F20" s="66">
        <f t="shared" si="0"/>
        <v>0</v>
      </c>
    </row>
    <row r="21" spans="1:6" ht="15.75" customHeight="1">
      <c r="A21" s="64"/>
      <c r="B21" s="65"/>
      <c r="C21" s="475"/>
      <c r="D21" s="65"/>
      <c r="E21" s="65"/>
      <c r="F21" s="66">
        <f t="shared" si="0"/>
        <v>0</v>
      </c>
    </row>
    <row r="22" spans="1:6" ht="15.75" customHeight="1">
      <c r="A22" s="64"/>
      <c r="B22" s="65"/>
      <c r="C22" s="475"/>
      <c r="D22" s="65"/>
      <c r="E22" s="65"/>
      <c r="F22" s="66">
        <f t="shared" si="0"/>
        <v>0</v>
      </c>
    </row>
    <row r="23" spans="1:6" ht="15.75" customHeight="1" thickBot="1">
      <c r="A23" s="67"/>
      <c r="B23" s="68"/>
      <c r="C23" s="476"/>
      <c r="D23" s="68"/>
      <c r="E23" s="68"/>
      <c r="F23" s="69">
        <f t="shared" si="0"/>
        <v>0</v>
      </c>
    </row>
    <row r="24" spans="1:6" s="63" customFormat="1" ht="18" customHeight="1" thickBot="1">
      <c r="A24" s="202" t="s">
        <v>64</v>
      </c>
      <c r="B24" s="203">
        <f>SUM(B5:B23)</f>
        <v>83542349</v>
      </c>
      <c r="C24" s="133"/>
      <c r="D24" s="203">
        <f>SUM(D5:D23)</f>
        <v>54680349</v>
      </c>
      <c r="E24" s="203">
        <f>SUM(E5:E23)</f>
        <v>28862000</v>
      </c>
      <c r="F24" s="7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&amp;CGyőrzámoly Község Önkormányzata&amp;R&amp;"Times New Roman CE,Félkövér dőlt"&amp;12 &amp;11 7. melléklet a 3/2019. (III. 8.)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E52"/>
  <sheetViews>
    <sheetView zoomScale="154" zoomScaleNormal="154" workbookViewId="0" topLeftCell="A19">
      <selection activeCell="A40" sqref="A40"/>
    </sheetView>
  </sheetViews>
  <sheetFormatPr defaultColWidth="9.00390625" defaultRowHeight="12.75"/>
  <cols>
    <col min="1" max="1" width="32.125" style="0" customWidth="1"/>
    <col min="2" max="2" width="15.375" style="0" customWidth="1"/>
    <col min="3" max="4" width="11.00390625" style="0" customWidth="1"/>
    <col min="5" max="5" width="12.00390625" style="0" customWidth="1"/>
  </cols>
  <sheetData>
    <row r="2" spans="1:5" ht="15">
      <c r="A2" s="548" t="s">
        <v>139</v>
      </c>
      <c r="B2" s="624" t="s">
        <v>606</v>
      </c>
      <c r="C2" s="624"/>
      <c r="D2" s="624"/>
      <c r="E2" s="624"/>
    </row>
    <row r="3" spans="1:5" ht="14.25" thickBot="1">
      <c r="A3" t="s">
        <v>605</v>
      </c>
      <c r="D3" s="625" t="s">
        <v>589</v>
      </c>
      <c r="E3" s="625"/>
    </row>
    <row r="4" spans="1:5" ht="13.5" thickBot="1">
      <c r="A4" s="222" t="s">
        <v>132</v>
      </c>
      <c r="B4" s="223" t="s">
        <v>604</v>
      </c>
      <c r="C4" s="223" t="s">
        <v>650</v>
      </c>
      <c r="D4" s="223" t="s">
        <v>651</v>
      </c>
      <c r="E4" s="224" t="s">
        <v>51</v>
      </c>
    </row>
    <row r="5" spans="1:5" ht="12.75">
      <c r="A5" s="225" t="s">
        <v>133</v>
      </c>
      <c r="B5" s="94">
        <v>3131000</v>
      </c>
      <c r="C5" s="94"/>
      <c r="D5" s="94"/>
      <c r="E5" s="226">
        <f aca="true" t="shared" si="0" ref="E5:E11">SUM(B5:D5)</f>
        <v>3131000</v>
      </c>
    </row>
    <row r="6" spans="1:5" ht="12.75">
      <c r="A6" s="227" t="s">
        <v>146</v>
      </c>
      <c r="B6" s="95"/>
      <c r="C6" s="95"/>
      <c r="D6" s="95"/>
      <c r="E6" s="228">
        <f t="shared" si="0"/>
        <v>0</v>
      </c>
    </row>
    <row r="7" spans="1:5" ht="12.75">
      <c r="A7" s="229" t="s">
        <v>134</v>
      </c>
      <c r="B7" s="96">
        <v>5000000</v>
      </c>
      <c r="C7" s="96"/>
      <c r="D7" s="96"/>
      <c r="E7" s="230">
        <f t="shared" si="0"/>
        <v>5000000</v>
      </c>
    </row>
    <row r="8" spans="1:5" ht="12.75">
      <c r="A8" s="229" t="s">
        <v>147</v>
      </c>
      <c r="B8" s="96"/>
      <c r="C8" s="96"/>
      <c r="D8" s="96"/>
      <c r="E8" s="230">
        <f t="shared" si="0"/>
        <v>0</v>
      </c>
    </row>
    <row r="9" spans="1:5" ht="12.75">
      <c r="A9" s="229" t="s">
        <v>135</v>
      </c>
      <c r="B9" s="96"/>
      <c r="C9" s="96"/>
      <c r="D9" s="96"/>
      <c r="E9" s="230">
        <f t="shared" si="0"/>
        <v>0</v>
      </c>
    </row>
    <row r="10" spans="1:5" ht="12.75">
      <c r="A10" s="229" t="s">
        <v>136</v>
      </c>
      <c r="B10" s="96"/>
      <c r="C10" s="96"/>
      <c r="D10" s="96"/>
      <c r="E10" s="230">
        <f t="shared" si="0"/>
        <v>0</v>
      </c>
    </row>
    <row r="11" spans="1:5" ht="13.5" thickBot="1">
      <c r="A11" s="97"/>
      <c r="B11" s="98"/>
      <c r="C11" s="98"/>
      <c r="D11" s="98"/>
      <c r="E11" s="230">
        <f t="shared" si="0"/>
        <v>0</v>
      </c>
    </row>
    <row r="12" spans="1:5" ht="13.5" thickBot="1">
      <c r="A12" s="231" t="s">
        <v>138</v>
      </c>
      <c r="B12" s="232">
        <f>B5+SUM(B7:B11)</f>
        <v>8131000</v>
      </c>
      <c r="C12" s="232">
        <f>C5+SUM(C7:C11)</f>
        <v>0</v>
      </c>
      <c r="D12" s="232">
        <f>D5+SUM(D7:D11)</f>
        <v>0</v>
      </c>
      <c r="E12" s="233">
        <f>E5+SUM(E7:E11)</f>
        <v>8131000</v>
      </c>
    </row>
    <row r="13" spans="1:5" ht="13.5" thickBot="1">
      <c r="A13" s="53"/>
      <c r="B13" s="53"/>
      <c r="C13" s="53"/>
      <c r="D13" s="53"/>
      <c r="E13" s="53"/>
    </row>
    <row r="14" spans="1:5" ht="13.5" thickBot="1">
      <c r="A14" s="222" t="s">
        <v>137</v>
      </c>
      <c r="B14" s="223" t="str">
        <f>+B4</f>
        <v>2019. év</v>
      </c>
      <c r="C14" s="223" t="str">
        <f>+C4</f>
        <v>2020. év</v>
      </c>
      <c r="D14" s="223" t="str">
        <f>+D4</f>
        <v>2021. után</v>
      </c>
      <c r="E14" s="224" t="s">
        <v>51</v>
      </c>
    </row>
    <row r="15" spans="1:5" ht="12.75">
      <c r="A15" s="225" t="s">
        <v>142</v>
      </c>
      <c r="B15" s="94"/>
      <c r="C15" s="94"/>
      <c r="D15" s="94"/>
      <c r="E15" s="226">
        <f aca="true" t="shared" si="1" ref="E15:E21">SUM(B15:D15)</f>
        <v>0</v>
      </c>
    </row>
    <row r="16" spans="1:5" ht="12.75">
      <c r="A16" s="234" t="s">
        <v>143</v>
      </c>
      <c r="B16" s="96">
        <v>8131000</v>
      </c>
      <c r="C16" s="96"/>
      <c r="D16" s="96"/>
      <c r="E16" s="230">
        <f t="shared" si="1"/>
        <v>8131000</v>
      </c>
    </row>
    <row r="17" spans="1:5" ht="12.75">
      <c r="A17" s="229" t="s">
        <v>144</v>
      </c>
      <c r="B17" s="96"/>
      <c r="C17" s="96"/>
      <c r="D17" s="96"/>
      <c r="E17" s="230">
        <f t="shared" si="1"/>
        <v>0</v>
      </c>
    </row>
    <row r="18" spans="1:5" ht="12.75">
      <c r="A18" s="229" t="s">
        <v>145</v>
      </c>
      <c r="B18" s="96"/>
      <c r="C18" s="96"/>
      <c r="D18" s="96"/>
      <c r="E18" s="230">
        <f t="shared" si="1"/>
        <v>0</v>
      </c>
    </row>
    <row r="19" spans="1:5" ht="12.75">
      <c r="A19" s="99"/>
      <c r="B19" s="96"/>
      <c r="C19" s="96"/>
      <c r="D19" s="96"/>
      <c r="E19" s="230">
        <f t="shared" si="1"/>
        <v>0</v>
      </c>
    </row>
    <row r="20" spans="1:5" ht="12.75">
      <c r="A20" s="99"/>
      <c r="B20" s="96"/>
      <c r="C20" s="96"/>
      <c r="D20" s="96"/>
      <c r="E20" s="230">
        <f t="shared" si="1"/>
        <v>0</v>
      </c>
    </row>
    <row r="21" spans="1:5" ht="13.5" thickBot="1">
      <c r="A21" s="97"/>
      <c r="B21" s="98"/>
      <c r="C21" s="98"/>
      <c r="D21" s="98"/>
      <c r="E21" s="230">
        <f t="shared" si="1"/>
        <v>0</v>
      </c>
    </row>
    <row r="22" spans="1:5" ht="13.5" thickBot="1">
      <c r="A22" s="231" t="s">
        <v>53</v>
      </c>
      <c r="B22" s="232">
        <f>SUM(B15:B21)</f>
        <v>8131000</v>
      </c>
      <c r="C22" s="232">
        <f>SUM(C15:C21)</f>
        <v>0</v>
      </c>
      <c r="D22" s="232">
        <f>SUM(D15:D21)</f>
        <v>0</v>
      </c>
      <c r="E22" s="233">
        <f>SUM(E15:E21)</f>
        <v>8131000</v>
      </c>
    </row>
    <row r="25" spans="1:5" ht="15.75">
      <c r="A25" s="221" t="s">
        <v>139</v>
      </c>
      <c r="B25" s="626"/>
      <c r="C25" s="626"/>
      <c r="D25" s="626"/>
      <c r="E25" s="626"/>
    </row>
    <row r="26" spans="4:5" ht="14.25" thickBot="1">
      <c r="D26" s="625" t="s">
        <v>589</v>
      </c>
      <c r="E26" s="625"/>
    </row>
    <row r="27" spans="1:5" ht="13.5" thickBot="1">
      <c r="A27" s="222" t="s">
        <v>132</v>
      </c>
      <c r="B27" s="223" t="str">
        <f>+B14</f>
        <v>2019. év</v>
      </c>
      <c r="C27" s="223" t="str">
        <f>+C14</f>
        <v>2020. év</v>
      </c>
      <c r="D27" s="223" t="str">
        <f>+D14</f>
        <v>2021. után</v>
      </c>
      <c r="E27" s="224" t="s">
        <v>51</v>
      </c>
    </row>
    <row r="28" spans="1:5" ht="12.75">
      <c r="A28" s="225" t="s">
        <v>133</v>
      </c>
      <c r="B28" s="94"/>
      <c r="C28" s="94"/>
      <c r="D28" s="94"/>
      <c r="E28" s="226">
        <f aca="true" t="shared" si="2" ref="E28:E34">SUM(B28:D28)</f>
        <v>0</v>
      </c>
    </row>
    <row r="29" spans="1:5" ht="12.75">
      <c r="A29" s="227" t="s">
        <v>146</v>
      </c>
      <c r="B29" s="95"/>
      <c r="C29" s="95"/>
      <c r="D29" s="95"/>
      <c r="E29" s="228">
        <f t="shared" si="2"/>
        <v>0</v>
      </c>
    </row>
    <row r="30" spans="1:5" ht="12.75">
      <c r="A30" s="229" t="s">
        <v>134</v>
      </c>
      <c r="B30" s="96"/>
      <c r="C30" s="96"/>
      <c r="D30" s="96"/>
      <c r="E30" s="230">
        <f t="shared" si="2"/>
        <v>0</v>
      </c>
    </row>
    <row r="31" spans="1:5" ht="12.75">
      <c r="A31" s="229" t="s">
        <v>147</v>
      </c>
      <c r="B31" s="96"/>
      <c r="C31" s="96"/>
      <c r="D31" s="96"/>
      <c r="E31" s="230">
        <f t="shared" si="2"/>
        <v>0</v>
      </c>
    </row>
    <row r="32" spans="1:5" ht="12.75">
      <c r="A32" s="229" t="s">
        <v>135</v>
      </c>
      <c r="B32" s="96"/>
      <c r="C32" s="96"/>
      <c r="D32" s="96"/>
      <c r="E32" s="230">
        <f t="shared" si="2"/>
        <v>0</v>
      </c>
    </row>
    <row r="33" spans="1:5" ht="12.75">
      <c r="A33" s="229" t="s">
        <v>136</v>
      </c>
      <c r="B33" s="96"/>
      <c r="C33" s="96"/>
      <c r="D33" s="96"/>
      <c r="E33" s="230">
        <f t="shared" si="2"/>
        <v>0</v>
      </c>
    </row>
    <row r="34" spans="1:5" ht="13.5" thickBot="1">
      <c r="A34" s="97"/>
      <c r="B34" s="98"/>
      <c r="C34" s="98"/>
      <c r="D34" s="98"/>
      <c r="E34" s="230">
        <f t="shared" si="2"/>
        <v>0</v>
      </c>
    </row>
    <row r="35" spans="1:5" ht="13.5" thickBot="1">
      <c r="A35" s="231" t="s">
        <v>138</v>
      </c>
      <c r="B35" s="232">
        <f>B28+SUM(B30:B34)</f>
        <v>0</v>
      </c>
      <c r="C35" s="232">
        <f>C28+SUM(C30:C34)</f>
        <v>0</v>
      </c>
      <c r="D35" s="232">
        <f>D28+SUM(D30:D34)</f>
        <v>0</v>
      </c>
      <c r="E35" s="233">
        <f>E28+SUM(E30:E34)</f>
        <v>0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22" t="s">
        <v>137</v>
      </c>
      <c r="B37" s="223" t="str">
        <f>+B27</f>
        <v>2019. év</v>
      </c>
      <c r="C37" s="223" t="str">
        <f>+C27</f>
        <v>2020. év</v>
      </c>
      <c r="D37" s="223" t="str">
        <f>+D27</f>
        <v>2021. után</v>
      </c>
      <c r="E37" s="224" t="s">
        <v>51</v>
      </c>
    </row>
    <row r="38" spans="1:5" ht="12.75">
      <c r="A38" s="225" t="s">
        <v>142</v>
      </c>
      <c r="B38" s="94"/>
      <c r="C38" s="94"/>
      <c r="D38" s="94"/>
      <c r="E38" s="226">
        <f aca="true" t="shared" si="3" ref="E38:E44">SUM(B38:D38)</f>
        <v>0</v>
      </c>
    </row>
    <row r="39" spans="1:5" ht="12.75">
      <c r="A39" s="234" t="s">
        <v>143</v>
      </c>
      <c r="B39" s="96"/>
      <c r="C39" s="96"/>
      <c r="D39" s="96"/>
      <c r="E39" s="230">
        <f t="shared" si="3"/>
        <v>0</v>
      </c>
    </row>
    <row r="40" spans="1:5" ht="12.75">
      <c r="A40" s="229" t="s">
        <v>144</v>
      </c>
      <c r="B40" s="560"/>
      <c r="C40" s="560"/>
      <c r="D40" s="560"/>
      <c r="E40" s="561">
        <f t="shared" si="3"/>
        <v>0</v>
      </c>
    </row>
    <row r="41" spans="1:5" ht="12.75">
      <c r="A41" s="229" t="s">
        <v>145</v>
      </c>
      <c r="B41" s="96"/>
      <c r="C41" s="96"/>
      <c r="D41" s="96"/>
      <c r="E41" s="230">
        <f t="shared" si="3"/>
        <v>0</v>
      </c>
    </row>
    <row r="42" spans="1:5" ht="12.75">
      <c r="A42" s="99"/>
      <c r="B42" s="96"/>
      <c r="C42" s="96"/>
      <c r="D42" s="96"/>
      <c r="E42" s="230">
        <f t="shared" si="3"/>
        <v>0</v>
      </c>
    </row>
    <row r="43" spans="1:5" ht="12.75">
      <c r="A43" s="99"/>
      <c r="B43" s="96"/>
      <c r="C43" s="96"/>
      <c r="D43" s="96"/>
      <c r="E43" s="230">
        <f t="shared" si="3"/>
        <v>0</v>
      </c>
    </row>
    <row r="44" spans="1:5" ht="13.5" thickBot="1">
      <c r="A44" s="97"/>
      <c r="B44" s="98"/>
      <c r="C44" s="98"/>
      <c r="D44" s="98"/>
      <c r="E44" s="230">
        <f t="shared" si="3"/>
        <v>0</v>
      </c>
    </row>
    <row r="45" spans="1:5" ht="13.5" thickBot="1">
      <c r="A45" s="231" t="s">
        <v>53</v>
      </c>
      <c r="B45" s="232">
        <f>SUM(B38:B44)</f>
        <v>0</v>
      </c>
      <c r="C45" s="232">
        <f>SUM(C38:C44)</f>
        <v>0</v>
      </c>
      <c r="D45" s="232">
        <f>SUM(D38:D44)</f>
        <v>0</v>
      </c>
      <c r="E45" s="233">
        <f>SUM(E38:E44)</f>
        <v>0</v>
      </c>
    </row>
    <row r="47" spans="1:5" ht="15.75">
      <c r="A47" s="627" t="s">
        <v>652</v>
      </c>
      <c r="B47" s="627"/>
      <c r="C47" s="627"/>
      <c r="D47" s="627"/>
      <c r="E47" s="627"/>
    </row>
    <row r="48" ht="13.5" thickBot="1"/>
    <row r="49" spans="1:5" ht="13.5" thickBot="1">
      <c r="A49" s="628" t="s">
        <v>140</v>
      </c>
      <c r="B49" s="629"/>
      <c r="C49" s="630"/>
      <c r="D49" s="631" t="s">
        <v>148</v>
      </c>
      <c r="E49" s="632"/>
    </row>
    <row r="50" spans="1:5" ht="12.75">
      <c r="A50" s="609"/>
      <c r="B50" s="610"/>
      <c r="C50" s="611"/>
      <c r="D50" s="612"/>
      <c r="E50" s="613"/>
    </row>
    <row r="51" spans="1:5" ht="13.5" thickBot="1">
      <c r="A51" s="614"/>
      <c r="B51" s="615"/>
      <c r="C51" s="616"/>
      <c r="D51" s="617"/>
      <c r="E51" s="618"/>
    </row>
    <row r="52" spans="1:5" ht="13.5" thickBot="1">
      <c r="A52" s="619" t="s">
        <v>53</v>
      </c>
      <c r="B52" s="620"/>
      <c r="C52" s="621"/>
      <c r="D52" s="622">
        <f>SUM(D50:E51)</f>
        <v>0</v>
      </c>
      <c r="E52" s="623"/>
    </row>
  </sheetData>
  <sheetProtection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priority="1" dxfId="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E52"/>
  <sheetViews>
    <sheetView zoomScale="130" zoomScaleNormal="130" workbookViewId="0" topLeftCell="A1">
      <selection activeCell="A39" sqref="A39:E39"/>
    </sheetView>
  </sheetViews>
  <sheetFormatPr defaultColWidth="9.00390625" defaultRowHeight="12.75"/>
  <cols>
    <col min="1" max="1" width="38.625" style="0" customWidth="1"/>
    <col min="2" max="2" width="13.875" style="0" customWidth="1"/>
    <col min="3" max="3" width="14.00390625" style="0" customWidth="1"/>
    <col min="4" max="5" width="13.875" style="0" customWidth="1"/>
  </cols>
  <sheetData>
    <row r="2" spans="1:5" ht="15.75">
      <c r="A2" s="221" t="s">
        <v>139</v>
      </c>
      <c r="B2" s="626" t="s">
        <v>586</v>
      </c>
      <c r="C2" s="626"/>
      <c r="D2" s="626"/>
      <c r="E2" s="626"/>
    </row>
    <row r="3" spans="1:5" ht="14.25" thickBot="1">
      <c r="A3" s="562" t="s">
        <v>655</v>
      </c>
      <c r="D3" s="625" t="s">
        <v>589</v>
      </c>
      <c r="E3" s="625"/>
    </row>
    <row r="4" spans="1:5" ht="15" customHeight="1" thickBot="1">
      <c r="A4" s="222" t="s">
        <v>132</v>
      </c>
      <c r="B4" s="223" t="s">
        <v>604</v>
      </c>
      <c r="C4" s="223" t="s">
        <v>650</v>
      </c>
      <c r="D4" s="223" t="s">
        <v>651</v>
      </c>
      <c r="E4" s="224" t="s">
        <v>51</v>
      </c>
    </row>
    <row r="5" spans="1:5" ht="12.75">
      <c r="A5" s="225" t="s">
        <v>133</v>
      </c>
      <c r="B5" s="94"/>
      <c r="C5" s="94"/>
      <c r="D5" s="94"/>
      <c r="E5" s="226">
        <f aca="true" t="shared" si="0" ref="E5:E11">SUM(B5:D5)</f>
        <v>0</v>
      </c>
    </row>
    <row r="6" spans="1:5" ht="12.75">
      <c r="A6" s="227" t="s">
        <v>146</v>
      </c>
      <c r="B6" s="95"/>
      <c r="C6" s="95"/>
      <c r="D6" s="95"/>
      <c r="E6" s="228">
        <f t="shared" si="0"/>
        <v>0</v>
      </c>
    </row>
    <row r="7" spans="1:5" ht="12.75">
      <c r="A7" s="229" t="s">
        <v>134</v>
      </c>
      <c r="B7" s="96">
        <v>45511635</v>
      </c>
      <c r="C7" s="96"/>
      <c r="D7" s="96"/>
      <c r="E7" s="230">
        <f t="shared" si="0"/>
        <v>45511635</v>
      </c>
    </row>
    <row r="8" spans="1:5" ht="12.75">
      <c r="A8" s="229" t="s">
        <v>147</v>
      </c>
      <c r="B8" s="96"/>
      <c r="C8" s="96"/>
      <c r="D8" s="96"/>
      <c r="E8" s="230">
        <f t="shared" si="0"/>
        <v>0</v>
      </c>
    </row>
    <row r="9" spans="1:5" ht="12.75">
      <c r="A9" s="229" t="s">
        <v>135</v>
      </c>
      <c r="B9" s="96"/>
      <c r="C9" s="96"/>
      <c r="D9" s="96"/>
      <c r="E9" s="230">
        <f t="shared" si="0"/>
        <v>0</v>
      </c>
    </row>
    <row r="10" spans="1:5" ht="12.75">
      <c r="A10" s="229" t="s">
        <v>136</v>
      </c>
      <c r="B10" s="96"/>
      <c r="C10" s="96"/>
      <c r="D10" s="96"/>
      <c r="E10" s="230">
        <f t="shared" si="0"/>
        <v>0</v>
      </c>
    </row>
    <row r="11" spans="1:5" ht="13.5" thickBot="1">
      <c r="A11" s="97"/>
      <c r="B11" s="98"/>
      <c r="C11" s="98"/>
      <c r="D11" s="98"/>
      <c r="E11" s="230">
        <f t="shared" si="0"/>
        <v>0</v>
      </c>
    </row>
    <row r="12" spans="1:5" ht="13.5" thickBot="1">
      <c r="A12" s="231" t="s">
        <v>138</v>
      </c>
      <c r="B12" s="232">
        <f>B5+SUM(B7:B11)</f>
        <v>45511635</v>
      </c>
      <c r="C12" s="232">
        <f>C5+SUM(C7:C11)</f>
        <v>0</v>
      </c>
      <c r="D12" s="232">
        <f>D5+SUM(D7:D11)</f>
        <v>0</v>
      </c>
      <c r="E12" s="233">
        <f>E5+SUM(E7:E11)</f>
        <v>45511635</v>
      </c>
    </row>
    <row r="13" spans="1:5" ht="13.5" thickBot="1">
      <c r="A13" s="53"/>
      <c r="B13" s="53"/>
      <c r="C13" s="53"/>
      <c r="D13" s="53"/>
      <c r="E13" s="53"/>
    </row>
    <row r="14" spans="1:5" ht="15" customHeight="1" thickBot="1">
      <c r="A14" s="222" t="s">
        <v>137</v>
      </c>
      <c r="B14" s="223" t="str">
        <f>+B4</f>
        <v>2019. év</v>
      </c>
      <c r="C14" s="223" t="str">
        <f>+C4</f>
        <v>2020. év</v>
      </c>
      <c r="D14" s="223" t="str">
        <f>+D4</f>
        <v>2021. után</v>
      </c>
      <c r="E14" s="224" t="s">
        <v>51</v>
      </c>
    </row>
    <row r="15" spans="1:5" ht="12.75">
      <c r="A15" s="225" t="s">
        <v>142</v>
      </c>
      <c r="B15" s="94"/>
      <c r="C15" s="94"/>
      <c r="D15" s="94"/>
      <c r="E15" s="226">
        <f aca="true" t="shared" si="1" ref="E15:E21">SUM(B15:D15)</f>
        <v>0</v>
      </c>
    </row>
    <row r="16" spans="1:5" ht="12.75">
      <c r="A16" s="234" t="s">
        <v>143</v>
      </c>
      <c r="B16" s="96">
        <v>25752000</v>
      </c>
      <c r="C16" s="96"/>
      <c r="D16" s="96"/>
      <c r="E16" s="230">
        <f t="shared" si="1"/>
        <v>25752000</v>
      </c>
    </row>
    <row r="17" spans="1:5" ht="12.75">
      <c r="A17" s="229" t="s">
        <v>144</v>
      </c>
      <c r="B17" s="96"/>
      <c r="C17" s="96"/>
      <c r="D17" s="96"/>
      <c r="E17" s="230">
        <f t="shared" si="1"/>
        <v>0</v>
      </c>
    </row>
    <row r="18" spans="1:5" ht="12.75">
      <c r="A18" s="229" t="s">
        <v>145</v>
      </c>
      <c r="B18" s="96"/>
      <c r="C18" s="96"/>
      <c r="D18" s="96"/>
      <c r="E18" s="230">
        <f t="shared" si="1"/>
        <v>0</v>
      </c>
    </row>
    <row r="19" spans="1:5" ht="12.75">
      <c r="A19" s="99"/>
      <c r="B19" s="96"/>
      <c r="C19" s="96"/>
      <c r="D19" s="96"/>
      <c r="E19" s="230">
        <f t="shared" si="1"/>
        <v>0</v>
      </c>
    </row>
    <row r="20" spans="1:5" ht="12.75">
      <c r="A20" s="99"/>
      <c r="B20" s="96"/>
      <c r="C20" s="96"/>
      <c r="D20" s="96"/>
      <c r="E20" s="230">
        <f t="shared" si="1"/>
        <v>0</v>
      </c>
    </row>
    <row r="21" spans="1:5" ht="13.5" thickBot="1">
      <c r="A21" s="97"/>
      <c r="B21" s="98"/>
      <c r="C21" s="98"/>
      <c r="D21" s="98"/>
      <c r="E21" s="230">
        <f t="shared" si="1"/>
        <v>0</v>
      </c>
    </row>
    <row r="22" spans="1:5" ht="13.5" thickBot="1">
      <c r="A22" s="231" t="s">
        <v>53</v>
      </c>
      <c r="B22" s="232">
        <f>SUM(B15:B21)</f>
        <v>25752000</v>
      </c>
      <c r="C22" s="232">
        <f>SUM(C15:C21)</f>
        <v>0</v>
      </c>
      <c r="D22" s="232">
        <f>SUM(D15:D21)</f>
        <v>0</v>
      </c>
      <c r="E22" s="233">
        <f>SUM(E15:E21)</f>
        <v>25752000</v>
      </c>
    </row>
    <row r="25" spans="1:5" ht="15.75">
      <c r="A25" s="221" t="s">
        <v>139</v>
      </c>
      <c r="B25" s="626" t="s">
        <v>607</v>
      </c>
      <c r="C25" s="626"/>
      <c r="D25" s="626"/>
      <c r="E25" s="626"/>
    </row>
    <row r="26" spans="1:5" ht="14.25" thickBot="1">
      <c r="A26" t="s">
        <v>610</v>
      </c>
      <c r="D26" s="625" t="s">
        <v>589</v>
      </c>
      <c r="E26" s="625"/>
    </row>
    <row r="27" spans="1:5" ht="13.5" thickBot="1">
      <c r="A27" s="222" t="s">
        <v>132</v>
      </c>
      <c r="B27" s="223" t="str">
        <f>+B14</f>
        <v>2019. év</v>
      </c>
      <c r="C27" s="223" t="str">
        <f>+C14</f>
        <v>2020. év</v>
      </c>
      <c r="D27" s="223" t="str">
        <f>+D14</f>
        <v>2021. után</v>
      </c>
      <c r="E27" s="224" t="s">
        <v>51</v>
      </c>
    </row>
    <row r="28" spans="1:5" ht="12.75">
      <c r="A28" s="225" t="s">
        <v>133</v>
      </c>
      <c r="B28" s="94">
        <v>13794000</v>
      </c>
      <c r="C28" s="94"/>
      <c r="D28" s="94"/>
      <c r="E28" s="226">
        <f aca="true" t="shared" si="2" ref="E28:E34">SUM(B28:D28)</f>
        <v>13794000</v>
      </c>
    </row>
    <row r="29" spans="1:5" ht="12.75">
      <c r="A29" s="227" t="s">
        <v>146</v>
      </c>
      <c r="B29" s="95"/>
      <c r="C29" s="95"/>
      <c r="D29" s="95"/>
      <c r="E29" s="228">
        <f t="shared" si="2"/>
        <v>0</v>
      </c>
    </row>
    <row r="30" spans="1:5" ht="12.75">
      <c r="A30" s="229" t="s">
        <v>134</v>
      </c>
      <c r="B30" s="96">
        <v>42837427</v>
      </c>
      <c r="C30" s="96"/>
      <c r="D30" s="96"/>
      <c r="E30" s="230">
        <f t="shared" si="2"/>
        <v>42837427</v>
      </c>
    </row>
    <row r="31" spans="1:5" ht="12.75">
      <c r="A31" s="229" t="s">
        <v>147</v>
      </c>
      <c r="B31" s="96"/>
      <c r="C31" s="96"/>
      <c r="D31" s="96"/>
      <c r="E31" s="230">
        <f t="shared" si="2"/>
        <v>0</v>
      </c>
    </row>
    <row r="32" spans="1:5" ht="12.75">
      <c r="A32" s="229" t="s">
        <v>135</v>
      </c>
      <c r="B32" s="96"/>
      <c r="C32" s="96"/>
      <c r="D32" s="96"/>
      <c r="E32" s="230">
        <f t="shared" si="2"/>
        <v>0</v>
      </c>
    </row>
    <row r="33" spans="1:5" ht="12.75">
      <c r="A33" s="229" t="s">
        <v>136</v>
      </c>
      <c r="B33" s="96"/>
      <c r="C33" s="96"/>
      <c r="D33" s="96"/>
      <c r="E33" s="230">
        <f t="shared" si="2"/>
        <v>0</v>
      </c>
    </row>
    <row r="34" spans="1:5" ht="13.5" thickBot="1">
      <c r="A34" s="97"/>
      <c r="B34" s="98"/>
      <c r="C34" s="98"/>
      <c r="D34" s="98"/>
      <c r="E34" s="230">
        <f t="shared" si="2"/>
        <v>0</v>
      </c>
    </row>
    <row r="35" spans="1:5" ht="13.5" thickBot="1">
      <c r="A35" s="231" t="s">
        <v>138</v>
      </c>
      <c r="B35" s="232">
        <f>B28+SUM(B30:B34)</f>
        <v>56631427</v>
      </c>
      <c r="C35" s="232">
        <f>C28+SUM(C30:C34)</f>
        <v>0</v>
      </c>
      <c r="D35" s="232">
        <f>D28+SUM(D30:D34)</f>
        <v>0</v>
      </c>
      <c r="E35" s="233">
        <f>E28+SUM(E30:E34)</f>
        <v>56631427</v>
      </c>
    </row>
    <row r="36" spans="1:5" ht="13.5" thickBot="1">
      <c r="A36" s="53"/>
      <c r="B36" s="53"/>
      <c r="C36" s="53"/>
      <c r="D36" s="53"/>
      <c r="E36" s="53"/>
    </row>
    <row r="37" spans="1:5" ht="13.5" thickBot="1">
      <c r="A37" s="222" t="s">
        <v>137</v>
      </c>
      <c r="B37" s="223" t="str">
        <f>+B27</f>
        <v>2019. év</v>
      </c>
      <c r="C37" s="223" t="str">
        <f>+C27</f>
        <v>2020. év</v>
      </c>
      <c r="D37" s="223" t="str">
        <f>+D27</f>
        <v>2021. után</v>
      </c>
      <c r="E37" s="224" t="s">
        <v>51</v>
      </c>
    </row>
    <row r="38" spans="1:5" ht="12.75">
      <c r="A38" s="225" t="s">
        <v>142</v>
      </c>
      <c r="B38" s="94"/>
      <c r="C38" s="94"/>
      <c r="D38" s="94"/>
      <c r="E38" s="226">
        <f aca="true" t="shared" si="3" ref="E38:E44">SUM(B38:D38)</f>
        <v>0</v>
      </c>
    </row>
    <row r="39" spans="1:5" ht="12.75">
      <c r="A39" s="234" t="s">
        <v>143</v>
      </c>
      <c r="B39" s="96">
        <v>56631427</v>
      </c>
      <c r="C39" s="96"/>
      <c r="D39" s="96"/>
      <c r="E39" s="230">
        <f t="shared" si="3"/>
        <v>56631427</v>
      </c>
    </row>
    <row r="40" spans="1:5" ht="12.75">
      <c r="A40" s="229" t="s">
        <v>144</v>
      </c>
      <c r="B40" s="96"/>
      <c r="C40" s="96"/>
      <c r="D40" s="96"/>
      <c r="E40" s="230">
        <f t="shared" si="3"/>
        <v>0</v>
      </c>
    </row>
    <row r="41" spans="1:5" ht="12.75">
      <c r="A41" s="229" t="s">
        <v>145</v>
      </c>
      <c r="B41" s="96"/>
      <c r="C41" s="96"/>
      <c r="D41" s="96"/>
      <c r="E41" s="230">
        <f t="shared" si="3"/>
        <v>0</v>
      </c>
    </row>
    <row r="42" spans="1:5" ht="12.75">
      <c r="A42" s="99"/>
      <c r="B42" s="96"/>
      <c r="C42" s="96"/>
      <c r="D42" s="96"/>
      <c r="E42" s="230">
        <f t="shared" si="3"/>
        <v>0</v>
      </c>
    </row>
    <row r="43" spans="1:5" ht="12.75">
      <c r="A43" s="99"/>
      <c r="B43" s="96"/>
      <c r="C43" s="96"/>
      <c r="D43" s="96"/>
      <c r="E43" s="230">
        <f t="shared" si="3"/>
        <v>0</v>
      </c>
    </row>
    <row r="44" spans="1:5" ht="13.5" thickBot="1">
      <c r="A44" s="97"/>
      <c r="B44" s="98"/>
      <c r="C44" s="98"/>
      <c r="D44" s="98"/>
      <c r="E44" s="230">
        <f t="shared" si="3"/>
        <v>0</v>
      </c>
    </row>
    <row r="45" spans="1:5" ht="13.5" thickBot="1">
      <c r="A45" s="231" t="s">
        <v>53</v>
      </c>
      <c r="B45" s="232">
        <v>56631427</v>
      </c>
      <c r="C45" s="232">
        <f>SUM(C38:C44)</f>
        <v>0</v>
      </c>
      <c r="D45" s="232">
        <f>SUM(D38:D44)</f>
        <v>0</v>
      </c>
      <c r="E45" s="233">
        <f>SUM(E38:E44)</f>
        <v>56631427</v>
      </c>
    </row>
    <row r="47" spans="1:5" ht="15.75">
      <c r="A47" s="627" t="s">
        <v>652</v>
      </c>
      <c r="B47" s="627"/>
      <c r="C47" s="627"/>
      <c r="D47" s="627"/>
      <c r="E47" s="627"/>
    </row>
    <row r="48" ht="13.5" thickBot="1"/>
    <row r="49" spans="1:5" ht="13.5" thickBot="1">
      <c r="A49" s="628" t="s">
        <v>140</v>
      </c>
      <c r="B49" s="629"/>
      <c r="C49" s="630"/>
      <c r="D49" s="631" t="s">
        <v>148</v>
      </c>
      <c r="E49" s="632"/>
    </row>
    <row r="50" spans="1:5" ht="12.75">
      <c r="A50" s="609" t="s">
        <v>654</v>
      </c>
      <c r="B50" s="610"/>
      <c r="C50" s="611"/>
      <c r="D50" s="633">
        <v>9199000</v>
      </c>
      <c r="E50" s="613"/>
    </row>
    <row r="51" spans="1:5" ht="13.5" thickBot="1">
      <c r="A51" s="614"/>
      <c r="B51" s="615"/>
      <c r="C51" s="616"/>
      <c r="D51" s="617"/>
      <c r="E51" s="618"/>
    </row>
    <row r="52" spans="1:5" ht="13.5" thickBot="1">
      <c r="A52" s="619" t="s">
        <v>53</v>
      </c>
      <c r="B52" s="620"/>
      <c r="C52" s="620"/>
      <c r="D52" s="634">
        <f>SUM(D50:E51)</f>
        <v>9199000</v>
      </c>
      <c r="E52" s="635"/>
    </row>
  </sheetData>
  <sheetProtection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3/2019. (III. 8.)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8"/>
  <sheetViews>
    <sheetView zoomScale="140" zoomScaleNormal="140" zoomScaleSheetLayoutView="85" workbookViewId="0" topLeftCell="A79">
      <selection activeCell="E158" sqref="E158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35"/>
      <c r="B1" s="236"/>
      <c r="C1" s="257" t="s">
        <v>620</v>
      </c>
    </row>
    <row r="2" spans="1:3" s="100" customFormat="1" ht="21" customHeight="1">
      <c r="A2" s="417" t="s">
        <v>62</v>
      </c>
      <c r="B2" s="363" t="s">
        <v>558</v>
      </c>
      <c r="C2" s="365" t="s">
        <v>54</v>
      </c>
    </row>
    <row r="3" spans="1:3" s="100" customFormat="1" ht="16.5" thickBot="1">
      <c r="A3" s="237" t="s">
        <v>202</v>
      </c>
      <c r="B3" s="364" t="s">
        <v>405</v>
      </c>
      <c r="C3" s="495" t="s">
        <v>54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366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367"/>
    </row>
    <row r="8" spans="1:3" s="71" customFormat="1" ht="12" customHeight="1" thickBot="1">
      <c r="A8" s="35" t="s">
        <v>18</v>
      </c>
      <c r="B8" s="21" t="s">
        <v>251</v>
      </c>
      <c r="C8" s="304">
        <f>+C9+C10+C11+C12+C13+C14</f>
        <v>227954169</v>
      </c>
    </row>
    <row r="9" spans="1:3" s="102" customFormat="1" ht="12" customHeight="1">
      <c r="A9" s="439" t="s">
        <v>99</v>
      </c>
      <c r="B9" s="424" t="s">
        <v>252</v>
      </c>
      <c r="C9" s="307">
        <v>74639835</v>
      </c>
    </row>
    <row r="10" spans="1:3" s="103" customFormat="1" ht="12" customHeight="1">
      <c r="A10" s="440" t="s">
        <v>100</v>
      </c>
      <c r="B10" s="425" t="s">
        <v>253</v>
      </c>
      <c r="C10" s="306">
        <v>93747550</v>
      </c>
    </row>
    <row r="11" spans="1:3" s="103" customFormat="1" ht="12" customHeight="1">
      <c r="A11" s="440" t="s">
        <v>101</v>
      </c>
      <c r="B11" s="425" t="s">
        <v>254</v>
      </c>
      <c r="C11" s="306">
        <v>55933154</v>
      </c>
    </row>
    <row r="12" spans="1:3" s="103" customFormat="1" ht="12" customHeight="1">
      <c r="A12" s="440" t="s">
        <v>102</v>
      </c>
      <c r="B12" s="425" t="s">
        <v>255</v>
      </c>
      <c r="C12" s="306">
        <v>3633630</v>
      </c>
    </row>
    <row r="13" spans="1:3" s="103" customFormat="1" ht="12" customHeight="1">
      <c r="A13" s="440" t="s">
        <v>149</v>
      </c>
      <c r="B13" s="425" t="s">
        <v>511</v>
      </c>
      <c r="C13" s="306"/>
    </row>
    <row r="14" spans="1:3" s="102" customFormat="1" ht="12" customHeight="1" thickBot="1">
      <c r="A14" s="441" t="s">
        <v>103</v>
      </c>
      <c r="B14" s="426" t="s">
        <v>440</v>
      </c>
      <c r="C14" s="306"/>
    </row>
    <row r="15" spans="1:3" s="102" customFormat="1" ht="12" customHeight="1" thickBot="1">
      <c r="A15" s="35" t="s">
        <v>19</v>
      </c>
      <c r="B15" s="299" t="s">
        <v>256</v>
      </c>
      <c r="C15" s="304">
        <f>+C16+C17+C18+C19+C20</f>
        <v>8710000</v>
      </c>
    </row>
    <row r="16" spans="1:3" s="102" customFormat="1" ht="12" customHeight="1">
      <c r="A16" s="439" t="s">
        <v>105</v>
      </c>
      <c r="B16" s="424" t="s">
        <v>257</v>
      </c>
      <c r="C16" s="307"/>
    </row>
    <row r="17" spans="1:3" s="102" customFormat="1" ht="12" customHeight="1">
      <c r="A17" s="440" t="s">
        <v>106</v>
      </c>
      <c r="B17" s="425" t="s">
        <v>258</v>
      </c>
      <c r="C17" s="306"/>
    </row>
    <row r="18" spans="1:3" s="102" customFormat="1" ht="12" customHeight="1">
      <c r="A18" s="440" t="s">
        <v>107</v>
      </c>
      <c r="B18" s="425" t="s">
        <v>429</v>
      </c>
      <c r="C18" s="306"/>
    </row>
    <row r="19" spans="1:3" s="102" customFormat="1" ht="12" customHeight="1">
      <c r="A19" s="440" t="s">
        <v>108</v>
      </c>
      <c r="B19" s="425" t="s">
        <v>430</v>
      </c>
      <c r="C19" s="306"/>
    </row>
    <row r="20" spans="1:3" s="102" customFormat="1" ht="12" customHeight="1">
      <c r="A20" s="440" t="s">
        <v>109</v>
      </c>
      <c r="B20" s="425" t="s">
        <v>259</v>
      </c>
      <c r="C20" s="306">
        <v>8710000</v>
      </c>
    </row>
    <row r="21" spans="1:3" s="103" customFormat="1" ht="12" customHeight="1" thickBot="1">
      <c r="A21" s="441" t="s">
        <v>118</v>
      </c>
      <c r="B21" s="426" t="s">
        <v>260</v>
      </c>
      <c r="C21" s="308"/>
    </row>
    <row r="22" spans="1:3" s="103" customFormat="1" ht="12" customHeight="1" thickBot="1">
      <c r="A22" s="35" t="s">
        <v>20</v>
      </c>
      <c r="B22" s="21" t="s">
        <v>261</v>
      </c>
      <c r="C22" s="304">
        <f>+C23+C24+C25+C26+C27</f>
        <v>45511000</v>
      </c>
    </row>
    <row r="23" spans="1:3" s="103" customFormat="1" ht="12" customHeight="1">
      <c r="A23" s="439" t="s">
        <v>88</v>
      </c>
      <c r="B23" s="424" t="s">
        <v>262</v>
      </c>
      <c r="C23" s="307">
        <v>45511000</v>
      </c>
    </row>
    <row r="24" spans="1:3" s="102" customFormat="1" ht="12" customHeight="1">
      <c r="A24" s="440" t="s">
        <v>89</v>
      </c>
      <c r="B24" s="425" t="s">
        <v>263</v>
      </c>
      <c r="C24" s="306"/>
    </row>
    <row r="25" spans="1:3" s="103" customFormat="1" ht="12" customHeight="1">
      <c r="A25" s="440" t="s">
        <v>90</v>
      </c>
      <c r="B25" s="425" t="s">
        <v>431</v>
      </c>
      <c r="C25" s="306"/>
    </row>
    <row r="26" spans="1:3" s="103" customFormat="1" ht="12" customHeight="1">
      <c r="A26" s="440" t="s">
        <v>91</v>
      </c>
      <c r="B26" s="425" t="s">
        <v>432</v>
      </c>
      <c r="C26" s="306"/>
    </row>
    <row r="27" spans="1:3" s="103" customFormat="1" ht="12" customHeight="1">
      <c r="A27" s="440" t="s">
        <v>170</v>
      </c>
      <c r="B27" s="425" t="s">
        <v>264</v>
      </c>
      <c r="C27" s="306"/>
    </row>
    <row r="28" spans="1:3" s="103" customFormat="1" ht="12" customHeight="1" thickBot="1">
      <c r="A28" s="441" t="s">
        <v>171</v>
      </c>
      <c r="B28" s="426" t="s">
        <v>265</v>
      </c>
      <c r="C28" s="308"/>
    </row>
    <row r="29" spans="1:3" s="103" customFormat="1" ht="12" customHeight="1" thickBot="1">
      <c r="A29" s="35" t="s">
        <v>172</v>
      </c>
      <c r="B29" s="21" t="s">
        <v>266</v>
      </c>
      <c r="C29" s="310">
        <f>+C30+C34+C35+C36</f>
        <v>51000000</v>
      </c>
    </row>
    <row r="30" spans="1:3" s="103" customFormat="1" ht="12" customHeight="1">
      <c r="A30" s="439" t="s">
        <v>267</v>
      </c>
      <c r="B30" s="424" t="s">
        <v>512</v>
      </c>
      <c r="C30" s="422">
        <f>+C31+C32+C33</f>
        <v>41000000</v>
      </c>
    </row>
    <row r="31" spans="1:3" s="103" customFormat="1" ht="12" customHeight="1">
      <c r="A31" s="440" t="s">
        <v>268</v>
      </c>
      <c r="B31" s="425" t="s">
        <v>273</v>
      </c>
      <c r="C31" s="306">
        <v>10000000</v>
      </c>
    </row>
    <row r="32" spans="1:3" s="103" customFormat="1" ht="12" customHeight="1">
      <c r="A32" s="440" t="s">
        <v>269</v>
      </c>
      <c r="B32" s="425" t="s">
        <v>274</v>
      </c>
      <c r="C32" s="306"/>
    </row>
    <row r="33" spans="1:3" s="103" customFormat="1" ht="12" customHeight="1">
      <c r="A33" s="440" t="s">
        <v>444</v>
      </c>
      <c r="B33" s="486" t="s">
        <v>445</v>
      </c>
      <c r="C33" s="306">
        <v>31000000</v>
      </c>
    </row>
    <row r="34" spans="1:3" s="103" customFormat="1" ht="12" customHeight="1">
      <c r="A34" s="440" t="s">
        <v>270</v>
      </c>
      <c r="B34" s="425" t="s">
        <v>275</v>
      </c>
      <c r="C34" s="306">
        <v>9700000</v>
      </c>
    </row>
    <row r="35" spans="1:3" s="103" customFormat="1" ht="12" customHeight="1">
      <c r="A35" s="440" t="s">
        <v>271</v>
      </c>
      <c r="B35" s="425" t="s">
        <v>276</v>
      </c>
      <c r="C35" s="306"/>
    </row>
    <row r="36" spans="1:3" s="103" customFormat="1" ht="12" customHeight="1" thickBot="1">
      <c r="A36" s="441" t="s">
        <v>272</v>
      </c>
      <c r="B36" s="426" t="s">
        <v>277</v>
      </c>
      <c r="C36" s="308">
        <v>300000</v>
      </c>
    </row>
    <row r="37" spans="1:3" s="103" customFormat="1" ht="12" customHeight="1" thickBot="1">
      <c r="A37" s="35" t="s">
        <v>22</v>
      </c>
      <c r="B37" s="21" t="s">
        <v>441</v>
      </c>
      <c r="C37" s="304">
        <f>SUM(C38:C48)</f>
        <v>170540831</v>
      </c>
    </row>
    <row r="38" spans="1:3" s="103" customFormat="1" ht="12" customHeight="1">
      <c r="A38" s="439" t="s">
        <v>92</v>
      </c>
      <c r="B38" s="424" t="s">
        <v>280</v>
      </c>
      <c r="C38" s="307"/>
    </row>
    <row r="39" spans="1:3" s="103" customFormat="1" ht="12" customHeight="1">
      <c r="A39" s="440" t="s">
        <v>93</v>
      </c>
      <c r="B39" s="425" t="s">
        <v>281</v>
      </c>
      <c r="C39" s="306">
        <v>4451000</v>
      </c>
    </row>
    <row r="40" spans="1:3" s="103" customFormat="1" ht="12" customHeight="1">
      <c r="A40" s="440" t="s">
        <v>94</v>
      </c>
      <c r="B40" s="425" t="s">
        <v>282</v>
      </c>
      <c r="C40" s="306">
        <v>4315000</v>
      </c>
    </row>
    <row r="41" spans="1:3" s="103" customFormat="1" ht="12" customHeight="1">
      <c r="A41" s="440" t="s">
        <v>174</v>
      </c>
      <c r="B41" s="425" t="s">
        <v>283</v>
      </c>
      <c r="C41" s="306">
        <v>270000</v>
      </c>
    </row>
    <row r="42" spans="1:3" s="103" customFormat="1" ht="12" customHeight="1">
      <c r="A42" s="440" t="s">
        <v>175</v>
      </c>
      <c r="B42" s="425" t="s">
        <v>284</v>
      </c>
      <c r="C42" s="306"/>
    </row>
    <row r="43" spans="1:3" s="103" customFormat="1" ht="12" customHeight="1">
      <c r="A43" s="440" t="s">
        <v>176</v>
      </c>
      <c r="B43" s="425" t="s">
        <v>285</v>
      </c>
      <c r="C43" s="306">
        <v>161465000</v>
      </c>
    </row>
    <row r="44" spans="1:3" s="103" customFormat="1" ht="12" customHeight="1">
      <c r="A44" s="440" t="s">
        <v>177</v>
      </c>
      <c r="B44" s="425" t="s">
        <v>286</v>
      </c>
      <c r="C44" s="306"/>
    </row>
    <row r="45" spans="1:3" s="103" customFormat="1" ht="12" customHeight="1">
      <c r="A45" s="440" t="s">
        <v>178</v>
      </c>
      <c r="B45" s="425" t="s">
        <v>287</v>
      </c>
      <c r="C45" s="306">
        <v>30000</v>
      </c>
    </row>
    <row r="46" spans="1:3" s="103" customFormat="1" ht="12" customHeight="1">
      <c r="A46" s="440" t="s">
        <v>278</v>
      </c>
      <c r="B46" s="425" t="s">
        <v>288</v>
      </c>
      <c r="C46" s="309"/>
    </row>
    <row r="47" spans="1:3" s="103" customFormat="1" ht="12" customHeight="1">
      <c r="A47" s="441" t="s">
        <v>279</v>
      </c>
      <c r="B47" s="426" t="s">
        <v>443</v>
      </c>
      <c r="C47" s="413"/>
    </row>
    <row r="48" spans="1:3" s="103" customFormat="1" ht="12" customHeight="1" thickBot="1">
      <c r="A48" s="441" t="s">
        <v>442</v>
      </c>
      <c r="B48" s="426" t="s">
        <v>289</v>
      </c>
      <c r="C48" s="413">
        <v>9831</v>
      </c>
    </row>
    <row r="49" spans="1:3" s="103" customFormat="1" ht="12" customHeight="1" thickBot="1">
      <c r="A49" s="35" t="s">
        <v>23</v>
      </c>
      <c r="B49" s="21" t="s">
        <v>290</v>
      </c>
      <c r="C49" s="304">
        <f>SUM(C50:C54)</f>
        <v>464263000</v>
      </c>
    </row>
    <row r="50" spans="1:3" s="103" customFormat="1" ht="12" customHeight="1">
      <c r="A50" s="439" t="s">
        <v>95</v>
      </c>
      <c r="B50" s="424" t="s">
        <v>294</v>
      </c>
      <c r="C50" s="462"/>
    </row>
    <row r="51" spans="1:3" s="103" customFormat="1" ht="12" customHeight="1">
      <c r="A51" s="440" t="s">
        <v>96</v>
      </c>
      <c r="B51" s="425" t="s">
        <v>295</v>
      </c>
      <c r="C51" s="309">
        <v>464263000</v>
      </c>
    </row>
    <row r="52" spans="1:3" s="103" customFormat="1" ht="12" customHeight="1">
      <c r="A52" s="440" t="s">
        <v>291</v>
      </c>
      <c r="B52" s="425" t="s">
        <v>296</v>
      </c>
      <c r="C52" s="309"/>
    </row>
    <row r="53" spans="1:3" s="103" customFormat="1" ht="12" customHeight="1">
      <c r="A53" s="440" t="s">
        <v>292</v>
      </c>
      <c r="B53" s="425" t="s">
        <v>297</v>
      </c>
      <c r="C53" s="309"/>
    </row>
    <row r="54" spans="1:3" s="103" customFormat="1" ht="12" customHeight="1" thickBot="1">
      <c r="A54" s="441" t="s">
        <v>293</v>
      </c>
      <c r="B54" s="426" t="s">
        <v>298</v>
      </c>
      <c r="C54" s="413"/>
    </row>
    <row r="55" spans="1:3" s="103" customFormat="1" ht="12" customHeight="1" thickBot="1">
      <c r="A55" s="35" t="s">
        <v>179</v>
      </c>
      <c r="B55" s="21" t="s">
        <v>299</v>
      </c>
      <c r="C55" s="304">
        <f>SUM(C56:C58)</f>
        <v>0</v>
      </c>
    </row>
    <row r="56" spans="1:3" s="103" customFormat="1" ht="12" customHeight="1">
      <c r="A56" s="439" t="s">
        <v>97</v>
      </c>
      <c r="B56" s="424" t="s">
        <v>300</v>
      </c>
      <c r="C56" s="307"/>
    </row>
    <row r="57" spans="1:3" s="103" customFormat="1" ht="12" customHeight="1">
      <c r="A57" s="440" t="s">
        <v>98</v>
      </c>
      <c r="B57" s="425" t="s">
        <v>433</v>
      </c>
      <c r="C57" s="306"/>
    </row>
    <row r="58" spans="1:3" s="103" customFormat="1" ht="12" customHeight="1">
      <c r="A58" s="440" t="s">
        <v>303</v>
      </c>
      <c r="B58" s="425" t="s">
        <v>301</v>
      </c>
      <c r="C58" s="306"/>
    </row>
    <row r="59" spans="1:3" s="103" customFormat="1" ht="12" customHeight="1" thickBot="1">
      <c r="A59" s="441" t="s">
        <v>304</v>
      </c>
      <c r="B59" s="426" t="s">
        <v>302</v>
      </c>
      <c r="C59" s="308"/>
    </row>
    <row r="60" spans="1:3" s="103" customFormat="1" ht="12" customHeight="1" thickBot="1">
      <c r="A60" s="35" t="s">
        <v>25</v>
      </c>
      <c r="B60" s="299" t="s">
        <v>305</v>
      </c>
      <c r="C60" s="304">
        <f>SUM(C61:C63)</f>
        <v>44915000</v>
      </c>
    </row>
    <row r="61" spans="1:3" s="103" customFormat="1" ht="12" customHeight="1">
      <c r="A61" s="439" t="s">
        <v>180</v>
      </c>
      <c r="B61" s="424" t="s">
        <v>307</v>
      </c>
      <c r="C61" s="309"/>
    </row>
    <row r="62" spans="1:3" s="103" customFormat="1" ht="12" customHeight="1">
      <c r="A62" s="440" t="s">
        <v>181</v>
      </c>
      <c r="B62" s="425" t="s">
        <v>434</v>
      </c>
      <c r="C62" s="309"/>
    </row>
    <row r="63" spans="1:3" s="103" customFormat="1" ht="12" customHeight="1">
      <c r="A63" s="440" t="s">
        <v>228</v>
      </c>
      <c r="B63" s="425" t="s">
        <v>308</v>
      </c>
      <c r="C63" s="309">
        <v>44915000</v>
      </c>
    </row>
    <row r="64" spans="1:3" s="103" customFormat="1" ht="12" customHeight="1" thickBot="1">
      <c r="A64" s="441" t="s">
        <v>306</v>
      </c>
      <c r="B64" s="426" t="s">
        <v>309</v>
      </c>
      <c r="C64" s="309"/>
    </row>
    <row r="65" spans="1:3" s="103" customFormat="1" ht="12" customHeight="1" thickBot="1">
      <c r="A65" s="35" t="s">
        <v>26</v>
      </c>
      <c r="B65" s="21" t="s">
        <v>310</v>
      </c>
      <c r="C65" s="310">
        <f>+C8+C15+C22+C29+C37+C49+C55+C60</f>
        <v>1012894000</v>
      </c>
    </row>
    <row r="66" spans="1:3" s="103" customFormat="1" ht="12" customHeight="1" thickBot="1">
      <c r="A66" s="442" t="s">
        <v>401</v>
      </c>
      <c r="B66" s="299" t="s">
        <v>312</v>
      </c>
      <c r="C66" s="304">
        <f>SUM(C67:C69)</f>
        <v>0</v>
      </c>
    </row>
    <row r="67" spans="1:3" s="103" customFormat="1" ht="12" customHeight="1">
      <c r="A67" s="439" t="s">
        <v>343</v>
      </c>
      <c r="B67" s="424" t="s">
        <v>313</v>
      </c>
      <c r="C67" s="309"/>
    </row>
    <row r="68" spans="1:3" s="103" customFormat="1" ht="12" customHeight="1">
      <c r="A68" s="440" t="s">
        <v>352</v>
      </c>
      <c r="B68" s="425" t="s">
        <v>314</v>
      </c>
      <c r="C68" s="309"/>
    </row>
    <row r="69" spans="1:3" s="103" customFormat="1" ht="12" customHeight="1" thickBot="1">
      <c r="A69" s="441" t="s">
        <v>353</v>
      </c>
      <c r="B69" s="427" t="s">
        <v>315</v>
      </c>
      <c r="C69" s="309"/>
    </row>
    <row r="70" spans="1:3" s="103" customFormat="1" ht="12" customHeight="1" thickBot="1">
      <c r="A70" s="442" t="s">
        <v>316</v>
      </c>
      <c r="B70" s="299" t="s">
        <v>317</v>
      </c>
      <c r="C70" s="304">
        <f>SUM(C71:C74)</f>
        <v>0</v>
      </c>
    </row>
    <row r="71" spans="1:3" s="103" customFormat="1" ht="12" customHeight="1">
      <c r="A71" s="439" t="s">
        <v>150</v>
      </c>
      <c r="B71" s="424" t="s">
        <v>318</v>
      </c>
      <c r="C71" s="309"/>
    </row>
    <row r="72" spans="1:3" s="103" customFormat="1" ht="12" customHeight="1">
      <c r="A72" s="440" t="s">
        <v>151</v>
      </c>
      <c r="B72" s="425" t="s">
        <v>319</v>
      </c>
      <c r="C72" s="309"/>
    </row>
    <row r="73" spans="1:3" s="103" customFormat="1" ht="12" customHeight="1">
      <c r="A73" s="440" t="s">
        <v>344</v>
      </c>
      <c r="B73" s="425" t="s">
        <v>320</v>
      </c>
      <c r="C73" s="309"/>
    </row>
    <row r="74" spans="1:3" s="103" customFormat="1" ht="12" customHeight="1" thickBot="1">
      <c r="A74" s="441" t="s">
        <v>345</v>
      </c>
      <c r="B74" s="426" t="s">
        <v>321</v>
      </c>
      <c r="C74" s="309"/>
    </row>
    <row r="75" spans="1:3" s="103" customFormat="1" ht="12" customHeight="1" thickBot="1">
      <c r="A75" s="442" t="s">
        <v>322</v>
      </c>
      <c r="B75" s="299" t="s">
        <v>323</v>
      </c>
      <c r="C75" s="304">
        <f>SUM(C76:C77)</f>
        <v>228274000</v>
      </c>
    </row>
    <row r="76" spans="1:3" s="103" customFormat="1" ht="12" customHeight="1">
      <c r="A76" s="439" t="s">
        <v>346</v>
      </c>
      <c r="B76" s="424" t="s">
        <v>324</v>
      </c>
      <c r="C76" s="309">
        <v>228274000</v>
      </c>
    </row>
    <row r="77" spans="1:3" s="103" customFormat="1" ht="12" customHeight="1" thickBot="1">
      <c r="A77" s="441" t="s">
        <v>347</v>
      </c>
      <c r="B77" s="426" t="s">
        <v>325</v>
      </c>
      <c r="C77" s="309"/>
    </row>
    <row r="78" spans="1:3" s="102" customFormat="1" ht="12" customHeight="1" thickBot="1">
      <c r="A78" s="442" t="s">
        <v>326</v>
      </c>
      <c r="B78" s="299" t="s">
        <v>327</v>
      </c>
      <c r="C78" s="304">
        <f>SUM(C79:C81)</f>
        <v>0</v>
      </c>
    </row>
    <row r="79" spans="1:3" s="103" customFormat="1" ht="12" customHeight="1">
      <c r="A79" s="439" t="s">
        <v>348</v>
      </c>
      <c r="B79" s="424" t="s">
        <v>328</v>
      </c>
      <c r="C79" s="309"/>
    </row>
    <row r="80" spans="1:3" s="103" customFormat="1" ht="12" customHeight="1">
      <c r="A80" s="440" t="s">
        <v>349</v>
      </c>
      <c r="B80" s="425" t="s">
        <v>329</v>
      </c>
      <c r="C80" s="309"/>
    </row>
    <row r="81" spans="1:3" s="103" customFormat="1" ht="12" customHeight="1" thickBot="1">
      <c r="A81" s="441" t="s">
        <v>350</v>
      </c>
      <c r="B81" s="426" t="s">
        <v>330</v>
      </c>
      <c r="C81" s="309"/>
    </row>
    <row r="82" spans="1:3" s="103" customFormat="1" ht="12" customHeight="1" thickBot="1">
      <c r="A82" s="442" t="s">
        <v>331</v>
      </c>
      <c r="B82" s="299" t="s">
        <v>351</v>
      </c>
      <c r="C82" s="304">
        <f>SUM(C83:C86)</f>
        <v>0</v>
      </c>
    </row>
    <row r="83" spans="1:3" s="103" customFormat="1" ht="12" customHeight="1">
      <c r="A83" s="443" t="s">
        <v>332</v>
      </c>
      <c r="B83" s="424" t="s">
        <v>333</v>
      </c>
      <c r="C83" s="309"/>
    </row>
    <row r="84" spans="1:3" s="103" customFormat="1" ht="12" customHeight="1">
      <c r="A84" s="444" t="s">
        <v>334</v>
      </c>
      <c r="B84" s="425" t="s">
        <v>335</v>
      </c>
      <c r="C84" s="309"/>
    </row>
    <row r="85" spans="1:3" s="103" customFormat="1" ht="12" customHeight="1">
      <c r="A85" s="444" t="s">
        <v>336</v>
      </c>
      <c r="B85" s="425" t="s">
        <v>337</v>
      </c>
      <c r="C85" s="309"/>
    </row>
    <row r="86" spans="1:3" s="102" customFormat="1" ht="12" customHeight="1" thickBot="1">
      <c r="A86" s="445" t="s">
        <v>338</v>
      </c>
      <c r="B86" s="426" t="s">
        <v>339</v>
      </c>
      <c r="C86" s="309"/>
    </row>
    <row r="87" spans="1:3" s="102" customFormat="1" ht="12" customHeight="1" thickBot="1">
      <c r="A87" s="442" t="s">
        <v>340</v>
      </c>
      <c r="B87" s="299" t="s">
        <v>485</v>
      </c>
      <c r="C87" s="463"/>
    </row>
    <row r="88" spans="1:3" s="102" customFormat="1" ht="12" customHeight="1" thickBot="1">
      <c r="A88" s="442" t="s">
        <v>513</v>
      </c>
      <c r="B88" s="299" t="s">
        <v>341</v>
      </c>
      <c r="C88" s="463"/>
    </row>
    <row r="89" spans="1:3" s="102" customFormat="1" ht="12" customHeight="1" thickBot="1">
      <c r="A89" s="442" t="s">
        <v>514</v>
      </c>
      <c r="B89" s="431" t="s">
        <v>488</v>
      </c>
      <c r="C89" s="310">
        <f>+C66+C70+C75+C78+C82+C88+C87</f>
        <v>228274000</v>
      </c>
    </row>
    <row r="90" spans="1:3" s="102" customFormat="1" ht="12" customHeight="1" thickBot="1">
      <c r="A90" s="446" t="s">
        <v>515</v>
      </c>
      <c r="B90" s="432" t="s">
        <v>516</v>
      </c>
      <c r="C90" s="310">
        <f>+C65+C89</f>
        <v>1241168000</v>
      </c>
    </row>
    <row r="91" spans="1:3" s="103" customFormat="1" ht="15" customHeight="1" thickBot="1">
      <c r="A91" s="247"/>
      <c r="B91" s="248"/>
      <c r="C91" s="372"/>
    </row>
    <row r="92" spans="1:3" s="71" customFormat="1" ht="16.5" customHeight="1" thickBot="1">
      <c r="A92" s="251"/>
      <c r="B92" s="252" t="s">
        <v>58</v>
      </c>
      <c r="C92" s="374"/>
    </row>
    <row r="93" spans="1:3" s="104" customFormat="1" ht="12" customHeight="1" thickBot="1">
      <c r="A93" s="419" t="s">
        <v>18</v>
      </c>
      <c r="B93" s="29" t="s">
        <v>520</v>
      </c>
      <c r="C93" s="303">
        <f>+C94+C95+C96+C97+C98+C111</f>
        <v>308981537</v>
      </c>
    </row>
    <row r="94" spans="1:3" ht="12" customHeight="1">
      <c r="A94" s="447" t="s">
        <v>99</v>
      </c>
      <c r="B94" s="10" t="s">
        <v>49</v>
      </c>
      <c r="C94" s="305">
        <v>27482000</v>
      </c>
    </row>
    <row r="95" spans="1:3" ht="12" customHeight="1">
      <c r="A95" s="440" t="s">
        <v>100</v>
      </c>
      <c r="B95" s="8" t="s">
        <v>182</v>
      </c>
      <c r="C95" s="306">
        <v>5087300</v>
      </c>
    </row>
    <row r="96" spans="1:3" ht="12" customHeight="1">
      <c r="A96" s="440" t="s">
        <v>101</v>
      </c>
      <c r="B96" s="8" t="s">
        <v>141</v>
      </c>
      <c r="C96" s="308">
        <v>256200237</v>
      </c>
    </row>
    <row r="97" spans="1:3" ht="12" customHeight="1">
      <c r="A97" s="440" t="s">
        <v>102</v>
      </c>
      <c r="B97" s="11" t="s">
        <v>183</v>
      </c>
      <c r="C97" s="308">
        <v>4423000</v>
      </c>
    </row>
    <row r="98" spans="1:3" ht="12" customHeight="1">
      <c r="A98" s="440" t="s">
        <v>113</v>
      </c>
      <c r="B98" s="19" t="s">
        <v>184</v>
      </c>
      <c r="C98" s="308">
        <v>3100000</v>
      </c>
    </row>
    <row r="99" spans="1:3" ht="12" customHeight="1">
      <c r="A99" s="440" t="s">
        <v>103</v>
      </c>
      <c r="B99" s="8" t="s">
        <v>517</v>
      </c>
      <c r="C99" s="308"/>
    </row>
    <row r="100" spans="1:3" ht="12" customHeight="1">
      <c r="A100" s="440" t="s">
        <v>104</v>
      </c>
      <c r="B100" s="148" t="s">
        <v>451</v>
      </c>
      <c r="C100" s="308"/>
    </row>
    <row r="101" spans="1:3" ht="12" customHeight="1">
      <c r="A101" s="440" t="s">
        <v>114</v>
      </c>
      <c r="B101" s="148" t="s">
        <v>450</v>
      </c>
      <c r="C101" s="308"/>
    </row>
    <row r="102" spans="1:9" ht="12" customHeight="1">
      <c r="A102" s="440" t="s">
        <v>115</v>
      </c>
      <c r="B102" s="148" t="s">
        <v>357</v>
      </c>
      <c r="C102" s="308"/>
      <c r="I102" s="3" t="s">
        <v>590</v>
      </c>
    </row>
    <row r="103" spans="1:3" ht="12" customHeight="1">
      <c r="A103" s="440" t="s">
        <v>116</v>
      </c>
      <c r="B103" s="149" t="s">
        <v>358</v>
      </c>
      <c r="C103" s="308"/>
    </row>
    <row r="104" spans="1:3" ht="12" customHeight="1">
      <c r="A104" s="440" t="s">
        <v>117</v>
      </c>
      <c r="B104" s="149" t="s">
        <v>359</v>
      </c>
      <c r="C104" s="308"/>
    </row>
    <row r="105" spans="1:3" ht="12" customHeight="1">
      <c r="A105" s="440" t="s">
        <v>119</v>
      </c>
      <c r="B105" s="148" t="s">
        <v>360</v>
      </c>
      <c r="C105" s="308">
        <v>573000</v>
      </c>
    </row>
    <row r="106" spans="1:3" ht="12" customHeight="1">
      <c r="A106" s="440" t="s">
        <v>185</v>
      </c>
      <c r="B106" s="148" t="s">
        <v>361</v>
      </c>
      <c r="C106" s="308"/>
    </row>
    <row r="107" spans="1:3" ht="12" customHeight="1">
      <c r="A107" s="440" t="s">
        <v>355</v>
      </c>
      <c r="B107" s="149" t="s">
        <v>362</v>
      </c>
      <c r="C107" s="308"/>
    </row>
    <row r="108" spans="1:3" ht="12" customHeight="1">
      <c r="A108" s="448" t="s">
        <v>356</v>
      </c>
      <c r="B108" s="150" t="s">
        <v>363</v>
      </c>
      <c r="C108" s="308"/>
    </row>
    <row r="109" spans="1:3" ht="12" customHeight="1">
      <c r="A109" s="440" t="s">
        <v>448</v>
      </c>
      <c r="B109" s="150" t="s">
        <v>364</v>
      </c>
      <c r="C109" s="308"/>
    </row>
    <row r="110" spans="1:3" ht="12" customHeight="1">
      <c r="A110" s="440" t="s">
        <v>449</v>
      </c>
      <c r="B110" s="149" t="s">
        <v>365</v>
      </c>
      <c r="C110" s="306">
        <v>2527000</v>
      </c>
    </row>
    <row r="111" spans="1:3" ht="12" customHeight="1">
      <c r="A111" s="440" t="s">
        <v>453</v>
      </c>
      <c r="B111" s="11" t="s">
        <v>50</v>
      </c>
      <c r="C111" s="306">
        <v>12689000</v>
      </c>
    </row>
    <row r="112" spans="1:3" ht="12" customHeight="1">
      <c r="A112" s="441" t="s">
        <v>454</v>
      </c>
      <c r="B112" s="8" t="s">
        <v>518</v>
      </c>
      <c r="C112" s="308">
        <v>10119000</v>
      </c>
    </row>
    <row r="113" spans="1:3" ht="12" customHeight="1" thickBot="1">
      <c r="A113" s="449" t="s">
        <v>455</v>
      </c>
      <c r="B113" s="151" t="s">
        <v>519</v>
      </c>
      <c r="C113" s="312">
        <v>2570000</v>
      </c>
    </row>
    <row r="114" spans="1:3" ht="12" customHeight="1" thickBot="1">
      <c r="A114" s="35" t="s">
        <v>19</v>
      </c>
      <c r="B114" s="28" t="s">
        <v>366</v>
      </c>
      <c r="C114" s="304">
        <f>+C115+C117+C119</f>
        <v>704066000</v>
      </c>
    </row>
    <row r="115" spans="1:3" ht="12" customHeight="1">
      <c r="A115" s="439" t="s">
        <v>105</v>
      </c>
      <c r="B115" s="8" t="s">
        <v>226</v>
      </c>
      <c r="C115" s="307">
        <v>666005000</v>
      </c>
    </row>
    <row r="116" spans="1:3" ht="12" customHeight="1">
      <c r="A116" s="439" t="s">
        <v>106</v>
      </c>
      <c r="B116" s="12" t="s">
        <v>370</v>
      </c>
      <c r="C116" s="307">
        <v>13815000</v>
      </c>
    </row>
    <row r="117" spans="1:3" ht="12" customHeight="1">
      <c r="A117" s="439" t="s">
        <v>107</v>
      </c>
      <c r="B117" s="12" t="s">
        <v>186</v>
      </c>
      <c r="C117" s="306">
        <v>28862000</v>
      </c>
    </row>
    <row r="118" spans="1:3" ht="12" customHeight="1">
      <c r="A118" s="439" t="s">
        <v>108</v>
      </c>
      <c r="B118" s="12" t="s">
        <v>371</v>
      </c>
      <c r="C118" s="275">
        <v>28862000</v>
      </c>
    </row>
    <row r="119" spans="1:3" ht="12" customHeight="1">
      <c r="A119" s="439" t="s">
        <v>109</v>
      </c>
      <c r="B119" s="301" t="s">
        <v>229</v>
      </c>
      <c r="C119" s="275">
        <v>9199000</v>
      </c>
    </row>
    <row r="120" spans="1:3" ht="12" customHeight="1">
      <c r="A120" s="439" t="s">
        <v>118</v>
      </c>
      <c r="B120" s="300" t="s">
        <v>435</v>
      </c>
      <c r="C120" s="275"/>
    </row>
    <row r="121" spans="1:3" ht="12" customHeight="1">
      <c r="A121" s="439" t="s">
        <v>120</v>
      </c>
      <c r="B121" s="423" t="s">
        <v>376</v>
      </c>
      <c r="C121" s="275"/>
    </row>
    <row r="122" spans="1:3" ht="12" customHeight="1">
      <c r="A122" s="439" t="s">
        <v>187</v>
      </c>
      <c r="B122" s="149" t="s">
        <v>359</v>
      </c>
      <c r="C122" s="275"/>
    </row>
    <row r="123" spans="1:3" ht="12" customHeight="1">
      <c r="A123" s="439" t="s">
        <v>188</v>
      </c>
      <c r="B123" s="149" t="s">
        <v>375</v>
      </c>
      <c r="C123" s="275"/>
    </row>
    <row r="124" spans="1:3" ht="12" customHeight="1">
      <c r="A124" s="439" t="s">
        <v>189</v>
      </c>
      <c r="B124" s="149" t="s">
        <v>374</v>
      </c>
      <c r="C124" s="275"/>
    </row>
    <row r="125" spans="1:3" ht="12" customHeight="1">
      <c r="A125" s="439" t="s">
        <v>367</v>
      </c>
      <c r="B125" s="149" t="s">
        <v>362</v>
      </c>
      <c r="C125" s="275"/>
    </row>
    <row r="126" spans="1:3" ht="12" customHeight="1">
      <c r="A126" s="439" t="s">
        <v>368</v>
      </c>
      <c r="B126" s="149" t="s">
        <v>373</v>
      </c>
      <c r="C126" s="275"/>
    </row>
    <row r="127" spans="1:3" ht="12" customHeight="1" thickBot="1">
      <c r="A127" s="448" t="s">
        <v>369</v>
      </c>
      <c r="B127" s="149" t="s">
        <v>372</v>
      </c>
      <c r="C127" s="277">
        <v>9199000</v>
      </c>
    </row>
    <row r="128" spans="1:3" ht="12" customHeight="1" thickBot="1">
      <c r="A128" s="35" t="s">
        <v>20</v>
      </c>
      <c r="B128" s="137" t="s">
        <v>458</v>
      </c>
      <c r="C128" s="304">
        <f>+C93+C114</f>
        <v>1013047537</v>
      </c>
    </row>
    <row r="129" spans="1:3" ht="12" customHeight="1" thickBot="1">
      <c r="A129" s="35" t="s">
        <v>21</v>
      </c>
      <c r="B129" s="137" t="s">
        <v>459</v>
      </c>
      <c r="C129" s="304">
        <f>+C130+C131+C132</f>
        <v>6075000</v>
      </c>
    </row>
    <row r="130" spans="1:3" s="104" customFormat="1" ht="12" customHeight="1">
      <c r="A130" s="439" t="s">
        <v>267</v>
      </c>
      <c r="B130" s="9" t="s">
        <v>523</v>
      </c>
      <c r="C130" s="275">
        <v>6075000</v>
      </c>
    </row>
    <row r="131" spans="1:3" ht="12" customHeight="1">
      <c r="A131" s="439" t="s">
        <v>270</v>
      </c>
      <c r="B131" s="9" t="s">
        <v>467</v>
      </c>
      <c r="C131" s="275"/>
    </row>
    <row r="132" spans="1:3" ht="12" customHeight="1" thickBot="1">
      <c r="A132" s="448" t="s">
        <v>271</v>
      </c>
      <c r="B132" s="7" t="s">
        <v>522</v>
      </c>
      <c r="C132" s="275"/>
    </row>
    <row r="133" spans="1:3" ht="12" customHeight="1" thickBot="1">
      <c r="A133" s="35" t="s">
        <v>22</v>
      </c>
      <c r="B133" s="137" t="s">
        <v>460</v>
      </c>
      <c r="C133" s="304">
        <f>+C134+C135+C136+C137+C138+C139</f>
        <v>0</v>
      </c>
    </row>
    <row r="134" spans="1:3" ht="12" customHeight="1">
      <c r="A134" s="439" t="s">
        <v>92</v>
      </c>
      <c r="B134" s="9" t="s">
        <v>469</v>
      </c>
      <c r="C134" s="275"/>
    </row>
    <row r="135" spans="1:3" ht="12" customHeight="1">
      <c r="A135" s="439" t="s">
        <v>93</v>
      </c>
      <c r="B135" s="9" t="s">
        <v>461</v>
      </c>
      <c r="C135" s="275"/>
    </row>
    <row r="136" spans="1:3" ht="12" customHeight="1">
      <c r="A136" s="439" t="s">
        <v>94</v>
      </c>
      <c r="B136" s="9" t="s">
        <v>462</v>
      </c>
      <c r="C136" s="275"/>
    </row>
    <row r="137" spans="1:3" ht="12" customHeight="1">
      <c r="A137" s="439" t="s">
        <v>174</v>
      </c>
      <c r="B137" s="9" t="s">
        <v>521</v>
      </c>
      <c r="C137" s="275"/>
    </row>
    <row r="138" spans="1:3" ht="12" customHeight="1">
      <c r="A138" s="439" t="s">
        <v>175</v>
      </c>
      <c r="B138" s="9" t="s">
        <v>464</v>
      </c>
      <c r="C138" s="275"/>
    </row>
    <row r="139" spans="1:3" s="104" customFormat="1" ht="12" customHeight="1" thickBot="1">
      <c r="A139" s="448" t="s">
        <v>176</v>
      </c>
      <c r="B139" s="7" t="s">
        <v>465</v>
      </c>
      <c r="C139" s="275"/>
    </row>
    <row r="140" spans="1:11" ht="12" customHeight="1" thickBot="1">
      <c r="A140" s="35" t="s">
        <v>23</v>
      </c>
      <c r="B140" s="137" t="s">
        <v>549</v>
      </c>
      <c r="C140" s="310">
        <f>+C141+C142+C144+C145+C143</f>
        <v>222045463</v>
      </c>
      <c r="K140" s="258"/>
    </row>
    <row r="141" spans="1:3" ht="12.75">
      <c r="A141" s="439" t="s">
        <v>95</v>
      </c>
      <c r="B141" s="9" t="s">
        <v>377</v>
      </c>
      <c r="C141" s="275"/>
    </row>
    <row r="142" spans="1:3" ht="12" customHeight="1">
      <c r="A142" s="439" t="s">
        <v>96</v>
      </c>
      <c r="B142" s="9" t="s">
        <v>378</v>
      </c>
      <c r="C142" s="275">
        <v>7836463</v>
      </c>
    </row>
    <row r="143" spans="1:3" ht="12" customHeight="1">
      <c r="A143" s="439" t="s">
        <v>291</v>
      </c>
      <c r="B143" s="9" t="s">
        <v>548</v>
      </c>
      <c r="C143" s="275">
        <v>214209000</v>
      </c>
    </row>
    <row r="144" spans="1:3" s="104" customFormat="1" ht="12" customHeight="1">
      <c r="A144" s="439" t="s">
        <v>292</v>
      </c>
      <c r="B144" s="9" t="s">
        <v>474</v>
      </c>
      <c r="C144" s="275"/>
    </row>
    <row r="145" spans="1:3" s="104" customFormat="1" ht="12" customHeight="1" thickBot="1">
      <c r="A145" s="448" t="s">
        <v>293</v>
      </c>
      <c r="B145" s="7" t="s">
        <v>397</v>
      </c>
      <c r="C145" s="275"/>
    </row>
    <row r="146" spans="1:3" s="104" customFormat="1" ht="12" customHeight="1" thickBot="1">
      <c r="A146" s="35" t="s">
        <v>24</v>
      </c>
      <c r="B146" s="137" t="s">
        <v>475</v>
      </c>
      <c r="C146" s="313">
        <f>+C147+C148+C149+C150+C151</f>
        <v>0</v>
      </c>
    </row>
    <row r="147" spans="1:3" s="104" customFormat="1" ht="12" customHeight="1">
      <c r="A147" s="439" t="s">
        <v>97</v>
      </c>
      <c r="B147" s="9" t="s">
        <v>470</v>
      </c>
      <c r="C147" s="275"/>
    </row>
    <row r="148" spans="1:3" s="104" customFormat="1" ht="12" customHeight="1">
      <c r="A148" s="439" t="s">
        <v>98</v>
      </c>
      <c r="B148" s="9" t="s">
        <v>477</v>
      </c>
      <c r="C148" s="275"/>
    </row>
    <row r="149" spans="1:3" s="104" customFormat="1" ht="12" customHeight="1">
      <c r="A149" s="439" t="s">
        <v>303</v>
      </c>
      <c r="B149" s="9" t="s">
        <v>472</v>
      </c>
      <c r="C149" s="275"/>
    </row>
    <row r="150" spans="1:3" s="104" customFormat="1" ht="12" customHeight="1">
      <c r="A150" s="439" t="s">
        <v>304</v>
      </c>
      <c r="B150" s="9" t="s">
        <v>524</v>
      </c>
      <c r="C150" s="275"/>
    </row>
    <row r="151" spans="1:3" ht="12.75" customHeight="1" thickBot="1">
      <c r="A151" s="448" t="s">
        <v>476</v>
      </c>
      <c r="B151" s="7" t="s">
        <v>479</v>
      </c>
      <c r="C151" s="277"/>
    </row>
    <row r="152" spans="1:3" ht="12.75" customHeight="1" thickBot="1">
      <c r="A152" s="496" t="s">
        <v>25</v>
      </c>
      <c r="B152" s="137" t="s">
        <v>480</v>
      </c>
      <c r="C152" s="313"/>
    </row>
    <row r="153" spans="1:3" ht="12.75" customHeight="1" thickBot="1">
      <c r="A153" s="496" t="s">
        <v>26</v>
      </c>
      <c r="B153" s="137" t="s">
        <v>481</v>
      </c>
      <c r="C153" s="313"/>
    </row>
    <row r="154" spans="1:3" ht="12" customHeight="1" thickBot="1">
      <c r="A154" s="35" t="s">
        <v>27</v>
      </c>
      <c r="B154" s="137" t="s">
        <v>483</v>
      </c>
      <c r="C154" s="433">
        <f>+C129+C133+C140+C146+C152+C153</f>
        <v>228120463</v>
      </c>
    </row>
    <row r="155" spans="1:3" ht="15" customHeight="1" thickBot="1">
      <c r="A155" s="450" t="s">
        <v>28</v>
      </c>
      <c r="B155" s="392" t="s">
        <v>482</v>
      </c>
      <c r="C155" s="433">
        <f>+C128+C154</f>
        <v>1241168000</v>
      </c>
    </row>
    <row r="156" spans="1:3" ht="13.5" thickBot="1">
      <c r="A156" s="397"/>
      <c r="B156" s="398"/>
      <c r="C156" s="399"/>
    </row>
    <row r="157" spans="1:3" ht="15" customHeight="1" thickBot="1">
      <c r="A157" s="255" t="s">
        <v>525</v>
      </c>
      <c r="B157" s="256"/>
      <c r="C157" s="134">
        <v>5</v>
      </c>
    </row>
    <row r="158" spans="1:3" ht="14.25" customHeight="1" thickBot="1">
      <c r="A158" s="255" t="s">
        <v>205</v>
      </c>
      <c r="B158" s="256"/>
      <c r="C158" s="134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5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5">
      <selection activeCell="F107" sqref="F107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35"/>
      <c r="B1" s="236"/>
      <c r="C1" s="257" t="s">
        <v>623</v>
      </c>
    </row>
    <row r="2" spans="1:3" s="100" customFormat="1" ht="21" customHeight="1">
      <c r="A2" s="417" t="s">
        <v>62</v>
      </c>
      <c r="B2" s="363" t="s">
        <v>558</v>
      </c>
      <c r="C2" s="365" t="s">
        <v>54</v>
      </c>
    </row>
    <row r="3" spans="1:3" s="100" customFormat="1" ht="16.5" thickBot="1">
      <c r="A3" s="237" t="s">
        <v>202</v>
      </c>
      <c r="B3" s="364" t="s">
        <v>436</v>
      </c>
      <c r="C3" s="495" t="s">
        <v>60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366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367"/>
    </row>
    <row r="8" spans="1:3" s="71" customFormat="1" ht="12" customHeight="1" thickBot="1">
      <c r="A8" s="35" t="s">
        <v>18</v>
      </c>
      <c r="B8" s="21" t="s">
        <v>251</v>
      </c>
      <c r="C8" s="304">
        <f>+C9+C10+C11+C12+C13+C14</f>
        <v>227954169</v>
      </c>
    </row>
    <row r="9" spans="1:3" s="102" customFormat="1" ht="12" customHeight="1">
      <c r="A9" s="439" t="s">
        <v>99</v>
      </c>
      <c r="B9" s="424" t="s">
        <v>252</v>
      </c>
      <c r="C9" s="307">
        <v>74639835</v>
      </c>
    </row>
    <row r="10" spans="1:3" s="103" customFormat="1" ht="12" customHeight="1">
      <c r="A10" s="440" t="s">
        <v>100</v>
      </c>
      <c r="B10" s="425" t="s">
        <v>253</v>
      </c>
      <c r="C10" s="306">
        <v>93747550</v>
      </c>
    </row>
    <row r="11" spans="1:3" s="103" customFormat="1" ht="12" customHeight="1">
      <c r="A11" s="440" t="s">
        <v>101</v>
      </c>
      <c r="B11" s="425" t="s">
        <v>254</v>
      </c>
      <c r="C11" s="306">
        <v>55933154</v>
      </c>
    </row>
    <row r="12" spans="1:3" s="103" customFormat="1" ht="12" customHeight="1">
      <c r="A12" s="440" t="s">
        <v>102</v>
      </c>
      <c r="B12" s="425" t="s">
        <v>255</v>
      </c>
      <c r="C12" s="306">
        <v>3633630</v>
      </c>
    </row>
    <row r="13" spans="1:3" s="103" customFormat="1" ht="12" customHeight="1">
      <c r="A13" s="440" t="s">
        <v>149</v>
      </c>
      <c r="B13" s="425" t="s">
        <v>511</v>
      </c>
      <c r="C13" s="306"/>
    </row>
    <row r="14" spans="1:3" s="102" customFormat="1" ht="12" customHeight="1" thickBot="1">
      <c r="A14" s="441" t="s">
        <v>103</v>
      </c>
      <c r="B14" s="426" t="s">
        <v>440</v>
      </c>
      <c r="C14" s="306"/>
    </row>
    <row r="15" spans="1:3" s="102" customFormat="1" ht="12" customHeight="1" thickBot="1">
      <c r="A15" s="35" t="s">
        <v>19</v>
      </c>
      <c r="B15" s="299" t="s">
        <v>256</v>
      </c>
      <c r="C15" s="304">
        <f>+C16+C17+C18+C19+C20</f>
        <v>8710000</v>
      </c>
    </row>
    <row r="16" spans="1:3" s="102" customFormat="1" ht="12" customHeight="1">
      <c r="A16" s="439" t="s">
        <v>105</v>
      </c>
      <c r="B16" s="424" t="s">
        <v>257</v>
      </c>
      <c r="C16" s="307"/>
    </row>
    <row r="17" spans="1:3" s="102" customFormat="1" ht="12" customHeight="1">
      <c r="A17" s="440" t="s">
        <v>106</v>
      </c>
      <c r="B17" s="425" t="s">
        <v>258</v>
      </c>
      <c r="C17" s="306"/>
    </row>
    <row r="18" spans="1:3" s="102" customFormat="1" ht="12" customHeight="1">
      <c r="A18" s="440" t="s">
        <v>107</v>
      </c>
      <c r="B18" s="425" t="s">
        <v>429</v>
      </c>
      <c r="C18" s="306"/>
    </row>
    <row r="19" spans="1:3" s="102" customFormat="1" ht="12" customHeight="1">
      <c r="A19" s="440" t="s">
        <v>108</v>
      </c>
      <c r="B19" s="425" t="s">
        <v>430</v>
      </c>
      <c r="C19" s="306"/>
    </row>
    <row r="20" spans="1:3" s="102" customFormat="1" ht="12" customHeight="1">
      <c r="A20" s="440" t="s">
        <v>109</v>
      </c>
      <c r="B20" s="425" t="s">
        <v>259</v>
      </c>
      <c r="C20" s="306">
        <v>8710000</v>
      </c>
    </row>
    <row r="21" spans="1:3" s="103" customFormat="1" ht="12" customHeight="1" thickBot="1">
      <c r="A21" s="441" t="s">
        <v>118</v>
      </c>
      <c r="B21" s="426" t="s">
        <v>260</v>
      </c>
      <c r="C21" s="308"/>
    </row>
    <row r="22" spans="1:3" s="103" customFormat="1" ht="12" customHeight="1" thickBot="1">
      <c r="A22" s="35" t="s">
        <v>20</v>
      </c>
      <c r="B22" s="21" t="s">
        <v>261</v>
      </c>
      <c r="C22" s="304">
        <f>+C23+C24+C25+C26+C27</f>
        <v>45511000</v>
      </c>
    </row>
    <row r="23" spans="1:3" s="103" customFormat="1" ht="12" customHeight="1">
      <c r="A23" s="439" t="s">
        <v>88</v>
      </c>
      <c r="B23" s="424" t="s">
        <v>262</v>
      </c>
      <c r="C23" s="307">
        <v>45511000</v>
      </c>
    </row>
    <row r="24" spans="1:3" s="102" customFormat="1" ht="12" customHeight="1">
      <c r="A24" s="440" t="s">
        <v>89</v>
      </c>
      <c r="B24" s="425" t="s">
        <v>263</v>
      </c>
      <c r="C24" s="306"/>
    </row>
    <row r="25" spans="1:3" s="103" customFormat="1" ht="12" customHeight="1">
      <c r="A25" s="440" t="s">
        <v>90</v>
      </c>
      <c r="B25" s="425" t="s">
        <v>431</v>
      </c>
      <c r="C25" s="306"/>
    </row>
    <row r="26" spans="1:3" s="103" customFormat="1" ht="12" customHeight="1">
      <c r="A26" s="440" t="s">
        <v>91</v>
      </c>
      <c r="B26" s="425" t="s">
        <v>432</v>
      </c>
      <c r="C26" s="306"/>
    </row>
    <row r="27" spans="1:3" s="103" customFormat="1" ht="12" customHeight="1">
      <c r="A27" s="440" t="s">
        <v>170</v>
      </c>
      <c r="B27" s="425" t="s">
        <v>264</v>
      </c>
      <c r="C27" s="306"/>
    </row>
    <row r="28" spans="1:3" s="103" customFormat="1" ht="12" customHeight="1" thickBot="1">
      <c r="A28" s="441" t="s">
        <v>171</v>
      </c>
      <c r="B28" s="426" t="s">
        <v>265</v>
      </c>
      <c r="C28" s="308"/>
    </row>
    <row r="29" spans="1:3" s="103" customFormat="1" ht="12" customHeight="1" thickBot="1">
      <c r="A29" s="35" t="s">
        <v>172</v>
      </c>
      <c r="B29" s="21" t="s">
        <v>266</v>
      </c>
      <c r="C29" s="310">
        <f>+C30+C34+C35+C36</f>
        <v>51000000</v>
      </c>
    </row>
    <row r="30" spans="1:3" s="103" customFormat="1" ht="12" customHeight="1">
      <c r="A30" s="439" t="s">
        <v>267</v>
      </c>
      <c r="B30" s="424" t="s">
        <v>512</v>
      </c>
      <c r="C30" s="422">
        <f>+C31+C32+C33</f>
        <v>41000000</v>
      </c>
    </row>
    <row r="31" spans="1:3" s="103" customFormat="1" ht="12" customHeight="1">
      <c r="A31" s="440" t="s">
        <v>268</v>
      </c>
      <c r="B31" s="425" t="s">
        <v>273</v>
      </c>
      <c r="C31" s="306">
        <v>10000000</v>
      </c>
    </row>
    <row r="32" spans="1:3" s="103" customFormat="1" ht="12" customHeight="1">
      <c r="A32" s="440" t="s">
        <v>269</v>
      </c>
      <c r="B32" s="425" t="s">
        <v>274</v>
      </c>
      <c r="C32" s="306"/>
    </row>
    <row r="33" spans="1:3" s="103" customFormat="1" ht="12" customHeight="1">
      <c r="A33" s="440" t="s">
        <v>444</v>
      </c>
      <c r="B33" s="486" t="s">
        <v>445</v>
      </c>
      <c r="C33" s="306">
        <v>31000000</v>
      </c>
    </row>
    <row r="34" spans="1:3" s="103" customFormat="1" ht="12" customHeight="1">
      <c r="A34" s="440" t="s">
        <v>270</v>
      </c>
      <c r="B34" s="425" t="s">
        <v>275</v>
      </c>
      <c r="C34" s="306">
        <v>9700000</v>
      </c>
    </row>
    <row r="35" spans="1:3" s="103" customFormat="1" ht="12" customHeight="1">
      <c r="A35" s="440" t="s">
        <v>271</v>
      </c>
      <c r="B35" s="425" t="s">
        <v>276</v>
      </c>
      <c r="C35" s="306"/>
    </row>
    <row r="36" spans="1:3" s="103" customFormat="1" ht="12" customHeight="1" thickBot="1">
      <c r="A36" s="441" t="s">
        <v>272</v>
      </c>
      <c r="B36" s="426" t="s">
        <v>277</v>
      </c>
      <c r="C36" s="308">
        <v>300000</v>
      </c>
    </row>
    <row r="37" spans="1:3" s="103" customFormat="1" ht="12" customHeight="1" thickBot="1">
      <c r="A37" s="35" t="s">
        <v>22</v>
      </c>
      <c r="B37" s="21" t="s">
        <v>441</v>
      </c>
      <c r="C37" s="304">
        <f>SUM(C38:C48)</f>
        <v>170540831</v>
      </c>
    </row>
    <row r="38" spans="1:3" s="103" customFormat="1" ht="12" customHeight="1">
      <c r="A38" s="439" t="s">
        <v>92</v>
      </c>
      <c r="B38" s="424" t="s">
        <v>280</v>
      </c>
      <c r="C38" s="307"/>
    </row>
    <row r="39" spans="1:3" s="103" customFormat="1" ht="12" customHeight="1">
      <c r="A39" s="440" t="s">
        <v>93</v>
      </c>
      <c r="B39" s="425" t="s">
        <v>281</v>
      </c>
      <c r="C39" s="306">
        <v>4451000</v>
      </c>
    </row>
    <row r="40" spans="1:3" s="103" customFormat="1" ht="12" customHeight="1">
      <c r="A40" s="440" t="s">
        <v>94</v>
      </c>
      <c r="B40" s="425" t="s">
        <v>282</v>
      </c>
      <c r="C40" s="306">
        <v>4315000</v>
      </c>
    </row>
    <row r="41" spans="1:3" s="103" customFormat="1" ht="12" customHeight="1">
      <c r="A41" s="440" t="s">
        <v>174</v>
      </c>
      <c r="B41" s="425" t="s">
        <v>283</v>
      </c>
      <c r="C41" s="306">
        <v>270000</v>
      </c>
    </row>
    <row r="42" spans="1:3" s="103" customFormat="1" ht="12" customHeight="1">
      <c r="A42" s="440" t="s">
        <v>175</v>
      </c>
      <c r="B42" s="425" t="s">
        <v>284</v>
      </c>
      <c r="C42" s="306"/>
    </row>
    <row r="43" spans="1:3" s="103" customFormat="1" ht="12" customHeight="1">
      <c r="A43" s="440" t="s">
        <v>176</v>
      </c>
      <c r="B43" s="425" t="s">
        <v>285</v>
      </c>
      <c r="C43" s="306">
        <v>161465000</v>
      </c>
    </row>
    <row r="44" spans="1:3" s="103" customFormat="1" ht="12" customHeight="1">
      <c r="A44" s="440" t="s">
        <v>177</v>
      </c>
      <c r="B44" s="425" t="s">
        <v>286</v>
      </c>
      <c r="C44" s="306"/>
    </row>
    <row r="45" spans="1:3" s="103" customFormat="1" ht="12" customHeight="1">
      <c r="A45" s="440" t="s">
        <v>178</v>
      </c>
      <c r="B45" s="425" t="s">
        <v>287</v>
      </c>
      <c r="C45" s="306">
        <v>30000</v>
      </c>
    </row>
    <row r="46" spans="1:3" s="103" customFormat="1" ht="12" customHeight="1">
      <c r="A46" s="440" t="s">
        <v>278</v>
      </c>
      <c r="B46" s="425" t="s">
        <v>288</v>
      </c>
      <c r="C46" s="309"/>
    </row>
    <row r="47" spans="1:3" s="103" customFormat="1" ht="12" customHeight="1">
      <c r="A47" s="441" t="s">
        <v>279</v>
      </c>
      <c r="B47" s="426" t="s">
        <v>443</v>
      </c>
      <c r="C47" s="413"/>
    </row>
    <row r="48" spans="1:3" s="103" customFormat="1" ht="12" customHeight="1" thickBot="1">
      <c r="A48" s="441" t="s">
        <v>442</v>
      </c>
      <c r="B48" s="426" t="s">
        <v>289</v>
      </c>
      <c r="C48" s="413">
        <v>9831</v>
      </c>
    </row>
    <row r="49" spans="1:3" s="103" customFormat="1" ht="12" customHeight="1" thickBot="1">
      <c r="A49" s="35" t="s">
        <v>23</v>
      </c>
      <c r="B49" s="21" t="s">
        <v>290</v>
      </c>
      <c r="C49" s="304">
        <f>SUM(C50:C54)</f>
        <v>464263000</v>
      </c>
    </row>
    <row r="50" spans="1:3" s="103" customFormat="1" ht="12" customHeight="1">
      <c r="A50" s="439" t="s">
        <v>95</v>
      </c>
      <c r="B50" s="424" t="s">
        <v>294</v>
      </c>
      <c r="C50" s="462"/>
    </row>
    <row r="51" spans="1:3" s="103" customFormat="1" ht="12" customHeight="1">
      <c r="A51" s="440" t="s">
        <v>96</v>
      </c>
      <c r="B51" s="425" t="s">
        <v>295</v>
      </c>
      <c r="C51" s="309">
        <v>464263000</v>
      </c>
    </row>
    <row r="52" spans="1:3" s="103" customFormat="1" ht="12" customHeight="1">
      <c r="A52" s="440" t="s">
        <v>291</v>
      </c>
      <c r="B52" s="425" t="s">
        <v>296</v>
      </c>
      <c r="C52" s="309"/>
    </row>
    <row r="53" spans="1:3" s="103" customFormat="1" ht="12" customHeight="1">
      <c r="A53" s="440" t="s">
        <v>292</v>
      </c>
      <c r="B53" s="425" t="s">
        <v>297</v>
      </c>
      <c r="C53" s="309"/>
    </row>
    <row r="54" spans="1:3" s="103" customFormat="1" ht="12" customHeight="1" thickBot="1">
      <c r="A54" s="441" t="s">
        <v>293</v>
      </c>
      <c r="B54" s="426" t="s">
        <v>298</v>
      </c>
      <c r="C54" s="413"/>
    </row>
    <row r="55" spans="1:3" s="103" customFormat="1" ht="12" customHeight="1" thickBot="1">
      <c r="A55" s="35" t="s">
        <v>179</v>
      </c>
      <c r="B55" s="21" t="s">
        <v>299</v>
      </c>
      <c r="C55" s="304">
        <f>SUM(C56:C58)</f>
        <v>0</v>
      </c>
    </row>
    <row r="56" spans="1:3" s="103" customFormat="1" ht="12" customHeight="1">
      <c r="A56" s="439" t="s">
        <v>97</v>
      </c>
      <c r="B56" s="424" t="s">
        <v>300</v>
      </c>
      <c r="C56" s="307"/>
    </row>
    <row r="57" spans="1:3" s="103" customFormat="1" ht="12" customHeight="1">
      <c r="A57" s="440" t="s">
        <v>98</v>
      </c>
      <c r="B57" s="425" t="s">
        <v>433</v>
      </c>
      <c r="C57" s="306"/>
    </row>
    <row r="58" spans="1:3" s="103" customFormat="1" ht="12" customHeight="1">
      <c r="A58" s="440" t="s">
        <v>303</v>
      </c>
      <c r="B58" s="425" t="s">
        <v>301</v>
      </c>
      <c r="C58" s="306"/>
    </row>
    <row r="59" spans="1:3" s="103" customFormat="1" ht="12" customHeight="1" thickBot="1">
      <c r="A59" s="441" t="s">
        <v>304</v>
      </c>
      <c r="B59" s="426" t="s">
        <v>302</v>
      </c>
      <c r="C59" s="308"/>
    </row>
    <row r="60" spans="1:3" s="103" customFormat="1" ht="12" customHeight="1" thickBot="1">
      <c r="A60" s="35" t="s">
        <v>25</v>
      </c>
      <c r="B60" s="299" t="s">
        <v>305</v>
      </c>
      <c r="C60" s="304">
        <f>SUM(C61:C63)</f>
        <v>44915000</v>
      </c>
    </row>
    <row r="61" spans="1:3" s="103" customFormat="1" ht="12" customHeight="1">
      <c r="A61" s="439" t="s">
        <v>180</v>
      </c>
      <c r="B61" s="424" t="s">
        <v>307</v>
      </c>
      <c r="C61" s="309"/>
    </row>
    <row r="62" spans="1:3" s="103" customFormat="1" ht="12" customHeight="1">
      <c r="A62" s="440" t="s">
        <v>181</v>
      </c>
      <c r="B62" s="425" t="s">
        <v>434</v>
      </c>
      <c r="C62" s="309"/>
    </row>
    <row r="63" spans="1:3" s="103" customFormat="1" ht="12" customHeight="1">
      <c r="A63" s="440" t="s">
        <v>228</v>
      </c>
      <c r="B63" s="425" t="s">
        <v>308</v>
      </c>
      <c r="C63" s="309">
        <v>44915000</v>
      </c>
    </row>
    <row r="64" spans="1:3" s="103" customFormat="1" ht="12" customHeight="1" thickBot="1">
      <c r="A64" s="441" t="s">
        <v>306</v>
      </c>
      <c r="B64" s="426" t="s">
        <v>309</v>
      </c>
      <c r="C64" s="309"/>
    </row>
    <row r="65" spans="1:3" s="103" customFormat="1" ht="12" customHeight="1" thickBot="1">
      <c r="A65" s="35" t="s">
        <v>26</v>
      </c>
      <c r="B65" s="21" t="s">
        <v>310</v>
      </c>
      <c r="C65" s="310">
        <f>+C8+C15+C22+C29+C37+C49+C55+C60</f>
        <v>1012894000</v>
      </c>
    </row>
    <row r="66" spans="1:3" s="103" customFormat="1" ht="12" customHeight="1" thickBot="1">
      <c r="A66" s="442" t="s">
        <v>401</v>
      </c>
      <c r="B66" s="299" t="s">
        <v>312</v>
      </c>
      <c r="C66" s="304">
        <f>SUM(C67:C69)</f>
        <v>0</v>
      </c>
    </row>
    <row r="67" spans="1:3" s="103" customFormat="1" ht="12" customHeight="1">
      <c r="A67" s="439" t="s">
        <v>343</v>
      </c>
      <c r="B67" s="424" t="s">
        <v>313</v>
      </c>
      <c r="C67" s="309"/>
    </row>
    <row r="68" spans="1:3" s="103" customFormat="1" ht="12" customHeight="1">
      <c r="A68" s="440" t="s">
        <v>352</v>
      </c>
      <c r="B68" s="425" t="s">
        <v>314</v>
      </c>
      <c r="C68" s="309"/>
    </row>
    <row r="69" spans="1:3" s="103" customFormat="1" ht="12" customHeight="1" thickBot="1">
      <c r="A69" s="441" t="s">
        <v>353</v>
      </c>
      <c r="B69" s="427" t="s">
        <v>315</v>
      </c>
      <c r="C69" s="309"/>
    </row>
    <row r="70" spans="1:3" s="103" customFormat="1" ht="12" customHeight="1" thickBot="1">
      <c r="A70" s="442" t="s">
        <v>316</v>
      </c>
      <c r="B70" s="299" t="s">
        <v>317</v>
      </c>
      <c r="C70" s="304">
        <f>SUM(C71:C74)</f>
        <v>0</v>
      </c>
    </row>
    <row r="71" spans="1:3" s="103" customFormat="1" ht="12" customHeight="1">
      <c r="A71" s="439" t="s">
        <v>150</v>
      </c>
      <c r="B71" s="424" t="s">
        <v>318</v>
      </c>
      <c r="C71" s="309"/>
    </row>
    <row r="72" spans="1:3" s="103" customFormat="1" ht="12" customHeight="1">
      <c r="A72" s="440" t="s">
        <v>151</v>
      </c>
      <c r="B72" s="425" t="s">
        <v>319</v>
      </c>
      <c r="C72" s="309"/>
    </row>
    <row r="73" spans="1:3" s="103" customFormat="1" ht="12" customHeight="1">
      <c r="A73" s="440" t="s">
        <v>344</v>
      </c>
      <c r="B73" s="425" t="s">
        <v>320</v>
      </c>
      <c r="C73" s="309"/>
    </row>
    <row r="74" spans="1:3" s="103" customFormat="1" ht="12" customHeight="1" thickBot="1">
      <c r="A74" s="441" t="s">
        <v>345</v>
      </c>
      <c r="B74" s="426" t="s">
        <v>321</v>
      </c>
      <c r="C74" s="309"/>
    </row>
    <row r="75" spans="1:3" s="103" customFormat="1" ht="12" customHeight="1" thickBot="1">
      <c r="A75" s="442" t="s">
        <v>322</v>
      </c>
      <c r="B75" s="299" t="s">
        <v>323</v>
      </c>
      <c r="C75" s="304">
        <f>SUM(C76:C77)</f>
        <v>225974000</v>
      </c>
    </row>
    <row r="76" spans="1:3" s="103" customFormat="1" ht="12" customHeight="1">
      <c r="A76" s="439" t="s">
        <v>346</v>
      </c>
      <c r="B76" s="424" t="s">
        <v>324</v>
      </c>
      <c r="C76" s="309">
        <v>225974000</v>
      </c>
    </row>
    <row r="77" spans="1:3" s="103" customFormat="1" ht="12" customHeight="1" thickBot="1">
      <c r="A77" s="441" t="s">
        <v>347</v>
      </c>
      <c r="B77" s="426" t="s">
        <v>325</v>
      </c>
      <c r="C77" s="309"/>
    </row>
    <row r="78" spans="1:3" s="102" customFormat="1" ht="12" customHeight="1" thickBot="1">
      <c r="A78" s="442" t="s">
        <v>326</v>
      </c>
      <c r="B78" s="299" t="s">
        <v>327</v>
      </c>
      <c r="C78" s="304">
        <f>SUM(C79:C81)</f>
        <v>0</v>
      </c>
    </row>
    <row r="79" spans="1:3" s="103" customFormat="1" ht="12" customHeight="1">
      <c r="A79" s="439" t="s">
        <v>348</v>
      </c>
      <c r="B79" s="424" t="s">
        <v>328</v>
      </c>
      <c r="C79" s="309"/>
    </row>
    <row r="80" spans="1:3" s="103" customFormat="1" ht="12" customHeight="1">
      <c r="A80" s="440" t="s">
        <v>349</v>
      </c>
      <c r="B80" s="425" t="s">
        <v>329</v>
      </c>
      <c r="C80" s="309"/>
    </row>
    <row r="81" spans="1:3" s="103" customFormat="1" ht="12" customHeight="1" thickBot="1">
      <c r="A81" s="441" t="s">
        <v>350</v>
      </c>
      <c r="B81" s="426" t="s">
        <v>330</v>
      </c>
      <c r="C81" s="309"/>
    </row>
    <row r="82" spans="1:3" s="103" customFormat="1" ht="12" customHeight="1" thickBot="1">
      <c r="A82" s="442" t="s">
        <v>331</v>
      </c>
      <c r="B82" s="299" t="s">
        <v>351</v>
      </c>
      <c r="C82" s="304">
        <f>SUM(C83:C86)</f>
        <v>0</v>
      </c>
    </row>
    <row r="83" spans="1:3" s="103" customFormat="1" ht="12" customHeight="1">
      <c r="A83" s="443" t="s">
        <v>332</v>
      </c>
      <c r="B83" s="424" t="s">
        <v>333</v>
      </c>
      <c r="C83" s="309"/>
    </row>
    <row r="84" spans="1:3" s="103" customFormat="1" ht="12" customHeight="1">
      <c r="A84" s="444" t="s">
        <v>334</v>
      </c>
      <c r="B84" s="425" t="s">
        <v>335</v>
      </c>
      <c r="C84" s="309"/>
    </row>
    <row r="85" spans="1:3" s="103" customFormat="1" ht="12" customHeight="1">
      <c r="A85" s="444" t="s">
        <v>336</v>
      </c>
      <c r="B85" s="425" t="s">
        <v>337</v>
      </c>
      <c r="C85" s="309"/>
    </row>
    <row r="86" spans="1:3" s="102" customFormat="1" ht="12" customHeight="1" thickBot="1">
      <c r="A86" s="445" t="s">
        <v>338</v>
      </c>
      <c r="B86" s="426" t="s">
        <v>339</v>
      </c>
      <c r="C86" s="309"/>
    </row>
    <row r="87" spans="1:3" s="102" customFormat="1" ht="12" customHeight="1" thickBot="1">
      <c r="A87" s="442" t="s">
        <v>340</v>
      </c>
      <c r="B87" s="299" t="s">
        <v>485</v>
      </c>
      <c r="C87" s="463"/>
    </row>
    <row r="88" spans="1:3" s="102" customFormat="1" ht="12" customHeight="1" thickBot="1">
      <c r="A88" s="442" t="s">
        <v>513</v>
      </c>
      <c r="B88" s="299" t="s">
        <v>341</v>
      </c>
      <c r="C88" s="463"/>
    </row>
    <row r="89" spans="1:3" s="102" customFormat="1" ht="12" customHeight="1" thickBot="1">
      <c r="A89" s="442" t="s">
        <v>514</v>
      </c>
      <c r="B89" s="431" t="s">
        <v>488</v>
      </c>
      <c r="C89" s="310">
        <f>+C66+C70+C75+C78+C82+C88+C87</f>
        <v>225974000</v>
      </c>
    </row>
    <row r="90" spans="1:3" s="102" customFormat="1" ht="12" customHeight="1" thickBot="1">
      <c r="A90" s="446" t="s">
        <v>515</v>
      </c>
      <c r="B90" s="432" t="s">
        <v>516</v>
      </c>
      <c r="C90" s="310">
        <f>+C65+C89</f>
        <v>1238868000</v>
      </c>
    </row>
    <row r="91" spans="1:3" s="103" customFormat="1" ht="15" customHeight="1" thickBot="1">
      <c r="A91" s="247"/>
      <c r="B91" s="248"/>
      <c r="C91" s="372"/>
    </row>
    <row r="92" spans="1:3" s="71" customFormat="1" ht="16.5" customHeight="1" thickBot="1">
      <c r="A92" s="251"/>
      <c r="B92" s="252" t="s">
        <v>58</v>
      </c>
      <c r="C92" s="374"/>
    </row>
    <row r="93" spans="1:3" s="104" customFormat="1" ht="12" customHeight="1" thickBot="1">
      <c r="A93" s="419" t="s">
        <v>18</v>
      </c>
      <c r="B93" s="29" t="s">
        <v>520</v>
      </c>
      <c r="C93" s="303">
        <f>+C94+C95+C96+C97+C98+C111</f>
        <v>306681537</v>
      </c>
    </row>
    <row r="94" spans="1:3" ht="12" customHeight="1">
      <c r="A94" s="447" t="s">
        <v>99</v>
      </c>
      <c r="B94" s="10" t="s">
        <v>49</v>
      </c>
      <c r="C94" s="305">
        <v>27482000</v>
      </c>
    </row>
    <row r="95" spans="1:3" ht="12" customHeight="1">
      <c r="A95" s="440" t="s">
        <v>100</v>
      </c>
      <c r="B95" s="8" t="s">
        <v>182</v>
      </c>
      <c r="C95" s="306">
        <v>5087300</v>
      </c>
    </row>
    <row r="96" spans="1:3" ht="12" customHeight="1">
      <c r="A96" s="440" t="s">
        <v>101</v>
      </c>
      <c r="B96" s="8" t="s">
        <v>141</v>
      </c>
      <c r="C96" s="308">
        <v>256200237</v>
      </c>
    </row>
    <row r="97" spans="1:3" ht="12" customHeight="1">
      <c r="A97" s="440" t="s">
        <v>102</v>
      </c>
      <c r="B97" s="11" t="s">
        <v>183</v>
      </c>
      <c r="C97" s="308">
        <v>4423000</v>
      </c>
    </row>
    <row r="98" spans="1:3" ht="12" customHeight="1">
      <c r="A98" s="440" t="s">
        <v>113</v>
      </c>
      <c r="B98" s="19" t="s">
        <v>184</v>
      </c>
      <c r="C98" s="308">
        <v>800000</v>
      </c>
    </row>
    <row r="99" spans="1:3" ht="12" customHeight="1">
      <c r="A99" s="440" t="s">
        <v>103</v>
      </c>
      <c r="B99" s="8" t="s">
        <v>517</v>
      </c>
      <c r="C99" s="308"/>
    </row>
    <row r="100" spans="1:3" ht="12" customHeight="1">
      <c r="A100" s="440" t="s">
        <v>104</v>
      </c>
      <c r="B100" s="148" t="s">
        <v>451</v>
      </c>
      <c r="C100" s="308"/>
    </row>
    <row r="101" spans="1:3" ht="12" customHeight="1">
      <c r="A101" s="440" t="s">
        <v>114</v>
      </c>
      <c r="B101" s="148" t="s">
        <v>450</v>
      </c>
      <c r="C101" s="308"/>
    </row>
    <row r="102" spans="1:3" ht="12" customHeight="1">
      <c r="A102" s="440" t="s">
        <v>115</v>
      </c>
      <c r="B102" s="148" t="s">
        <v>357</v>
      </c>
      <c r="C102" s="308"/>
    </row>
    <row r="103" spans="1:3" ht="12" customHeight="1">
      <c r="A103" s="440" t="s">
        <v>116</v>
      </c>
      <c r="B103" s="149" t="s">
        <v>358</v>
      </c>
      <c r="C103" s="308"/>
    </row>
    <row r="104" spans="1:3" ht="12" customHeight="1">
      <c r="A104" s="440" t="s">
        <v>117</v>
      </c>
      <c r="B104" s="149" t="s">
        <v>359</v>
      </c>
      <c r="C104" s="308"/>
    </row>
    <row r="105" spans="1:3" ht="12" customHeight="1">
      <c r="A105" s="440" t="s">
        <v>119</v>
      </c>
      <c r="B105" s="148" t="s">
        <v>360</v>
      </c>
      <c r="C105" s="308">
        <v>573000</v>
      </c>
    </row>
    <row r="106" spans="1:3" ht="12" customHeight="1">
      <c r="A106" s="440" t="s">
        <v>185</v>
      </c>
      <c r="B106" s="148" t="s">
        <v>361</v>
      </c>
      <c r="C106" s="308"/>
    </row>
    <row r="107" spans="1:3" ht="12" customHeight="1">
      <c r="A107" s="440" t="s">
        <v>355</v>
      </c>
      <c r="B107" s="149" t="s">
        <v>362</v>
      </c>
      <c r="C107" s="308"/>
    </row>
    <row r="108" spans="1:3" ht="12" customHeight="1">
      <c r="A108" s="448" t="s">
        <v>356</v>
      </c>
      <c r="B108" s="150" t="s">
        <v>363</v>
      </c>
      <c r="C108" s="308"/>
    </row>
    <row r="109" spans="1:3" ht="12" customHeight="1">
      <c r="A109" s="440" t="s">
        <v>448</v>
      </c>
      <c r="B109" s="150" t="s">
        <v>364</v>
      </c>
      <c r="C109" s="308"/>
    </row>
    <row r="110" spans="1:3" ht="12" customHeight="1">
      <c r="A110" s="440" t="s">
        <v>449</v>
      </c>
      <c r="B110" s="149" t="s">
        <v>365</v>
      </c>
      <c r="C110" s="306">
        <v>227000</v>
      </c>
    </row>
    <row r="111" spans="1:3" ht="12" customHeight="1">
      <c r="A111" s="440" t="s">
        <v>453</v>
      </c>
      <c r="B111" s="11" t="s">
        <v>50</v>
      </c>
      <c r="C111" s="306">
        <v>12689000</v>
      </c>
    </row>
    <row r="112" spans="1:3" ht="12" customHeight="1">
      <c r="A112" s="441" t="s">
        <v>454</v>
      </c>
      <c r="B112" s="8" t="s">
        <v>518</v>
      </c>
      <c r="C112" s="308">
        <v>10119000</v>
      </c>
    </row>
    <row r="113" spans="1:3" ht="12" customHeight="1" thickBot="1">
      <c r="A113" s="449" t="s">
        <v>455</v>
      </c>
      <c r="B113" s="151" t="s">
        <v>519</v>
      </c>
      <c r="C113" s="312">
        <v>2570000</v>
      </c>
    </row>
    <row r="114" spans="1:3" ht="12" customHeight="1" thickBot="1">
      <c r="A114" s="35" t="s">
        <v>19</v>
      </c>
      <c r="B114" s="28" t="s">
        <v>366</v>
      </c>
      <c r="C114" s="304">
        <f>+C115+C117+C119</f>
        <v>704066000</v>
      </c>
    </row>
    <row r="115" spans="1:3" ht="12" customHeight="1">
      <c r="A115" s="439" t="s">
        <v>105</v>
      </c>
      <c r="B115" s="8" t="s">
        <v>226</v>
      </c>
      <c r="C115" s="307">
        <v>666005000</v>
      </c>
    </row>
    <row r="116" spans="1:3" ht="12" customHeight="1">
      <c r="A116" s="439" t="s">
        <v>106</v>
      </c>
      <c r="B116" s="12" t="s">
        <v>370</v>
      </c>
      <c r="C116" s="307">
        <v>13815000</v>
      </c>
    </row>
    <row r="117" spans="1:3" ht="12" customHeight="1">
      <c r="A117" s="439" t="s">
        <v>107</v>
      </c>
      <c r="B117" s="12" t="s">
        <v>186</v>
      </c>
      <c r="C117" s="306">
        <v>28862000</v>
      </c>
    </row>
    <row r="118" spans="1:3" ht="12" customHeight="1">
      <c r="A118" s="439" t="s">
        <v>108</v>
      </c>
      <c r="B118" s="12" t="s">
        <v>371</v>
      </c>
      <c r="C118" s="275">
        <v>28862000</v>
      </c>
    </row>
    <row r="119" spans="1:3" ht="12" customHeight="1">
      <c r="A119" s="439" t="s">
        <v>109</v>
      </c>
      <c r="B119" s="301" t="s">
        <v>229</v>
      </c>
      <c r="C119" s="275">
        <v>9199000</v>
      </c>
    </row>
    <row r="120" spans="1:3" ht="12" customHeight="1">
      <c r="A120" s="439" t="s">
        <v>118</v>
      </c>
      <c r="B120" s="300" t="s">
        <v>435</v>
      </c>
      <c r="C120" s="275"/>
    </row>
    <row r="121" spans="1:3" ht="12" customHeight="1">
      <c r="A121" s="439" t="s">
        <v>120</v>
      </c>
      <c r="B121" s="423" t="s">
        <v>376</v>
      </c>
      <c r="C121" s="275"/>
    </row>
    <row r="122" spans="1:3" ht="12" customHeight="1">
      <c r="A122" s="439" t="s">
        <v>187</v>
      </c>
      <c r="B122" s="149" t="s">
        <v>359</v>
      </c>
      <c r="C122" s="275"/>
    </row>
    <row r="123" spans="1:3" ht="12" customHeight="1">
      <c r="A123" s="439" t="s">
        <v>188</v>
      </c>
      <c r="B123" s="149" t="s">
        <v>375</v>
      </c>
      <c r="C123" s="275"/>
    </row>
    <row r="124" spans="1:3" ht="12" customHeight="1">
      <c r="A124" s="439" t="s">
        <v>189</v>
      </c>
      <c r="B124" s="149" t="s">
        <v>374</v>
      </c>
      <c r="C124" s="275"/>
    </row>
    <row r="125" spans="1:3" ht="12" customHeight="1">
      <c r="A125" s="439" t="s">
        <v>367</v>
      </c>
      <c r="B125" s="149" t="s">
        <v>362</v>
      </c>
      <c r="C125" s="275"/>
    </row>
    <row r="126" spans="1:3" ht="12" customHeight="1">
      <c r="A126" s="439" t="s">
        <v>368</v>
      </c>
      <c r="B126" s="149" t="s">
        <v>373</v>
      </c>
      <c r="C126" s="275"/>
    </row>
    <row r="127" spans="1:3" ht="12" customHeight="1" thickBot="1">
      <c r="A127" s="448" t="s">
        <v>369</v>
      </c>
      <c r="B127" s="149" t="s">
        <v>372</v>
      </c>
      <c r="C127" s="277">
        <v>9199000</v>
      </c>
    </row>
    <row r="128" spans="1:3" ht="12" customHeight="1" thickBot="1">
      <c r="A128" s="35" t="s">
        <v>20</v>
      </c>
      <c r="B128" s="137" t="s">
        <v>458</v>
      </c>
      <c r="C128" s="304">
        <f>+C93+C114</f>
        <v>1010747537</v>
      </c>
    </row>
    <row r="129" spans="1:3" ht="12" customHeight="1" thickBot="1">
      <c r="A129" s="35" t="s">
        <v>21</v>
      </c>
      <c r="B129" s="137" t="s">
        <v>459</v>
      </c>
      <c r="C129" s="304">
        <f>+C130+C131+C132</f>
        <v>6075000</v>
      </c>
    </row>
    <row r="130" spans="1:3" s="104" customFormat="1" ht="12" customHeight="1">
      <c r="A130" s="439" t="s">
        <v>267</v>
      </c>
      <c r="B130" s="9" t="s">
        <v>523</v>
      </c>
      <c r="C130" s="275">
        <v>6075000</v>
      </c>
    </row>
    <row r="131" spans="1:3" ht="12" customHeight="1">
      <c r="A131" s="439" t="s">
        <v>270</v>
      </c>
      <c r="B131" s="9" t="s">
        <v>467</v>
      </c>
      <c r="C131" s="275"/>
    </row>
    <row r="132" spans="1:3" ht="12" customHeight="1" thickBot="1">
      <c r="A132" s="448" t="s">
        <v>271</v>
      </c>
      <c r="B132" s="7" t="s">
        <v>522</v>
      </c>
      <c r="C132" s="275"/>
    </row>
    <row r="133" spans="1:3" ht="12" customHeight="1" thickBot="1">
      <c r="A133" s="35" t="s">
        <v>22</v>
      </c>
      <c r="B133" s="137" t="s">
        <v>460</v>
      </c>
      <c r="C133" s="304">
        <f>+C134+C135+C136+C137+C138+C139</f>
        <v>0</v>
      </c>
    </row>
    <row r="134" spans="1:3" ht="12" customHeight="1">
      <c r="A134" s="439" t="s">
        <v>92</v>
      </c>
      <c r="B134" s="9" t="s">
        <v>469</v>
      </c>
      <c r="C134" s="275"/>
    </row>
    <row r="135" spans="1:3" ht="12" customHeight="1">
      <c r="A135" s="439" t="s">
        <v>93</v>
      </c>
      <c r="B135" s="9" t="s">
        <v>461</v>
      </c>
      <c r="C135" s="275"/>
    </row>
    <row r="136" spans="1:3" ht="12" customHeight="1">
      <c r="A136" s="439" t="s">
        <v>94</v>
      </c>
      <c r="B136" s="9" t="s">
        <v>462</v>
      </c>
      <c r="C136" s="275"/>
    </row>
    <row r="137" spans="1:3" ht="12" customHeight="1">
      <c r="A137" s="439" t="s">
        <v>174</v>
      </c>
      <c r="B137" s="9" t="s">
        <v>521</v>
      </c>
      <c r="C137" s="275"/>
    </row>
    <row r="138" spans="1:3" ht="12" customHeight="1">
      <c r="A138" s="439" t="s">
        <v>175</v>
      </c>
      <c r="B138" s="9" t="s">
        <v>464</v>
      </c>
      <c r="C138" s="275"/>
    </row>
    <row r="139" spans="1:3" s="104" customFormat="1" ht="12" customHeight="1" thickBot="1">
      <c r="A139" s="448" t="s">
        <v>176</v>
      </c>
      <c r="B139" s="7" t="s">
        <v>465</v>
      </c>
      <c r="C139" s="275"/>
    </row>
    <row r="140" spans="1:11" ht="12" customHeight="1" thickBot="1">
      <c r="A140" s="35" t="s">
        <v>23</v>
      </c>
      <c r="B140" s="137" t="s">
        <v>549</v>
      </c>
      <c r="C140" s="310">
        <f>+C141+C142+C144+C145+C143</f>
        <v>222045463</v>
      </c>
      <c r="K140" s="258"/>
    </row>
    <row r="141" spans="1:3" ht="12.75">
      <c r="A141" s="439" t="s">
        <v>95</v>
      </c>
      <c r="B141" s="9" t="s">
        <v>377</v>
      </c>
      <c r="C141" s="275"/>
    </row>
    <row r="142" spans="1:3" ht="12" customHeight="1">
      <c r="A142" s="439" t="s">
        <v>96</v>
      </c>
      <c r="B142" s="9" t="s">
        <v>378</v>
      </c>
      <c r="C142" s="275">
        <v>7836463</v>
      </c>
    </row>
    <row r="143" spans="1:3" s="104" customFormat="1" ht="12" customHeight="1">
      <c r="A143" s="439" t="s">
        <v>291</v>
      </c>
      <c r="B143" s="9" t="s">
        <v>548</v>
      </c>
      <c r="C143" s="275">
        <v>214209000</v>
      </c>
    </row>
    <row r="144" spans="1:3" s="104" customFormat="1" ht="12" customHeight="1">
      <c r="A144" s="439" t="s">
        <v>292</v>
      </c>
      <c r="B144" s="9" t="s">
        <v>474</v>
      </c>
      <c r="C144" s="275"/>
    </row>
    <row r="145" spans="1:3" s="104" customFormat="1" ht="12" customHeight="1" thickBot="1">
      <c r="A145" s="448" t="s">
        <v>293</v>
      </c>
      <c r="B145" s="7" t="s">
        <v>397</v>
      </c>
      <c r="C145" s="275"/>
    </row>
    <row r="146" spans="1:3" s="104" customFormat="1" ht="12" customHeight="1" thickBot="1">
      <c r="A146" s="35" t="s">
        <v>24</v>
      </c>
      <c r="B146" s="137" t="s">
        <v>475</v>
      </c>
      <c r="C146" s="313">
        <f>+C147+C148+C149+C150+C151</f>
        <v>0</v>
      </c>
    </row>
    <row r="147" spans="1:3" s="104" customFormat="1" ht="12" customHeight="1">
      <c r="A147" s="439" t="s">
        <v>97</v>
      </c>
      <c r="B147" s="9" t="s">
        <v>470</v>
      </c>
      <c r="C147" s="275"/>
    </row>
    <row r="148" spans="1:3" s="104" customFormat="1" ht="12" customHeight="1">
      <c r="A148" s="439" t="s">
        <v>98</v>
      </c>
      <c r="B148" s="9" t="s">
        <v>477</v>
      </c>
      <c r="C148" s="275"/>
    </row>
    <row r="149" spans="1:3" s="104" customFormat="1" ht="12" customHeight="1">
      <c r="A149" s="439" t="s">
        <v>303</v>
      </c>
      <c r="B149" s="9" t="s">
        <v>472</v>
      </c>
      <c r="C149" s="275"/>
    </row>
    <row r="150" spans="1:3" ht="12.75" customHeight="1">
      <c r="A150" s="439" t="s">
        <v>304</v>
      </c>
      <c r="B150" s="9" t="s">
        <v>524</v>
      </c>
      <c r="C150" s="275"/>
    </row>
    <row r="151" spans="1:3" ht="12.75" customHeight="1" thickBot="1">
      <c r="A151" s="448" t="s">
        <v>476</v>
      </c>
      <c r="B151" s="7" t="s">
        <v>479</v>
      </c>
      <c r="C151" s="277"/>
    </row>
    <row r="152" spans="1:3" ht="12.75" customHeight="1" thickBot="1">
      <c r="A152" s="496" t="s">
        <v>25</v>
      </c>
      <c r="B152" s="137" t="s">
        <v>480</v>
      </c>
      <c r="C152" s="313"/>
    </row>
    <row r="153" spans="1:3" ht="12" customHeight="1" thickBot="1">
      <c r="A153" s="496" t="s">
        <v>26</v>
      </c>
      <c r="B153" s="137" t="s">
        <v>481</v>
      </c>
      <c r="C153" s="313"/>
    </row>
    <row r="154" spans="1:3" ht="15" customHeight="1" thickBot="1">
      <c r="A154" s="35" t="s">
        <v>27</v>
      </c>
      <c r="B154" s="137" t="s">
        <v>483</v>
      </c>
      <c r="C154" s="433">
        <f>+C129+C133+C140+C146+C152+C153</f>
        <v>228120463</v>
      </c>
    </row>
    <row r="155" spans="1:3" ht="13.5" thickBot="1">
      <c r="A155" s="450" t="s">
        <v>28</v>
      </c>
      <c r="B155" s="392" t="s">
        <v>482</v>
      </c>
      <c r="C155" s="433">
        <f>+C128+C154</f>
        <v>1238868000</v>
      </c>
    </row>
    <row r="156" spans="1:3" ht="15" customHeight="1" thickBot="1">
      <c r="A156" s="397"/>
      <c r="B156" s="398"/>
      <c r="C156" s="399"/>
    </row>
    <row r="157" spans="1:3" ht="14.25" customHeight="1" thickBot="1">
      <c r="A157" s="255" t="s">
        <v>525</v>
      </c>
      <c r="B157" s="256"/>
      <c r="C157" s="134">
        <v>5</v>
      </c>
    </row>
    <row r="158" spans="1:3" ht="13.5" thickBot="1">
      <c r="A158" s="255" t="s">
        <v>205</v>
      </c>
      <c r="B158" s="256"/>
      <c r="C158" s="134">
        <v>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5">
      <selection activeCell="F81" sqref="F81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35"/>
      <c r="B1" s="236"/>
      <c r="C1" s="257" t="s">
        <v>622</v>
      </c>
    </row>
    <row r="2" spans="1:3" s="100" customFormat="1" ht="21" customHeight="1">
      <c r="A2" s="417" t="s">
        <v>62</v>
      </c>
      <c r="B2" s="363" t="s">
        <v>558</v>
      </c>
      <c r="C2" s="365" t="s">
        <v>54</v>
      </c>
    </row>
    <row r="3" spans="1:3" s="100" customFormat="1" ht="16.5" thickBot="1">
      <c r="A3" s="237" t="s">
        <v>202</v>
      </c>
      <c r="B3" s="364" t="s">
        <v>437</v>
      </c>
      <c r="C3" s="495" t="s">
        <v>61</v>
      </c>
    </row>
    <row r="4" spans="1:3" s="101" customFormat="1" ht="15.75" customHeight="1" thickBot="1">
      <c r="A4" s="238"/>
      <c r="B4" s="238"/>
      <c r="C4" s="4" t="s">
        <v>591</v>
      </c>
    </row>
    <row r="5" spans="1:3" ht="13.5" thickBot="1">
      <c r="A5" s="418" t="s">
        <v>204</v>
      </c>
      <c r="B5" s="239" t="s">
        <v>55</v>
      </c>
      <c r="C5" s="366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367"/>
    </row>
    <row r="8" spans="1:3" s="71" customFormat="1" ht="12" customHeight="1" thickBot="1">
      <c r="A8" s="35" t="s">
        <v>18</v>
      </c>
      <c r="B8" s="21" t="s">
        <v>251</v>
      </c>
      <c r="C8" s="304">
        <f>+C9+C10+C11+C12+C13+C14</f>
        <v>0</v>
      </c>
    </row>
    <row r="9" spans="1:3" s="102" customFormat="1" ht="12" customHeight="1">
      <c r="A9" s="439" t="s">
        <v>99</v>
      </c>
      <c r="B9" s="424" t="s">
        <v>252</v>
      </c>
      <c r="C9" s="307"/>
    </row>
    <row r="10" spans="1:3" s="103" customFormat="1" ht="12" customHeight="1">
      <c r="A10" s="440" t="s">
        <v>100</v>
      </c>
      <c r="B10" s="425" t="s">
        <v>253</v>
      </c>
      <c r="C10" s="306"/>
    </row>
    <row r="11" spans="1:3" s="103" customFormat="1" ht="12" customHeight="1">
      <c r="A11" s="440" t="s">
        <v>101</v>
      </c>
      <c r="B11" s="425" t="s">
        <v>254</v>
      </c>
      <c r="C11" s="306"/>
    </row>
    <row r="12" spans="1:3" s="103" customFormat="1" ht="12" customHeight="1">
      <c r="A12" s="440" t="s">
        <v>102</v>
      </c>
      <c r="B12" s="425" t="s">
        <v>255</v>
      </c>
      <c r="C12" s="306"/>
    </row>
    <row r="13" spans="1:3" s="103" customFormat="1" ht="12" customHeight="1">
      <c r="A13" s="440" t="s">
        <v>149</v>
      </c>
      <c r="B13" s="425" t="s">
        <v>511</v>
      </c>
      <c r="C13" s="306"/>
    </row>
    <row r="14" spans="1:3" s="102" customFormat="1" ht="12" customHeight="1" thickBot="1">
      <c r="A14" s="441" t="s">
        <v>103</v>
      </c>
      <c r="B14" s="426" t="s">
        <v>440</v>
      </c>
      <c r="C14" s="306"/>
    </row>
    <row r="15" spans="1:3" s="102" customFormat="1" ht="12" customHeight="1" thickBot="1">
      <c r="A15" s="35" t="s">
        <v>19</v>
      </c>
      <c r="B15" s="299" t="s">
        <v>256</v>
      </c>
      <c r="C15" s="304">
        <f>+C16+C17+C18+C19+C20</f>
        <v>0</v>
      </c>
    </row>
    <row r="16" spans="1:3" s="102" customFormat="1" ht="12" customHeight="1">
      <c r="A16" s="439" t="s">
        <v>105</v>
      </c>
      <c r="B16" s="424" t="s">
        <v>257</v>
      </c>
      <c r="C16" s="307"/>
    </row>
    <row r="17" spans="1:3" s="102" customFormat="1" ht="12" customHeight="1">
      <c r="A17" s="440" t="s">
        <v>106</v>
      </c>
      <c r="B17" s="425" t="s">
        <v>258</v>
      </c>
      <c r="C17" s="306"/>
    </row>
    <row r="18" spans="1:3" s="102" customFormat="1" ht="12" customHeight="1">
      <c r="A18" s="440" t="s">
        <v>107</v>
      </c>
      <c r="B18" s="425" t="s">
        <v>429</v>
      </c>
      <c r="C18" s="306"/>
    </row>
    <row r="19" spans="1:3" s="102" customFormat="1" ht="12" customHeight="1">
      <c r="A19" s="440" t="s">
        <v>108</v>
      </c>
      <c r="B19" s="425" t="s">
        <v>430</v>
      </c>
      <c r="C19" s="306"/>
    </row>
    <row r="20" spans="1:3" s="102" customFormat="1" ht="12" customHeight="1">
      <c r="A20" s="440" t="s">
        <v>109</v>
      </c>
      <c r="B20" s="425" t="s">
        <v>259</v>
      </c>
      <c r="C20" s="306"/>
    </row>
    <row r="21" spans="1:3" s="103" customFormat="1" ht="12" customHeight="1" thickBot="1">
      <c r="A21" s="441" t="s">
        <v>118</v>
      </c>
      <c r="B21" s="426" t="s">
        <v>260</v>
      </c>
      <c r="C21" s="308"/>
    </row>
    <row r="22" spans="1:3" s="103" customFormat="1" ht="12" customHeight="1" thickBot="1">
      <c r="A22" s="35" t="s">
        <v>20</v>
      </c>
      <c r="B22" s="21" t="s">
        <v>261</v>
      </c>
      <c r="C22" s="304">
        <f>+C23+C24+C25+C26+C27</f>
        <v>0</v>
      </c>
    </row>
    <row r="23" spans="1:3" s="103" customFormat="1" ht="12" customHeight="1">
      <c r="A23" s="439" t="s">
        <v>88</v>
      </c>
      <c r="B23" s="424" t="s">
        <v>262</v>
      </c>
      <c r="C23" s="307"/>
    </row>
    <row r="24" spans="1:3" s="102" customFormat="1" ht="12" customHeight="1">
      <c r="A24" s="440" t="s">
        <v>89</v>
      </c>
      <c r="B24" s="425" t="s">
        <v>263</v>
      </c>
      <c r="C24" s="306"/>
    </row>
    <row r="25" spans="1:3" s="103" customFormat="1" ht="12" customHeight="1">
      <c r="A25" s="440" t="s">
        <v>90</v>
      </c>
      <c r="B25" s="425" t="s">
        <v>431</v>
      </c>
      <c r="C25" s="306"/>
    </row>
    <row r="26" spans="1:3" s="103" customFormat="1" ht="12" customHeight="1">
      <c r="A26" s="440" t="s">
        <v>91</v>
      </c>
      <c r="B26" s="425" t="s">
        <v>432</v>
      </c>
      <c r="C26" s="306"/>
    </row>
    <row r="27" spans="1:3" s="103" customFormat="1" ht="12" customHeight="1">
      <c r="A27" s="440" t="s">
        <v>170</v>
      </c>
      <c r="B27" s="425" t="s">
        <v>264</v>
      </c>
      <c r="C27" s="306"/>
    </row>
    <row r="28" spans="1:3" s="103" customFormat="1" ht="12" customHeight="1" thickBot="1">
      <c r="A28" s="441" t="s">
        <v>171</v>
      </c>
      <c r="B28" s="426" t="s">
        <v>265</v>
      </c>
      <c r="C28" s="308"/>
    </row>
    <row r="29" spans="1:3" s="103" customFormat="1" ht="12" customHeight="1" thickBot="1">
      <c r="A29" s="35" t="s">
        <v>172</v>
      </c>
      <c r="B29" s="21" t="s">
        <v>266</v>
      </c>
      <c r="C29" s="310">
        <f>+C30+C34+C35+C36</f>
        <v>0</v>
      </c>
    </row>
    <row r="30" spans="1:3" s="103" customFormat="1" ht="12" customHeight="1">
      <c r="A30" s="439" t="s">
        <v>267</v>
      </c>
      <c r="B30" s="424" t="s">
        <v>512</v>
      </c>
      <c r="C30" s="422">
        <f>+C31+C32+C33</f>
        <v>0</v>
      </c>
    </row>
    <row r="31" spans="1:3" s="103" customFormat="1" ht="12" customHeight="1">
      <c r="A31" s="440" t="s">
        <v>268</v>
      </c>
      <c r="B31" s="425" t="s">
        <v>273</v>
      </c>
      <c r="C31" s="306"/>
    </row>
    <row r="32" spans="1:3" s="103" customFormat="1" ht="12" customHeight="1">
      <c r="A32" s="440" t="s">
        <v>269</v>
      </c>
      <c r="B32" s="425" t="s">
        <v>274</v>
      </c>
      <c r="C32" s="306"/>
    </row>
    <row r="33" spans="1:3" s="103" customFormat="1" ht="12" customHeight="1">
      <c r="A33" s="440" t="s">
        <v>444</v>
      </c>
      <c r="B33" s="486" t="s">
        <v>445</v>
      </c>
      <c r="C33" s="306"/>
    </row>
    <row r="34" spans="1:3" s="103" customFormat="1" ht="12" customHeight="1">
      <c r="A34" s="440" t="s">
        <v>270</v>
      </c>
      <c r="B34" s="425" t="s">
        <v>275</v>
      </c>
      <c r="C34" s="306"/>
    </row>
    <row r="35" spans="1:3" s="103" customFormat="1" ht="12" customHeight="1">
      <c r="A35" s="440" t="s">
        <v>271</v>
      </c>
      <c r="B35" s="425" t="s">
        <v>276</v>
      </c>
      <c r="C35" s="306"/>
    </row>
    <row r="36" spans="1:3" s="103" customFormat="1" ht="12" customHeight="1" thickBot="1">
      <c r="A36" s="441" t="s">
        <v>272</v>
      </c>
      <c r="B36" s="426" t="s">
        <v>277</v>
      </c>
      <c r="C36" s="308"/>
    </row>
    <row r="37" spans="1:3" s="103" customFormat="1" ht="12" customHeight="1" thickBot="1">
      <c r="A37" s="35" t="s">
        <v>22</v>
      </c>
      <c r="B37" s="21" t="s">
        <v>441</v>
      </c>
      <c r="C37" s="304">
        <f>SUM(C38:C48)</f>
        <v>0</v>
      </c>
    </row>
    <row r="38" spans="1:3" s="103" customFormat="1" ht="12" customHeight="1">
      <c r="A38" s="439" t="s">
        <v>92</v>
      </c>
      <c r="B38" s="424" t="s">
        <v>280</v>
      </c>
      <c r="C38" s="307"/>
    </row>
    <row r="39" spans="1:3" s="103" customFormat="1" ht="12" customHeight="1">
      <c r="A39" s="440" t="s">
        <v>93</v>
      </c>
      <c r="B39" s="425" t="s">
        <v>281</v>
      </c>
      <c r="C39" s="306"/>
    </row>
    <row r="40" spans="1:3" s="103" customFormat="1" ht="12" customHeight="1">
      <c r="A40" s="440" t="s">
        <v>94</v>
      </c>
      <c r="B40" s="425" t="s">
        <v>282</v>
      </c>
      <c r="C40" s="306"/>
    </row>
    <row r="41" spans="1:3" s="103" customFormat="1" ht="12" customHeight="1">
      <c r="A41" s="440" t="s">
        <v>174</v>
      </c>
      <c r="B41" s="425" t="s">
        <v>283</v>
      </c>
      <c r="C41" s="306"/>
    </row>
    <row r="42" spans="1:3" s="103" customFormat="1" ht="12" customHeight="1">
      <c r="A42" s="440" t="s">
        <v>175</v>
      </c>
      <c r="B42" s="425" t="s">
        <v>284</v>
      </c>
      <c r="C42" s="306"/>
    </row>
    <row r="43" spans="1:3" s="103" customFormat="1" ht="12" customHeight="1">
      <c r="A43" s="440" t="s">
        <v>176</v>
      </c>
      <c r="B43" s="425" t="s">
        <v>285</v>
      </c>
      <c r="C43" s="306"/>
    </row>
    <row r="44" spans="1:3" s="103" customFormat="1" ht="12" customHeight="1">
      <c r="A44" s="440" t="s">
        <v>177</v>
      </c>
      <c r="B44" s="425" t="s">
        <v>286</v>
      </c>
      <c r="C44" s="306"/>
    </row>
    <row r="45" spans="1:3" s="103" customFormat="1" ht="12" customHeight="1">
      <c r="A45" s="440" t="s">
        <v>178</v>
      </c>
      <c r="B45" s="425" t="s">
        <v>287</v>
      </c>
      <c r="C45" s="306"/>
    </row>
    <row r="46" spans="1:3" s="103" customFormat="1" ht="12" customHeight="1">
      <c r="A46" s="440" t="s">
        <v>278</v>
      </c>
      <c r="B46" s="425" t="s">
        <v>288</v>
      </c>
      <c r="C46" s="309"/>
    </row>
    <row r="47" spans="1:3" s="103" customFormat="1" ht="12" customHeight="1">
      <c r="A47" s="441" t="s">
        <v>279</v>
      </c>
      <c r="B47" s="426" t="s">
        <v>443</v>
      </c>
      <c r="C47" s="413"/>
    </row>
    <row r="48" spans="1:3" s="103" customFormat="1" ht="12" customHeight="1" thickBot="1">
      <c r="A48" s="441" t="s">
        <v>442</v>
      </c>
      <c r="B48" s="426" t="s">
        <v>289</v>
      </c>
      <c r="C48" s="413"/>
    </row>
    <row r="49" spans="1:3" s="103" customFormat="1" ht="12" customHeight="1" thickBot="1">
      <c r="A49" s="35" t="s">
        <v>23</v>
      </c>
      <c r="B49" s="21" t="s">
        <v>290</v>
      </c>
      <c r="C49" s="304">
        <f>SUM(C50:C54)</f>
        <v>0</v>
      </c>
    </row>
    <row r="50" spans="1:3" s="103" customFormat="1" ht="12" customHeight="1">
      <c r="A50" s="439" t="s">
        <v>95</v>
      </c>
      <c r="B50" s="424" t="s">
        <v>294</v>
      </c>
      <c r="C50" s="462"/>
    </row>
    <row r="51" spans="1:3" s="103" customFormat="1" ht="12" customHeight="1">
      <c r="A51" s="440" t="s">
        <v>96</v>
      </c>
      <c r="B51" s="425" t="s">
        <v>295</v>
      </c>
      <c r="C51" s="309"/>
    </row>
    <row r="52" spans="1:3" s="103" customFormat="1" ht="12" customHeight="1">
      <c r="A52" s="440" t="s">
        <v>291</v>
      </c>
      <c r="B52" s="425" t="s">
        <v>296</v>
      </c>
      <c r="C52" s="309"/>
    </row>
    <row r="53" spans="1:3" s="103" customFormat="1" ht="12" customHeight="1">
      <c r="A53" s="440" t="s">
        <v>292</v>
      </c>
      <c r="B53" s="425" t="s">
        <v>297</v>
      </c>
      <c r="C53" s="309"/>
    </row>
    <row r="54" spans="1:3" s="103" customFormat="1" ht="12" customHeight="1" thickBot="1">
      <c r="A54" s="441" t="s">
        <v>293</v>
      </c>
      <c r="B54" s="426" t="s">
        <v>298</v>
      </c>
      <c r="C54" s="413"/>
    </row>
    <row r="55" spans="1:3" s="103" customFormat="1" ht="12" customHeight="1" thickBot="1">
      <c r="A55" s="35" t="s">
        <v>179</v>
      </c>
      <c r="B55" s="21" t="s">
        <v>299</v>
      </c>
      <c r="C55" s="304">
        <f>SUM(C56:C58)</f>
        <v>0</v>
      </c>
    </row>
    <row r="56" spans="1:3" s="103" customFormat="1" ht="12" customHeight="1">
      <c r="A56" s="439" t="s">
        <v>97</v>
      </c>
      <c r="B56" s="424" t="s">
        <v>300</v>
      </c>
      <c r="C56" s="307"/>
    </row>
    <row r="57" spans="1:3" s="103" customFormat="1" ht="12" customHeight="1">
      <c r="A57" s="440" t="s">
        <v>98</v>
      </c>
      <c r="B57" s="425" t="s">
        <v>433</v>
      </c>
      <c r="C57" s="306"/>
    </row>
    <row r="58" spans="1:3" s="103" customFormat="1" ht="12" customHeight="1">
      <c r="A58" s="440" t="s">
        <v>303</v>
      </c>
      <c r="B58" s="425" t="s">
        <v>301</v>
      </c>
      <c r="C58" s="306"/>
    </row>
    <row r="59" spans="1:3" s="103" customFormat="1" ht="12" customHeight="1" thickBot="1">
      <c r="A59" s="441" t="s">
        <v>304</v>
      </c>
      <c r="B59" s="426" t="s">
        <v>302</v>
      </c>
      <c r="C59" s="308"/>
    </row>
    <row r="60" spans="1:3" s="103" customFormat="1" ht="12" customHeight="1" thickBot="1">
      <c r="A60" s="35" t="s">
        <v>25</v>
      </c>
      <c r="B60" s="299" t="s">
        <v>305</v>
      </c>
      <c r="C60" s="304">
        <f>SUM(C61:C63)</f>
        <v>0</v>
      </c>
    </row>
    <row r="61" spans="1:3" s="103" customFormat="1" ht="12" customHeight="1">
      <c r="A61" s="439" t="s">
        <v>180</v>
      </c>
      <c r="B61" s="424" t="s">
        <v>307</v>
      </c>
      <c r="C61" s="309"/>
    </row>
    <row r="62" spans="1:3" s="103" customFormat="1" ht="12" customHeight="1">
      <c r="A62" s="440" t="s">
        <v>181</v>
      </c>
      <c r="B62" s="425" t="s">
        <v>434</v>
      </c>
      <c r="C62" s="309"/>
    </row>
    <row r="63" spans="1:3" s="103" customFormat="1" ht="12" customHeight="1">
      <c r="A63" s="440" t="s">
        <v>228</v>
      </c>
      <c r="B63" s="425" t="s">
        <v>308</v>
      </c>
      <c r="C63" s="309"/>
    </row>
    <row r="64" spans="1:3" s="103" customFormat="1" ht="12" customHeight="1" thickBot="1">
      <c r="A64" s="441" t="s">
        <v>306</v>
      </c>
      <c r="B64" s="426" t="s">
        <v>309</v>
      </c>
      <c r="C64" s="309"/>
    </row>
    <row r="65" spans="1:3" s="103" customFormat="1" ht="12" customHeight="1" thickBot="1">
      <c r="A65" s="35" t="s">
        <v>26</v>
      </c>
      <c r="B65" s="21" t="s">
        <v>310</v>
      </c>
      <c r="C65" s="310">
        <f>+C8+C15+C22+C29+C37+C49+C55+C60</f>
        <v>0</v>
      </c>
    </row>
    <row r="66" spans="1:3" s="103" customFormat="1" ht="12" customHeight="1" thickBot="1">
      <c r="A66" s="442" t="s">
        <v>401</v>
      </c>
      <c r="B66" s="299" t="s">
        <v>312</v>
      </c>
      <c r="C66" s="304">
        <f>SUM(C67:C69)</f>
        <v>0</v>
      </c>
    </row>
    <row r="67" spans="1:3" s="103" customFormat="1" ht="12" customHeight="1">
      <c r="A67" s="439" t="s">
        <v>343</v>
      </c>
      <c r="B67" s="424" t="s">
        <v>313</v>
      </c>
      <c r="C67" s="309"/>
    </row>
    <row r="68" spans="1:3" s="103" customFormat="1" ht="12" customHeight="1">
      <c r="A68" s="440" t="s">
        <v>352</v>
      </c>
      <c r="B68" s="425" t="s">
        <v>314</v>
      </c>
      <c r="C68" s="309"/>
    </row>
    <row r="69" spans="1:3" s="103" customFormat="1" ht="12" customHeight="1" thickBot="1">
      <c r="A69" s="441" t="s">
        <v>353</v>
      </c>
      <c r="B69" s="427" t="s">
        <v>315</v>
      </c>
      <c r="C69" s="309"/>
    </row>
    <row r="70" spans="1:3" s="103" customFormat="1" ht="12" customHeight="1" thickBot="1">
      <c r="A70" s="442" t="s">
        <v>316</v>
      </c>
      <c r="B70" s="299" t="s">
        <v>317</v>
      </c>
      <c r="C70" s="304">
        <f>SUM(C71:C74)</f>
        <v>0</v>
      </c>
    </row>
    <row r="71" spans="1:3" s="103" customFormat="1" ht="12" customHeight="1">
      <c r="A71" s="439" t="s">
        <v>150</v>
      </c>
      <c r="B71" s="424" t="s">
        <v>318</v>
      </c>
      <c r="C71" s="309"/>
    </row>
    <row r="72" spans="1:3" s="103" customFormat="1" ht="12" customHeight="1">
      <c r="A72" s="440" t="s">
        <v>151</v>
      </c>
      <c r="B72" s="425" t="s">
        <v>319</v>
      </c>
      <c r="C72" s="309"/>
    </row>
    <row r="73" spans="1:3" s="103" customFormat="1" ht="12" customHeight="1">
      <c r="A73" s="440" t="s">
        <v>344</v>
      </c>
      <c r="B73" s="425" t="s">
        <v>320</v>
      </c>
      <c r="C73" s="309"/>
    </row>
    <row r="74" spans="1:3" s="103" customFormat="1" ht="12" customHeight="1" thickBot="1">
      <c r="A74" s="441" t="s">
        <v>345</v>
      </c>
      <c r="B74" s="426" t="s">
        <v>321</v>
      </c>
      <c r="C74" s="309"/>
    </row>
    <row r="75" spans="1:3" s="103" customFormat="1" ht="12" customHeight="1" thickBot="1">
      <c r="A75" s="442" t="s">
        <v>322</v>
      </c>
      <c r="B75" s="299" t="s">
        <v>323</v>
      </c>
      <c r="C75" s="304">
        <f>SUM(C76:C77)</f>
        <v>2300000</v>
      </c>
    </row>
    <row r="76" spans="1:3" s="103" customFormat="1" ht="12" customHeight="1">
      <c r="A76" s="439" t="s">
        <v>346</v>
      </c>
      <c r="B76" s="424" t="s">
        <v>324</v>
      </c>
      <c r="C76" s="309">
        <v>2300000</v>
      </c>
    </row>
    <row r="77" spans="1:3" s="103" customFormat="1" ht="12" customHeight="1" thickBot="1">
      <c r="A77" s="441" t="s">
        <v>347</v>
      </c>
      <c r="B77" s="426" t="s">
        <v>325</v>
      </c>
      <c r="C77" s="309"/>
    </row>
    <row r="78" spans="1:3" s="102" customFormat="1" ht="12" customHeight="1" thickBot="1">
      <c r="A78" s="442" t="s">
        <v>326</v>
      </c>
      <c r="B78" s="299" t="s">
        <v>327</v>
      </c>
      <c r="C78" s="304">
        <f>SUM(C79:C81)</f>
        <v>0</v>
      </c>
    </row>
    <row r="79" spans="1:3" s="103" customFormat="1" ht="12" customHeight="1">
      <c r="A79" s="439" t="s">
        <v>348</v>
      </c>
      <c r="B79" s="424" t="s">
        <v>328</v>
      </c>
      <c r="C79" s="309"/>
    </row>
    <row r="80" spans="1:3" s="103" customFormat="1" ht="12" customHeight="1">
      <c r="A80" s="440" t="s">
        <v>349</v>
      </c>
      <c r="B80" s="425" t="s">
        <v>329</v>
      </c>
      <c r="C80" s="309"/>
    </row>
    <row r="81" spans="1:3" s="103" customFormat="1" ht="12" customHeight="1" thickBot="1">
      <c r="A81" s="441" t="s">
        <v>350</v>
      </c>
      <c r="B81" s="426" t="s">
        <v>330</v>
      </c>
      <c r="C81" s="309"/>
    </row>
    <row r="82" spans="1:3" s="103" customFormat="1" ht="12" customHeight="1" thickBot="1">
      <c r="A82" s="442" t="s">
        <v>331</v>
      </c>
      <c r="B82" s="299" t="s">
        <v>351</v>
      </c>
      <c r="C82" s="304">
        <f>SUM(C83:C86)</f>
        <v>0</v>
      </c>
    </row>
    <row r="83" spans="1:3" s="103" customFormat="1" ht="12" customHeight="1">
      <c r="A83" s="443" t="s">
        <v>332</v>
      </c>
      <c r="B83" s="424" t="s">
        <v>333</v>
      </c>
      <c r="C83" s="309"/>
    </row>
    <row r="84" spans="1:3" s="103" customFormat="1" ht="12" customHeight="1">
      <c r="A84" s="444" t="s">
        <v>334</v>
      </c>
      <c r="B84" s="425" t="s">
        <v>335</v>
      </c>
      <c r="C84" s="309"/>
    </row>
    <row r="85" spans="1:3" s="103" customFormat="1" ht="12" customHeight="1">
      <c r="A85" s="444" t="s">
        <v>336</v>
      </c>
      <c r="B85" s="425" t="s">
        <v>337</v>
      </c>
      <c r="C85" s="309"/>
    </row>
    <row r="86" spans="1:3" s="102" customFormat="1" ht="12" customHeight="1" thickBot="1">
      <c r="A86" s="445" t="s">
        <v>338</v>
      </c>
      <c r="B86" s="426" t="s">
        <v>339</v>
      </c>
      <c r="C86" s="309"/>
    </row>
    <row r="87" spans="1:3" s="102" customFormat="1" ht="12" customHeight="1" thickBot="1">
      <c r="A87" s="442" t="s">
        <v>340</v>
      </c>
      <c r="B87" s="299" t="s">
        <v>485</v>
      </c>
      <c r="C87" s="463"/>
    </row>
    <row r="88" spans="1:3" s="102" customFormat="1" ht="12" customHeight="1" thickBot="1">
      <c r="A88" s="442" t="s">
        <v>513</v>
      </c>
      <c r="B88" s="299" t="s">
        <v>341</v>
      </c>
      <c r="C88" s="463"/>
    </row>
    <row r="89" spans="1:3" s="102" customFormat="1" ht="12" customHeight="1" thickBot="1">
      <c r="A89" s="442" t="s">
        <v>514</v>
      </c>
      <c r="B89" s="431" t="s">
        <v>488</v>
      </c>
      <c r="C89" s="310">
        <f>+C66+C70+C75+C78+C82+C88+C87</f>
        <v>2300000</v>
      </c>
    </row>
    <row r="90" spans="1:3" s="102" customFormat="1" ht="12" customHeight="1" thickBot="1">
      <c r="A90" s="446" t="s">
        <v>515</v>
      </c>
      <c r="B90" s="432" t="s">
        <v>516</v>
      </c>
      <c r="C90" s="310">
        <f>+C65+C89</f>
        <v>2300000</v>
      </c>
    </row>
    <row r="91" spans="1:3" s="103" customFormat="1" ht="15" customHeight="1" thickBot="1">
      <c r="A91" s="247"/>
      <c r="B91" s="248"/>
      <c r="C91" s="372"/>
    </row>
    <row r="92" spans="1:3" s="71" customFormat="1" ht="16.5" customHeight="1" thickBot="1">
      <c r="A92" s="251"/>
      <c r="B92" s="252" t="s">
        <v>58</v>
      </c>
      <c r="C92" s="374"/>
    </row>
    <row r="93" spans="1:3" s="104" customFormat="1" ht="12" customHeight="1" thickBot="1">
      <c r="A93" s="419" t="s">
        <v>18</v>
      </c>
      <c r="B93" s="29" t="s">
        <v>520</v>
      </c>
      <c r="C93" s="303">
        <f>+C94+C95+C96+C97+C98+C111</f>
        <v>2300000</v>
      </c>
    </row>
    <row r="94" spans="1:3" ht="12" customHeight="1">
      <c r="A94" s="447" t="s">
        <v>99</v>
      </c>
      <c r="B94" s="10" t="s">
        <v>49</v>
      </c>
      <c r="C94" s="305"/>
    </row>
    <row r="95" spans="1:3" ht="12" customHeight="1">
      <c r="A95" s="440" t="s">
        <v>100</v>
      </c>
      <c r="B95" s="8" t="s">
        <v>182</v>
      </c>
      <c r="C95" s="306"/>
    </row>
    <row r="96" spans="1:3" ht="12" customHeight="1">
      <c r="A96" s="440" t="s">
        <v>101</v>
      </c>
      <c r="B96" s="8" t="s">
        <v>141</v>
      </c>
      <c r="C96" s="308"/>
    </row>
    <row r="97" spans="1:3" ht="12" customHeight="1">
      <c r="A97" s="440" t="s">
        <v>102</v>
      </c>
      <c r="B97" s="11" t="s">
        <v>183</v>
      </c>
      <c r="C97" s="308"/>
    </row>
    <row r="98" spans="1:3" ht="12" customHeight="1">
      <c r="A98" s="440" t="s">
        <v>113</v>
      </c>
      <c r="B98" s="19" t="s">
        <v>184</v>
      </c>
      <c r="C98" s="308">
        <v>2300000</v>
      </c>
    </row>
    <row r="99" spans="1:3" ht="12" customHeight="1">
      <c r="A99" s="440" t="s">
        <v>103</v>
      </c>
      <c r="B99" s="8" t="s">
        <v>517</v>
      </c>
      <c r="C99" s="308"/>
    </row>
    <row r="100" spans="1:3" ht="12" customHeight="1">
      <c r="A100" s="440" t="s">
        <v>104</v>
      </c>
      <c r="B100" s="148" t="s">
        <v>451</v>
      </c>
      <c r="C100" s="308"/>
    </row>
    <row r="101" spans="1:3" ht="12" customHeight="1">
      <c r="A101" s="440" t="s">
        <v>114</v>
      </c>
      <c r="B101" s="148" t="s">
        <v>450</v>
      </c>
      <c r="C101" s="308"/>
    </row>
    <row r="102" spans="1:3" ht="12" customHeight="1">
      <c r="A102" s="440" t="s">
        <v>115</v>
      </c>
      <c r="B102" s="148" t="s">
        <v>357</v>
      </c>
      <c r="C102" s="308"/>
    </row>
    <row r="103" spans="1:3" ht="12" customHeight="1">
      <c r="A103" s="440" t="s">
        <v>116</v>
      </c>
      <c r="B103" s="149" t="s">
        <v>358</v>
      </c>
      <c r="C103" s="308"/>
    </row>
    <row r="104" spans="1:3" ht="12" customHeight="1">
      <c r="A104" s="440" t="s">
        <v>117</v>
      </c>
      <c r="B104" s="149" t="s">
        <v>359</v>
      </c>
      <c r="C104" s="308"/>
    </row>
    <row r="105" spans="1:3" ht="12" customHeight="1">
      <c r="A105" s="440" t="s">
        <v>119</v>
      </c>
      <c r="B105" s="148" t="s">
        <v>360</v>
      </c>
      <c r="C105" s="308"/>
    </row>
    <row r="106" spans="1:3" ht="12" customHeight="1">
      <c r="A106" s="440" t="s">
        <v>185</v>
      </c>
      <c r="B106" s="148" t="s">
        <v>361</v>
      </c>
      <c r="C106" s="308"/>
    </row>
    <row r="107" spans="1:3" ht="12" customHeight="1">
      <c r="A107" s="440" t="s">
        <v>355</v>
      </c>
      <c r="B107" s="149" t="s">
        <v>362</v>
      </c>
      <c r="C107" s="308"/>
    </row>
    <row r="108" spans="1:3" ht="12" customHeight="1">
      <c r="A108" s="448" t="s">
        <v>356</v>
      </c>
      <c r="B108" s="150" t="s">
        <v>363</v>
      </c>
      <c r="C108" s="308"/>
    </row>
    <row r="109" spans="1:3" ht="12" customHeight="1">
      <c r="A109" s="440" t="s">
        <v>448</v>
      </c>
      <c r="B109" s="150" t="s">
        <v>364</v>
      </c>
      <c r="C109" s="308"/>
    </row>
    <row r="110" spans="1:3" ht="12" customHeight="1">
      <c r="A110" s="440" t="s">
        <v>449</v>
      </c>
      <c r="B110" s="149" t="s">
        <v>365</v>
      </c>
      <c r="C110" s="306">
        <v>2300000</v>
      </c>
    </row>
    <row r="111" spans="1:3" ht="12" customHeight="1">
      <c r="A111" s="440" t="s">
        <v>453</v>
      </c>
      <c r="B111" s="11" t="s">
        <v>50</v>
      </c>
      <c r="C111" s="306"/>
    </row>
    <row r="112" spans="1:3" ht="12" customHeight="1">
      <c r="A112" s="441" t="s">
        <v>454</v>
      </c>
      <c r="B112" s="8" t="s">
        <v>518</v>
      </c>
      <c r="C112" s="308"/>
    </row>
    <row r="113" spans="1:3" ht="12" customHeight="1" thickBot="1">
      <c r="A113" s="449" t="s">
        <v>455</v>
      </c>
      <c r="B113" s="151" t="s">
        <v>519</v>
      </c>
      <c r="C113" s="312"/>
    </row>
    <row r="114" spans="1:3" ht="12" customHeight="1" thickBot="1">
      <c r="A114" s="35" t="s">
        <v>19</v>
      </c>
      <c r="B114" s="28" t="s">
        <v>366</v>
      </c>
      <c r="C114" s="304">
        <f>+C115+C117+C119</f>
        <v>0</v>
      </c>
    </row>
    <row r="115" spans="1:3" ht="12" customHeight="1">
      <c r="A115" s="439" t="s">
        <v>105</v>
      </c>
      <c r="B115" s="8" t="s">
        <v>226</v>
      </c>
      <c r="C115" s="307"/>
    </row>
    <row r="116" spans="1:3" ht="12" customHeight="1">
      <c r="A116" s="439" t="s">
        <v>106</v>
      </c>
      <c r="B116" s="12" t="s">
        <v>370</v>
      </c>
      <c r="C116" s="307"/>
    </row>
    <row r="117" spans="1:3" ht="12" customHeight="1">
      <c r="A117" s="439" t="s">
        <v>107</v>
      </c>
      <c r="B117" s="12" t="s">
        <v>186</v>
      </c>
      <c r="C117" s="306"/>
    </row>
    <row r="118" spans="1:3" ht="12" customHeight="1">
      <c r="A118" s="439" t="s">
        <v>108</v>
      </c>
      <c r="B118" s="12" t="s">
        <v>371</v>
      </c>
      <c r="C118" s="275"/>
    </row>
    <row r="119" spans="1:3" ht="12" customHeight="1">
      <c r="A119" s="439" t="s">
        <v>109</v>
      </c>
      <c r="B119" s="301" t="s">
        <v>229</v>
      </c>
      <c r="C119" s="275"/>
    </row>
    <row r="120" spans="1:3" ht="12" customHeight="1">
      <c r="A120" s="439" t="s">
        <v>118</v>
      </c>
      <c r="B120" s="300" t="s">
        <v>435</v>
      </c>
      <c r="C120" s="275"/>
    </row>
    <row r="121" spans="1:3" ht="12" customHeight="1">
      <c r="A121" s="439" t="s">
        <v>120</v>
      </c>
      <c r="B121" s="423" t="s">
        <v>376</v>
      </c>
      <c r="C121" s="275"/>
    </row>
    <row r="122" spans="1:3" ht="12" customHeight="1">
      <c r="A122" s="439" t="s">
        <v>187</v>
      </c>
      <c r="B122" s="149" t="s">
        <v>359</v>
      </c>
      <c r="C122" s="275"/>
    </row>
    <row r="123" spans="1:3" ht="12" customHeight="1">
      <c r="A123" s="439" t="s">
        <v>188</v>
      </c>
      <c r="B123" s="149" t="s">
        <v>375</v>
      </c>
      <c r="C123" s="275"/>
    </row>
    <row r="124" spans="1:3" ht="12" customHeight="1">
      <c r="A124" s="439" t="s">
        <v>189</v>
      </c>
      <c r="B124" s="149" t="s">
        <v>374</v>
      </c>
      <c r="C124" s="275"/>
    </row>
    <row r="125" spans="1:3" ht="12" customHeight="1">
      <c r="A125" s="439" t="s">
        <v>367</v>
      </c>
      <c r="B125" s="149" t="s">
        <v>362</v>
      </c>
      <c r="C125" s="275"/>
    </row>
    <row r="126" spans="1:3" ht="12" customHeight="1">
      <c r="A126" s="439" t="s">
        <v>368</v>
      </c>
      <c r="B126" s="149" t="s">
        <v>373</v>
      </c>
      <c r="C126" s="275"/>
    </row>
    <row r="127" spans="1:3" ht="12" customHeight="1" thickBot="1">
      <c r="A127" s="448" t="s">
        <v>369</v>
      </c>
      <c r="B127" s="149" t="s">
        <v>372</v>
      </c>
      <c r="C127" s="277"/>
    </row>
    <row r="128" spans="1:3" ht="12" customHeight="1" thickBot="1">
      <c r="A128" s="35" t="s">
        <v>20</v>
      </c>
      <c r="B128" s="137" t="s">
        <v>458</v>
      </c>
      <c r="C128" s="304">
        <f>+C93+C114</f>
        <v>2300000</v>
      </c>
    </row>
    <row r="129" spans="1:3" ht="12" customHeight="1" thickBot="1">
      <c r="A129" s="35" t="s">
        <v>21</v>
      </c>
      <c r="B129" s="137" t="s">
        <v>459</v>
      </c>
      <c r="C129" s="304">
        <f>+C130+C131+C132</f>
        <v>0</v>
      </c>
    </row>
    <row r="130" spans="1:3" s="104" customFormat="1" ht="12" customHeight="1">
      <c r="A130" s="439" t="s">
        <v>267</v>
      </c>
      <c r="B130" s="9" t="s">
        <v>523</v>
      </c>
      <c r="C130" s="275"/>
    </row>
    <row r="131" spans="1:3" ht="12" customHeight="1">
      <c r="A131" s="439" t="s">
        <v>270</v>
      </c>
      <c r="B131" s="9" t="s">
        <v>467</v>
      </c>
      <c r="C131" s="275"/>
    </row>
    <row r="132" spans="1:3" ht="12" customHeight="1" thickBot="1">
      <c r="A132" s="448" t="s">
        <v>271</v>
      </c>
      <c r="B132" s="7" t="s">
        <v>522</v>
      </c>
      <c r="C132" s="275"/>
    </row>
    <row r="133" spans="1:3" ht="12" customHeight="1" thickBot="1">
      <c r="A133" s="35" t="s">
        <v>22</v>
      </c>
      <c r="B133" s="137" t="s">
        <v>460</v>
      </c>
      <c r="C133" s="304">
        <f>+C134+C135+C136+C137+C138+C139</f>
        <v>0</v>
      </c>
    </row>
    <row r="134" spans="1:3" ht="12" customHeight="1">
      <c r="A134" s="439" t="s">
        <v>92</v>
      </c>
      <c r="B134" s="9" t="s">
        <v>469</v>
      </c>
      <c r="C134" s="275"/>
    </row>
    <row r="135" spans="1:3" ht="12" customHeight="1">
      <c r="A135" s="439" t="s">
        <v>93</v>
      </c>
      <c r="B135" s="9" t="s">
        <v>461</v>
      </c>
      <c r="C135" s="275"/>
    </row>
    <row r="136" spans="1:3" ht="12" customHeight="1">
      <c r="A136" s="439" t="s">
        <v>94</v>
      </c>
      <c r="B136" s="9" t="s">
        <v>462</v>
      </c>
      <c r="C136" s="275"/>
    </row>
    <row r="137" spans="1:3" ht="12" customHeight="1">
      <c r="A137" s="439" t="s">
        <v>174</v>
      </c>
      <c r="B137" s="9" t="s">
        <v>521</v>
      </c>
      <c r="C137" s="275"/>
    </row>
    <row r="138" spans="1:3" ht="12" customHeight="1">
      <c r="A138" s="439" t="s">
        <v>175</v>
      </c>
      <c r="B138" s="9" t="s">
        <v>464</v>
      </c>
      <c r="C138" s="275"/>
    </row>
    <row r="139" spans="1:3" s="104" customFormat="1" ht="12" customHeight="1" thickBot="1">
      <c r="A139" s="448" t="s">
        <v>176</v>
      </c>
      <c r="B139" s="7" t="s">
        <v>465</v>
      </c>
      <c r="C139" s="275"/>
    </row>
    <row r="140" spans="1:11" ht="12" customHeight="1" thickBot="1">
      <c r="A140" s="35" t="s">
        <v>23</v>
      </c>
      <c r="B140" s="137" t="s">
        <v>549</v>
      </c>
      <c r="C140" s="310">
        <f>+C141+C142+C144+C145+C143</f>
        <v>0</v>
      </c>
      <c r="K140" s="258"/>
    </row>
    <row r="141" spans="1:3" ht="12.75">
      <c r="A141" s="439" t="s">
        <v>95</v>
      </c>
      <c r="B141" s="9" t="s">
        <v>377</v>
      </c>
      <c r="C141" s="275"/>
    </row>
    <row r="142" spans="1:3" ht="12" customHeight="1">
      <c r="A142" s="439" t="s">
        <v>96</v>
      </c>
      <c r="B142" s="9" t="s">
        <v>378</v>
      </c>
      <c r="C142" s="275"/>
    </row>
    <row r="143" spans="1:3" s="104" customFormat="1" ht="12" customHeight="1">
      <c r="A143" s="439" t="s">
        <v>291</v>
      </c>
      <c r="B143" s="9" t="s">
        <v>548</v>
      </c>
      <c r="C143" s="275"/>
    </row>
    <row r="144" spans="1:3" s="104" customFormat="1" ht="12" customHeight="1">
      <c r="A144" s="439" t="s">
        <v>292</v>
      </c>
      <c r="B144" s="9" t="s">
        <v>474</v>
      </c>
      <c r="C144" s="275"/>
    </row>
    <row r="145" spans="1:3" s="104" customFormat="1" ht="12" customHeight="1" thickBot="1">
      <c r="A145" s="448" t="s">
        <v>293</v>
      </c>
      <c r="B145" s="7" t="s">
        <v>397</v>
      </c>
      <c r="C145" s="275"/>
    </row>
    <row r="146" spans="1:3" s="104" customFormat="1" ht="12" customHeight="1" thickBot="1">
      <c r="A146" s="35" t="s">
        <v>24</v>
      </c>
      <c r="B146" s="137" t="s">
        <v>475</v>
      </c>
      <c r="C146" s="313">
        <f>+C147+C148+C149+C150+C151</f>
        <v>0</v>
      </c>
    </row>
    <row r="147" spans="1:3" s="104" customFormat="1" ht="12" customHeight="1">
      <c r="A147" s="439" t="s">
        <v>97</v>
      </c>
      <c r="B147" s="9" t="s">
        <v>470</v>
      </c>
      <c r="C147" s="275"/>
    </row>
    <row r="148" spans="1:3" s="104" customFormat="1" ht="12" customHeight="1">
      <c r="A148" s="439" t="s">
        <v>98</v>
      </c>
      <c r="B148" s="9" t="s">
        <v>477</v>
      </c>
      <c r="C148" s="275"/>
    </row>
    <row r="149" spans="1:3" s="104" customFormat="1" ht="12" customHeight="1">
      <c r="A149" s="439" t="s">
        <v>303</v>
      </c>
      <c r="B149" s="9" t="s">
        <v>472</v>
      </c>
      <c r="C149" s="275"/>
    </row>
    <row r="150" spans="1:3" ht="12.75" customHeight="1">
      <c r="A150" s="439" t="s">
        <v>304</v>
      </c>
      <c r="B150" s="9" t="s">
        <v>524</v>
      </c>
      <c r="C150" s="275"/>
    </row>
    <row r="151" spans="1:3" ht="12.75" customHeight="1" thickBot="1">
      <c r="A151" s="448" t="s">
        <v>476</v>
      </c>
      <c r="B151" s="7" t="s">
        <v>479</v>
      </c>
      <c r="C151" s="277"/>
    </row>
    <row r="152" spans="1:3" ht="12.75" customHeight="1" thickBot="1">
      <c r="A152" s="496" t="s">
        <v>25</v>
      </c>
      <c r="B152" s="137" t="s">
        <v>480</v>
      </c>
      <c r="C152" s="313"/>
    </row>
    <row r="153" spans="1:3" ht="12" customHeight="1" thickBot="1">
      <c r="A153" s="496" t="s">
        <v>26</v>
      </c>
      <c r="B153" s="137" t="s">
        <v>481</v>
      </c>
      <c r="C153" s="313"/>
    </row>
    <row r="154" spans="1:3" ht="15" customHeight="1" thickBot="1">
      <c r="A154" s="35" t="s">
        <v>27</v>
      </c>
      <c r="B154" s="137" t="s">
        <v>483</v>
      </c>
      <c r="C154" s="433">
        <f>+C129+C133+C140+C146+C152+C153</f>
        <v>0</v>
      </c>
    </row>
    <row r="155" spans="1:3" ht="13.5" thickBot="1">
      <c r="A155" s="450" t="s">
        <v>28</v>
      </c>
      <c r="B155" s="392" t="s">
        <v>482</v>
      </c>
      <c r="C155" s="433">
        <f>+C128+C154</f>
        <v>2300000</v>
      </c>
    </row>
    <row r="156" spans="1:3" ht="15" customHeight="1" thickBot="1">
      <c r="A156" s="397"/>
      <c r="B156" s="398"/>
      <c r="C156" s="399"/>
    </row>
    <row r="157" spans="1:3" ht="14.25" customHeight="1" thickBot="1">
      <c r="A157" s="255" t="s">
        <v>525</v>
      </c>
      <c r="B157" s="256"/>
      <c r="C157" s="134">
        <v>0</v>
      </c>
    </row>
    <row r="158" spans="1:3" ht="13.5" thickBot="1">
      <c r="A158" s="255" t="s">
        <v>205</v>
      </c>
      <c r="B158" s="256"/>
      <c r="C158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36">
      <selection activeCell="G9" sqref="G9"/>
    </sheetView>
  </sheetViews>
  <sheetFormatPr defaultColWidth="9.00390625" defaultRowHeight="12.75"/>
  <cols>
    <col min="1" max="1" width="19.50390625" style="400" customWidth="1"/>
    <col min="2" max="2" width="72.00390625" style="401" customWidth="1"/>
    <col min="3" max="3" width="25.00390625" style="402" customWidth="1"/>
    <col min="4" max="16384" width="9.375" style="3" customWidth="1"/>
  </cols>
  <sheetData>
    <row r="1" spans="1:3" s="2" customFormat="1" ht="16.5" customHeight="1" thickBot="1">
      <c r="A1" s="235"/>
      <c r="B1" s="236"/>
      <c r="C1" s="257" t="s">
        <v>621</v>
      </c>
    </row>
    <row r="2" spans="1:3" s="100" customFormat="1" ht="21" customHeight="1">
      <c r="A2" s="417" t="s">
        <v>62</v>
      </c>
      <c r="B2" s="363" t="s">
        <v>559</v>
      </c>
      <c r="C2" s="365" t="s">
        <v>54</v>
      </c>
    </row>
    <row r="3" spans="1:3" s="100" customFormat="1" ht="16.5" thickBot="1">
      <c r="A3" s="237" t="s">
        <v>202</v>
      </c>
      <c r="B3" s="364" t="s">
        <v>536</v>
      </c>
      <c r="C3" s="495" t="s">
        <v>438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366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367"/>
    </row>
    <row r="8" spans="1:3" s="71" customFormat="1" ht="12" customHeight="1" thickBot="1">
      <c r="A8" s="35" t="s">
        <v>18</v>
      </c>
      <c r="B8" s="21" t="s">
        <v>251</v>
      </c>
      <c r="C8" s="304">
        <f>+C9+C10+C11+C12+C13+C14</f>
        <v>0</v>
      </c>
    </row>
    <row r="9" spans="1:3" s="102" customFormat="1" ht="12" customHeight="1">
      <c r="A9" s="439" t="s">
        <v>99</v>
      </c>
      <c r="B9" s="424" t="s">
        <v>252</v>
      </c>
      <c r="C9" s="307"/>
    </row>
    <row r="10" spans="1:3" s="103" customFormat="1" ht="12" customHeight="1">
      <c r="A10" s="440" t="s">
        <v>100</v>
      </c>
      <c r="B10" s="425" t="s">
        <v>253</v>
      </c>
      <c r="C10" s="306"/>
    </row>
    <row r="11" spans="1:3" s="103" customFormat="1" ht="12" customHeight="1">
      <c r="A11" s="440" t="s">
        <v>101</v>
      </c>
      <c r="B11" s="425" t="s">
        <v>254</v>
      </c>
      <c r="C11" s="306"/>
    </row>
    <row r="12" spans="1:3" s="103" customFormat="1" ht="12" customHeight="1">
      <c r="A12" s="440" t="s">
        <v>102</v>
      </c>
      <c r="B12" s="425" t="s">
        <v>255</v>
      </c>
      <c r="C12" s="306"/>
    </row>
    <row r="13" spans="1:3" s="103" customFormat="1" ht="12" customHeight="1">
      <c r="A13" s="440" t="s">
        <v>149</v>
      </c>
      <c r="B13" s="425" t="s">
        <v>511</v>
      </c>
      <c r="C13" s="306"/>
    </row>
    <row r="14" spans="1:3" s="102" customFormat="1" ht="12" customHeight="1" thickBot="1">
      <c r="A14" s="441" t="s">
        <v>103</v>
      </c>
      <c r="B14" s="426" t="s">
        <v>440</v>
      </c>
      <c r="C14" s="306"/>
    </row>
    <row r="15" spans="1:3" s="102" customFormat="1" ht="12" customHeight="1" thickBot="1">
      <c r="A15" s="35" t="s">
        <v>19</v>
      </c>
      <c r="B15" s="299" t="s">
        <v>256</v>
      </c>
      <c r="C15" s="304">
        <f>+C16+C17+C18+C19+C20</f>
        <v>0</v>
      </c>
    </row>
    <row r="16" spans="1:3" s="102" customFormat="1" ht="12" customHeight="1">
      <c r="A16" s="439" t="s">
        <v>105</v>
      </c>
      <c r="B16" s="424" t="s">
        <v>257</v>
      </c>
      <c r="C16" s="307"/>
    </row>
    <row r="17" spans="1:3" s="102" customFormat="1" ht="12" customHeight="1">
      <c r="A17" s="440" t="s">
        <v>106</v>
      </c>
      <c r="B17" s="425" t="s">
        <v>258</v>
      </c>
      <c r="C17" s="306"/>
    </row>
    <row r="18" spans="1:3" s="102" customFormat="1" ht="12" customHeight="1">
      <c r="A18" s="440" t="s">
        <v>107</v>
      </c>
      <c r="B18" s="425" t="s">
        <v>429</v>
      </c>
      <c r="C18" s="306"/>
    </row>
    <row r="19" spans="1:3" s="102" customFormat="1" ht="12" customHeight="1">
      <c r="A19" s="440" t="s">
        <v>108</v>
      </c>
      <c r="B19" s="425" t="s">
        <v>430</v>
      </c>
      <c r="C19" s="306"/>
    </row>
    <row r="20" spans="1:3" s="102" customFormat="1" ht="12" customHeight="1">
      <c r="A20" s="440" t="s">
        <v>109</v>
      </c>
      <c r="B20" s="425" t="s">
        <v>259</v>
      </c>
      <c r="C20" s="306"/>
    </row>
    <row r="21" spans="1:3" s="103" customFormat="1" ht="12" customHeight="1" thickBot="1">
      <c r="A21" s="441" t="s">
        <v>118</v>
      </c>
      <c r="B21" s="426" t="s">
        <v>260</v>
      </c>
      <c r="C21" s="308"/>
    </row>
    <row r="22" spans="1:3" s="103" customFormat="1" ht="12" customHeight="1" thickBot="1">
      <c r="A22" s="35" t="s">
        <v>20</v>
      </c>
      <c r="B22" s="21" t="s">
        <v>261</v>
      </c>
      <c r="C22" s="304">
        <f>+C23+C24+C25+C26+C27</f>
        <v>0</v>
      </c>
    </row>
    <row r="23" spans="1:3" s="103" customFormat="1" ht="12" customHeight="1">
      <c r="A23" s="439" t="s">
        <v>88</v>
      </c>
      <c r="B23" s="424" t="s">
        <v>262</v>
      </c>
      <c r="C23" s="307"/>
    </row>
    <row r="24" spans="1:3" s="102" customFormat="1" ht="12" customHeight="1">
      <c r="A24" s="440" t="s">
        <v>89</v>
      </c>
      <c r="B24" s="425" t="s">
        <v>263</v>
      </c>
      <c r="C24" s="306"/>
    </row>
    <row r="25" spans="1:3" s="103" customFormat="1" ht="12" customHeight="1">
      <c r="A25" s="440" t="s">
        <v>90</v>
      </c>
      <c r="B25" s="425" t="s">
        <v>431</v>
      </c>
      <c r="C25" s="306"/>
    </row>
    <row r="26" spans="1:3" s="103" customFormat="1" ht="12" customHeight="1">
      <c r="A26" s="440" t="s">
        <v>91</v>
      </c>
      <c r="B26" s="425" t="s">
        <v>432</v>
      </c>
      <c r="C26" s="306"/>
    </row>
    <row r="27" spans="1:3" s="103" customFormat="1" ht="12" customHeight="1">
      <c r="A27" s="440" t="s">
        <v>170</v>
      </c>
      <c r="B27" s="425" t="s">
        <v>264</v>
      </c>
      <c r="C27" s="306"/>
    </row>
    <row r="28" spans="1:3" s="103" customFormat="1" ht="12" customHeight="1" thickBot="1">
      <c r="A28" s="441" t="s">
        <v>171</v>
      </c>
      <c r="B28" s="426" t="s">
        <v>265</v>
      </c>
      <c r="C28" s="308"/>
    </row>
    <row r="29" spans="1:3" s="103" customFormat="1" ht="12" customHeight="1" thickBot="1">
      <c r="A29" s="35" t="s">
        <v>172</v>
      </c>
      <c r="B29" s="21" t="s">
        <v>266</v>
      </c>
      <c r="C29" s="310">
        <f>+C30+C34+C35+C36</f>
        <v>0</v>
      </c>
    </row>
    <row r="30" spans="1:3" s="103" customFormat="1" ht="12" customHeight="1">
      <c r="A30" s="439" t="s">
        <v>267</v>
      </c>
      <c r="B30" s="424" t="s">
        <v>512</v>
      </c>
      <c r="C30" s="422">
        <f>+C31+C32+C33</f>
        <v>0</v>
      </c>
    </row>
    <row r="31" spans="1:3" s="103" customFormat="1" ht="12" customHeight="1">
      <c r="A31" s="440" t="s">
        <v>268</v>
      </c>
      <c r="B31" s="425" t="s">
        <v>273</v>
      </c>
      <c r="C31" s="306"/>
    </row>
    <row r="32" spans="1:3" s="103" customFormat="1" ht="12" customHeight="1">
      <c r="A32" s="440" t="s">
        <v>269</v>
      </c>
      <c r="B32" s="425" t="s">
        <v>274</v>
      </c>
      <c r="C32" s="306"/>
    </row>
    <row r="33" spans="1:3" s="103" customFormat="1" ht="12" customHeight="1">
      <c r="A33" s="440" t="s">
        <v>444</v>
      </c>
      <c r="B33" s="486" t="s">
        <v>445</v>
      </c>
      <c r="C33" s="306"/>
    </row>
    <row r="34" spans="1:3" s="103" customFormat="1" ht="12" customHeight="1">
      <c r="A34" s="440" t="s">
        <v>270</v>
      </c>
      <c r="B34" s="425" t="s">
        <v>275</v>
      </c>
      <c r="C34" s="306"/>
    </row>
    <row r="35" spans="1:3" s="103" customFormat="1" ht="12" customHeight="1">
      <c r="A35" s="440" t="s">
        <v>271</v>
      </c>
      <c r="B35" s="425" t="s">
        <v>276</v>
      </c>
      <c r="C35" s="306"/>
    </row>
    <row r="36" spans="1:3" s="103" customFormat="1" ht="12" customHeight="1" thickBot="1">
      <c r="A36" s="441" t="s">
        <v>272</v>
      </c>
      <c r="B36" s="426" t="s">
        <v>277</v>
      </c>
      <c r="C36" s="308"/>
    </row>
    <row r="37" spans="1:3" s="103" customFormat="1" ht="12" customHeight="1" thickBot="1">
      <c r="A37" s="35" t="s">
        <v>22</v>
      </c>
      <c r="B37" s="21" t="s">
        <v>441</v>
      </c>
      <c r="C37" s="304">
        <f>SUM(C38:C48)</f>
        <v>0</v>
      </c>
    </row>
    <row r="38" spans="1:3" s="103" customFormat="1" ht="12" customHeight="1">
      <c r="A38" s="439" t="s">
        <v>92</v>
      </c>
      <c r="B38" s="424" t="s">
        <v>280</v>
      </c>
      <c r="C38" s="307"/>
    </row>
    <row r="39" spans="1:3" s="103" customFormat="1" ht="12" customHeight="1">
      <c r="A39" s="440" t="s">
        <v>93</v>
      </c>
      <c r="B39" s="425" t="s">
        <v>281</v>
      </c>
      <c r="C39" s="306"/>
    </row>
    <row r="40" spans="1:3" s="103" customFormat="1" ht="12" customHeight="1">
      <c r="A40" s="440" t="s">
        <v>94</v>
      </c>
      <c r="B40" s="425" t="s">
        <v>282</v>
      </c>
      <c r="C40" s="306"/>
    </row>
    <row r="41" spans="1:3" s="103" customFormat="1" ht="12" customHeight="1">
      <c r="A41" s="440" t="s">
        <v>174</v>
      </c>
      <c r="B41" s="425" t="s">
        <v>283</v>
      </c>
      <c r="C41" s="306"/>
    </row>
    <row r="42" spans="1:3" s="103" customFormat="1" ht="12" customHeight="1">
      <c r="A42" s="440" t="s">
        <v>175</v>
      </c>
      <c r="B42" s="425" t="s">
        <v>284</v>
      </c>
      <c r="C42" s="306"/>
    </row>
    <row r="43" spans="1:3" s="103" customFormat="1" ht="12" customHeight="1">
      <c r="A43" s="440" t="s">
        <v>176</v>
      </c>
      <c r="B43" s="425" t="s">
        <v>285</v>
      </c>
      <c r="C43" s="306"/>
    </row>
    <row r="44" spans="1:3" s="103" customFormat="1" ht="12" customHeight="1">
      <c r="A44" s="440" t="s">
        <v>177</v>
      </c>
      <c r="B44" s="425" t="s">
        <v>286</v>
      </c>
      <c r="C44" s="306"/>
    </row>
    <row r="45" spans="1:3" s="103" customFormat="1" ht="12" customHeight="1">
      <c r="A45" s="440" t="s">
        <v>178</v>
      </c>
      <c r="B45" s="425" t="s">
        <v>287</v>
      </c>
      <c r="C45" s="306"/>
    </row>
    <row r="46" spans="1:3" s="103" customFormat="1" ht="12" customHeight="1">
      <c r="A46" s="440" t="s">
        <v>278</v>
      </c>
      <c r="B46" s="425" t="s">
        <v>288</v>
      </c>
      <c r="C46" s="309"/>
    </row>
    <row r="47" spans="1:3" s="103" customFormat="1" ht="12" customHeight="1">
      <c r="A47" s="441" t="s">
        <v>279</v>
      </c>
      <c r="B47" s="426" t="s">
        <v>443</v>
      </c>
      <c r="C47" s="413"/>
    </row>
    <row r="48" spans="1:3" s="103" customFormat="1" ht="12" customHeight="1" thickBot="1">
      <c r="A48" s="441" t="s">
        <v>442</v>
      </c>
      <c r="B48" s="426" t="s">
        <v>289</v>
      </c>
      <c r="C48" s="413"/>
    </row>
    <row r="49" spans="1:3" s="103" customFormat="1" ht="12" customHeight="1" thickBot="1">
      <c r="A49" s="35" t="s">
        <v>23</v>
      </c>
      <c r="B49" s="21" t="s">
        <v>290</v>
      </c>
      <c r="C49" s="304">
        <f>SUM(C50:C54)</f>
        <v>0</v>
      </c>
    </row>
    <row r="50" spans="1:3" s="103" customFormat="1" ht="12" customHeight="1">
      <c r="A50" s="439" t="s">
        <v>95</v>
      </c>
      <c r="B50" s="424" t="s">
        <v>294</v>
      </c>
      <c r="C50" s="462"/>
    </row>
    <row r="51" spans="1:3" s="103" customFormat="1" ht="12" customHeight="1">
      <c r="A51" s="440" t="s">
        <v>96</v>
      </c>
      <c r="B51" s="425" t="s">
        <v>295</v>
      </c>
      <c r="C51" s="309"/>
    </row>
    <row r="52" spans="1:3" s="103" customFormat="1" ht="12" customHeight="1">
      <c r="A52" s="440" t="s">
        <v>291</v>
      </c>
      <c r="B52" s="425" t="s">
        <v>296</v>
      </c>
      <c r="C52" s="309"/>
    </row>
    <row r="53" spans="1:3" s="103" customFormat="1" ht="12" customHeight="1">
      <c r="A53" s="440" t="s">
        <v>292</v>
      </c>
      <c r="B53" s="425" t="s">
        <v>297</v>
      </c>
      <c r="C53" s="309"/>
    </row>
    <row r="54" spans="1:3" s="103" customFormat="1" ht="12" customHeight="1" thickBot="1">
      <c r="A54" s="441" t="s">
        <v>293</v>
      </c>
      <c r="B54" s="426" t="s">
        <v>298</v>
      </c>
      <c r="C54" s="413"/>
    </row>
    <row r="55" spans="1:3" s="103" customFormat="1" ht="12" customHeight="1" thickBot="1">
      <c r="A55" s="35" t="s">
        <v>179</v>
      </c>
      <c r="B55" s="21" t="s">
        <v>299</v>
      </c>
      <c r="C55" s="304">
        <f>SUM(C56:C58)</f>
        <v>0</v>
      </c>
    </row>
    <row r="56" spans="1:3" s="103" customFormat="1" ht="12" customHeight="1">
      <c r="A56" s="439" t="s">
        <v>97</v>
      </c>
      <c r="B56" s="424" t="s">
        <v>300</v>
      </c>
      <c r="C56" s="307"/>
    </row>
    <row r="57" spans="1:3" s="103" customFormat="1" ht="12" customHeight="1">
      <c r="A57" s="440" t="s">
        <v>98</v>
      </c>
      <c r="B57" s="425" t="s">
        <v>433</v>
      </c>
      <c r="C57" s="306"/>
    </row>
    <row r="58" spans="1:3" s="103" customFormat="1" ht="12" customHeight="1">
      <c r="A58" s="440" t="s">
        <v>303</v>
      </c>
      <c r="B58" s="425" t="s">
        <v>301</v>
      </c>
      <c r="C58" s="306"/>
    </row>
    <row r="59" spans="1:3" s="103" customFormat="1" ht="12" customHeight="1" thickBot="1">
      <c r="A59" s="441" t="s">
        <v>304</v>
      </c>
      <c r="B59" s="426" t="s">
        <v>302</v>
      </c>
      <c r="C59" s="308"/>
    </row>
    <row r="60" spans="1:3" s="103" customFormat="1" ht="12" customHeight="1" thickBot="1">
      <c r="A60" s="35" t="s">
        <v>25</v>
      </c>
      <c r="B60" s="299" t="s">
        <v>305</v>
      </c>
      <c r="C60" s="304">
        <f>SUM(C61:C63)</f>
        <v>0</v>
      </c>
    </row>
    <row r="61" spans="1:3" s="103" customFormat="1" ht="12" customHeight="1">
      <c r="A61" s="439" t="s">
        <v>180</v>
      </c>
      <c r="B61" s="424" t="s">
        <v>307</v>
      </c>
      <c r="C61" s="309"/>
    </row>
    <row r="62" spans="1:3" s="103" customFormat="1" ht="12" customHeight="1">
      <c r="A62" s="440" t="s">
        <v>181</v>
      </c>
      <c r="B62" s="425" t="s">
        <v>434</v>
      </c>
      <c r="C62" s="309"/>
    </row>
    <row r="63" spans="1:3" s="103" customFormat="1" ht="12" customHeight="1">
      <c r="A63" s="440" t="s">
        <v>228</v>
      </c>
      <c r="B63" s="425" t="s">
        <v>308</v>
      </c>
      <c r="C63" s="309"/>
    </row>
    <row r="64" spans="1:3" s="103" customFormat="1" ht="12" customHeight="1" thickBot="1">
      <c r="A64" s="441" t="s">
        <v>306</v>
      </c>
      <c r="B64" s="426" t="s">
        <v>309</v>
      </c>
      <c r="C64" s="309"/>
    </row>
    <row r="65" spans="1:3" s="103" customFormat="1" ht="12" customHeight="1" thickBot="1">
      <c r="A65" s="35" t="s">
        <v>26</v>
      </c>
      <c r="B65" s="21" t="s">
        <v>310</v>
      </c>
      <c r="C65" s="310">
        <f>+C8+C15+C22+C29+C37+C49+C55+C60</f>
        <v>0</v>
      </c>
    </row>
    <row r="66" spans="1:3" s="103" customFormat="1" ht="12" customHeight="1" thickBot="1">
      <c r="A66" s="442" t="s">
        <v>401</v>
      </c>
      <c r="B66" s="299" t="s">
        <v>312</v>
      </c>
      <c r="C66" s="304">
        <f>SUM(C67:C69)</f>
        <v>0</v>
      </c>
    </row>
    <row r="67" spans="1:3" s="103" customFormat="1" ht="12" customHeight="1">
      <c r="A67" s="439" t="s">
        <v>343</v>
      </c>
      <c r="B67" s="424" t="s">
        <v>313</v>
      </c>
      <c r="C67" s="309"/>
    </row>
    <row r="68" spans="1:3" s="103" customFormat="1" ht="12" customHeight="1">
      <c r="A68" s="440" t="s">
        <v>352</v>
      </c>
      <c r="B68" s="425" t="s">
        <v>314</v>
      </c>
      <c r="C68" s="309"/>
    </row>
    <row r="69" spans="1:3" s="103" customFormat="1" ht="12" customHeight="1" thickBot="1">
      <c r="A69" s="441" t="s">
        <v>353</v>
      </c>
      <c r="B69" s="427" t="s">
        <v>315</v>
      </c>
      <c r="C69" s="309"/>
    </row>
    <row r="70" spans="1:3" s="103" customFormat="1" ht="12" customHeight="1" thickBot="1">
      <c r="A70" s="442" t="s">
        <v>316</v>
      </c>
      <c r="B70" s="299" t="s">
        <v>317</v>
      </c>
      <c r="C70" s="304">
        <f>SUM(C71:C74)</f>
        <v>0</v>
      </c>
    </row>
    <row r="71" spans="1:3" s="103" customFormat="1" ht="12" customHeight="1">
      <c r="A71" s="439" t="s">
        <v>150</v>
      </c>
      <c r="B71" s="424" t="s">
        <v>318</v>
      </c>
      <c r="C71" s="309"/>
    </row>
    <row r="72" spans="1:3" s="103" customFormat="1" ht="12" customHeight="1">
      <c r="A72" s="440" t="s">
        <v>151</v>
      </c>
      <c r="B72" s="425" t="s">
        <v>319</v>
      </c>
      <c r="C72" s="309"/>
    </row>
    <row r="73" spans="1:3" s="103" customFormat="1" ht="12" customHeight="1">
      <c r="A73" s="440" t="s">
        <v>344</v>
      </c>
      <c r="B73" s="425" t="s">
        <v>320</v>
      </c>
      <c r="C73" s="309"/>
    </row>
    <row r="74" spans="1:3" s="103" customFormat="1" ht="12" customHeight="1" thickBot="1">
      <c r="A74" s="441" t="s">
        <v>345</v>
      </c>
      <c r="B74" s="426" t="s">
        <v>321</v>
      </c>
      <c r="C74" s="309"/>
    </row>
    <row r="75" spans="1:3" s="103" customFormat="1" ht="12" customHeight="1" thickBot="1">
      <c r="A75" s="442" t="s">
        <v>322</v>
      </c>
      <c r="B75" s="299" t="s">
        <v>323</v>
      </c>
      <c r="C75" s="304">
        <f>SUM(C76:C77)</f>
        <v>0</v>
      </c>
    </row>
    <row r="76" spans="1:3" s="103" customFormat="1" ht="12" customHeight="1">
      <c r="A76" s="439" t="s">
        <v>346</v>
      </c>
      <c r="B76" s="424" t="s">
        <v>324</v>
      </c>
      <c r="C76" s="309"/>
    </row>
    <row r="77" spans="1:3" s="103" customFormat="1" ht="12" customHeight="1" thickBot="1">
      <c r="A77" s="441" t="s">
        <v>347</v>
      </c>
      <c r="B77" s="426" t="s">
        <v>325</v>
      </c>
      <c r="C77" s="309"/>
    </row>
    <row r="78" spans="1:3" s="102" customFormat="1" ht="12" customHeight="1" thickBot="1">
      <c r="A78" s="442" t="s">
        <v>326</v>
      </c>
      <c r="B78" s="299" t="s">
        <v>327</v>
      </c>
      <c r="C78" s="304">
        <f>SUM(C79:C81)</f>
        <v>0</v>
      </c>
    </row>
    <row r="79" spans="1:3" s="103" customFormat="1" ht="12" customHeight="1">
      <c r="A79" s="439" t="s">
        <v>348</v>
      </c>
      <c r="B79" s="424" t="s">
        <v>328</v>
      </c>
      <c r="C79" s="309"/>
    </row>
    <row r="80" spans="1:3" s="103" customFormat="1" ht="12" customHeight="1">
      <c r="A80" s="440" t="s">
        <v>349</v>
      </c>
      <c r="B80" s="425" t="s">
        <v>329</v>
      </c>
      <c r="C80" s="309"/>
    </row>
    <row r="81" spans="1:3" s="103" customFormat="1" ht="12" customHeight="1" thickBot="1">
      <c r="A81" s="441" t="s">
        <v>350</v>
      </c>
      <c r="B81" s="426" t="s">
        <v>330</v>
      </c>
      <c r="C81" s="309"/>
    </row>
    <row r="82" spans="1:3" s="103" customFormat="1" ht="12" customHeight="1" thickBot="1">
      <c r="A82" s="442" t="s">
        <v>331</v>
      </c>
      <c r="B82" s="299" t="s">
        <v>351</v>
      </c>
      <c r="C82" s="304">
        <f>SUM(C83:C86)</f>
        <v>0</v>
      </c>
    </row>
    <row r="83" spans="1:3" s="103" customFormat="1" ht="12" customHeight="1">
      <c r="A83" s="443" t="s">
        <v>332</v>
      </c>
      <c r="B83" s="424" t="s">
        <v>333</v>
      </c>
      <c r="C83" s="309"/>
    </row>
    <row r="84" spans="1:3" s="103" customFormat="1" ht="12" customHeight="1">
      <c r="A84" s="444" t="s">
        <v>334</v>
      </c>
      <c r="B84" s="425" t="s">
        <v>335</v>
      </c>
      <c r="C84" s="309"/>
    </row>
    <row r="85" spans="1:3" s="103" customFormat="1" ht="12" customHeight="1">
      <c r="A85" s="444" t="s">
        <v>336</v>
      </c>
      <c r="B85" s="425" t="s">
        <v>337</v>
      </c>
      <c r="C85" s="309"/>
    </row>
    <row r="86" spans="1:3" s="102" customFormat="1" ht="12" customHeight="1" thickBot="1">
      <c r="A86" s="445" t="s">
        <v>338</v>
      </c>
      <c r="B86" s="426" t="s">
        <v>339</v>
      </c>
      <c r="C86" s="309"/>
    </row>
    <row r="87" spans="1:3" s="102" customFormat="1" ht="12" customHeight="1" thickBot="1">
      <c r="A87" s="442" t="s">
        <v>340</v>
      </c>
      <c r="B87" s="299" t="s">
        <v>485</v>
      </c>
      <c r="C87" s="463"/>
    </row>
    <row r="88" spans="1:3" s="102" customFormat="1" ht="12" customHeight="1" thickBot="1">
      <c r="A88" s="442" t="s">
        <v>513</v>
      </c>
      <c r="B88" s="299" t="s">
        <v>341</v>
      </c>
      <c r="C88" s="463"/>
    </row>
    <row r="89" spans="1:3" s="102" customFormat="1" ht="12" customHeight="1" thickBot="1">
      <c r="A89" s="442" t="s">
        <v>514</v>
      </c>
      <c r="B89" s="431" t="s">
        <v>488</v>
      </c>
      <c r="C89" s="310">
        <f>+C66+C70+C75+C78+C82+C88+C87</f>
        <v>0</v>
      </c>
    </row>
    <row r="90" spans="1:3" s="102" customFormat="1" ht="12" customHeight="1" thickBot="1">
      <c r="A90" s="446" t="s">
        <v>515</v>
      </c>
      <c r="B90" s="432" t="s">
        <v>516</v>
      </c>
      <c r="C90" s="310">
        <f>+C65+C89</f>
        <v>0</v>
      </c>
    </row>
    <row r="91" spans="1:3" s="103" customFormat="1" ht="15" customHeight="1" thickBot="1">
      <c r="A91" s="247"/>
      <c r="B91" s="248"/>
      <c r="C91" s="372"/>
    </row>
    <row r="92" spans="1:3" s="71" customFormat="1" ht="16.5" customHeight="1" thickBot="1">
      <c r="A92" s="251"/>
      <c r="B92" s="252" t="s">
        <v>58</v>
      </c>
      <c r="C92" s="374"/>
    </row>
    <row r="93" spans="1:3" s="104" customFormat="1" ht="12" customHeight="1" thickBot="1">
      <c r="A93" s="419" t="s">
        <v>18</v>
      </c>
      <c r="B93" s="29" t="s">
        <v>520</v>
      </c>
      <c r="C93" s="303">
        <f>+C94+C95+C96+C97+C98+C111</f>
        <v>0</v>
      </c>
    </row>
    <row r="94" spans="1:3" ht="12" customHeight="1">
      <c r="A94" s="447" t="s">
        <v>99</v>
      </c>
      <c r="B94" s="10" t="s">
        <v>49</v>
      </c>
      <c r="C94" s="305"/>
    </row>
    <row r="95" spans="1:3" ht="12" customHeight="1">
      <c r="A95" s="440" t="s">
        <v>100</v>
      </c>
      <c r="B95" s="8" t="s">
        <v>182</v>
      </c>
      <c r="C95" s="306"/>
    </row>
    <row r="96" spans="1:3" ht="12" customHeight="1">
      <c r="A96" s="440" t="s">
        <v>101</v>
      </c>
      <c r="B96" s="8" t="s">
        <v>141</v>
      </c>
      <c r="C96" s="308"/>
    </row>
    <row r="97" spans="1:3" ht="12" customHeight="1">
      <c r="A97" s="440" t="s">
        <v>102</v>
      </c>
      <c r="B97" s="11" t="s">
        <v>183</v>
      </c>
      <c r="C97" s="308"/>
    </row>
    <row r="98" spans="1:3" ht="12" customHeight="1">
      <c r="A98" s="440" t="s">
        <v>113</v>
      </c>
      <c r="B98" s="19" t="s">
        <v>184</v>
      </c>
      <c r="C98" s="308"/>
    </row>
    <row r="99" spans="1:3" ht="12" customHeight="1">
      <c r="A99" s="440" t="s">
        <v>103</v>
      </c>
      <c r="B99" s="8" t="s">
        <v>517</v>
      </c>
      <c r="C99" s="308"/>
    </row>
    <row r="100" spans="1:3" ht="12" customHeight="1">
      <c r="A100" s="440" t="s">
        <v>104</v>
      </c>
      <c r="B100" s="148" t="s">
        <v>451</v>
      </c>
      <c r="C100" s="308"/>
    </row>
    <row r="101" spans="1:3" ht="12" customHeight="1">
      <c r="A101" s="440" t="s">
        <v>114</v>
      </c>
      <c r="B101" s="148" t="s">
        <v>450</v>
      </c>
      <c r="C101" s="308"/>
    </row>
    <row r="102" spans="1:3" ht="12" customHeight="1">
      <c r="A102" s="440" t="s">
        <v>115</v>
      </c>
      <c r="B102" s="148" t="s">
        <v>357</v>
      </c>
      <c r="C102" s="308"/>
    </row>
    <row r="103" spans="1:3" ht="12" customHeight="1">
      <c r="A103" s="440" t="s">
        <v>116</v>
      </c>
      <c r="B103" s="149" t="s">
        <v>358</v>
      </c>
      <c r="C103" s="308"/>
    </row>
    <row r="104" spans="1:3" ht="12" customHeight="1">
      <c r="A104" s="440" t="s">
        <v>117</v>
      </c>
      <c r="B104" s="149" t="s">
        <v>359</v>
      </c>
      <c r="C104" s="308"/>
    </row>
    <row r="105" spans="1:3" ht="12" customHeight="1">
      <c r="A105" s="440" t="s">
        <v>119</v>
      </c>
      <c r="B105" s="148" t="s">
        <v>360</v>
      </c>
      <c r="C105" s="308"/>
    </row>
    <row r="106" spans="1:3" ht="12" customHeight="1">
      <c r="A106" s="440" t="s">
        <v>185</v>
      </c>
      <c r="B106" s="148" t="s">
        <v>361</v>
      </c>
      <c r="C106" s="308"/>
    </row>
    <row r="107" spans="1:3" ht="12" customHeight="1">
      <c r="A107" s="440" t="s">
        <v>355</v>
      </c>
      <c r="B107" s="149" t="s">
        <v>362</v>
      </c>
      <c r="C107" s="308"/>
    </row>
    <row r="108" spans="1:3" ht="12" customHeight="1">
      <c r="A108" s="448" t="s">
        <v>356</v>
      </c>
      <c r="B108" s="150" t="s">
        <v>363</v>
      </c>
      <c r="C108" s="308"/>
    </row>
    <row r="109" spans="1:3" ht="12" customHeight="1">
      <c r="A109" s="440" t="s">
        <v>448</v>
      </c>
      <c r="B109" s="150" t="s">
        <v>364</v>
      </c>
      <c r="C109" s="308"/>
    </row>
    <row r="110" spans="1:3" ht="12" customHeight="1">
      <c r="A110" s="440" t="s">
        <v>449</v>
      </c>
      <c r="B110" s="149" t="s">
        <v>365</v>
      </c>
      <c r="C110" s="306"/>
    </row>
    <row r="111" spans="1:3" ht="12" customHeight="1">
      <c r="A111" s="440" t="s">
        <v>453</v>
      </c>
      <c r="B111" s="11" t="s">
        <v>50</v>
      </c>
      <c r="C111" s="306"/>
    </row>
    <row r="112" spans="1:3" ht="12" customHeight="1">
      <c r="A112" s="441" t="s">
        <v>454</v>
      </c>
      <c r="B112" s="8" t="s">
        <v>518</v>
      </c>
      <c r="C112" s="308"/>
    </row>
    <row r="113" spans="1:3" ht="12" customHeight="1" thickBot="1">
      <c r="A113" s="449" t="s">
        <v>455</v>
      </c>
      <c r="B113" s="151" t="s">
        <v>519</v>
      </c>
      <c r="C113" s="312"/>
    </row>
    <row r="114" spans="1:3" ht="12" customHeight="1" thickBot="1">
      <c r="A114" s="35" t="s">
        <v>19</v>
      </c>
      <c r="B114" s="28" t="s">
        <v>366</v>
      </c>
      <c r="C114" s="304">
        <f>+C115+C117+C119</f>
        <v>0</v>
      </c>
    </row>
    <row r="115" spans="1:3" ht="12" customHeight="1">
      <c r="A115" s="439" t="s">
        <v>105</v>
      </c>
      <c r="B115" s="8" t="s">
        <v>226</v>
      </c>
      <c r="C115" s="307"/>
    </row>
    <row r="116" spans="1:3" ht="12" customHeight="1">
      <c r="A116" s="439" t="s">
        <v>106</v>
      </c>
      <c r="B116" s="12" t="s">
        <v>370</v>
      </c>
      <c r="C116" s="307"/>
    </row>
    <row r="117" spans="1:3" ht="12" customHeight="1">
      <c r="A117" s="439" t="s">
        <v>107</v>
      </c>
      <c r="B117" s="12" t="s">
        <v>186</v>
      </c>
      <c r="C117" s="306"/>
    </row>
    <row r="118" spans="1:3" ht="12" customHeight="1">
      <c r="A118" s="439" t="s">
        <v>108</v>
      </c>
      <c r="B118" s="12" t="s">
        <v>371</v>
      </c>
      <c r="C118" s="275"/>
    </row>
    <row r="119" spans="1:3" ht="12" customHeight="1">
      <c r="A119" s="439" t="s">
        <v>109</v>
      </c>
      <c r="B119" s="301" t="s">
        <v>229</v>
      </c>
      <c r="C119" s="275"/>
    </row>
    <row r="120" spans="1:3" ht="12" customHeight="1">
      <c r="A120" s="439" t="s">
        <v>118</v>
      </c>
      <c r="B120" s="300" t="s">
        <v>435</v>
      </c>
      <c r="C120" s="275"/>
    </row>
    <row r="121" spans="1:3" ht="12" customHeight="1">
      <c r="A121" s="439" t="s">
        <v>120</v>
      </c>
      <c r="B121" s="423" t="s">
        <v>376</v>
      </c>
      <c r="C121" s="275"/>
    </row>
    <row r="122" spans="1:3" ht="12" customHeight="1">
      <c r="A122" s="439" t="s">
        <v>187</v>
      </c>
      <c r="B122" s="149" t="s">
        <v>359</v>
      </c>
      <c r="C122" s="275"/>
    </row>
    <row r="123" spans="1:3" ht="12" customHeight="1">
      <c r="A123" s="439" t="s">
        <v>188</v>
      </c>
      <c r="B123" s="149" t="s">
        <v>375</v>
      </c>
      <c r="C123" s="275"/>
    </row>
    <row r="124" spans="1:3" ht="12" customHeight="1">
      <c r="A124" s="439" t="s">
        <v>189</v>
      </c>
      <c r="B124" s="149" t="s">
        <v>374</v>
      </c>
      <c r="C124" s="275"/>
    </row>
    <row r="125" spans="1:3" ht="12" customHeight="1">
      <c r="A125" s="439" t="s">
        <v>367</v>
      </c>
      <c r="B125" s="149" t="s">
        <v>362</v>
      </c>
      <c r="C125" s="275"/>
    </row>
    <row r="126" spans="1:3" ht="12" customHeight="1">
      <c r="A126" s="439" t="s">
        <v>368</v>
      </c>
      <c r="B126" s="149" t="s">
        <v>373</v>
      </c>
      <c r="C126" s="275"/>
    </row>
    <row r="127" spans="1:3" ht="12" customHeight="1" thickBot="1">
      <c r="A127" s="448" t="s">
        <v>369</v>
      </c>
      <c r="B127" s="149" t="s">
        <v>372</v>
      </c>
      <c r="C127" s="277"/>
    </row>
    <row r="128" spans="1:3" ht="12" customHeight="1" thickBot="1">
      <c r="A128" s="35" t="s">
        <v>20</v>
      </c>
      <c r="B128" s="137" t="s">
        <v>458</v>
      </c>
      <c r="C128" s="304">
        <f>+C93+C114</f>
        <v>0</v>
      </c>
    </row>
    <row r="129" spans="1:3" ht="12" customHeight="1" thickBot="1">
      <c r="A129" s="35" t="s">
        <v>21</v>
      </c>
      <c r="B129" s="137" t="s">
        <v>459</v>
      </c>
      <c r="C129" s="304">
        <f>+C130+C131+C132</f>
        <v>0</v>
      </c>
    </row>
    <row r="130" spans="1:3" s="104" customFormat="1" ht="12" customHeight="1">
      <c r="A130" s="439" t="s">
        <v>267</v>
      </c>
      <c r="B130" s="9" t="s">
        <v>523</v>
      </c>
      <c r="C130" s="275"/>
    </row>
    <row r="131" spans="1:3" ht="12" customHeight="1">
      <c r="A131" s="439" t="s">
        <v>270</v>
      </c>
      <c r="B131" s="9" t="s">
        <v>467</v>
      </c>
      <c r="C131" s="275"/>
    </row>
    <row r="132" spans="1:3" ht="12" customHeight="1" thickBot="1">
      <c r="A132" s="448" t="s">
        <v>271</v>
      </c>
      <c r="B132" s="7" t="s">
        <v>522</v>
      </c>
      <c r="C132" s="275"/>
    </row>
    <row r="133" spans="1:3" ht="12" customHeight="1" thickBot="1">
      <c r="A133" s="35" t="s">
        <v>22</v>
      </c>
      <c r="B133" s="137" t="s">
        <v>460</v>
      </c>
      <c r="C133" s="304">
        <f>+C134+C135+C136+C137+C138+C139</f>
        <v>0</v>
      </c>
    </row>
    <row r="134" spans="1:3" ht="12" customHeight="1">
      <c r="A134" s="439" t="s">
        <v>92</v>
      </c>
      <c r="B134" s="9" t="s">
        <v>469</v>
      </c>
      <c r="C134" s="275"/>
    </row>
    <row r="135" spans="1:3" ht="12" customHeight="1">
      <c r="A135" s="439" t="s">
        <v>93</v>
      </c>
      <c r="B135" s="9" t="s">
        <v>461</v>
      </c>
      <c r="C135" s="275"/>
    </row>
    <row r="136" spans="1:3" ht="12" customHeight="1">
      <c r="A136" s="439" t="s">
        <v>94</v>
      </c>
      <c r="B136" s="9" t="s">
        <v>462</v>
      </c>
      <c r="C136" s="275"/>
    </row>
    <row r="137" spans="1:3" ht="12" customHeight="1">
      <c r="A137" s="439" t="s">
        <v>174</v>
      </c>
      <c r="B137" s="9" t="s">
        <v>521</v>
      </c>
      <c r="C137" s="275"/>
    </row>
    <row r="138" spans="1:3" ht="12" customHeight="1">
      <c r="A138" s="439" t="s">
        <v>175</v>
      </c>
      <c r="B138" s="9" t="s">
        <v>464</v>
      </c>
      <c r="C138" s="275"/>
    </row>
    <row r="139" spans="1:3" s="104" customFormat="1" ht="12" customHeight="1" thickBot="1">
      <c r="A139" s="448" t="s">
        <v>176</v>
      </c>
      <c r="B139" s="7" t="s">
        <v>465</v>
      </c>
      <c r="C139" s="275"/>
    </row>
    <row r="140" spans="1:11" ht="12" customHeight="1" thickBot="1">
      <c r="A140" s="35" t="s">
        <v>23</v>
      </c>
      <c r="B140" s="137" t="s">
        <v>549</v>
      </c>
      <c r="C140" s="310">
        <f>+C141+C142+C144+C145+C143</f>
        <v>0</v>
      </c>
      <c r="K140" s="258"/>
    </row>
    <row r="141" spans="1:3" ht="12.75">
      <c r="A141" s="439" t="s">
        <v>95</v>
      </c>
      <c r="B141" s="9" t="s">
        <v>377</v>
      </c>
      <c r="C141" s="275"/>
    </row>
    <row r="142" spans="1:3" ht="12" customHeight="1">
      <c r="A142" s="439" t="s">
        <v>96</v>
      </c>
      <c r="B142" s="9" t="s">
        <v>378</v>
      </c>
      <c r="C142" s="275"/>
    </row>
    <row r="143" spans="1:3" s="104" customFormat="1" ht="12" customHeight="1">
      <c r="A143" s="439" t="s">
        <v>291</v>
      </c>
      <c r="B143" s="9" t="s">
        <v>548</v>
      </c>
      <c r="C143" s="275"/>
    </row>
    <row r="144" spans="1:3" s="104" customFormat="1" ht="12" customHeight="1">
      <c r="A144" s="439" t="s">
        <v>292</v>
      </c>
      <c r="B144" s="9" t="s">
        <v>474</v>
      </c>
      <c r="C144" s="275"/>
    </row>
    <row r="145" spans="1:3" s="104" customFormat="1" ht="12" customHeight="1" thickBot="1">
      <c r="A145" s="448" t="s">
        <v>293</v>
      </c>
      <c r="B145" s="7" t="s">
        <v>397</v>
      </c>
      <c r="C145" s="275"/>
    </row>
    <row r="146" spans="1:3" s="104" customFormat="1" ht="12" customHeight="1" thickBot="1">
      <c r="A146" s="35" t="s">
        <v>24</v>
      </c>
      <c r="B146" s="137" t="s">
        <v>475</v>
      </c>
      <c r="C146" s="313">
        <f>+C147+C148+C149+C150+C151</f>
        <v>0</v>
      </c>
    </row>
    <row r="147" spans="1:3" s="104" customFormat="1" ht="12" customHeight="1">
      <c r="A147" s="439" t="s">
        <v>97</v>
      </c>
      <c r="B147" s="9" t="s">
        <v>470</v>
      </c>
      <c r="C147" s="275"/>
    </row>
    <row r="148" spans="1:3" s="104" customFormat="1" ht="12" customHeight="1">
      <c r="A148" s="439" t="s">
        <v>98</v>
      </c>
      <c r="B148" s="9" t="s">
        <v>477</v>
      </c>
      <c r="C148" s="275"/>
    </row>
    <row r="149" spans="1:3" s="104" customFormat="1" ht="12" customHeight="1">
      <c r="A149" s="439" t="s">
        <v>303</v>
      </c>
      <c r="B149" s="9" t="s">
        <v>472</v>
      </c>
      <c r="C149" s="275"/>
    </row>
    <row r="150" spans="1:3" ht="12.75" customHeight="1">
      <c r="A150" s="439" t="s">
        <v>304</v>
      </c>
      <c r="B150" s="9" t="s">
        <v>524</v>
      </c>
      <c r="C150" s="275"/>
    </row>
    <row r="151" spans="1:3" ht="12.75" customHeight="1" thickBot="1">
      <c r="A151" s="448" t="s">
        <v>476</v>
      </c>
      <c r="B151" s="7" t="s">
        <v>479</v>
      </c>
      <c r="C151" s="277"/>
    </row>
    <row r="152" spans="1:3" ht="12.75" customHeight="1" thickBot="1">
      <c r="A152" s="496" t="s">
        <v>25</v>
      </c>
      <c r="B152" s="137" t="s">
        <v>480</v>
      </c>
      <c r="C152" s="313"/>
    </row>
    <row r="153" spans="1:3" ht="12" customHeight="1" thickBot="1">
      <c r="A153" s="496" t="s">
        <v>26</v>
      </c>
      <c r="B153" s="137" t="s">
        <v>481</v>
      </c>
      <c r="C153" s="313"/>
    </row>
    <row r="154" spans="1:3" ht="15" customHeight="1" thickBot="1">
      <c r="A154" s="35" t="s">
        <v>27</v>
      </c>
      <c r="B154" s="137" t="s">
        <v>483</v>
      </c>
      <c r="C154" s="433">
        <f>+C129+C133+C140+C146+C152+C153</f>
        <v>0</v>
      </c>
    </row>
    <row r="155" spans="1:3" ht="13.5" thickBot="1">
      <c r="A155" s="450" t="s">
        <v>28</v>
      </c>
      <c r="B155" s="392" t="s">
        <v>482</v>
      </c>
      <c r="C155" s="433">
        <f>+C128+C154</f>
        <v>0</v>
      </c>
    </row>
    <row r="156" spans="1:3" ht="15" customHeight="1" thickBot="1">
      <c r="A156" s="397"/>
      <c r="B156" s="398"/>
      <c r="C156" s="399"/>
    </row>
    <row r="157" spans="1:3" ht="14.25" customHeight="1" thickBot="1">
      <c r="A157" s="255" t="s">
        <v>525</v>
      </c>
      <c r="B157" s="256"/>
      <c r="C157" s="134">
        <v>0</v>
      </c>
    </row>
    <row r="158" spans="1:3" ht="13.5" thickBot="1">
      <c r="A158" s="255" t="s">
        <v>205</v>
      </c>
      <c r="B158" s="256"/>
      <c r="C158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37">
      <selection activeCell="H6" sqref="H6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614</v>
      </c>
    </row>
    <row r="2" spans="1:3" s="100" customFormat="1" ht="25.5" customHeight="1">
      <c r="A2" s="521" t="s">
        <v>203</v>
      </c>
      <c r="B2" s="363" t="s">
        <v>561</v>
      </c>
      <c r="C2" s="377" t="s">
        <v>60</v>
      </c>
    </row>
    <row r="3" spans="1:3" s="100" customFormat="1" ht="24.75" thickBot="1">
      <c r="A3" s="455" t="s">
        <v>202</v>
      </c>
      <c r="B3" s="364" t="s">
        <v>405</v>
      </c>
      <c r="C3" s="378" t="s">
        <v>54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88000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/>
    </row>
    <row r="11" spans="1:3" s="102" customFormat="1" ht="12" customHeight="1">
      <c r="A11" s="457" t="s">
        <v>101</v>
      </c>
      <c r="B11" s="8" t="s">
        <v>282</v>
      </c>
      <c r="C11" s="322">
        <v>62000</v>
      </c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/>
    </row>
    <row r="14" spans="1:3" s="102" customFormat="1" ht="12" customHeight="1">
      <c r="A14" s="457" t="s">
        <v>103</v>
      </c>
      <c r="B14" s="8" t="s">
        <v>406</v>
      </c>
      <c r="C14" s="322">
        <v>25000</v>
      </c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>
        <v>1000</v>
      </c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527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>
        <v>30000</v>
      </c>
    </row>
    <row r="26" spans="1:3" s="103" customFormat="1" ht="12" customHeight="1" thickBot="1">
      <c r="A26" s="40" t="s">
        <v>21</v>
      </c>
      <c r="B26" s="137" t="s">
        <v>528</v>
      </c>
      <c r="C26" s="324">
        <f>+C27+C28+C29</f>
        <v>0</v>
      </c>
    </row>
    <row r="27" spans="1:3" s="103" customFormat="1" ht="12" customHeight="1">
      <c r="A27" s="458" t="s">
        <v>267</v>
      </c>
      <c r="B27" s="459" t="s">
        <v>262</v>
      </c>
      <c r="C27" s="83"/>
    </row>
    <row r="28" spans="1:3" s="103" customFormat="1" ht="12" customHeight="1">
      <c r="A28" s="458" t="s">
        <v>270</v>
      </c>
      <c r="B28" s="459" t="s">
        <v>409</v>
      </c>
      <c r="C28" s="322"/>
    </row>
    <row r="29" spans="1:3" s="103" customFormat="1" ht="12" customHeight="1">
      <c r="A29" s="458" t="s">
        <v>271</v>
      </c>
      <c r="B29" s="460" t="s">
        <v>412</v>
      </c>
      <c r="C29" s="322"/>
    </row>
    <row r="30" spans="1:3" s="103" customFormat="1" ht="12" customHeight="1" thickBot="1">
      <c r="A30" s="457" t="s">
        <v>272</v>
      </c>
      <c r="B30" s="147" t="s">
        <v>529</v>
      </c>
      <c r="C30" s="90"/>
    </row>
    <row r="31" spans="1:3" s="103" customFormat="1" ht="12" customHeight="1" thickBot="1">
      <c r="A31" s="40" t="s">
        <v>22</v>
      </c>
      <c r="B31" s="137" t="s">
        <v>413</v>
      </c>
      <c r="C31" s="324">
        <f>+C32+C33+C34</f>
        <v>0</v>
      </c>
    </row>
    <row r="32" spans="1:3" s="103" customFormat="1" ht="12" customHeight="1">
      <c r="A32" s="458" t="s">
        <v>92</v>
      </c>
      <c r="B32" s="459" t="s">
        <v>294</v>
      </c>
      <c r="C32" s="83"/>
    </row>
    <row r="33" spans="1:3" s="103" customFormat="1" ht="12" customHeight="1">
      <c r="A33" s="458" t="s">
        <v>93</v>
      </c>
      <c r="B33" s="460" t="s">
        <v>295</v>
      </c>
      <c r="C33" s="325"/>
    </row>
    <row r="34" spans="1:3" s="103" customFormat="1" ht="12" customHeight="1" thickBot="1">
      <c r="A34" s="457" t="s">
        <v>94</v>
      </c>
      <c r="B34" s="147" t="s">
        <v>296</v>
      </c>
      <c r="C34" s="90"/>
    </row>
    <row r="35" spans="1:3" s="102" customFormat="1" ht="12" customHeight="1" thickBot="1">
      <c r="A35" s="40" t="s">
        <v>23</v>
      </c>
      <c r="B35" s="137" t="s">
        <v>382</v>
      </c>
      <c r="C35" s="349"/>
    </row>
    <row r="36" spans="1:3" s="102" customFormat="1" ht="12" customHeight="1" thickBot="1">
      <c r="A36" s="40" t="s">
        <v>24</v>
      </c>
      <c r="B36" s="137" t="s">
        <v>414</v>
      </c>
      <c r="C36" s="370"/>
    </row>
    <row r="37" spans="1:3" s="102" customFormat="1" ht="12" customHeight="1" thickBot="1">
      <c r="A37" s="39" t="s">
        <v>25</v>
      </c>
      <c r="B37" s="137" t="s">
        <v>415</v>
      </c>
      <c r="C37" s="371">
        <f>+C8+C20+C25+C26+C31+C35+C36</f>
        <v>118000</v>
      </c>
    </row>
    <row r="38" spans="1:3" s="102" customFormat="1" ht="12" customHeight="1" thickBot="1">
      <c r="A38" s="245" t="s">
        <v>26</v>
      </c>
      <c r="B38" s="137" t="s">
        <v>416</v>
      </c>
      <c r="C38" s="371">
        <f>+C39+C40+C41</f>
        <v>44848000</v>
      </c>
    </row>
    <row r="39" spans="1:3" s="102" customFormat="1" ht="12" customHeight="1">
      <c r="A39" s="458" t="s">
        <v>417</v>
      </c>
      <c r="B39" s="459" t="s">
        <v>235</v>
      </c>
      <c r="C39" s="83"/>
    </row>
    <row r="40" spans="1:3" s="102" customFormat="1" ht="12" customHeight="1">
      <c r="A40" s="458" t="s">
        <v>418</v>
      </c>
      <c r="B40" s="460" t="s">
        <v>2</v>
      </c>
      <c r="C40" s="325"/>
    </row>
    <row r="41" spans="1:3" s="103" customFormat="1" ht="12" customHeight="1" thickBot="1">
      <c r="A41" s="457" t="s">
        <v>419</v>
      </c>
      <c r="B41" s="147" t="s">
        <v>420</v>
      </c>
      <c r="C41" s="90">
        <v>44848000</v>
      </c>
    </row>
    <row r="42" spans="1:3" s="103" customFormat="1" ht="15" customHeight="1" thickBot="1">
      <c r="A42" s="245" t="s">
        <v>27</v>
      </c>
      <c r="B42" s="246" t="s">
        <v>421</v>
      </c>
      <c r="C42" s="374">
        <f>+C37+C38</f>
        <v>44966000</v>
      </c>
    </row>
    <row r="43" spans="1:3" s="103" customFormat="1" ht="15" customHeight="1">
      <c r="A43" s="247"/>
      <c r="B43" s="248"/>
      <c r="C43" s="372"/>
    </row>
    <row r="44" spans="1:3" ht="13.5" thickBot="1">
      <c r="A44" s="249"/>
      <c r="B44" s="250"/>
      <c r="C44" s="373"/>
    </row>
    <row r="45" spans="1:3" s="71" customFormat="1" ht="16.5" customHeight="1" thickBot="1">
      <c r="A45" s="251"/>
      <c r="B45" s="252" t="s">
        <v>58</v>
      </c>
      <c r="C45" s="374"/>
    </row>
    <row r="46" spans="1:3" s="104" customFormat="1" ht="12" customHeight="1" thickBot="1">
      <c r="A46" s="40" t="s">
        <v>18</v>
      </c>
      <c r="B46" s="137" t="s">
        <v>422</v>
      </c>
      <c r="C46" s="324">
        <f>SUM(C47:C51)</f>
        <v>44966000</v>
      </c>
    </row>
    <row r="47" spans="1:3" ht="12" customHeight="1">
      <c r="A47" s="457" t="s">
        <v>99</v>
      </c>
      <c r="B47" s="9" t="s">
        <v>49</v>
      </c>
      <c r="C47" s="83">
        <v>31119000</v>
      </c>
    </row>
    <row r="48" spans="1:3" ht="12" customHeight="1">
      <c r="A48" s="457" t="s">
        <v>100</v>
      </c>
      <c r="B48" s="8" t="s">
        <v>182</v>
      </c>
      <c r="C48" s="86">
        <v>6133000</v>
      </c>
    </row>
    <row r="49" spans="1:3" ht="12" customHeight="1">
      <c r="A49" s="457" t="s">
        <v>101</v>
      </c>
      <c r="B49" s="8" t="s">
        <v>141</v>
      </c>
      <c r="C49" s="86">
        <v>7714000</v>
      </c>
    </row>
    <row r="50" spans="1:3" ht="12" customHeight="1">
      <c r="A50" s="457" t="s">
        <v>102</v>
      </c>
      <c r="B50" s="8" t="s">
        <v>183</v>
      </c>
      <c r="C50" s="86"/>
    </row>
    <row r="51" spans="1:3" ht="12" customHeight="1" thickBot="1">
      <c r="A51" s="457" t="s">
        <v>149</v>
      </c>
      <c r="B51" s="8" t="s">
        <v>184</v>
      </c>
      <c r="C51" s="86"/>
    </row>
    <row r="52" spans="1:3" ht="12" customHeight="1" thickBot="1">
      <c r="A52" s="40" t="s">
        <v>19</v>
      </c>
      <c r="B52" s="137" t="s">
        <v>423</v>
      </c>
      <c r="C52" s="324">
        <f>SUM(C53:C55)</f>
        <v>0</v>
      </c>
    </row>
    <row r="53" spans="1:3" s="104" customFormat="1" ht="12" customHeight="1">
      <c r="A53" s="457" t="s">
        <v>105</v>
      </c>
      <c r="B53" s="9" t="s">
        <v>226</v>
      </c>
      <c r="C53" s="83"/>
    </row>
    <row r="54" spans="1:3" ht="12" customHeight="1">
      <c r="A54" s="457" t="s">
        <v>106</v>
      </c>
      <c r="B54" s="8" t="s">
        <v>186</v>
      </c>
      <c r="C54" s="86"/>
    </row>
    <row r="55" spans="1:3" ht="12" customHeight="1">
      <c r="A55" s="457" t="s">
        <v>107</v>
      </c>
      <c r="B55" s="8" t="s">
        <v>59</v>
      </c>
      <c r="C55" s="86"/>
    </row>
    <row r="56" spans="1:3" ht="12" customHeight="1" thickBot="1">
      <c r="A56" s="457" t="s">
        <v>108</v>
      </c>
      <c r="B56" s="8" t="s">
        <v>530</v>
      </c>
      <c r="C56" s="86"/>
    </row>
    <row r="57" spans="1:3" ht="12" customHeight="1" thickBot="1">
      <c r="A57" s="40" t="s">
        <v>20</v>
      </c>
      <c r="B57" s="137" t="s">
        <v>13</v>
      </c>
      <c r="C57" s="349"/>
    </row>
    <row r="58" spans="1:3" ht="15" customHeight="1" thickBot="1">
      <c r="A58" s="40" t="s">
        <v>21</v>
      </c>
      <c r="B58" s="253" t="s">
        <v>537</v>
      </c>
      <c r="C58" s="375">
        <f>+C46+C52+C57</f>
        <v>44966000</v>
      </c>
    </row>
    <row r="59" ht="13.5" thickBot="1">
      <c r="C59" s="376"/>
    </row>
    <row r="60" spans="1:3" ht="15" customHeight="1" thickBot="1">
      <c r="A60" s="255" t="s">
        <v>525</v>
      </c>
      <c r="B60" s="256"/>
      <c r="C60" s="134">
        <v>7</v>
      </c>
    </row>
    <row r="61" spans="1:3" ht="14.25" customHeight="1" thickBot="1">
      <c r="A61" s="255" t="s">
        <v>205</v>
      </c>
      <c r="B61" s="256"/>
      <c r="C61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22">
      <selection activeCell="C1" sqref="C1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612</v>
      </c>
    </row>
    <row r="2" spans="1:3" s="100" customFormat="1" ht="25.5" customHeight="1">
      <c r="A2" s="417" t="s">
        <v>203</v>
      </c>
      <c r="B2" s="363" t="s">
        <v>561</v>
      </c>
      <c r="C2" s="377" t="s">
        <v>60</v>
      </c>
    </row>
    <row r="3" spans="1:3" s="100" customFormat="1" ht="24.75" thickBot="1">
      <c r="A3" s="455" t="s">
        <v>202</v>
      </c>
      <c r="B3" s="364" t="s">
        <v>424</v>
      </c>
      <c r="C3" s="378" t="s">
        <v>60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/>
    </row>
    <row r="11" spans="1:3" s="102" customFormat="1" ht="12" customHeight="1">
      <c r="A11" s="457" t="s">
        <v>101</v>
      </c>
      <c r="B11" s="8" t="s">
        <v>282</v>
      </c>
      <c r="C11" s="322"/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/>
    </row>
    <row r="14" spans="1:3" s="102" customFormat="1" ht="12" customHeight="1">
      <c r="A14" s="457" t="s">
        <v>103</v>
      </c>
      <c r="B14" s="8" t="s">
        <v>406</v>
      </c>
      <c r="C14" s="322"/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/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527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/>
    </row>
    <row r="26" spans="1:3" s="103" customFormat="1" ht="12" customHeight="1" thickBot="1">
      <c r="A26" s="40" t="s">
        <v>21</v>
      </c>
      <c r="B26" s="137" t="s">
        <v>528</v>
      </c>
      <c r="C26" s="324">
        <f>+C27+C28+C29</f>
        <v>0</v>
      </c>
    </row>
    <row r="27" spans="1:3" s="103" customFormat="1" ht="12" customHeight="1">
      <c r="A27" s="458" t="s">
        <v>267</v>
      </c>
      <c r="B27" s="459" t="s">
        <v>262</v>
      </c>
      <c r="C27" s="83"/>
    </row>
    <row r="28" spans="1:3" s="103" customFormat="1" ht="12" customHeight="1">
      <c r="A28" s="458" t="s">
        <v>270</v>
      </c>
      <c r="B28" s="459" t="s">
        <v>409</v>
      </c>
      <c r="C28" s="322"/>
    </row>
    <row r="29" spans="1:3" s="103" customFormat="1" ht="12" customHeight="1">
      <c r="A29" s="458" t="s">
        <v>271</v>
      </c>
      <c r="B29" s="460" t="s">
        <v>412</v>
      </c>
      <c r="C29" s="322"/>
    </row>
    <row r="30" spans="1:3" s="103" customFormat="1" ht="12" customHeight="1" thickBot="1">
      <c r="A30" s="457" t="s">
        <v>272</v>
      </c>
      <c r="B30" s="147" t="s">
        <v>529</v>
      </c>
      <c r="C30" s="90"/>
    </row>
    <row r="31" spans="1:3" s="103" customFormat="1" ht="12" customHeight="1" thickBot="1">
      <c r="A31" s="40" t="s">
        <v>22</v>
      </c>
      <c r="B31" s="137" t="s">
        <v>413</v>
      </c>
      <c r="C31" s="324">
        <f>+C32+C33+C34</f>
        <v>0</v>
      </c>
    </row>
    <row r="32" spans="1:3" s="103" customFormat="1" ht="12" customHeight="1">
      <c r="A32" s="458" t="s">
        <v>92</v>
      </c>
      <c r="B32" s="459" t="s">
        <v>294</v>
      </c>
      <c r="C32" s="83"/>
    </row>
    <row r="33" spans="1:3" s="103" customFormat="1" ht="12" customHeight="1">
      <c r="A33" s="458" t="s">
        <v>93</v>
      </c>
      <c r="B33" s="460" t="s">
        <v>295</v>
      </c>
      <c r="C33" s="325"/>
    </row>
    <row r="34" spans="1:3" s="103" customFormat="1" ht="12" customHeight="1" thickBot="1">
      <c r="A34" s="457" t="s">
        <v>94</v>
      </c>
      <c r="B34" s="147" t="s">
        <v>296</v>
      </c>
      <c r="C34" s="90"/>
    </row>
    <row r="35" spans="1:3" s="102" customFormat="1" ht="12" customHeight="1" thickBot="1">
      <c r="A35" s="40" t="s">
        <v>23</v>
      </c>
      <c r="B35" s="137" t="s">
        <v>382</v>
      </c>
      <c r="C35" s="349"/>
    </row>
    <row r="36" spans="1:3" s="102" customFormat="1" ht="12" customHeight="1" thickBot="1">
      <c r="A36" s="40" t="s">
        <v>24</v>
      </c>
      <c r="B36" s="137" t="s">
        <v>414</v>
      </c>
      <c r="C36" s="370"/>
    </row>
    <row r="37" spans="1:3" s="102" customFormat="1" ht="12" customHeight="1" thickBot="1">
      <c r="A37" s="39" t="s">
        <v>25</v>
      </c>
      <c r="B37" s="137" t="s">
        <v>415</v>
      </c>
      <c r="C37" s="371">
        <f>+C8+C20+C25+C26+C31+C35+C36</f>
        <v>0</v>
      </c>
    </row>
    <row r="38" spans="1:3" s="102" customFormat="1" ht="12" customHeight="1" thickBot="1">
      <c r="A38" s="245" t="s">
        <v>26</v>
      </c>
      <c r="B38" s="137" t="s">
        <v>416</v>
      </c>
      <c r="C38" s="371">
        <f>+C39+C40+C41</f>
        <v>0</v>
      </c>
    </row>
    <row r="39" spans="1:3" s="102" customFormat="1" ht="12" customHeight="1">
      <c r="A39" s="458" t="s">
        <v>417</v>
      </c>
      <c r="B39" s="459" t="s">
        <v>235</v>
      </c>
      <c r="C39" s="83"/>
    </row>
    <row r="40" spans="1:3" s="102" customFormat="1" ht="12" customHeight="1">
      <c r="A40" s="458" t="s">
        <v>418</v>
      </c>
      <c r="B40" s="460" t="s">
        <v>2</v>
      </c>
      <c r="C40" s="325"/>
    </row>
    <row r="41" spans="1:3" s="103" customFormat="1" ht="12" customHeight="1" thickBot="1">
      <c r="A41" s="457" t="s">
        <v>419</v>
      </c>
      <c r="B41" s="147" t="s">
        <v>420</v>
      </c>
      <c r="C41" s="90"/>
    </row>
    <row r="42" spans="1:3" s="103" customFormat="1" ht="15" customHeight="1" thickBot="1">
      <c r="A42" s="245" t="s">
        <v>27</v>
      </c>
      <c r="B42" s="246" t="s">
        <v>421</v>
      </c>
      <c r="C42" s="374">
        <f>+C37+C38</f>
        <v>0</v>
      </c>
    </row>
    <row r="43" spans="1:3" s="103" customFormat="1" ht="15" customHeight="1">
      <c r="A43" s="247"/>
      <c r="B43" s="248"/>
      <c r="C43" s="372"/>
    </row>
    <row r="44" spans="1:3" ht="13.5" thickBot="1">
      <c r="A44" s="249"/>
      <c r="B44" s="250"/>
      <c r="C44" s="373"/>
    </row>
    <row r="45" spans="1:3" s="71" customFormat="1" ht="16.5" customHeight="1" thickBot="1">
      <c r="A45" s="251"/>
      <c r="B45" s="252" t="s">
        <v>58</v>
      </c>
      <c r="C45" s="374"/>
    </row>
    <row r="46" spans="1:3" s="104" customFormat="1" ht="12" customHeight="1" thickBot="1">
      <c r="A46" s="40" t="s">
        <v>18</v>
      </c>
      <c r="B46" s="137" t="s">
        <v>422</v>
      </c>
      <c r="C46" s="324">
        <f>SUM(C47:C51)</f>
        <v>0</v>
      </c>
    </row>
    <row r="47" spans="1:3" ht="12" customHeight="1">
      <c r="A47" s="457" t="s">
        <v>99</v>
      </c>
      <c r="B47" s="9" t="s">
        <v>49</v>
      </c>
      <c r="C47" s="83"/>
    </row>
    <row r="48" spans="1:3" ht="12" customHeight="1">
      <c r="A48" s="457" t="s">
        <v>100</v>
      </c>
      <c r="B48" s="8" t="s">
        <v>182</v>
      </c>
      <c r="C48" s="86"/>
    </row>
    <row r="49" spans="1:3" ht="12" customHeight="1">
      <c r="A49" s="457" t="s">
        <v>101</v>
      </c>
      <c r="B49" s="8" t="s">
        <v>141</v>
      </c>
      <c r="C49" s="86"/>
    </row>
    <row r="50" spans="1:3" ht="12" customHeight="1">
      <c r="A50" s="457" t="s">
        <v>102</v>
      </c>
      <c r="B50" s="8" t="s">
        <v>183</v>
      </c>
      <c r="C50" s="86"/>
    </row>
    <row r="51" spans="1:3" ht="12" customHeight="1" thickBot="1">
      <c r="A51" s="457" t="s">
        <v>149</v>
      </c>
      <c r="B51" s="8" t="s">
        <v>184</v>
      </c>
      <c r="C51" s="86"/>
    </row>
    <row r="52" spans="1:3" ht="12" customHeight="1" thickBot="1">
      <c r="A52" s="40" t="s">
        <v>19</v>
      </c>
      <c r="B52" s="137" t="s">
        <v>423</v>
      </c>
      <c r="C52" s="324">
        <f>SUM(C53:C55)</f>
        <v>0</v>
      </c>
    </row>
    <row r="53" spans="1:3" s="104" customFormat="1" ht="12" customHeight="1">
      <c r="A53" s="457" t="s">
        <v>105</v>
      </c>
      <c r="B53" s="9" t="s">
        <v>226</v>
      </c>
      <c r="C53" s="83"/>
    </row>
    <row r="54" spans="1:3" ht="12" customHeight="1">
      <c r="A54" s="457" t="s">
        <v>106</v>
      </c>
      <c r="B54" s="8" t="s">
        <v>186</v>
      </c>
      <c r="C54" s="86"/>
    </row>
    <row r="55" spans="1:3" ht="12" customHeight="1">
      <c r="A55" s="457" t="s">
        <v>107</v>
      </c>
      <c r="B55" s="8" t="s">
        <v>59</v>
      </c>
      <c r="C55" s="86"/>
    </row>
    <row r="56" spans="1:3" ht="12" customHeight="1" thickBot="1">
      <c r="A56" s="457" t="s">
        <v>108</v>
      </c>
      <c r="B56" s="8" t="s">
        <v>530</v>
      </c>
      <c r="C56" s="86"/>
    </row>
    <row r="57" spans="1:3" ht="15" customHeight="1" thickBot="1">
      <c r="A57" s="40" t="s">
        <v>20</v>
      </c>
      <c r="B57" s="137" t="s">
        <v>13</v>
      </c>
      <c r="C57" s="349"/>
    </row>
    <row r="58" spans="1:3" ht="13.5" thickBot="1">
      <c r="A58" s="40" t="s">
        <v>21</v>
      </c>
      <c r="B58" s="253" t="s">
        <v>537</v>
      </c>
      <c r="C58" s="375"/>
    </row>
    <row r="59" ht="15" customHeight="1" thickBot="1">
      <c r="C59" s="376"/>
    </row>
    <row r="60" spans="1:3" ht="14.25" customHeight="1" thickBot="1">
      <c r="A60" s="255" t="s">
        <v>525</v>
      </c>
      <c r="B60" s="256"/>
      <c r="C60" s="134">
        <v>0</v>
      </c>
    </row>
    <row r="61" spans="1:3" ht="13.5" thickBot="1">
      <c r="A61" s="255" t="s">
        <v>205</v>
      </c>
      <c r="B61" s="256"/>
      <c r="C61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30" zoomScaleNormal="130" zoomScaleSheetLayoutView="100" workbookViewId="0" topLeftCell="A136">
      <selection activeCell="E141" sqref="E141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3" width="21.625" style="393" customWidth="1"/>
    <col min="4" max="4" width="9.00390625" style="42" customWidth="1"/>
    <col min="5" max="16384" width="9.375" style="42" customWidth="1"/>
  </cols>
  <sheetData>
    <row r="1" spans="1:3" ht="15.75" customHeight="1">
      <c r="A1" s="586" t="s">
        <v>15</v>
      </c>
      <c r="B1" s="586"/>
      <c r="C1" s="586"/>
    </row>
    <row r="2" spans="1:3" ht="15.75" customHeight="1" thickBot="1">
      <c r="A2" s="587" t="s">
        <v>152</v>
      </c>
      <c r="B2" s="587"/>
      <c r="C2" s="314" t="s">
        <v>589</v>
      </c>
    </row>
    <row r="3" spans="1:3" ht="37.5" customHeight="1" thickBot="1">
      <c r="A3" s="23" t="s">
        <v>70</v>
      </c>
      <c r="B3" s="24" t="s">
        <v>17</v>
      </c>
      <c r="C3" s="43" t="s">
        <v>625</v>
      </c>
    </row>
    <row r="4" spans="1:3" s="44" customFormat="1" ht="12" customHeight="1" thickBot="1">
      <c r="A4" s="419" t="s">
        <v>497</v>
      </c>
      <c r="B4" s="420" t="s">
        <v>498</v>
      </c>
      <c r="C4" s="421" t="s">
        <v>499</v>
      </c>
    </row>
    <row r="5" spans="1:3" s="1" customFormat="1" ht="12" customHeight="1" thickBot="1">
      <c r="A5" s="20" t="s">
        <v>18</v>
      </c>
      <c r="B5" s="21" t="s">
        <v>251</v>
      </c>
      <c r="C5" s="304">
        <f>+C6+C7+C8+C9+C10+C11</f>
        <v>183106169</v>
      </c>
    </row>
    <row r="6" spans="1:3" s="1" customFormat="1" ht="12" customHeight="1">
      <c r="A6" s="15" t="s">
        <v>99</v>
      </c>
      <c r="B6" s="424" t="s">
        <v>252</v>
      </c>
      <c r="C6" s="307">
        <v>29791835</v>
      </c>
    </row>
    <row r="7" spans="1:3" s="1" customFormat="1" ht="12" customHeight="1">
      <c r="A7" s="14" t="s">
        <v>100</v>
      </c>
      <c r="B7" s="425" t="s">
        <v>253</v>
      </c>
      <c r="C7" s="306">
        <v>93747550</v>
      </c>
    </row>
    <row r="8" spans="1:3" s="1" customFormat="1" ht="12" customHeight="1">
      <c r="A8" s="14" t="s">
        <v>101</v>
      </c>
      <c r="B8" s="425" t="s">
        <v>254</v>
      </c>
      <c r="C8" s="306">
        <v>55933154</v>
      </c>
    </row>
    <row r="9" spans="1:3" s="1" customFormat="1" ht="12" customHeight="1">
      <c r="A9" s="14" t="s">
        <v>102</v>
      </c>
      <c r="B9" s="425" t="s">
        <v>255</v>
      </c>
      <c r="C9" s="306">
        <v>3633630</v>
      </c>
    </row>
    <row r="10" spans="1:3" s="1" customFormat="1" ht="12" customHeight="1">
      <c r="A10" s="14" t="s">
        <v>149</v>
      </c>
      <c r="B10" s="300" t="s">
        <v>439</v>
      </c>
      <c r="C10" s="306"/>
    </row>
    <row r="11" spans="1:3" s="1" customFormat="1" ht="12" customHeight="1" thickBot="1">
      <c r="A11" s="16" t="s">
        <v>103</v>
      </c>
      <c r="B11" s="301" t="s">
        <v>440</v>
      </c>
      <c r="C11" s="306"/>
    </row>
    <row r="12" spans="1:3" s="1" customFormat="1" ht="12" customHeight="1" thickBot="1">
      <c r="A12" s="20" t="s">
        <v>19</v>
      </c>
      <c r="B12" s="299" t="s">
        <v>256</v>
      </c>
      <c r="C12" s="304">
        <f>+C13+C14+C15+C16+C17</f>
        <v>8710000</v>
      </c>
    </row>
    <row r="13" spans="1:3" s="1" customFormat="1" ht="12" customHeight="1">
      <c r="A13" s="15" t="s">
        <v>105</v>
      </c>
      <c r="B13" s="424" t="s">
        <v>257</v>
      </c>
      <c r="C13" s="307"/>
    </row>
    <row r="14" spans="1:3" s="1" customFormat="1" ht="12" customHeight="1">
      <c r="A14" s="14" t="s">
        <v>106</v>
      </c>
      <c r="B14" s="425" t="s">
        <v>258</v>
      </c>
      <c r="C14" s="306"/>
    </row>
    <row r="15" spans="1:3" s="1" customFormat="1" ht="12" customHeight="1">
      <c r="A15" s="14" t="s">
        <v>107</v>
      </c>
      <c r="B15" s="425" t="s">
        <v>429</v>
      </c>
      <c r="C15" s="306"/>
    </row>
    <row r="16" spans="1:3" s="1" customFormat="1" ht="12" customHeight="1">
      <c r="A16" s="14" t="s">
        <v>108</v>
      </c>
      <c r="B16" s="425" t="s">
        <v>430</v>
      </c>
      <c r="C16" s="306"/>
    </row>
    <row r="17" spans="1:3" s="1" customFormat="1" ht="12" customHeight="1">
      <c r="A17" s="14" t="s">
        <v>109</v>
      </c>
      <c r="B17" s="425" t="s">
        <v>259</v>
      </c>
      <c r="C17" s="306">
        <v>8710000</v>
      </c>
    </row>
    <row r="18" spans="1:3" s="1" customFormat="1" ht="12" customHeight="1" thickBot="1">
      <c r="A18" s="16" t="s">
        <v>118</v>
      </c>
      <c r="B18" s="301" t="s">
        <v>260</v>
      </c>
      <c r="C18" s="308"/>
    </row>
    <row r="19" spans="1:3" s="1" customFormat="1" ht="12" customHeight="1" thickBot="1">
      <c r="A19" s="20" t="s">
        <v>20</v>
      </c>
      <c r="B19" s="21" t="s">
        <v>261</v>
      </c>
      <c r="C19" s="304">
        <f>+C20+C21+C22+C23+C24</f>
        <v>45511000</v>
      </c>
    </row>
    <row r="20" spans="1:3" s="1" customFormat="1" ht="12" customHeight="1">
      <c r="A20" s="15" t="s">
        <v>88</v>
      </c>
      <c r="B20" s="424" t="s">
        <v>262</v>
      </c>
      <c r="C20" s="307">
        <v>45511000</v>
      </c>
    </row>
    <row r="21" spans="1:3" s="1" customFormat="1" ht="12" customHeight="1">
      <c r="A21" s="14" t="s">
        <v>89</v>
      </c>
      <c r="B21" s="425" t="s">
        <v>263</v>
      </c>
      <c r="C21" s="306"/>
    </row>
    <row r="22" spans="1:3" s="1" customFormat="1" ht="12" customHeight="1">
      <c r="A22" s="14" t="s">
        <v>90</v>
      </c>
      <c r="B22" s="425" t="s">
        <v>431</v>
      </c>
      <c r="C22" s="306"/>
    </row>
    <row r="23" spans="1:3" s="1" customFormat="1" ht="12" customHeight="1">
      <c r="A23" s="14" t="s">
        <v>91</v>
      </c>
      <c r="B23" s="425" t="s">
        <v>432</v>
      </c>
      <c r="C23" s="306"/>
    </row>
    <row r="24" spans="1:3" s="1" customFormat="1" ht="12" customHeight="1">
      <c r="A24" s="14" t="s">
        <v>170</v>
      </c>
      <c r="B24" s="425" t="s">
        <v>264</v>
      </c>
      <c r="C24" s="306"/>
    </row>
    <row r="25" spans="1:3" s="1" customFormat="1" ht="12" customHeight="1" thickBot="1">
      <c r="A25" s="16" t="s">
        <v>171</v>
      </c>
      <c r="B25" s="426" t="s">
        <v>265</v>
      </c>
      <c r="C25" s="308"/>
    </row>
    <row r="26" spans="1:3" s="1" customFormat="1" ht="12" customHeight="1" thickBot="1">
      <c r="A26" s="20" t="s">
        <v>172</v>
      </c>
      <c r="B26" s="21" t="s">
        <v>266</v>
      </c>
      <c r="C26" s="310">
        <f>+C27+C31+C32+C33</f>
        <v>51000000</v>
      </c>
    </row>
    <row r="27" spans="1:3" s="1" customFormat="1" ht="12" customHeight="1">
      <c r="A27" s="15" t="s">
        <v>267</v>
      </c>
      <c r="B27" s="424" t="s">
        <v>446</v>
      </c>
      <c r="C27" s="422">
        <f>+C28+C29+C30</f>
        <v>41000000</v>
      </c>
    </row>
    <row r="28" spans="1:3" s="1" customFormat="1" ht="12" customHeight="1">
      <c r="A28" s="14" t="s">
        <v>268</v>
      </c>
      <c r="B28" s="425" t="s">
        <v>273</v>
      </c>
      <c r="C28" s="306">
        <v>10000000</v>
      </c>
    </row>
    <row r="29" spans="1:3" s="1" customFormat="1" ht="12" customHeight="1">
      <c r="A29" s="14" t="s">
        <v>269</v>
      </c>
      <c r="B29" s="425" t="s">
        <v>274</v>
      </c>
      <c r="C29" s="306"/>
    </row>
    <row r="30" spans="1:3" s="1" customFormat="1" ht="12" customHeight="1">
      <c r="A30" s="14" t="s">
        <v>444</v>
      </c>
      <c r="B30" s="486" t="s">
        <v>445</v>
      </c>
      <c r="C30" s="306">
        <v>31000000</v>
      </c>
    </row>
    <row r="31" spans="1:3" s="1" customFormat="1" ht="12" customHeight="1">
      <c r="A31" s="14" t="s">
        <v>270</v>
      </c>
      <c r="B31" s="425" t="s">
        <v>275</v>
      </c>
      <c r="C31" s="306">
        <v>9700000</v>
      </c>
    </row>
    <row r="32" spans="1:3" s="1" customFormat="1" ht="12" customHeight="1">
      <c r="A32" s="14" t="s">
        <v>271</v>
      </c>
      <c r="B32" s="425" t="s">
        <v>276</v>
      </c>
      <c r="C32" s="306"/>
    </row>
    <row r="33" spans="1:3" s="1" customFormat="1" ht="12" customHeight="1" thickBot="1">
      <c r="A33" s="16" t="s">
        <v>272</v>
      </c>
      <c r="B33" s="426" t="s">
        <v>277</v>
      </c>
      <c r="C33" s="308">
        <v>300000</v>
      </c>
    </row>
    <row r="34" spans="1:3" s="1" customFormat="1" ht="12" customHeight="1" thickBot="1">
      <c r="A34" s="20" t="s">
        <v>22</v>
      </c>
      <c r="B34" s="21" t="s">
        <v>441</v>
      </c>
      <c r="C34" s="304">
        <f>SUM(C35:C45)</f>
        <v>191871831</v>
      </c>
    </row>
    <row r="35" spans="1:3" s="1" customFormat="1" ht="12" customHeight="1">
      <c r="A35" s="15" t="s">
        <v>92</v>
      </c>
      <c r="B35" s="424" t="s">
        <v>280</v>
      </c>
      <c r="C35" s="307"/>
    </row>
    <row r="36" spans="1:3" s="1" customFormat="1" ht="12" customHeight="1">
      <c r="A36" s="14" t="s">
        <v>93</v>
      </c>
      <c r="B36" s="425" t="s">
        <v>281</v>
      </c>
      <c r="C36" s="306">
        <v>5251000</v>
      </c>
    </row>
    <row r="37" spans="1:3" s="1" customFormat="1" ht="12" customHeight="1">
      <c r="A37" s="14" t="s">
        <v>94</v>
      </c>
      <c r="B37" s="425" t="s">
        <v>282</v>
      </c>
      <c r="C37" s="306">
        <v>4414000</v>
      </c>
    </row>
    <row r="38" spans="1:3" s="1" customFormat="1" ht="12" customHeight="1">
      <c r="A38" s="14" t="s">
        <v>174</v>
      </c>
      <c r="B38" s="425" t="s">
        <v>283</v>
      </c>
      <c r="C38" s="306">
        <v>270000</v>
      </c>
    </row>
    <row r="39" spans="1:3" s="1" customFormat="1" ht="12" customHeight="1">
      <c r="A39" s="14" t="s">
        <v>175</v>
      </c>
      <c r="B39" s="425" t="s">
        <v>284</v>
      </c>
      <c r="C39" s="306">
        <v>15896000</v>
      </c>
    </row>
    <row r="40" spans="1:3" s="1" customFormat="1" ht="12" customHeight="1">
      <c r="A40" s="14" t="s">
        <v>176</v>
      </c>
      <c r="B40" s="425" t="s">
        <v>285</v>
      </c>
      <c r="C40" s="306">
        <v>166000000</v>
      </c>
    </row>
    <row r="41" spans="1:3" s="1" customFormat="1" ht="12" customHeight="1">
      <c r="A41" s="14" t="s">
        <v>177</v>
      </c>
      <c r="B41" s="425" t="s">
        <v>286</v>
      </c>
      <c r="C41" s="306"/>
    </row>
    <row r="42" spans="1:3" s="1" customFormat="1" ht="12" customHeight="1">
      <c r="A42" s="14" t="s">
        <v>178</v>
      </c>
      <c r="B42" s="425" t="s">
        <v>287</v>
      </c>
      <c r="C42" s="306">
        <v>30000</v>
      </c>
    </row>
    <row r="43" spans="1:3" s="1" customFormat="1" ht="12" customHeight="1">
      <c r="A43" s="14" t="s">
        <v>278</v>
      </c>
      <c r="B43" s="425" t="s">
        <v>288</v>
      </c>
      <c r="C43" s="309"/>
    </row>
    <row r="44" spans="1:3" s="1" customFormat="1" ht="12" customHeight="1">
      <c r="A44" s="16" t="s">
        <v>279</v>
      </c>
      <c r="B44" s="426" t="s">
        <v>443</v>
      </c>
      <c r="C44" s="413"/>
    </row>
    <row r="45" spans="1:3" s="1" customFormat="1" ht="12" customHeight="1" thickBot="1">
      <c r="A45" s="16" t="s">
        <v>442</v>
      </c>
      <c r="B45" s="301" t="s">
        <v>289</v>
      </c>
      <c r="C45" s="413">
        <v>10831</v>
      </c>
    </row>
    <row r="46" spans="1:3" s="1" customFormat="1" ht="12" customHeight="1" thickBot="1">
      <c r="A46" s="20" t="s">
        <v>23</v>
      </c>
      <c r="B46" s="21" t="s">
        <v>290</v>
      </c>
      <c r="C46" s="304">
        <f>SUM(C47:C51)</f>
        <v>464263000</v>
      </c>
    </row>
    <row r="47" spans="1:3" s="1" customFormat="1" ht="12" customHeight="1">
      <c r="A47" s="15" t="s">
        <v>95</v>
      </c>
      <c r="B47" s="424" t="s">
        <v>294</v>
      </c>
      <c r="C47" s="462"/>
    </row>
    <row r="48" spans="1:3" s="1" customFormat="1" ht="12" customHeight="1">
      <c r="A48" s="14" t="s">
        <v>96</v>
      </c>
      <c r="B48" s="425" t="s">
        <v>295</v>
      </c>
      <c r="C48" s="309">
        <v>464263000</v>
      </c>
    </row>
    <row r="49" spans="1:3" s="1" customFormat="1" ht="12" customHeight="1">
      <c r="A49" s="14" t="s">
        <v>291</v>
      </c>
      <c r="B49" s="425" t="s">
        <v>296</v>
      </c>
      <c r="C49" s="309"/>
    </row>
    <row r="50" spans="1:3" s="1" customFormat="1" ht="12" customHeight="1">
      <c r="A50" s="14" t="s">
        <v>292</v>
      </c>
      <c r="B50" s="425" t="s">
        <v>297</v>
      </c>
      <c r="C50" s="309"/>
    </row>
    <row r="51" spans="1:3" s="1" customFormat="1" ht="12" customHeight="1" thickBot="1">
      <c r="A51" s="16" t="s">
        <v>293</v>
      </c>
      <c r="B51" s="301" t="s">
        <v>298</v>
      </c>
      <c r="C51" s="413"/>
    </row>
    <row r="52" spans="1:3" s="1" customFormat="1" ht="12" customHeight="1" thickBot="1">
      <c r="A52" s="20" t="s">
        <v>179</v>
      </c>
      <c r="B52" s="21" t="s">
        <v>299</v>
      </c>
      <c r="C52" s="304">
        <f>SUM(C53:C55)</f>
        <v>0</v>
      </c>
    </row>
    <row r="53" spans="1:3" s="1" customFormat="1" ht="12" customHeight="1">
      <c r="A53" s="15" t="s">
        <v>97</v>
      </c>
      <c r="B53" s="424" t="s">
        <v>300</v>
      </c>
      <c r="C53" s="307"/>
    </row>
    <row r="54" spans="1:3" s="1" customFormat="1" ht="12" customHeight="1">
      <c r="A54" s="14" t="s">
        <v>98</v>
      </c>
      <c r="B54" s="425" t="s">
        <v>433</v>
      </c>
      <c r="C54" s="306"/>
    </row>
    <row r="55" spans="1:3" s="1" customFormat="1" ht="12" customHeight="1">
      <c r="A55" s="14" t="s">
        <v>303</v>
      </c>
      <c r="B55" s="425" t="s">
        <v>301</v>
      </c>
      <c r="C55" s="306"/>
    </row>
    <row r="56" spans="1:3" s="1" customFormat="1" ht="12" customHeight="1" thickBot="1">
      <c r="A56" s="16" t="s">
        <v>304</v>
      </c>
      <c r="B56" s="301" t="s">
        <v>302</v>
      </c>
      <c r="C56" s="308"/>
    </row>
    <row r="57" spans="1:3" s="1" customFormat="1" ht="12" customHeight="1" thickBot="1">
      <c r="A57" s="20" t="s">
        <v>25</v>
      </c>
      <c r="B57" s="299" t="s">
        <v>305</v>
      </c>
      <c r="C57" s="304">
        <f>SUM(C58:C60)</f>
        <v>44915000</v>
      </c>
    </row>
    <row r="58" spans="1:3" s="1" customFormat="1" ht="12" customHeight="1">
      <c r="A58" s="15" t="s">
        <v>180</v>
      </c>
      <c r="B58" s="424" t="s">
        <v>307</v>
      </c>
      <c r="C58" s="309"/>
    </row>
    <row r="59" spans="1:3" s="1" customFormat="1" ht="12" customHeight="1">
      <c r="A59" s="14" t="s">
        <v>181</v>
      </c>
      <c r="B59" s="425" t="s">
        <v>434</v>
      </c>
      <c r="C59" s="309"/>
    </row>
    <row r="60" spans="1:3" s="1" customFormat="1" ht="12" customHeight="1">
      <c r="A60" s="14" t="s">
        <v>228</v>
      </c>
      <c r="B60" s="425" t="s">
        <v>308</v>
      </c>
      <c r="C60" s="309">
        <v>44915000</v>
      </c>
    </row>
    <row r="61" spans="1:3" s="1" customFormat="1" ht="12" customHeight="1" thickBot="1">
      <c r="A61" s="16" t="s">
        <v>306</v>
      </c>
      <c r="B61" s="301" t="s">
        <v>309</v>
      </c>
      <c r="C61" s="309"/>
    </row>
    <row r="62" spans="1:3" s="1" customFormat="1" ht="12" customHeight="1" thickBot="1">
      <c r="A62" s="493" t="s">
        <v>486</v>
      </c>
      <c r="B62" s="21" t="s">
        <v>310</v>
      </c>
      <c r="C62" s="310">
        <f>+C5+C12+C19+C26+C34+C46+C52+C57</f>
        <v>989377000</v>
      </c>
    </row>
    <row r="63" spans="1:3" s="1" customFormat="1" ht="12" customHeight="1" thickBot="1">
      <c r="A63" s="465" t="s">
        <v>311</v>
      </c>
      <c r="B63" s="299" t="s">
        <v>312</v>
      </c>
      <c r="C63" s="304">
        <f>SUM(C64:C66)</f>
        <v>0</v>
      </c>
    </row>
    <row r="64" spans="1:3" s="1" customFormat="1" ht="12" customHeight="1">
      <c r="A64" s="15" t="s">
        <v>343</v>
      </c>
      <c r="B64" s="424" t="s">
        <v>313</v>
      </c>
      <c r="C64" s="309"/>
    </row>
    <row r="65" spans="1:3" s="1" customFormat="1" ht="12" customHeight="1">
      <c r="A65" s="14" t="s">
        <v>352</v>
      </c>
      <c r="B65" s="425" t="s">
        <v>314</v>
      </c>
      <c r="C65" s="309"/>
    </row>
    <row r="66" spans="1:3" s="1" customFormat="1" ht="12" customHeight="1" thickBot="1">
      <c r="A66" s="16" t="s">
        <v>353</v>
      </c>
      <c r="B66" s="487" t="s">
        <v>471</v>
      </c>
      <c r="C66" s="309"/>
    </row>
    <row r="67" spans="1:3" s="1" customFormat="1" ht="12" customHeight="1" thickBot="1">
      <c r="A67" s="465" t="s">
        <v>316</v>
      </c>
      <c r="B67" s="299" t="s">
        <v>317</v>
      </c>
      <c r="C67" s="304">
        <f>SUM(C68:C71)</f>
        <v>0</v>
      </c>
    </row>
    <row r="68" spans="1:3" s="1" customFormat="1" ht="12" customHeight="1">
      <c r="A68" s="15" t="s">
        <v>150</v>
      </c>
      <c r="B68" s="424" t="s">
        <v>318</v>
      </c>
      <c r="C68" s="309"/>
    </row>
    <row r="69" spans="1:3" s="1" customFormat="1" ht="12" customHeight="1">
      <c r="A69" s="14" t="s">
        <v>151</v>
      </c>
      <c r="B69" s="425" t="s">
        <v>319</v>
      </c>
      <c r="C69" s="309"/>
    </row>
    <row r="70" spans="1:3" s="1" customFormat="1" ht="12" customHeight="1">
      <c r="A70" s="14" t="s">
        <v>344</v>
      </c>
      <c r="B70" s="425" t="s">
        <v>320</v>
      </c>
      <c r="C70" s="309"/>
    </row>
    <row r="71" spans="1:3" s="1" customFormat="1" ht="12" customHeight="1" thickBot="1">
      <c r="A71" s="16" t="s">
        <v>345</v>
      </c>
      <c r="B71" s="301" t="s">
        <v>321</v>
      </c>
      <c r="C71" s="309"/>
    </row>
    <row r="72" spans="1:3" s="1" customFormat="1" ht="12" customHeight="1" thickBot="1">
      <c r="A72" s="465" t="s">
        <v>322</v>
      </c>
      <c r="B72" s="299" t="s">
        <v>323</v>
      </c>
      <c r="C72" s="304">
        <f>SUM(C73:C74)</f>
        <v>225974000</v>
      </c>
    </row>
    <row r="73" spans="1:3" s="1" customFormat="1" ht="12" customHeight="1">
      <c r="A73" s="15" t="s">
        <v>346</v>
      </c>
      <c r="B73" s="424" t="s">
        <v>324</v>
      </c>
      <c r="C73" s="309">
        <v>225974000</v>
      </c>
    </row>
    <row r="74" spans="1:3" s="1" customFormat="1" ht="12" customHeight="1" thickBot="1">
      <c r="A74" s="16" t="s">
        <v>347</v>
      </c>
      <c r="B74" s="301" t="s">
        <v>325</v>
      </c>
      <c r="C74" s="309"/>
    </row>
    <row r="75" spans="1:3" s="1" customFormat="1" ht="12" customHeight="1" thickBot="1">
      <c r="A75" s="465" t="s">
        <v>326</v>
      </c>
      <c r="B75" s="299" t="s">
        <v>327</v>
      </c>
      <c r="C75" s="304">
        <f>SUM(C76:C78)</f>
        <v>0</v>
      </c>
    </row>
    <row r="76" spans="1:3" s="1" customFormat="1" ht="12" customHeight="1">
      <c r="A76" s="15" t="s">
        <v>348</v>
      </c>
      <c r="B76" s="424" t="s">
        <v>328</v>
      </c>
      <c r="C76" s="309"/>
    </row>
    <row r="77" spans="1:3" s="1" customFormat="1" ht="12" customHeight="1">
      <c r="A77" s="14" t="s">
        <v>349</v>
      </c>
      <c r="B77" s="425" t="s">
        <v>329</v>
      </c>
      <c r="C77" s="309"/>
    </row>
    <row r="78" spans="1:3" s="1" customFormat="1" ht="12" customHeight="1" thickBot="1">
      <c r="A78" s="16" t="s">
        <v>350</v>
      </c>
      <c r="B78" s="301" t="s">
        <v>330</v>
      </c>
      <c r="C78" s="309"/>
    </row>
    <row r="79" spans="1:3" s="1" customFormat="1" ht="12" customHeight="1" thickBot="1">
      <c r="A79" s="465" t="s">
        <v>331</v>
      </c>
      <c r="B79" s="299" t="s">
        <v>351</v>
      </c>
      <c r="C79" s="304">
        <f>SUM(C80:C83)</f>
        <v>0</v>
      </c>
    </row>
    <row r="80" spans="1:3" s="1" customFormat="1" ht="12" customHeight="1">
      <c r="A80" s="428" t="s">
        <v>332</v>
      </c>
      <c r="B80" s="424" t="s">
        <v>333</v>
      </c>
      <c r="C80" s="309"/>
    </row>
    <row r="81" spans="1:3" s="1" customFormat="1" ht="12" customHeight="1">
      <c r="A81" s="429" t="s">
        <v>334</v>
      </c>
      <c r="B81" s="425" t="s">
        <v>335</v>
      </c>
      <c r="C81" s="309"/>
    </row>
    <row r="82" spans="1:3" s="1" customFormat="1" ht="12" customHeight="1">
      <c r="A82" s="429" t="s">
        <v>336</v>
      </c>
      <c r="B82" s="425" t="s">
        <v>337</v>
      </c>
      <c r="C82" s="309"/>
    </row>
    <row r="83" spans="1:3" s="1" customFormat="1" ht="12" customHeight="1" thickBot="1">
      <c r="A83" s="430" t="s">
        <v>338</v>
      </c>
      <c r="B83" s="301" t="s">
        <v>339</v>
      </c>
      <c r="C83" s="309"/>
    </row>
    <row r="84" spans="1:3" s="1" customFormat="1" ht="12" customHeight="1" thickBot="1">
      <c r="A84" s="465" t="s">
        <v>340</v>
      </c>
      <c r="B84" s="299" t="s">
        <v>485</v>
      </c>
      <c r="C84" s="463"/>
    </row>
    <row r="85" spans="1:3" s="1" customFormat="1" ht="13.5" customHeight="1" thickBot="1">
      <c r="A85" s="465" t="s">
        <v>342</v>
      </c>
      <c r="B85" s="299" t="s">
        <v>341</v>
      </c>
      <c r="C85" s="463"/>
    </row>
    <row r="86" spans="1:3" s="1" customFormat="1" ht="15.75" customHeight="1" thickBot="1">
      <c r="A86" s="465" t="s">
        <v>354</v>
      </c>
      <c r="B86" s="431" t="s">
        <v>488</v>
      </c>
      <c r="C86" s="310">
        <f>+C63+C67+C72+C75+C79+C85+C84</f>
        <v>225974000</v>
      </c>
    </row>
    <row r="87" spans="1:3" s="1" customFormat="1" ht="16.5" customHeight="1" thickBot="1">
      <c r="A87" s="466" t="s">
        <v>487</v>
      </c>
      <c r="B87" s="432" t="s">
        <v>489</v>
      </c>
      <c r="C87" s="310">
        <f>+C62+C86</f>
        <v>1215351000</v>
      </c>
    </row>
    <row r="88" spans="1:3" s="1" customFormat="1" ht="83.25" customHeight="1">
      <c r="A88" s="5"/>
      <c r="B88" s="6"/>
      <c r="C88" s="311"/>
    </row>
    <row r="89" spans="1:3" ht="16.5" customHeight="1">
      <c r="A89" s="586" t="s">
        <v>47</v>
      </c>
      <c r="B89" s="586"/>
      <c r="C89" s="586"/>
    </row>
    <row r="90" spans="1:3" ht="16.5" customHeight="1" thickBot="1">
      <c r="A90" s="588" t="s">
        <v>153</v>
      </c>
      <c r="B90" s="588"/>
      <c r="C90" s="145" t="s">
        <v>227</v>
      </c>
    </row>
    <row r="91" spans="1:3" ht="37.5" customHeight="1" thickBot="1">
      <c r="A91" s="23" t="s">
        <v>70</v>
      </c>
      <c r="B91" s="24" t="s">
        <v>48</v>
      </c>
      <c r="C91" s="43" t="str">
        <f>+C3</f>
        <v>2019. évi eredeti előirányzat</v>
      </c>
    </row>
    <row r="92" spans="1:3" s="44" customFormat="1" ht="12" customHeight="1" thickBot="1">
      <c r="A92" s="35" t="s">
        <v>497</v>
      </c>
      <c r="B92" s="36" t="s">
        <v>498</v>
      </c>
      <c r="C92" s="37" t="s">
        <v>499</v>
      </c>
    </row>
    <row r="93" spans="1:3" ht="12" customHeight="1" thickBot="1">
      <c r="A93" s="22" t="s">
        <v>18</v>
      </c>
      <c r="B93" s="29" t="s">
        <v>447</v>
      </c>
      <c r="C93" s="303">
        <f>C94+C95+C96+C97+C98+E106+C111</f>
        <v>489753537</v>
      </c>
    </row>
    <row r="94" spans="1:3" ht="12" customHeight="1">
      <c r="A94" s="17" t="s">
        <v>99</v>
      </c>
      <c r="B94" s="10" t="s">
        <v>49</v>
      </c>
      <c r="C94" s="305">
        <v>140408000</v>
      </c>
    </row>
    <row r="95" spans="1:3" ht="12" customHeight="1">
      <c r="A95" s="14" t="s">
        <v>100</v>
      </c>
      <c r="B95" s="8" t="s">
        <v>182</v>
      </c>
      <c r="C95" s="306">
        <v>27789300</v>
      </c>
    </row>
    <row r="96" spans="1:3" ht="12" customHeight="1">
      <c r="A96" s="14" t="s">
        <v>101</v>
      </c>
      <c r="B96" s="8" t="s">
        <v>141</v>
      </c>
      <c r="C96" s="308">
        <v>303644237</v>
      </c>
    </row>
    <row r="97" spans="1:3" ht="12" customHeight="1">
      <c r="A97" s="14" t="s">
        <v>102</v>
      </c>
      <c r="B97" s="11" t="s">
        <v>183</v>
      </c>
      <c r="C97" s="308">
        <v>4423000</v>
      </c>
    </row>
    <row r="98" spans="1:3" ht="12" customHeight="1">
      <c r="A98" s="14" t="s">
        <v>113</v>
      </c>
      <c r="B98" s="19" t="s">
        <v>184</v>
      </c>
      <c r="C98" s="308">
        <v>800000</v>
      </c>
    </row>
    <row r="99" spans="1:3" ht="12" customHeight="1">
      <c r="A99" s="14" t="s">
        <v>103</v>
      </c>
      <c r="B99" s="8" t="s">
        <v>452</v>
      </c>
      <c r="C99" s="308"/>
    </row>
    <row r="100" spans="1:3" ht="12" customHeight="1">
      <c r="A100" s="14" t="s">
        <v>104</v>
      </c>
      <c r="B100" s="150" t="s">
        <v>451</v>
      </c>
      <c r="C100" s="308"/>
    </row>
    <row r="101" spans="1:3" ht="12" customHeight="1">
      <c r="A101" s="14" t="s">
        <v>114</v>
      </c>
      <c r="B101" s="150" t="s">
        <v>450</v>
      </c>
      <c r="C101" s="308"/>
    </row>
    <row r="102" spans="1:3" ht="12" customHeight="1">
      <c r="A102" s="14" t="s">
        <v>115</v>
      </c>
      <c r="B102" s="148" t="s">
        <v>357</v>
      </c>
      <c r="C102" s="308"/>
    </row>
    <row r="103" spans="1:3" ht="12" customHeight="1">
      <c r="A103" s="14" t="s">
        <v>116</v>
      </c>
      <c r="B103" s="149" t="s">
        <v>358</v>
      </c>
      <c r="C103" s="308"/>
    </row>
    <row r="104" spans="1:3" ht="12" customHeight="1">
      <c r="A104" s="14" t="s">
        <v>117</v>
      </c>
      <c r="B104" s="149" t="s">
        <v>359</v>
      </c>
      <c r="C104" s="308"/>
    </row>
    <row r="105" spans="1:3" ht="12" customHeight="1">
      <c r="A105" s="14" t="s">
        <v>119</v>
      </c>
      <c r="B105" s="148" t="s">
        <v>360</v>
      </c>
      <c r="C105" s="308">
        <v>573000</v>
      </c>
    </row>
    <row r="106" spans="1:3" ht="12" customHeight="1">
      <c r="A106" s="14" t="s">
        <v>185</v>
      </c>
      <c r="B106" s="148" t="s">
        <v>361</v>
      </c>
      <c r="C106" s="308"/>
    </row>
    <row r="107" spans="1:3" ht="12" customHeight="1">
      <c r="A107" s="14" t="s">
        <v>355</v>
      </c>
      <c r="B107" s="149" t="s">
        <v>362</v>
      </c>
      <c r="C107" s="308"/>
    </row>
    <row r="108" spans="1:3" ht="12" customHeight="1">
      <c r="A108" s="13" t="s">
        <v>356</v>
      </c>
      <c r="B108" s="150" t="s">
        <v>363</v>
      </c>
      <c r="C108" s="308"/>
    </row>
    <row r="109" spans="1:3" ht="12" customHeight="1">
      <c r="A109" s="14" t="s">
        <v>448</v>
      </c>
      <c r="B109" s="150" t="s">
        <v>364</v>
      </c>
      <c r="C109" s="308"/>
    </row>
    <row r="110" spans="1:3" ht="12" customHeight="1">
      <c r="A110" s="16" t="s">
        <v>449</v>
      </c>
      <c r="B110" s="150" t="s">
        <v>365</v>
      </c>
      <c r="C110" s="308">
        <v>227000</v>
      </c>
    </row>
    <row r="111" spans="1:3" ht="12" customHeight="1">
      <c r="A111" s="14" t="s">
        <v>453</v>
      </c>
      <c r="B111" s="11" t="s">
        <v>50</v>
      </c>
      <c r="C111" s="306">
        <v>12689000</v>
      </c>
    </row>
    <row r="112" spans="1:3" ht="12" customHeight="1">
      <c r="A112" s="14" t="s">
        <v>454</v>
      </c>
      <c r="B112" s="8" t="s">
        <v>456</v>
      </c>
      <c r="C112" s="306">
        <v>10119000</v>
      </c>
    </row>
    <row r="113" spans="1:3" ht="12" customHeight="1" thickBot="1">
      <c r="A113" s="18" t="s">
        <v>455</v>
      </c>
      <c r="B113" s="491" t="s">
        <v>457</v>
      </c>
      <c r="C113" s="312">
        <v>2570000</v>
      </c>
    </row>
    <row r="114" spans="1:3" ht="12" customHeight="1" thickBot="1">
      <c r="A114" s="488" t="s">
        <v>19</v>
      </c>
      <c r="B114" s="489" t="s">
        <v>366</v>
      </c>
      <c r="C114" s="490">
        <f>+C115+C117+C119</f>
        <v>711686000</v>
      </c>
    </row>
    <row r="115" spans="1:3" ht="12" customHeight="1">
      <c r="A115" s="15" t="s">
        <v>105</v>
      </c>
      <c r="B115" s="8" t="s">
        <v>226</v>
      </c>
      <c r="C115" s="307">
        <v>673625000</v>
      </c>
    </row>
    <row r="116" spans="1:3" ht="12" customHeight="1">
      <c r="A116" s="15" t="s">
        <v>106</v>
      </c>
      <c r="B116" s="12" t="s">
        <v>370</v>
      </c>
      <c r="C116" s="307">
        <v>13815000</v>
      </c>
    </row>
    <row r="117" spans="1:3" ht="12" customHeight="1">
      <c r="A117" s="15" t="s">
        <v>107</v>
      </c>
      <c r="B117" s="12" t="s">
        <v>186</v>
      </c>
      <c r="C117" s="306">
        <v>28862000</v>
      </c>
    </row>
    <row r="118" spans="1:3" ht="12" customHeight="1">
      <c r="A118" s="15" t="s">
        <v>108</v>
      </c>
      <c r="B118" s="12" t="s">
        <v>371</v>
      </c>
      <c r="C118" s="275">
        <v>28862000</v>
      </c>
    </row>
    <row r="119" spans="1:3" ht="12" customHeight="1">
      <c r="A119" s="15" t="s">
        <v>109</v>
      </c>
      <c r="B119" s="301" t="s">
        <v>229</v>
      </c>
      <c r="C119" s="275">
        <v>9199000</v>
      </c>
    </row>
    <row r="120" spans="1:3" ht="12" customHeight="1">
      <c r="A120" s="15" t="s">
        <v>118</v>
      </c>
      <c r="B120" s="300" t="s">
        <v>435</v>
      </c>
      <c r="C120" s="275"/>
    </row>
    <row r="121" spans="1:3" ht="12" customHeight="1">
      <c r="A121" s="15" t="s">
        <v>120</v>
      </c>
      <c r="B121" s="423" t="s">
        <v>376</v>
      </c>
      <c r="C121" s="275"/>
    </row>
    <row r="122" spans="1:3" ht="15.75">
      <c r="A122" s="15" t="s">
        <v>187</v>
      </c>
      <c r="B122" s="149" t="s">
        <v>359</v>
      </c>
      <c r="C122" s="275"/>
    </row>
    <row r="123" spans="1:3" ht="12" customHeight="1">
      <c r="A123" s="15" t="s">
        <v>188</v>
      </c>
      <c r="B123" s="149" t="s">
        <v>375</v>
      </c>
      <c r="C123" s="275"/>
    </row>
    <row r="124" spans="1:3" ht="12" customHeight="1">
      <c r="A124" s="15" t="s">
        <v>189</v>
      </c>
      <c r="B124" s="149" t="s">
        <v>374</v>
      </c>
      <c r="C124" s="275"/>
    </row>
    <row r="125" spans="1:3" ht="12" customHeight="1">
      <c r="A125" s="15" t="s">
        <v>367</v>
      </c>
      <c r="B125" s="149" t="s">
        <v>362</v>
      </c>
      <c r="C125" s="275"/>
    </row>
    <row r="126" spans="1:3" ht="12" customHeight="1">
      <c r="A126" s="15" t="s">
        <v>368</v>
      </c>
      <c r="B126" s="149" t="s">
        <v>373</v>
      </c>
      <c r="C126" s="275"/>
    </row>
    <row r="127" spans="1:3" ht="16.5" thickBot="1">
      <c r="A127" s="13" t="s">
        <v>369</v>
      </c>
      <c r="B127" s="149" t="s">
        <v>372</v>
      </c>
      <c r="C127" s="277">
        <v>9199000</v>
      </c>
    </row>
    <row r="128" spans="1:3" ht="12" customHeight="1" thickBot="1">
      <c r="A128" s="20" t="s">
        <v>20</v>
      </c>
      <c r="B128" s="137" t="s">
        <v>458</v>
      </c>
      <c r="C128" s="304">
        <f>+C93+C114</f>
        <v>1201439537</v>
      </c>
    </row>
    <row r="129" spans="1:3" ht="12" customHeight="1" thickBot="1">
      <c r="A129" s="20" t="s">
        <v>21</v>
      </c>
      <c r="B129" s="137" t="s">
        <v>459</v>
      </c>
      <c r="C129" s="304">
        <f>+C130+C131+C132</f>
        <v>6075000</v>
      </c>
    </row>
    <row r="130" spans="1:3" ht="12" customHeight="1">
      <c r="A130" s="15" t="s">
        <v>267</v>
      </c>
      <c r="B130" s="12" t="s">
        <v>466</v>
      </c>
      <c r="C130" s="275">
        <v>6075000</v>
      </c>
    </row>
    <row r="131" spans="1:3" ht="12" customHeight="1">
      <c r="A131" s="15" t="s">
        <v>270</v>
      </c>
      <c r="B131" s="12" t="s">
        <v>467</v>
      </c>
      <c r="C131" s="275"/>
    </row>
    <row r="132" spans="1:3" ht="12" customHeight="1" thickBot="1">
      <c r="A132" s="13" t="s">
        <v>271</v>
      </c>
      <c r="B132" s="12" t="s">
        <v>468</v>
      </c>
      <c r="C132" s="275"/>
    </row>
    <row r="133" spans="1:3" ht="12" customHeight="1" thickBot="1">
      <c r="A133" s="20" t="s">
        <v>22</v>
      </c>
      <c r="B133" s="137" t="s">
        <v>460</v>
      </c>
      <c r="C133" s="304">
        <f>SUM(C134:C139)</f>
        <v>0</v>
      </c>
    </row>
    <row r="134" spans="1:3" ht="12" customHeight="1">
      <c r="A134" s="15" t="s">
        <v>92</v>
      </c>
      <c r="B134" s="9" t="s">
        <v>469</v>
      </c>
      <c r="C134" s="275"/>
    </row>
    <row r="135" spans="1:3" ht="12" customHeight="1">
      <c r="A135" s="15" t="s">
        <v>93</v>
      </c>
      <c r="B135" s="9" t="s">
        <v>461</v>
      </c>
      <c r="C135" s="275"/>
    </row>
    <row r="136" spans="1:3" ht="12" customHeight="1">
      <c r="A136" s="15" t="s">
        <v>94</v>
      </c>
      <c r="B136" s="9" t="s">
        <v>462</v>
      </c>
      <c r="C136" s="275"/>
    </row>
    <row r="137" spans="1:3" ht="12" customHeight="1">
      <c r="A137" s="15" t="s">
        <v>174</v>
      </c>
      <c r="B137" s="9" t="s">
        <v>463</v>
      </c>
      <c r="C137" s="275"/>
    </row>
    <row r="138" spans="1:3" ht="12" customHeight="1">
      <c r="A138" s="15" t="s">
        <v>175</v>
      </c>
      <c r="B138" s="9" t="s">
        <v>464</v>
      </c>
      <c r="C138" s="275"/>
    </row>
    <row r="139" spans="1:3" ht="12" customHeight="1" thickBot="1">
      <c r="A139" s="13" t="s">
        <v>176</v>
      </c>
      <c r="B139" s="9" t="s">
        <v>465</v>
      </c>
      <c r="C139" s="275"/>
    </row>
    <row r="140" spans="1:3" ht="12" customHeight="1" thickBot="1">
      <c r="A140" s="20" t="s">
        <v>23</v>
      </c>
      <c r="B140" s="137" t="s">
        <v>473</v>
      </c>
      <c r="C140" s="310">
        <f>+C141+C142+C143+C144</f>
        <v>7836463</v>
      </c>
    </row>
    <row r="141" spans="1:3" ht="12" customHeight="1">
      <c r="A141" s="15" t="s">
        <v>95</v>
      </c>
      <c r="B141" s="9" t="s">
        <v>377</v>
      </c>
      <c r="C141" s="275"/>
    </row>
    <row r="142" spans="1:3" ht="12" customHeight="1">
      <c r="A142" s="15" t="s">
        <v>96</v>
      </c>
      <c r="B142" s="9" t="s">
        <v>378</v>
      </c>
      <c r="C142" s="275">
        <v>7836463</v>
      </c>
    </row>
    <row r="143" spans="1:3" ht="12" customHeight="1">
      <c r="A143" s="15" t="s">
        <v>291</v>
      </c>
      <c r="B143" s="9" t="s">
        <v>474</v>
      </c>
      <c r="C143" s="275"/>
    </row>
    <row r="144" spans="1:3" ht="12" customHeight="1" thickBot="1">
      <c r="A144" s="13" t="s">
        <v>292</v>
      </c>
      <c r="B144" s="7" t="s">
        <v>397</v>
      </c>
      <c r="C144" s="275"/>
    </row>
    <row r="145" spans="1:3" ht="12" customHeight="1" thickBot="1">
      <c r="A145" s="20" t="s">
        <v>24</v>
      </c>
      <c r="B145" s="137" t="s">
        <v>475</v>
      </c>
      <c r="C145" s="313">
        <f>SUM(C146:C150)</f>
        <v>0</v>
      </c>
    </row>
    <row r="146" spans="1:3" ht="12" customHeight="1">
      <c r="A146" s="15" t="s">
        <v>97</v>
      </c>
      <c r="B146" s="9" t="s">
        <v>470</v>
      </c>
      <c r="C146" s="275"/>
    </row>
    <row r="147" spans="1:3" ht="12" customHeight="1">
      <c r="A147" s="15" t="s">
        <v>98</v>
      </c>
      <c r="B147" s="9" t="s">
        <v>477</v>
      </c>
      <c r="C147" s="275"/>
    </row>
    <row r="148" spans="1:3" ht="12" customHeight="1">
      <c r="A148" s="15" t="s">
        <v>303</v>
      </c>
      <c r="B148" s="9" t="s">
        <v>472</v>
      </c>
      <c r="C148" s="275"/>
    </row>
    <row r="149" spans="1:3" ht="12" customHeight="1">
      <c r="A149" s="15" t="s">
        <v>304</v>
      </c>
      <c r="B149" s="9" t="s">
        <v>478</v>
      </c>
      <c r="C149" s="275"/>
    </row>
    <row r="150" spans="1:3" ht="12" customHeight="1" thickBot="1">
      <c r="A150" s="15" t="s">
        <v>476</v>
      </c>
      <c r="B150" s="9" t="s">
        <v>479</v>
      </c>
      <c r="C150" s="275"/>
    </row>
    <row r="151" spans="1:3" ht="12" customHeight="1" thickBot="1">
      <c r="A151" s="20" t="s">
        <v>25</v>
      </c>
      <c r="B151" s="137" t="s">
        <v>480</v>
      </c>
      <c r="C151" s="492"/>
    </row>
    <row r="152" spans="1:3" ht="12" customHeight="1" thickBot="1">
      <c r="A152" s="20" t="s">
        <v>26</v>
      </c>
      <c r="B152" s="137" t="s">
        <v>481</v>
      </c>
      <c r="C152" s="492"/>
    </row>
    <row r="153" spans="1:9" ht="15" customHeight="1" thickBot="1">
      <c r="A153" s="20" t="s">
        <v>27</v>
      </c>
      <c r="B153" s="137" t="s">
        <v>483</v>
      </c>
      <c r="C153" s="433">
        <f>+C129+C133+C140+C145+C151+C152</f>
        <v>13911463</v>
      </c>
      <c r="F153" s="45"/>
      <c r="G153" s="138"/>
      <c r="H153" s="138"/>
      <c r="I153" s="138"/>
    </row>
    <row r="154" spans="1:3" s="1" customFormat="1" ht="12.75" customHeight="1" thickBot="1">
      <c r="A154" s="302" t="s">
        <v>28</v>
      </c>
      <c r="B154" s="392" t="s">
        <v>482</v>
      </c>
      <c r="C154" s="433">
        <f>+C128+C153</f>
        <v>1215351000</v>
      </c>
    </row>
    <row r="155" ht="7.5" customHeight="1"/>
    <row r="156" spans="1:3" ht="15.75">
      <c r="A156" s="589" t="s">
        <v>379</v>
      </c>
      <c r="B156" s="589"/>
      <c r="C156" s="589"/>
    </row>
    <row r="157" spans="1:3" ht="15" customHeight="1" thickBot="1">
      <c r="A157" s="587" t="s">
        <v>154</v>
      </c>
      <c r="B157" s="587"/>
      <c r="C157" s="314" t="s">
        <v>227</v>
      </c>
    </row>
    <row r="158" spans="1:3" ht="13.5" customHeight="1" thickBot="1">
      <c r="A158" s="20">
        <v>1</v>
      </c>
      <c r="B158" s="28" t="s">
        <v>484</v>
      </c>
      <c r="C158" s="304">
        <f>+C62-C128</f>
        <v>-212062537</v>
      </c>
    </row>
    <row r="159" spans="1:3" ht="27.75" customHeight="1" thickBot="1">
      <c r="A159" s="20" t="s">
        <v>19</v>
      </c>
      <c r="B159" s="28" t="s">
        <v>490</v>
      </c>
      <c r="C159" s="304">
        <f>+C86-C153</f>
        <v>212062537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2019. ÉVI KÖLTSÉGVETÉS
KÖTELEZŐ FELADATAINAK MÉRLEGE &amp;R&amp;"Times New Roman CE,Félkövér dőlt"&amp;11 1.2. melléklet a 3/2019. (III. 8.)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49">
      <selection activeCell="C1" sqref="C1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613</v>
      </c>
    </row>
    <row r="2" spans="1:3" s="100" customFormat="1" ht="25.5" customHeight="1">
      <c r="A2" s="417" t="s">
        <v>203</v>
      </c>
      <c r="B2" s="363" t="s">
        <v>561</v>
      </c>
      <c r="C2" s="377" t="s">
        <v>60</v>
      </c>
    </row>
    <row r="3" spans="1:3" s="100" customFormat="1" ht="24.75" thickBot="1">
      <c r="A3" s="455" t="s">
        <v>202</v>
      </c>
      <c r="B3" s="364" t="s">
        <v>425</v>
      </c>
      <c r="C3" s="378" t="s">
        <v>61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/>
    </row>
    <row r="11" spans="1:3" s="102" customFormat="1" ht="12" customHeight="1">
      <c r="A11" s="457" t="s">
        <v>101</v>
      </c>
      <c r="B11" s="8" t="s">
        <v>282</v>
      </c>
      <c r="C11" s="322"/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/>
    </row>
    <row r="14" spans="1:3" s="102" customFormat="1" ht="12" customHeight="1">
      <c r="A14" s="457" t="s">
        <v>103</v>
      </c>
      <c r="B14" s="8" t="s">
        <v>406</v>
      </c>
      <c r="C14" s="322"/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/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527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/>
    </row>
    <row r="26" spans="1:3" s="103" customFormat="1" ht="12" customHeight="1" thickBot="1">
      <c r="A26" s="40" t="s">
        <v>21</v>
      </c>
      <c r="B26" s="137" t="s">
        <v>528</v>
      </c>
      <c r="C26" s="324">
        <f>+C27+C28+C29</f>
        <v>0</v>
      </c>
    </row>
    <row r="27" spans="1:3" s="103" customFormat="1" ht="12" customHeight="1">
      <c r="A27" s="458" t="s">
        <v>267</v>
      </c>
      <c r="B27" s="459" t="s">
        <v>262</v>
      </c>
      <c r="C27" s="83"/>
    </row>
    <row r="28" spans="1:3" s="103" customFormat="1" ht="12" customHeight="1">
      <c r="A28" s="458" t="s">
        <v>270</v>
      </c>
      <c r="B28" s="459" t="s">
        <v>409</v>
      </c>
      <c r="C28" s="322"/>
    </row>
    <row r="29" spans="1:3" s="103" customFormat="1" ht="12" customHeight="1">
      <c r="A29" s="458" t="s">
        <v>271</v>
      </c>
      <c r="B29" s="460" t="s">
        <v>412</v>
      </c>
      <c r="C29" s="322"/>
    </row>
    <row r="30" spans="1:3" s="103" customFormat="1" ht="12" customHeight="1" thickBot="1">
      <c r="A30" s="457" t="s">
        <v>272</v>
      </c>
      <c r="B30" s="147" t="s">
        <v>529</v>
      </c>
      <c r="C30" s="90"/>
    </row>
    <row r="31" spans="1:3" s="103" customFormat="1" ht="12" customHeight="1" thickBot="1">
      <c r="A31" s="40" t="s">
        <v>22</v>
      </c>
      <c r="B31" s="137" t="s">
        <v>413</v>
      </c>
      <c r="C31" s="324">
        <f>+C32+C33+C34</f>
        <v>0</v>
      </c>
    </row>
    <row r="32" spans="1:3" s="103" customFormat="1" ht="12" customHeight="1">
      <c r="A32" s="458" t="s">
        <v>92</v>
      </c>
      <c r="B32" s="459" t="s">
        <v>294</v>
      </c>
      <c r="C32" s="83"/>
    </row>
    <row r="33" spans="1:3" s="103" customFormat="1" ht="12" customHeight="1">
      <c r="A33" s="458" t="s">
        <v>93</v>
      </c>
      <c r="B33" s="460" t="s">
        <v>295</v>
      </c>
      <c r="C33" s="325"/>
    </row>
    <row r="34" spans="1:3" s="103" customFormat="1" ht="12" customHeight="1" thickBot="1">
      <c r="A34" s="457" t="s">
        <v>94</v>
      </c>
      <c r="B34" s="147" t="s">
        <v>296</v>
      </c>
      <c r="C34" s="90"/>
    </row>
    <row r="35" spans="1:3" s="102" customFormat="1" ht="12" customHeight="1" thickBot="1">
      <c r="A35" s="40" t="s">
        <v>23</v>
      </c>
      <c r="B35" s="137" t="s">
        <v>382</v>
      </c>
      <c r="C35" s="349"/>
    </row>
    <row r="36" spans="1:3" s="102" customFormat="1" ht="12" customHeight="1" thickBot="1">
      <c r="A36" s="40" t="s">
        <v>24</v>
      </c>
      <c r="B36" s="137" t="s">
        <v>414</v>
      </c>
      <c r="C36" s="370"/>
    </row>
    <row r="37" spans="1:3" s="102" customFormat="1" ht="12" customHeight="1" thickBot="1">
      <c r="A37" s="39" t="s">
        <v>25</v>
      </c>
      <c r="B37" s="137" t="s">
        <v>415</v>
      </c>
      <c r="C37" s="371">
        <f>+C8+C20+C25+C26+C31+C35+C36</f>
        <v>0</v>
      </c>
    </row>
    <row r="38" spans="1:3" s="102" customFormat="1" ht="12" customHeight="1" thickBot="1">
      <c r="A38" s="245" t="s">
        <v>26</v>
      </c>
      <c r="B38" s="137" t="s">
        <v>416</v>
      </c>
      <c r="C38" s="371"/>
    </row>
    <row r="39" spans="1:3" s="102" customFormat="1" ht="12" customHeight="1">
      <c r="A39" s="458" t="s">
        <v>417</v>
      </c>
      <c r="B39" s="459" t="s">
        <v>235</v>
      </c>
      <c r="C39" s="83"/>
    </row>
    <row r="40" spans="1:3" s="102" customFormat="1" ht="12" customHeight="1">
      <c r="A40" s="458" t="s">
        <v>418</v>
      </c>
      <c r="B40" s="460" t="s">
        <v>2</v>
      </c>
      <c r="C40" s="325"/>
    </row>
    <row r="41" spans="1:3" s="103" customFormat="1" ht="12" customHeight="1" thickBot="1">
      <c r="A41" s="457" t="s">
        <v>419</v>
      </c>
      <c r="B41" s="147" t="s">
        <v>420</v>
      </c>
      <c r="C41" s="90"/>
    </row>
    <row r="42" spans="1:3" s="103" customFormat="1" ht="15" customHeight="1" thickBot="1">
      <c r="A42" s="245" t="s">
        <v>27</v>
      </c>
      <c r="B42" s="246" t="s">
        <v>421</v>
      </c>
      <c r="C42" s="374">
        <f>+C37+C38</f>
        <v>0</v>
      </c>
    </row>
    <row r="43" spans="1:3" s="103" customFormat="1" ht="15" customHeight="1">
      <c r="A43" s="247"/>
      <c r="B43" s="248"/>
      <c r="C43" s="372"/>
    </row>
    <row r="44" spans="1:3" ht="13.5" thickBot="1">
      <c r="A44" s="249"/>
      <c r="B44" s="250"/>
      <c r="C44" s="373"/>
    </row>
    <row r="45" spans="1:3" s="71" customFormat="1" ht="16.5" customHeight="1" thickBot="1">
      <c r="A45" s="251"/>
      <c r="B45" s="252" t="s">
        <v>58</v>
      </c>
      <c r="C45" s="374"/>
    </row>
    <row r="46" spans="1:3" s="104" customFormat="1" ht="12" customHeight="1" thickBot="1">
      <c r="A46" s="40" t="s">
        <v>18</v>
      </c>
      <c r="B46" s="137" t="s">
        <v>422</v>
      </c>
      <c r="C46" s="324">
        <f>SUM(C47:C51)</f>
        <v>0</v>
      </c>
    </row>
    <row r="47" spans="1:3" ht="12" customHeight="1">
      <c r="A47" s="457" t="s">
        <v>99</v>
      </c>
      <c r="B47" s="9" t="s">
        <v>49</v>
      </c>
      <c r="C47" s="83"/>
    </row>
    <row r="48" spans="1:3" ht="12" customHeight="1">
      <c r="A48" s="457" t="s">
        <v>100</v>
      </c>
      <c r="B48" s="8" t="s">
        <v>182</v>
      </c>
      <c r="C48" s="86"/>
    </row>
    <row r="49" spans="1:3" ht="12" customHeight="1">
      <c r="A49" s="457" t="s">
        <v>101</v>
      </c>
      <c r="B49" s="8" t="s">
        <v>141</v>
      </c>
      <c r="C49" s="86"/>
    </row>
    <row r="50" spans="1:3" ht="12" customHeight="1">
      <c r="A50" s="457" t="s">
        <v>102</v>
      </c>
      <c r="B50" s="8" t="s">
        <v>183</v>
      </c>
      <c r="C50" s="86"/>
    </row>
    <row r="51" spans="1:3" ht="12" customHeight="1" thickBot="1">
      <c r="A51" s="457" t="s">
        <v>149</v>
      </c>
      <c r="B51" s="8" t="s">
        <v>184</v>
      </c>
      <c r="C51" s="86"/>
    </row>
    <row r="52" spans="1:3" ht="12" customHeight="1" thickBot="1">
      <c r="A52" s="40" t="s">
        <v>19</v>
      </c>
      <c r="B52" s="137" t="s">
        <v>423</v>
      </c>
      <c r="C52" s="324">
        <f>SUM(C53:C55)</f>
        <v>0</v>
      </c>
    </row>
    <row r="53" spans="1:3" s="104" customFormat="1" ht="12" customHeight="1">
      <c r="A53" s="457" t="s">
        <v>105</v>
      </c>
      <c r="B53" s="9" t="s">
        <v>226</v>
      </c>
      <c r="C53" s="83"/>
    </row>
    <row r="54" spans="1:3" ht="12" customHeight="1">
      <c r="A54" s="457" t="s">
        <v>106</v>
      </c>
      <c r="B54" s="8" t="s">
        <v>186</v>
      </c>
      <c r="C54" s="86"/>
    </row>
    <row r="55" spans="1:3" ht="12" customHeight="1">
      <c r="A55" s="457" t="s">
        <v>107</v>
      </c>
      <c r="B55" s="8" t="s">
        <v>59</v>
      </c>
      <c r="C55" s="86"/>
    </row>
    <row r="56" spans="1:3" ht="12" customHeight="1" thickBot="1">
      <c r="A56" s="457" t="s">
        <v>108</v>
      </c>
      <c r="B56" s="8" t="s">
        <v>530</v>
      </c>
      <c r="C56" s="86"/>
    </row>
    <row r="57" spans="1:3" ht="15" customHeight="1" thickBot="1">
      <c r="A57" s="40" t="s">
        <v>20</v>
      </c>
      <c r="B57" s="137" t="s">
        <v>13</v>
      </c>
      <c r="C57" s="349"/>
    </row>
    <row r="58" spans="1:3" ht="13.5" thickBot="1">
      <c r="A58" s="40" t="s">
        <v>21</v>
      </c>
      <c r="B58" s="253" t="s">
        <v>537</v>
      </c>
      <c r="C58" s="375">
        <f>+C46+C52+C57</f>
        <v>0</v>
      </c>
    </row>
    <row r="59" ht="15" customHeight="1" thickBot="1">
      <c r="C59" s="376"/>
    </row>
    <row r="60" spans="1:3" ht="14.25" customHeight="1" thickBot="1">
      <c r="A60" s="255" t="s">
        <v>525</v>
      </c>
      <c r="B60" s="256"/>
      <c r="C60" s="134">
        <v>0</v>
      </c>
    </row>
    <row r="61" spans="1:3" ht="13.5" thickBot="1">
      <c r="A61" s="255" t="s">
        <v>205</v>
      </c>
      <c r="B61" s="256"/>
      <c r="C61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10" zoomScaleNormal="110" workbookViewId="0" topLeftCell="A43">
      <selection activeCell="D53" sqref="D53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615</v>
      </c>
    </row>
    <row r="2" spans="1:3" s="100" customFormat="1" ht="25.5" customHeight="1">
      <c r="A2" s="417" t="s">
        <v>203</v>
      </c>
      <c r="B2" s="363" t="s">
        <v>561</v>
      </c>
      <c r="C2" s="377" t="s">
        <v>60</v>
      </c>
    </row>
    <row r="3" spans="1:3" s="100" customFormat="1" ht="24.75" thickBot="1">
      <c r="A3" s="455" t="s">
        <v>202</v>
      </c>
      <c r="B3" s="364" t="s">
        <v>538</v>
      </c>
      <c r="C3" s="378" t="s">
        <v>438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88000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/>
    </row>
    <row r="11" spans="1:3" s="102" customFormat="1" ht="12" customHeight="1">
      <c r="A11" s="457" t="s">
        <v>101</v>
      </c>
      <c r="B11" s="8" t="s">
        <v>282</v>
      </c>
      <c r="C11" s="322">
        <v>62000</v>
      </c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/>
    </row>
    <row r="14" spans="1:3" s="102" customFormat="1" ht="12" customHeight="1">
      <c r="A14" s="457" t="s">
        <v>103</v>
      </c>
      <c r="B14" s="8" t="s">
        <v>406</v>
      </c>
      <c r="C14" s="322">
        <v>25000</v>
      </c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>
        <v>1000</v>
      </c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527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>
        <v>30000</v>
      </c>
    </row>
    <row r="26" spans="1:3" s="103" customFormat="1" ht="12" customHeight="1" thickBot="1">
      <c r="A26" s="40" t="s">
        <v>21</v>
      </c>
      <c r="B26" s="137" t="s">
        <v>528</v>
      </c>
      <c r="C26" s="324">
        <f>+C27+C28+C29</f>
        <v>0</v>
      </c>
    </row>
    <row r="27" spans="1:3" s="103" customFormat="1" ht="12" customHeight="1">
      <c r="A27" s="458" t="s">
        <v>267</v>
      </c>
      <c r="B27" s="459" t="s">
        <v>262</v>
      </c>
      <c r="C27" s="83"/>
    </row>
    <row r="28" spans="1:3" s="103" customFormat="1" ht="12" customHeight="1">
      <c r="A28" s="458" t="s">
        <v>270</v>
      </c>
      <c r="B28" s="459" t="s">
        <v>409</v>
      </c>
      <c r="C28" s="322"/>
    </row>
    <row r="29" spans="1:3" s="103" customFormat="1" ht="12" customHeight="1">
      <c r="A29" s="458" t="s">
        <v>271</v>
      </c>
      <c r="B29" s="460" t="s">
        <v>412</v>
      </c>
      <c r="C29" s="322"/>
    </row>
    <row r="30" spans="1:3" s="103" customFormat="1" ht="12" customHeight="1" thickBot="1">
      <c r="A30" s="457" t="s">
        <v>272</v>
      </c>
      <c r="B30" s="147" t="s">
        <v>529</v>
      </c>
      <c r="C30" s="90"/>
    </row>
    <row r="31" spans="1:3" s="103" customFormat="1" ht="12" customHeight="1" thickBot="1">
      <c r="A31" s="40" t="s">
        <v>22</v>
      </c>
      <c r="B31" s="137" t="s">
        <v>413</v>
      </c>
      <c r="C31" s="324">
        <f>+C32+C33+C34</f>
        <v>0</v>
      </c>
    </row>
    <row r="32" spans="1:3" s="103" customFormat="1" ht="12" customHeight="1">
      <c r="A32" s="458" t="s">
        <v>92</v>
      </c>
      <c r="B32" s="459" t="s">
        <v>294</v>
      </c>
      <c r="C32" s="83"/>
    </row>
    <row r="33" spans="1:3" s="103" customFormat="1" ht="12" customHeight="1">
      <c r="A33" s="458" t="s">
        <v>93</v>
      </c>
      <c r="B33" s="460" t="s">
        <v>295</v>
      </c>
      <c r="C33" s="325"/>
    </row>
    <row r="34" spans="1:3" s="103" customFormat="1" ht="12" customHeight="1" thickBot="1">
      <c r="A34" s="457" t="s">
        <v>94</v>
      </c>
      <c r="B34" s="147" t="s">
        <v>296</v>
      </c>
      <c r="C34" s="90"/>
    </row>
    <row r="35" spans="1:3" s="102" customFormat="1" ht="12" customHeight="1" thickBot="1">
      <c r="A35" s="40" t="s">
        <v>23</v>
      </c>
      <c r="B35" s="137" t="s">
        <v>382</v>
      </c>
      <c r="C35" s="349"/>
    </row>
    <row r="36" spans="1:3" s="102" customFormat="1" ht="12" customHeight="1" thickBot="1">
      <c r="A36" s="40" t="s">
        <v>24</v>
      </c>
      <c r="B36" s="137" t="s">
        <v>414</v>
      </c>
      <c r="C36" s="370"/>
    </row>
    <row r="37" spans="1:3" s="102" customFormat="1" ht="12" customHeight="1" thickBot="1">
      <c r="A37" s="39" t="s">
        <v>25</v>
      </c>
      <c r="B37" s="137" t="s">
        <v>415</v>
      </c>
      <c r="C37" s="371">
        <f>+C8+C20+C25+C26+C31+C35+C36</f>
        <v>118000</v>
      </c>
    </row>
    <row r="38" spans="1:3" s="102" customFormat="1" ht="12" customHeight="1" thickBot="1">
      <c r="A38" s="245" t="s">
        <v>26</v>
      </c>
      <c r="B38" s="137" t="s">
        <v>416</v>
      </c>
      <c r="C38" s="371">
        <f>+C39+C40+C41</f>
        <v>44848000</v>
      </c>
    </row>
    <row r="39" spans="1:3" s="102" customFormat="1" ht="12" customHeight="1">
      <c r="A39" s="458" t="s">
        <v>417</v>
      </c>
      <c r="B39" s="459" t="s">
        <v>235</v>
      </c>
      <c r="C39" s="83"/>
    </row>
    <row r="40" spans="1:3" s="102" customFormat="1" ht="12" customHeight="1">
      <c r="A40" s="458" t="s">
        <v>418</v>
      </c>
      <c r="B40" s="460" t="s">
        <v>2</v>
      </c>
      <c r="C40" s="325"/>
    </row>
    <row r="41" spans="1:3" s="103" customFormat="1" ht="12" customHeight="1" thickBot="1">
      <c r="A41" s="457" t="s">
        <v>419</v>
      </c>
      <c r="B41" s="147" t="s">
        <v>420</v>
      </c>
      <c r="C41" s="90">
        <v>44848000</v>
      </c>
    </row>
    <row r="42" spans="1:3" s="103" customFormat="1" ht="15" customHeight="1" thickBot="1">
      <c r="A42" s="245" t="s">
        <v>27</v>
      </c>
      <c r="B42" s="246" t="s">
        <v>421</v>
      </c>
      <c r="C42" s="374">
        <f>+C37+C38</f>
        <v>44966000</v>
      </c>
    </row>
    <row r="43" spans="1:3" s="103" customFormat="1" ht="15" customHeight="1">
      <c r="A43" s="247"/>
      <c r="B43" s="248"/>
      <c r="C43" s="372"/>
    </row>
    <row r="44" spans="1:3" ht="13.5" thickBot="1">
      <c r="A44" s="249"/>
      <c r="B44" s="250"/>
      <c r="C44" s="373"/>
    </row>
    <row r="45" spans="1:3" s="71" customFormat="1" ht="16.5" customHeight="1" thickBot="1">
      <c r="A45" s="251"/>
      <c r="B45" s="252" t="s">
        <v>58</v>
      </c>
      <c r="C45" s="374"/>
    </row>
    <row r="46" spans="1:3" s="104" customFormat="1" ht="12" customHeight="1" thickBot="1">
      <c r="A46" s="40" t="s">
        <v>18</v>
      </c>
      <c r="B46" s="137" t="s">
        <v>422</v>
      </c>
      <c r="C46" s="324">
        <f>SUM(C47:C51)</f>
        <v>44966000</v>
      </c>
    </row>
    <row r="47" spans="1:3" ht="12" customHeight="1">
      <c r="A47" s="457" t="s">
        <v>99</v>
      </c>
      <c r="B47" s="9" t="s">
        <v>49</v>
      </c>
      <c r="C47" s="83">
        <v>31119000</v>
      </c>
    </row>
    <row r="48" spans="1:3" ht="12" customHeight="1">
      <c r="A48" s="457" t="s">
        <v>100</v>
      </c>
      <c r="B48" s="8" t="s">
        <v>182</v>
      </c>
      <c r="C48" s="86">
        <v>6133000</v>
      </c>
    </row>
    <row r="49" spans="1:3" ht="12" customHeight="1">
      <c r="A49" s="457" t="s">
        <v>101</v>
      </c>
      <c r="B49" s="8" t="s">
        <v>141</v>
      </c>
      <c r="C49" s="86">
        <v>7714000</v>
      </c>
    </row>
    <row r="50" spans="1:3" ht="12" customHeight="1">
      <c r="A50" s="457" t="s">
        <v>102</v>
      </c>
      <c r="B50" s="8" t="s">
        <v>183</v>
      </c>
      <c r="C50" s="86"/>
    </row>
    <row r="51" spans="1:3" ht="12" customHeight="1" thickBot="1">
      <c r="A51" s="457" t="s">
        <v>149</v>
      </c>
      <c r="B51" s="8" t="s">
        <v>184</v>
      </c>
      <c r="C51" s="86"/>
    </row>
    <row r="52" spans="1:3" ht="12" customHeight="1" thickBot="1">
      <c r="A52" s="40" t="s">
        <v>19</v>
      </c>
      <c r="B52" s="137" t="s">
        <v>423</v>
      </c>
      <c r="C52" s="324">
        <f>SUM(C53:C55)</f>
        <v>0</v>
      </c>
    </row>
    <row r="53" spans="1:3" s="104" customFormat="1" ht="12" customHeight="1">
      <c r="A53" s="457" t="s">
        <v>105</v>
      </c>
      <c r="B53" s="9" t="s">
        <v>226</v>
      </c>
      <c r="C53" s="83"/>
    </row>
    <row r="54" spans="1:3" ht="12" customHeight="1">
      <c r="A54" s="457" t="s">
        <v>106</v>
      </c>
      <c r="B54" s="8" t="s">
        <v>186</v>
      </c>
      <c r="C54" s="86"/>
    </row>
    <row r="55" spans="1:3" ht="12" customHeight="1">
      <c r="A55" s="457" t="s">
        <v>107</v>
      </c>
      <c r="B55" s="8" t="s">
        <v>59</v>
      </c>
      <c r="C55" s="86"/>
    </row>
    <row r="56" spans="1:3" ht="12" customHeight="1" thickBot="1">
      <c r="A56" s="457" t="s">
        <v>108</v>
      </c>
      <c r="B56" s="8" t="s">
        <v>530</v>
      </c>
      <c r="C56" s="86"/>
    </row>
    <row r="57" spans="1:3" ht="15" customHeight="1" thickBot="1">
      <c r="A57" s="40" t="s">
        <v>20</v>
      </c>
      <c r="B57" s="137" t="s">
        <v>13</v>
      </c>
      <c r="C57" s="349"/>
    </row>
    <row r="58" spans="1:3" ht="13.5" thickBot="1">
      <c r="A58" s="40" t="s">
        <v>21</v>
      </c>
      <c r="B58" s="253" t="s">
        <v>537</v>
      </c>
      <c r="C58" s="375">
        <f>+C46+C52+C57</f>
        <v>44966000</v>
      </c>
    </row>
    <row r="59" ht="15" customHeight="1" thickBot="1">
      <c r="C59" s="376"/>
    </row>
    <row r="60" spans="1:3" ht="14.25" customHeight="1" thickBot="1">
      <c r="A60" s="255" t="s">
        <v>525</v>
      </c>
      <c r="B60" s="256"/>
      <c r="C60" s="134">
        <v>7</v>
      </c>
    </row>
    <row r="61" spans="1:3" ht="13.5" thickBot="1">
      <c r="A61" s="255" t="s">
        <v>205</v>
      </c>
      <c r="B61" s="256"/>
      <c r="C61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46">
      <selection activeCell="C64" sqref="C64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616</v>
      </c>
    </row>
    <row r="2" spans="1:3" s="100" customFormat="1" ht="25.5" customHeight="1">
      <c r="A2" s="417" t="s">
        <v>203</v>
      </c>
      <c r="B2" s="363" t="s">
        <v>562</v>
      </c>
      <c r="C2" s="377" t="s">
        <v>61</v>
      </c>
    </row>
    <row r="3" spans="1:3" s="100" customFormat="1" ht="24.75" thickBot="1">
      <c r="A3" s="455" t="s">
        <v>202</v>
      </c>
      <c r="B3" s="364" t="s">
        <v>405</v>
      </c>
      <c r="C3" s="378" t="s">
        <v>54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21331000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>
        <v>800000</v>
      </c>
    </row>
    <row r="11" spans="1:3" s="102" customFormat="1" ht="12" customHeight="1">
      <c r="A11" s="457" t="s">
        <v>101</v>
      </c>
      <c r="B11" s="8" t="s">
        <v>282</v>
      </c>
      <c r="C11" s="322">
        <v>99000</v>
      </c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>
        <v>15896000</v>
      </c>
    </row>
    <row r="14" spans="1:3" s="102" customFormat="1" ht="12" customHeight="1">
      <c r="A14" s="457" t="s">
        <v>103</v>
      </c>
      <c r="B14" s="8" t="s">
        <v>406</v>
      </c>
      <c r="C14" s="322">
        <v>4535000</v>
      </c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>
        <v>1000</v>
      </c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531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/>
    </row>
    <row r="26" spans="1:3" s="103" customFormat="1" ht="12" customHeight="1" thickBot="1">
      <c r="A26" s="40" t="s">
        <v>21</v>
      </c>
      <c r="B26" s="137" t="s">
        <v>411</v>
      </c>
      <c r="C26" s="324">
        <f>+C27+C28</f>
        <v>0</v>
      </c>
    </row>
    <row r="27" spans="1:3" s="103" customFormat="1" ht="12" customHeight="1">
      <c r="A27" s="458" t="s">
        <v>267</v>
      </c>
      <c r="B27" s="459" t="s">
        <v>409</v>
      </c>
      <c r="C27" s="83"/>
    </row>
    <row r="28" spans="1:3" s="103" customFormat="1" ht="12" customHeight="1">
      <c r="A28" s="458" t="s">
        <v>270</v>
      </c>
      <c r="B28" s="460" t="s">
        <v>412</v>
      </c>
      <c r="C28" s="325"/>
    </row>
    <row r="29" spans="1:3" s="103" customFormat="1" ht="12" customHeight="1" thickBot="1">
      <c r="A29" s="457" t="s">
        <v>271</v>
      </c>
      <c r="B29" s="147" t="s">
        <v>532</v>
      </c>
      <c r="C29" s="90"/>
    </row>
    <row r="30" spans="1:3" s="103" customFormat="1" ht="12" customHeight="1" thickBot="1">
      <c r="A30" s="40" t="s">
        <v>22</v>
      </c>
      <c r="B30" s="137" t="s">
        <v>413</v>
      </c>
      <c r="C30" s="324">
        <f>+C31+C32+C33</f>
        <v>0</v>
      </c>
    </row>
    <row r="31" spans="1:3" s="103" customFormat="1" ht="12" customHeight="1">
      <c r="A31" s="458" t="s">
        <v>92</v>
      </c>
      <c r="B31" s="459" t="s">
        <v>294</v>
      </c>
      <c r="C31" s="83"/>
    </row>
    <row r="32" spans="1:3" s="103" customFormat="1" ht="12" customHeight="1">
      <c r="A32" s="458" t="s">
        <v>93</v>
      </c>
      <c r="B32" s="460" t="s">
        <v>295</v>
      </c>
      <c r="C32" s="325"/>
    </row>
    <row r="33" spans="1:3" s="103" customFormat="1" ht="12" customHeight="1" thickBot="1">
      <c r="A33" s="457" t="s">
        <v>94</v>
      </c>
      <c r="B33" s="147" t="s">
        <v>296</v>
      </c>
      <c r="C33" s="90"/>
    </row>
    <row r="34" spans="1:3" s="102" customFormat="1" ht="12" customHeight="1" thickBot="1">
      <c r="A34" s="40" t="s">
        <v>23</v>
      </c>
      <c r="B34" s="137" t="s">
        <v>382</v>
      </c>
      <c r="C34" s="349"/>
    </row>
    <row r="35" spans="1:3" s="102" customFormat="1" ht="12" customHeight="1" thickBot="1">
      <c r="A35" s="40" t="s">
        <v>24</v>
      </c>
      <c r="B35" s="137" t="s">
        <v>414</v>
      </c>
      <c r="C35" s="370"/>
    </row>
    <row r="36" spans="1:3" s="102" customFormat="1" ht="12" customHeight="1" thickBot="1">
      <c r="A36" s="39" t="s">
        <v>25</v>
      </c>
      <c r="B36" s="137" t="s">
        <v>533</v>
      </c>
      <c r="C36" s="371">
        <f>+C8+C20+C25+C26+C30+C34+C35</f>
        <v>21331000</v>
      </c>
    </row>
    <row r="37" spans="1:3" s="102" customFormat="1" ht="12" customHeight="1" thickBot="1">
      <c r="A37" s="245" t="s">
        <v>26</v>
      </c>
      <c r="B37" s="137" t="s">
        <v>416</v>
      </c>
      <c r="C37" s="371">
        <f>+C38+C39+C40</f>
        <v>169361000</v>
      </c>
    </row>
    <row r="38" spans="1:3" s="102" customFormat="1" ht="12" customHeight="1">
      <c r="A38" s="458" t="s">
        <v>417</v>
      </c>
      <c r="B38" s="459" t="s">
        <v>235</v>
      </c>
      <c r="C38" s="83"/>
    </row>
    <row r="39" spans="1:3" s="102" customFormat="1" ht="12" customHeight="1">
      <c r="A39" s="458" t="s">
        <v>418</v>
      </c>
      <c r="B39" s="460" t="s">
        <v>2</v>
      </c>
      <c r="C39" s="325"/>
    </row>
    <row r="40" spans="1:3" s="103" customFormat="1" ht="12" customHeight="1" thickBot="1">
      <c r="A40" s="457" t="s">
        <v>419</v>
      </c>
      <c r="B40" s="147" t="s">
        <v>420</v>
      </c>
      <c r="C40" s="90">
        <v>169361000</v>
      </c>
    </row>
    <row r="41" spans="1:3" s="103" customFormat="1" ht="15" customHeight="1" thickBot="1">
      <c r="A41" s="245" t="s">
        <v>27</v>
      </c>
      <c r="B41" s="246" t="s">
        <v>421</v>
      </c>
      <c r="C41" s="374">
        <f>+C36+C37</f>
        <v>190692000</v>
      </c>
    </row>
    <row r="42" spans="1:3" s="103" customFormat="1" ht="15" customHeight="1">
      <c r="A42" s="247"/>
      <c r="B42" s="248"/>
      <c r="C42" s="372"/>
    </row>
    <row r="43" spans="1:3" ht="13.5" thickBot="1">
      <c r="A43" s="249"/>
      <c r="B43" s="250"/>
      <c r="C43" s="373"/>
    </row>
    <row r="44" spans="1:3" s="71" customFormat="1" ht="16.5" customHeight="1" thickBot="1">
      <c r="A44" s="251"/>
      <c r="B44" s="252" t="s">
        <v>58</v>
      </c>
      <c r="C44" s="374"/>
    </row>
    <row r="45" spans="1:3" s="104" customFormat="1" ht="12" customHeight="1" thickBot="1">
      <c r="A45" s="40" t="s">
        <v>18</v>
      </c>
      <c r="B45" s="137" t="s">
        <v>422</v>
      </c>
      <c r="C45" s="324">
        <f>SUM(C46:C50)</f>
        <v>183072000</v>
      </c>
    </row>
    <row r="46" spans="1:3" ht="12" customHeight="1">
      <c r="A46" s="457" t="s">
        <v>99</v>
      </c>
      <c r="B46" s="9" t="s">
        <v>49</v>
      </c>
      <c r="C46" s="83">
        <v>112926000</v>
      </c>
    </row>
    <row r="47" spans="1:3" ht="12" customHeight="1">
      <c r="A47" s="457" t="s">
        <v>100</v>
      </c>
      <c r="B47" s="8" t="s">
        <v>182</v>
      </c>
      <c r="C47" s="86">
        <v>22702000</v>
      </c>
    </row>
    <row r="48" spans="1:3" ht="12" customHeight="1">
      <c r="A48" s="457" t="s">
        <v>101</v>
      </c>
      <c r="B48" s="8" t="s">
        <v>141</v>
      </c>
      <c r="C48" s="86">
        <v>47444000</v>
      </c>
    </row>
    <row r="49" spans="1:3" ht="12" customHeight="1">
      <c r="A49" s="457" t="s">
        <v>102</v>
      </c>
      <c r="B49" s="8" t="s">
        <v>183</v>
      </c>
      <c r="C49" s="86"/>
    </row>
    <row r="50" spans="1:3" ht="12" customHeight="1" thickBot="1">
      <c r="A50" s="457" t="s">
        <v>149</v>
      </c>
      <c r="B50" s="8" t="s">
        <v>184</v>
      </c>
      <c r="C50" s="86"/>
    </row>
    <row r="51" spans="1:3" ht="12" customHeight="1" thickBot="1">
      <c r="A51" s="40" t="s">
        <v>19</v>
      </c>
      <c r="B51" s="137" t="s">
        <v>423</v>
      </c>
      <c r="C51" s="324">
        <f>SUM(C52:C54)</f>
        <v>7620000</v>
      </c>
    </row>
    <row r="52" spans="1:3" s="104" customFormat="1" ht="12" customHeight="1">
      <c r="A52" s="457" t="s">
        <v>105</v>
      </c>
      <c r="B52" s="9" t="s">
        <v>226</v>
      </c>
      <c r="C52" s="83">
        <v>7620000</v>
      </c>
    </row>
    <row r="53" spans="1:3" ht="12" customHeight="1">
      <c r="A53" s="457" t="s">
        <v>106</v>
      </c>
      <c r="B53" s="8" t="s">
        <v>186</v>
      </c>
      <c r="C53" s="86"/>
    </row>
    <row r="54" spans="1:3" ht="12" customHeight="1">
      <c r="A54" s="457" t="s">
        <v>107</v>
      </c>
      <c r="B54" s="8" t="s">
        <v>59</v>
      </c>
      <c r="C54" s="86"/>
    </row>
    <row r="55" spans="1:3" ht="12" customHeight="1" thickBot="1">
      <c r="A55" s="457" t="s">
        <v>108</v>
      </c>
      <c r="B55" s="8" t="s">
        <v>530</v>
      </c>
      <c r="C55" s="86"/>
    </row>
    <row r="56" spans="1:3" ht="15" customHeight="1" thickBot="1">
      <c r="A56" s="40" t="s">
        <v>20</v>
      </c>
      <c r="B56" s="137" t="s">
        <v>13</v>
      </c>
      <c r="C56" s="349"/>
    </row>
    <row r="57" spans="1:3" ht="13.5" thickBot="1">
      <c r="A57" s="40" t="s">
        <v>21</v>
      </c>
      <c r="B57" s="253" t="s">
        <v>537</v>
      </c>
      <c r="C57" s="375">
        <f>+C45+C51+C56</f>
        <v>190692000</v>
      </c>
    </row>
    <row r="58" ht="15" customHeight="1" thickBot="1">
      <c r="C58" s="376"/>
    </row>
    <row r="59" spans="1:3" ht="14.25" customHeight="1" thickBot="1">
      <c r="A59" s="255" t="s">
        <v>525</v>
      </c>
      <c r="B59" s="256"/>
      <c r="C59" s="134">
        <v>35</v>
      </c>
    </row>
    <row r="60" spans="1:3" ht="13.5" thickBot="1">
      <c r="A60" s="255" t="s">
        <v>205</v>
      </c>
      <c r="B60" s="256"/>
      <c r="C60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10" zoomScaleNormal="110" workbookViewId="0" topLeftCell="A40">
      <selection activeCell="D62" sqref="D62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617</v>
      </c>
    </row>
    <row r="2" spans="1:3" s="100" customFormat="1" ht="25.5" customHeight="1">
      <c r="A2" s="417" t="s">
        <v>203</v>
      </c>
      <c r="B2" s="363" t="s">
        <v>562</v>
      </c>
      <c r="C2" s="377" t="s">
        <v>61</v>
      </c>
    </row>
    <row r="3" spans="1:3" s="100" customFormat="1" ht="24.75" thickBot="1">
      <c r="A3" s="455" t="s">
        <v>202</v>
      </c>
      <c r="B3" s="364" t="s">
        <v>424</v>
      </c>
      <c r="C3" s="378" t="s">
        <v>60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21331000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>
        <v>800000</v>
      </c>
    </row>
    <row r="11" spans="1:3" s="102" customFormat="1" ht="12" customHeight="1">
      <c r="A11" s="457" t="s">
        <v>101</v>
      </c>
      <c r="B11" s="8" t="s">
        <v>282</v>
      </c>
      <c r="C11" s="322">
        <v>99000</v>
      </c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>
        <v>15896000</v>
      </c>
    </row>
    <row r="14" spans="1:3" s="102" customFormat="1" ht="12" customHeight="1">
      <c r="A14" s="457" t="s">
        <v>103</v>
      </c>
      <c r="B14" s="8" t="s">
        <v>406</v>
      </c>
      <c r="C14" s="322">
        <v>4535000</v>
      </c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>
        <v>1000</v>
      </c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531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/>
    </row>
    <row r="26" spans="1:3" s="103" customFormat="1" ht="12" customHeight="1" thickBot="1">
      <c r="A26" s="40" t="s">
        <v>21</v>
      </c>
      <c r="B26" s="137" t="s">
        <v>411</v>
      </c>
      <c r="C26" s="324">
        <f>+C27+C28</f>
        <v>0</v>
      </c>
    </row>
    <row r="27" spans="1:3" s="103" customFormat="1" ht="12" customHeight="1">
      <c r="A27" s="458" t="s">
        <v>267</v>
      </c>
      <c r="B27" s="459" t="s">
        <v>409</v>
      </c>
      <c r="C27" s="83"/>
    </row>
    <row r="28" spans="1:3" s="103" customFormat="1" ht="12" customHeight="1">
      <c r="A28" s="458" t="s">
        <v>270</v>
      </c>
      <c r="B28" s="460" t="s">
        <v>412</v>
      </c>
      <c r="C28" s="325"/>
    </row>
    <row r="29" spans="1:3" s="103" customFormat="1" ht="12" customHeight="1" thickBot="1">
      <c r="A29" s="457" t="s">
        <v>271</v>
      </c>
      <c r="B29" s="147" t="s">
        <v>532</v>
      </c>
      <c r="C29" s="90"/>
    </row>
    <row r="30" spans="1:3" s="103" customFormat="1" ht="12" customHeight="1" thickBot="1">
      <c r="A30" s="40" t="s">
        <v>22</v>
      </c>
      <c r="B30" s="137" t="s">
        <v>413</v>
      </c>
      <c r="C30" s="324">
        <f>+C31+C32+C33</f>
        <v>0</v>
      </c>
    </row>
    <row r="31" spans="1:3" s="103" customFormat="1" ht="12" customHeight="1">
      <c r="A31" s="458" t="s">
        <v>92</v>
      </c>
      <c r="B31" s="459" t="s">
        <v>294</v>
      </c>
      <c r="C31" s="83"/>
    </row>
    <row r="32" spans="1:3" s="103" customFormat="1" ht="12" customHeight="1">
      <c r="A32" s="458" t="s">
        <v>93</v>
      </c>
      <c r="B32" s="460" t="s">
        <v>295</v>
      </c>
      <c r="C32" s="325"/>
    </row>
    <row r="33" spans="1:3" s="103" customFormat="1" ht="12" customHeight="1" thickBot="1">
      <c r="A33" s="457" t="s">
        <v>94</v>
      </c>
      <c r="B33" s="147" t="s">
        <v>296</v>
      </c>
      <c r="C33" s="90"/>
    </row>
    <row r="34" spans="1:3" s="102" customFormat="1" ht="12" customHeight="1" thickBot="1">
      <c r="A34" s="40" t="s">
        <v>23</v>
      </c>
      <c r="B34" s="137" t="s">
        <v>382</v>
      </c>
      <c r="C34" s="349"/>
    </row>
    <row r="35" spans="1:3" s="102" customFormat="1" ht="12" customHeight="1" thickBot="1">
      <c r="A35" s="40" t="s">
        <v>24</v>
      </c>
      <c r="B35" s="137" t="s">
        <v>414</v>
      </c>
      <c r="C35" s="370"/>
    </row>
    <row r="36" spans="1:3" s="102" customFormat="1" ht="12" customHeight="1" thickBot="1">
      <c r="A36" s="39" t="s">
        <v>25</v>
      </c>
      <c r="B36" s="137" t="s">
        <v>533</v>
      </c>
      <c r="C36" s="371">
        <f>+C8+C20+C25+C26+C30+C34+C35</f>
        <v>21331000</v>
      </c>
    </row>
    <row r="37" spans="1:3" s="102" customFormat="1" ht="12" customHeight="1" thickBot="1">
      <c r="A37" s="245" t="s">
        <v>26</v>
      </c>
      <c r="B37" s="137" t="s">
        <v>416</v>
      </c>
      <c r="C37" s="371">
        <f>+C38+C39+C40</f>
        <v>169361000</v>
      </c>
    </row>
    <row r="38" spans="1:3" s="102" customFormat="1" ht="12" customHeight="1">
      <c r="A38" s="458" t="s">
        <v>417</v>
      </c>
      <c r="B38" s="459" t="s">
        <v>235</v>
      </c>
      <c r="C38" s="83"/>
    </row>
    <row r="39" spans="1:3" s="102" customFormat="1" ht="12" customHeight="1">
      <c r="A39" s="458" t="s">
        <v>418</v>
      </c>
      <c r="B39" s="460" t="s">
        <v>2</v>
      </c>
      <c r="C39" s="325"/>
    </row>
    <row r="40" spans="1:3" s="103" customFormat="1" ht="12" customHeight="1" thickBot="1">
      <c r="A40" s="457" t="s">
        <v>419</v>
      </c>
      <c r="B40" s="147" t="s">
        <v>420</v>
      </c>
      <c r="C40" s="90">
        <v>169361000</v>
      </c>
    </row>
    <row r="41" spans="1:3" s="103" customFormat="1" ht="15" customHeight="1" thickBot="1">
      <c r="A41" s="245" t="s">
        <v>27</v>
      </c>
      <c r="B41" s="246" t="s">
        <v>421</v>
      </c>
      <c r="C41" s="374">
        <f>+C36+C37</f>
        <v>190692000</v>
      </c>
    </row>
    <row r="42" spans="1:3" s="103" customFormat="1" ht="15" customHeight="1">
      <c r="A42" s="247"/>
      <c r="B42" s="248"/>
      <c r="C42" s="372"/>
    </row>
    <row r="43" spans="1:3" ht="13.5" thickBot="1">
      <c r="A43" s="249"/>
      <c r="B43" s="250"/>
      <c r="C43" s="373"/>
    </row>
    <row r="44" spans="1:3" s="71" customFormat="1" ht="16.5" customHeight="1" thickBot="1">
      <c r="A44" s="251"/>
      <c r="B44" s="252" t="s">
        <v>58</v>
      </c>
      <c r="C44" s="374"/>
    </row>
    <row r="45" spans="1:3" s="104" customFormat="1" ht="12" customHeight="1" thickBot="1">
      <c r="A45" s="40" t="s">
        <v>18</v>
      </c>
      <c r="B45" s="137" t="s">
        <v>422</v>
      </c>
      <c r="C45" s="324">
        <f>SUM(C46:C50)</f>
        <v>183072000</v>
      </c>
    </row>
    <row r="46" spans="1:3" ht="12" customHeight="1">
      <c r="A46" s="457" t="s">
        <v>99</v>
      </c>
      <c r="B46" s="9" t="s">
        <v>49</v>
      </c>
      <c r="C46" s="83">
        <v>112926000</v>
      </c>
    </row>
    <row r="47" spans="1:3" ht="12" customHeight="1">
      <c r="A47" s="457" t="s">
        <v>100</v>
      </c>
      <c r="B47" s="8" t="s">
        <v>182</v>
      </c>
      <c r="C47" s="86">
        <v>22702000</v>
      </c>
    </row>
    <row r="48" spans="1:3" ht="12" customHeight="1">
      <c r="A48" s="457" t="s">
        <v>101</v>
      </c>
      <c r="B48" s="8" t="s">
        <v>141</v>
      </c>
      <c r="C48" s="86">
        <v>47444000</v>
      </c>
    </row>
    <row r="49" spans="1:3" ht="12" customHeight="1">
      <c r="A49" s="457" t="s">
        <v>102</v>
      </c>
      <c r="B49" s="8" t="s">
        <v>183</v>
      </c>
      <c r="C49" s="86"/>
    </row>
    <row r="50" spans="1:3" ht="12" customHeight="1" thickBot="1">
      <c r="A50" s="457" t="s">
        <v>149</v>
      </c>
      <c r="B50" s="8" t="s">
        <v>184</v>
      </c>
      <c r="C50" s="86"/>
    </row>
    <row r="51" spans="1:3" ht="12" customHeight="1" thickBot="1">
      <c r="A51" s="40" t="s">
        <v>19</v>
      </c>
      <c r="B51" s="137" t="s">
        <v>423</v>
      </c>
      <c r="C51" s="324">
        <f>SUM(C52:C54)</f>
        <v>7620000</v>
      </c>
    </row>
    <row r="52" spans="1:3" s="104" customFormat="1" ht="12" customHeight="1">
      <c r="A52" s="457" t="s">
        <v>105</v>
      </c>
      <c r="B52" s="9" t="s">
        <v>226</v>
      </c>
      <c r="C52" s="83">
        <v>7620000</v>
      </c>
    </row>
    <row r="53" spans="1:3" ht="12" customHeight="1">
      <c r="A53" s="457" t="s">
        <v>106</v>
      </c>
      <c r="B53" s="8" t="s">
        <v>186</v>
      </c>
      <c r="C53" s="86"/>
    </row>
    <row r="54" spans="1:3" ht="12" customHeight="1">
      <c r="A54" s="457" t="s">
        <v>107</v>
      </c>
      <c r="B54" s="8" t="s">
        <v>59</v>
      </c>
      <c r="C54" s="86"/>
    </row>
    <row r="55" spans="1:3" ht="12" customHeight="1" thickBot="1">
      <c r="A55" s="457" t="s">
        <v>108</v>
      </c>
      <c r="B55" s="8" t="s">
        <v>530</v>
      </c>
      <c r="C55" s="86"/>
    </row>
    <row r="56" spans="1:3" ht="15" customHeight="1" thickBot="1">
      <c r="A56" s="40" t="s">
        <v>20</v>
      </c>
      <c r="B56" s="137" t="s">
        <v>13</v>
      </c>
      <c r="C56" s="349"/>
    </row>
    <row r="57" spans="1:3" ht="13.5" thickBot="1">
      <c r="A57" s="40" t="s">
        <v>21</v>
      </c>
      <c r="B57" s="253" t="s">
        <v>537</v>
      </c>
      <c r="C57" s="375">
        <f>+C45+C51+C56</f>
        <v>190692000</v>
      </c>
    </row>
    <row r="58" ht="15" customHeight="1" thickBot="1">
      <c r="C58" s="376"/>
    </row>
    <row r="59" spans="1:3" ht="14.25" customHeight="1" thickBot="1">
      <c r="A59" s="255" t="s">
        <v>525</v>
      </c>
      <c r="B59" s="256"/>
      <c r="C59" s="134">
        <v>35</v>
      </c>
    </row>
    <row r="60" spans="1:3" ht="13.5" thickBot="1">
      <c r="A60" s="255" t="s">
        <v>205</v>
      </c>
      <c r="B60" s="256"/>
      <c r="C60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2">
      <selection activeCell="I17" sqref="I17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618</v>
      </c>
    </row>
    <row r="2" spans="1:3" s="100" customFormat="1" ht="25.5" customHeight="1">
      <c r="A2" s="417" t="s">
        <v>203</v>
      </c>
      <c r="B2" s="363" t="s">
        <v>563</v>
      </c>
      <c r="C2" s="377" t="s">
        <v>61</v>
      </c>
    </row>
    <row r="3" spans="1:3" s="100" customFormat="1" ht="24.75" thickBot="1">
      <c r="A3" s="455" t="s">
        <v>202</v>
      </c>
      <c r="B3" s="364" t="s">
        <v>425</v>
      </c>
      <c r="C3" s="378" t="s">
        <v>61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/>
    </row>
    <row r="11" spans="1:3" s="102" customFormat="1" ht="12" customHeight="1">
      <c r="A11" s="457" t="s">
        <v>101</v>
      </c>
      <c r="B11" s="8" t="s">
        <v>282</v>
      </c>
      <c r="C11" s="322"/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/>
    </row>
    <row r="14" spans="1:3" s="102" customFormat="1" ht="12" customHeight="1">
      <c r="A14" s="457" t="s">
        <v>103</v>
      </c>
      <c r="B14" s="8" t="s">
        <v>406</v>
      </c>
      <c r="C14" s="322"/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/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531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/>
    </row>
    <row r="26" spans="1:3" s="103" customFormat="1" ht="12" customHeight="1" thickBot="1">
      <c r="A26" s="40" t="s">
        <v>21</v>
      </c>
      <c r="B26" s="137" t="s">
        <v>411</v>
      </c>
      <c r="C26" s="324">
        <f>+C27+C28</f>
        <v>0</v>
      </c>
    </row>
    <row r="27" spans="1:3" s="103" customFormat="1" ht="12" customHeight="1">
      <c r="A27" s="458" t="s">
        <v>267</v>
      </c>
      <c r="B27" s="459" t="s">
        <v>409</v>
      </c>
      <c r="C27" s="83"/>
    </row>
    <row r="28" spans="1:3" s="103" customFormat="1" ht="12" customHeight="1">
      <c r="A28" s="458" t="s">
        <v>270</v>
      </c>
      <c r="B28" s="460" t="s">
        <v>412</v>
      </c>
      <c r="C28" s="325"/>
    </row>
    <row r="29" spans="1:3" s="103" customFormat="1" ht="12" customHeight="1" thickBot="1">
      <c r="A29" s="457" t="s">
        <v>271</v>
      </c>
      <c r="B29" s="147" t="s">
        <v>532</v>
      </c>
      <c r="C29" s="90"/>
    </row>
    <row r="30" spans="1:3" s="103" customFormat="1" ht="12" customHeight="1" thickBot="1">
      <c r="A30" s="40" t="s">
        <v>22</v>
      </c>
      <c r="B30" s="137" t="s">
        <v>413</v>
      </c>
      <c r="C30" s="324">
        <f>+C31+C32+C33</f>
        <v>0</v>
      </c>
    </row>
    <row r="31" spans="1:3" s="103" customFormat="1" ht="12" customHeight="1">
      <c r="A31" s="458" t="s">
        <v>92</v>
      </c>
      <c r="B31" s="459" t="s">
        <v>294</v>
      </c>
      <c r="C31" s="83"/>
    </row>
    <row r="32" spans="1:3" s="103" customFormat="1" ht="12" customHeight="1">
      <c r="A32" s="458" t="s">
        <v>93</v>
      </c>
      <c r="B32" s="460" t="s">
        <v>295</v>
      </c>
      <c r="C32" s="325"/>
    </row>
    <row r="33" spans="1:3" s="103" customFormat="1" ht="12" customHeight="1" thickBot="1">
      <c r="A33" s="457" t="s">
        <v>94</v>
      </c>
      <c r="B33" s="147" t="s">
        <v>296</v>
      </c>
      <c r="C33" s="90"/>
    </row>
    <row r="34" spans="1:3" s="102" customFormat="1" ht="12" customHeight="1" thickBot="1">
      <c r="A34" s="40" t="s">
        <v>23</v>
      </c>
      <c r="B34" s="137" t="s">
        <v>382</v>
      </c>
      <c r="C34" s="349"/>
    </row>
    <row r="35" spans="1:3" s="102" customFormat="1" ht="12" customHeight="1" thickBot="1">
      <c r="A35" s="40" t="s">
        <v>24</v>
      </c>
      <c r="B35" s="137" t="s">
        <v>414</v>
      </c>
      <c r="C35" s="370"/>
    </row>
    <row r="36" spans="1:3" s="102" customFormat="1" ht="12" customHeight="1" thickBot="1">
      <c r="A36" s="39" t="s">
        <v>25</v>
      </c>
      <c r="B36" s="137" t="s">
        <v>533</v>
      </c>
      <c r="C36" s="371">
        <f>+C8+C20+C25+C26+C30+C34+C35</f>
        <v>0</v>
      </c>
    </row>
    <row r="37" spans="1:3" s="102" customFormat="1" ht="12" customHeight="1" thickBot="1">
      <c r="A37" s="245" t="s">
        <v>26</v>
      </c>
      <c r="B37" s="137" t="s">
        <v>416</v>
      </c>
      <c r="C37" s="371">
        <f>+C38+C39+C40</f>
        <v>0</v>
      </c>
    </row>
    <row r="38" spans="1:3" s="102" customFormat="1" ht="12" customHeight="1">
      <c r="A38" s="458" t="s">
        <v>417</v>
      </c>
      <c r="B38" s="459" t="s">
        <v>235</v>
      </c>
      <c r="C38" s="83"/>
    </row>
    <row r="39" spans="1:3" s="102" customFormat="1" ht="12" customHeight="1">
      <c r="A39" s="458" t="s">
        <v>418</v>
      </c>
      <c r="B39" s="460" t="s">
        <v>2</v>
      </c>
      <c r="C39" s="325"/>
    </row>
    <row r="40" spans="1:3" s="103" customFormat="1" ht="12" customHeight="1" thickBot="1">
      <c r="A40" s="457" t="s">
        <v>419</v>
      </c>
      <c r="B40" s="147" t="s">
        <v>420</v>
      </c>
      <c r="C40" s="90"/>
    </row>
    <row r="41" spans="1:3" s="103" customFormat="1" ht="15" customHeight="1" thickBot="1">
      <c r="A41" s="245" t="s">
        <v>27</v>
      </c>
      <c r="B41" s="246" t="s">
        <v>421</v>
      </c>
      <c r="C41" s="374">
        <f>+C36+C37</f>
        <v>0</v>
      </c>
    </row>
    <row r="42" spans="1:3" s="103" customFormat="1" ht="15" customHeight="1">
      <c r="A42" s="247"/>
      <c r="B42" s="248"/>
      <c r="C42" s="372"/>
    </row>
    <row r="43" spans="1:3" ht="13.5" thickBot="1">
      <c r="A43" s="249"/>
      <c r="B43" s="250"/>
      <c r="C43" s="373"/>
    </row>
    <row r="44" spans="1:3" s="71" customFormat="1" ht="16.5" customHeight="1" thickBot="1">
      <c r="A44" s="251"/>
      <c r="B44" s="252" t="s">
        <v>58</v>
      </c>
      <c r="C44" s="374"/>
    </row>
    <row r="45" spans="1:3" s="104" customFormat="1" ht="12" customHeight="1" thickBot="1">
      <c r="A45" s="40" t="s">
        <v>18</v>
      </c>
      <c r="B45" s="137" t="s">
        <v>422</v>
      </c>
      <c r="C45" s="324">
        <f>SUM(C46:C50)</f>
        <v>0</v>
      </c>
    </row>
    <row r="46" spans="1:3" ht="12" customHeight="1">
      <c r="A46" s="457" t="s">
        <v>99</v>
      </c>
      <c r="B46" s="9" t="s">
        <v>49</v>
      </c>
      <c r="C46" s="83"/>
    </row>
    <row r="47" spans="1:3" ht="12" customHeight="1">
      <c r="A47" s="457" t="s">
        <v>100</v>
      </c>
      <c r="B47" s="8" t="s">
        <v>182</v>
      </c>
      <c r="C47" s="86"/>
    </row>
    <row r="48" spans="1:3" ht="12" customHeight="1">
      <c r="A48" s="457" t="s">
        <v>101</v>
      </c>
      <c r="B48" s="8" t="s">
        <v>141</v>
      </c>
      <c r="C48" s="86"/>
    </row>
    <row r="49" spans="1:3" ht="12" customHeight="1">
      <c r="A49" s="457" t="s">
        <v>102</v>
      </c>
      <c r="B49" s="8" t="s">
        <v>183</v>
      </c>
      <c r="C49" s="86"/>
    </row>
    <row r="50" spans="1:3" ht="12" customHeight="1" thickBot="1">
      <c r="A50" s="457" t="s">
        <v>149</v>
      </c>
      <c r="B50" s="8" t="s">
        <v>184</v>
      </c>
      <c r="C50" s="86"/>
    </row>
    <row r="51" spans="1:3" ht="12" customHeight="1" thickBot="1">
      <c r="A51" s="40" t="s">
        <v>19</v>
      </c>
      <c r="B51" s="137" t="s">
        <v>423</v>
      </c>
      <c r="C51" s="324">
        <f>SUM(C52:C54)</f>
        <v>0</v>
      </c>
    </row>
    <row r="52" spans="1:3" s="104" customFormat="1" ht="12" customHeight="1">
      <c r="A52" s="457" t="s">
        <v>105</v>
      </c>
      <c r="B52" s="9" t="s">
        <v>226</v>
      </c>
      <c r="C52" s="83"/>
    </row>
    <row r="53" spans="1:3" ht="12" customHeight="1">
      <c r="A53" s="457" t="s">
        <v>106</v>
      </c>
      <c r="B53" s="8" t="s">
        <v>186</v>
      </c>
      <c r="C53" s="86"/>
    </row>
    <row r="54" spans="1:3" ht="12" customHeight="1">
      <c r="A54" s="457" t="s">
        <v>107</v>
      </c>
      <c r="B54" s="8" t="s">
        <v>59</v>
      </c>
      <c r="C54" s="86"/>
    </row>
    <row r="55" spans="1:3" ht="12" customHeight="1" thickBot="1">
      <c r="A55" s="457" t="s">
        <v>108</v>
      </c>
      <c r="B55" s="8" t="s">
        <v>530</v>
      </c>
      <c r="C55" s="86"/>
    </row>
    <row r="56" spans="1:3" ht="15" customHeight="1" thickBot="1">
      <c r="A56" s="40" t="s">
        <v>20</v>
      </c>
      <c r="B56" s="137" t="s">
        <v>13</v>
      </c>
      <c r="C56" s="349"/>
    </row>
    <row r="57" spans="1:3" ht="13.5" thickBot="1">
      <c r="A57" s="40" t="s">
        <v>21</v>
      </c>
      <c r="B57" s="253" t="s">
        <v>537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5" t="s">
        <v>525</v>
      </c>
      <c r="B59" s="256"/>
      <c r="C59" s="134">
        <v>0</v>
      </c>
    </row>
    <row r="60" spans="1:3" ht="13.5" thickBot="1">
      <c r="A60" s="255" t="s">
        <v>205</v>
      </c>
      <c r="B60" s="256"/>
      <c r="C60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F10" sqref="F10"/>
    </sheetView>
  </sheetViews>
  <sheetFormatPr defaultColWidth="9.00390625" defaultRowHeight="12.75"/>
  <cols>
    <col min="1" max="1" width="13.875" style="254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35"/>
      <c r="B1" s="236"/>
      <c r="C1" s="461" t="s">
        <v>619</v>
      </c>
    </row>
    <row r="2" spans="1:3" s="100" customFormat="1" ht="25.5" customHeight="1">
      <c r="A2" s="417" t="s">
        <v>203</v>
      </c>
      <c r="B2" s="363" t="s">
        <v>562</v>
      </c>
      <c r="C2" s="377" t="s">
        <v>61</v>
      </c>
    </row>
    <row r="3" spans="1:3" s="100" customFormat="1" ht="24.75" thickBot="1">
      <c r="A3" s="455" t="s">
        <v>202</v>
      </c>
      <c r="B3" s="364" t="s">
        <v>538</v>
      </c>
      <c r="C3" s="378" t="s">
        <v>438</v>
      </c>
    </row>
    <row r="4" spans="1:3" s="101" customFormat="1" ht="15.75" customHeight="1" thickBot="1">
      <c r="A4" s="238"/>
      <c r="B4" s="238"/>
      <c r="C4" s="4" t="s">
        <v>589</v>
      </c>
    </row>
    <row r="5" spans="1:3" ht="13.5" thickBot="1">
      <c r="A5" s="418" t="s">
        <v>204</v>
      </c>
      <c r="B5" s="239" t="s">
        <v>55</v>
      </c>
      <c r="C5" s="240" t="s">
        <v>56</v>
      </c>
    </row>
    <row r="6" spans="1:3" s="71" customFormat="1" ht="12.75" customHeight="1" thickBot="1">
      <c r="A6" s="39" t="s">
        <v>497</v>
      </c>
      <c r="B6" s="206" t="s">
        <v>498</v>
      </c>
      <c r="C6" s="207" t="s">
        <v>499</v>
      </c>
    </row>
    <row r="7" spans="1:3" s="71" customFormat="1" ht="15.75" customHeight="1" thickBot="1">
      <c r="A7" s="241"/>
      <c r="B7" s="242" t="s">
        <v>57</v>
      </c>
      <c r="C7" s="243"/>
    </row>
    <row r="8" spans="1:3" s="102" customFormat="1" ht="12" customHeight="1" thickBot="1">
      <c r="A8" s="39" t="s">
        <v>18</v>
      </c>
      <c r="B8" s="244" t="s">
        <v>526</v>
      </c>
      <c r="C8" s="324">
        <f>SUM(C9:C19)</f>
        <v>0</v>
      </c>
    </row>
    <row r="9" spans="1:3" s="102" customFormat="1" ht="12" customHeight="1">
      <c r="A9" s="456" t="s">
        <v>99</v>
      </c>
      <c r="B9" s="10" t="s">
        <v>280</v>
      </c>
      <c r="C9" s="368"/>
    </row>
    <row r="10" spans="1:3" s="102" customFormat="1" ht="12" customHeight="1">
      <c r="A10" s="457" t="s">
        <v>100</v>
      </c>
      <c r="B10" s="8" t="s">
        <v>281</v>
      </c>
      <c r="C10" s="322"/>
    </row>
    <row r="11" spans="1:3" s="102" customFormat="1" ht="12" customHeight="1">
      <c r="A11" s="457" t="s">
        <v>101</v>
      </c>
      <c r="B11" s="8" t="s">
        <v>282</v>
      </c>
      <c r="C11" s="322"/>
    </row>
    <row r="12" spans="1:3" s="102" customFormat="1" ht="12" customHeight="1">
      <c r="A12" s="457" t="s">
        <v>102</v>
      </c>
      <c r="B12" s="8" t="s">
        <v>283</v>
      </c>
      <c r="C12" s="322"/>
    </row>
    <row r="13" spans="1:3" s="102" customFormat="1" ht="12" customHeight="1">
      <c r="A13" s="457" t="s">
        <v>149</v>
      </c>
      <c r="B13" s="8" t="s">
        <v>284</v>
      </c>
      <c r="C13" s="322"/>
    </row>
    <row r="14" spans="1:3" s="102" customFormat="1" ht="12" customHeight="1">
      <c r="A14" s="457" t="s">
        <v>103</v>
      </c>
      <c r="B14" s="8" t="s">
        <v>406</v>
      </c>
      <c r="C14" s="322"/>
    </row>
    <row r="15" spans="1:3" s="102" customFormat="1" ht="12" customHeight="1">
      <c r="A15" s="457" t="s">
        <v>104</v>
      </c>
      <c r="B15" s="7" t="s">
        <v>407</v>
      </c>
      <c r="C15" s="322"/>
    </row>
    <row r="16" spans="1:3" s="102" customFormat="1" ht="12" customHeight="1">
      <c r="A16" s="457" t="s">
        <v>114</v>
      </c>
      <c r="B16" s="8" t="s">
        <v>287</v>
      </c>
      <c r="C16" s="369"/>
    </row>
    <row r="17" spans="1:3" s="103" customFormat="1" ht="12" customHeight="1">
      <c r="A17" s="457" t="s">
        <v>115</v>
      </c>
      <c r="B17" s="8" t="s">
        <v>288</v>
      </c>
      <c r="C17" s="322"/>
    </row>
    <row r="18" spans="1:3" s="103" customFormat="1" ht="12" customHeight="1">
      <c r="A18" s="457" t="s">
        <v>116</v>
      </c>
      <c r="B18" s="8" t="s">
        <v>443</v>
      </c>
      <c r="C18" s="323"/>
    </row>
    <row r="19" spans="1:3" s="103" customFormat="1" ht="12" customHeight="1" thickBot="1">
      <c r="A19" s="457" t="s">
        <v>117</v>
      </c>
      <c r="B19" s="7" t="s">
        <v>289</v>
      </c>
      <c r="C19" s="323"/>
    </row>
    <row r="20" spans="1:3" s="102" customFormat="1" ht="12" customHeight="1" thickBot="1">
      <c r="A20" s="39" t="s">
        <v>19</v>
      </c>
      <c r="B20" s="244" t="s">
        <v>408</v>
      </c>
      <c r="C20" s="324">
        <f>SUM(C21:C23)</f>
        <v>0</v>
      </c>
    </row>
    <row r="21" spans="1:3" s="103" customFormat="1" ht="12" customHeight="1">
      <c r="A21" s="457" t="s">
        <v>105</v>
      </c>
      <c r="B21" s="9" t="s">
        <v>257</v>
      </c>
      <c r="C21" s="322"/>
    </row>
    <row r="22" spans="1:3" s="103" customFormat="1" ht="12" customHeight="1">
      <c r="A22" s="457" t="s">
        <v>106</v>
      </c>
      <c r="B22" s="8" t="s">
        <v>409</v>
      </c>
      <c r="C22" s="322"/>
    </row>
    <row r="23" spans="1:3" s="103" customFormat="1" ht="12" customHeight="1">
      <c r="A23" s="457" t="s">
        <v>107</v>
      </c>
      <c r="B23" s="8" t="s">
        <v>410</v>
      </c>
      <c r="C23" s="322"/>
    </row>
    <row r="24" spans="1:3" s="103" customFormat="1" ht="12" customHeight="1" thickBot="1">
      <c r="A24" s="457" t="s">
        <v>108</v>
      </c>
      <c r="B24" s="8" t="s">
        <v>531</v>
      </c>
      <c r="C24" s="322"/>
    </row>
    <row r="25" spans="1:3" s="103" customFormat="1" ht="12" customHeight="1" thickBot="1">
      <c r="A25" s="40" t="s">
        <v>20</v>
      </c>
      <c r="B25" s="137" t="s">
        <v>173</v>
      </c>
      <c r="C25" s="349"/>
    </row>
    <row r="26" spans="1:3" s="103" customFormat="1" ht="12" customHeight="1" thickBot="1">
      <c r="A26" s="40" t="s">
        <v>21</v>
      </c>
      <c r="B26" s="137" t="s">
        <v>411</v>
      </c>
      <c r="C26" s="324">
        <f>+C27+C28</f>
        <v>0</v>
      </c>
    </row>
    <row r="27" spans="1:3" s="103" customFormat="1" ht="12" customHeight="1">
      <c r="A27" s="458" t="s">
        <v>267</v>
      </c>
      <c r="B27" s="459" t="s">
        <v>409</v>
      </c>
      <c r="C27" s="83"/>
    </row>
    <row r="28" spans="1:3" s="103" customFormat="1" ht="12" customHeight="1">
      <c r="A28" s="458" t="s">
        <v>270</v>
      </c>
      <c r="B28" s="460" t="s">
        <v>412</v>
      </c>
      <c r="C28" s="325"/>
    </row>
    <row r="29" spans="1:3" s="103" customFormat="1" ht="12" customHeight="1" thickBot="1">
      <c r="A29" s="457" t="s">
        <v>271</v>
      </c>
      <c r="B29" s="147" t="s">
        <v>532</v>
      </c>
      <c r="C29" s="90"/>
    </row>
    <row r="30" spans="1:3" s="103" customFormat="1" ht="12" customHeight="1" thickBot="1">
      <c r="A30" s="40" t="s">
        <v>22</v>
      </c>
      <c r="B30" s="137" t="s">
        <v>413</v>
      </c>
      <c r="C30" s="324">
        <f>+C31+C32+C33</f>
        <v>0</v>
      </c>
    </row>
    <row r="31" spans="1:3" s="103" customFormat="1" ht="12" customHeight="1">
      <c r="A31" s="458" t="s">
        <v>92</v>
      </c>
      <c r="B31" s="459" t="s">
        <v>294</v>
      </c>
      <c r="C31" s="83"/>
    </row>
    <row r="32" spans="1:3" s="103" customFormat="1" ht="12" customHeight="1">
      <c r="A32" s="458" t="s">
        <v>93</v>
      </c>
      <c r="B32" s="460" t="s">
        <v>295</v>
      </c>
      <c r="C32" s="325"/>
    </row>
    <row r="33" spans="1:3" s="103" customFormat="1" ht="12" customHeight="1" thickBot="1">
      <c r="A33" s="457" t="s">
        <v>94</v>
      </c>
      <c r="B33" s="147" t="s">
        <v>296</v>
      </c>
      <c r="C33" s="90"/>
    </row>
    <row r="34" spans="1:3" s="102" customFormat="1" ht="12" customHeight="1" thickBot="1">
      <c r="A34" s="40" t="s">
        <v>23</v>
      </c>
      <c r="B34" s="137" t="s">
        <v>382</v>
      </c>
      <c r="C34" s="349"/>
    </row>
    <row r="35" spans="1:3" s="102" customFormat="1" ht="12" customHeight="1" thickBot="1">
      <c r="A35" s="40" t="s">
        <v>24</v>
      </c>
      <c r="B35" s="137" t="s">
        <v>414</v>
      </c>
      <c r="C35" s="370"/>
    </row>
    <row r="36" spans="1:3" s="102" customFormat="1" ht="12" customHeight="1" thickBot="1">
      <c r="A36" s="39" t="s">
        <v>25</v>
      </c>
      <c r="B36" s="137" t="s">
        <v>533</v>
      </c>
      <c r="C36" s="371">
        <f>+C8+C20+C25+C26+C30+C34+C35</f>
        <v>0</v>
      </c>
    </row>
    <row r="37" spans="1:3" s="102" customFormat="1" ht="12" customHeight="1" thickBot="1">
      <c r="A37" s="245" t="s">
        <v>26</v>
      </c>
      <c r="B37" s="137" t="s">
        <v>416</v>
      </c>
      <c r="C37" s="371">
        <f>+C38+C39+C40</f>
        <v>0</v>
      </c>
    </row>
    <row r="38" spans="1:3" s="102" customFormat="1" ht="12" customHeight="1">
      <c r="A38" s="458" t="s">
        <v>417</v>
      </c>
      <c r="B38" s="459" t="s">
        <v>235</v>
      </c>
      <c r="C38" s="83"/>
    </row>
    <row r="39" spans="1:3" s="102" customFormat="1" ht="12" customHeight="1">
      <c r="A39" s="458" t="s">
        <v>418</v>
      </c>
      <c r="B39" s="460" t="s">
        <v>2</v>
      </c>
      <c r="C39" s="325"/>
    </row>
    <row r="40" spans="1:3" s="103" customFormat="1" ht="12" customHeight="1" thickBot="1">
      <c r="A40" s="457" t="s">
        <v>419</v>
      </c>
      <c r="B40" s="147" t="s">
        <v>420</v>
      </c>
      <c r="C40" s="90"/>
    </row>
    <row r="41" spans="1:3" s="103" customFormat="1" ht="15" customHeight="1" thickBot="1">
      <c r="A41" s="245" t="s">
        <v>27</v>
      </c>
      <c r="B41" s="246" t="s">
        <v>421</v>
      </c>
      <c r="C41" s="374">
        <f>+C36+C37</f>
        <v>0</v>
      </c>
    </row>
    <row r="42" spans="1:3" s="103" customFormat="1" ht="15" customHeight="1">
      <c r="A42" s="247"/>
      <c r="B42" s="248"/>
      <c r="C42" s="372"/>
    </row>
    <row r="43" spans="1:3" ht="13.5" thickBot="1">
      <c r="A43" s="249"/>
      <c r="B43" s="250"/>
      <c r="C43" s="373"/>
    </row>
    <row r="44" spans="1:3" s="71" customFormat="1" ht="16.5" customHeight="1" thickBot="1">
      <c r="A44" s="251"/>
      <c r="B44" s="252" t="s">
        <v>58</v>
      </c>
      <c r="C44" s="374"/>
    </row>
    <row r="45" spans="1:3" s="104" customFormat="1" ht="12" customHeight="1" thickBot="1">
      <c r="A45" s="40" t="s">
        <v>18</v>
      </c>
      <c r="B45" s="137" t="s">
        <v>422</v>
      </c>
      <c r="C45" s="324">
        <f>SUM(C46:C50)</f>
        <v>0</v>
      </c>
    </row>
    <row r="46" spans="1:3" ht="12" customHeight="1">
      <c r="A46" s="457" t="s">
        <v>99</v>
      </c>
      <c r="B46" s="9" t="s">
        <v>49</v>
      </c>
      <c r="C46" s="83"/>
    </row>
    <row r="47" spans="1:3" ht="12" customHeight="1">
      <c r="A47" s="457" t="s">
        <v>100</v>
      </c>
      <c r="B47" s="8" t="s">
        <v>182</v>
      </c>
      <c r="C47" s="86"/>
    </row>
    <row r="48" spans="1:3" ht="12" customHeight="1">
      <c r="A48" s="457" t="s">
        <v>101</v>
      </c>
      <c r="B48" s="8" t="s">
        <v>141</v>
      </c>
      <c r="C48" s="86"/>
    </row>
    <row r="49" spans="1:3" ht="12" customHeight="1">
      <c r="A49" s="457" t="s">
        <v>102</v>
      </c>
      <c r="B49" s="8" t="s">
        <v>183</v>
      </c>
      <c r="C49" s="86"/>
    </row>
    <row r="50" spans="1:3" ht="12" customHeight="1" thickBot="1">
      <c r="A50" s="457" t="s">
        <v>149</v>
      </c>
      <c r="B50" s="8" t="s">
        <v>184</v>
      </c>
      <c r="C50" s="86"/>
    </row>
    <row r="51" spans="1:3" ht="12" customHeight="1" thickBot="1">
      <c r="A51" s="40" t="s">
        <v>19</v>
      </c>
      <c r="B51" s="137" t="s">
        <v>423</v>
      </c>
      <c r="C51" s="324">
        <f>SUM(C52:C54)</f>
        <v>0</v>
      </c>
    </row>
    <row r="52" spans="1:3" s="104" customFormat="1" ht="12" customHeight="1">
      <c r="A52" s="457" t="s">
        <v>105</v>
      </c>
      <c r="B52" s="9" t="s">
        <v>226</v>
      </c>
      <c r="C52" s="83"/>
    </row>
    <row r="53" spans="1:3" ht="12" customHeight="1">
      <c r="A53" s="457" t="s">
        <v>106</v>
      </c>
      <c r="B53" s="8" t="s">
        <v>186</v>
      </c>
      <c r="C53" s="86"/>
    </row>
    <row r="54" spans="1:3" ht="12" customHeight="1">
      <c r="A54" s="457" t="s">
        <v>107</v>
      </c>
      <c r="B54" s="8" t="s">
        <v>59</v>
      </c>
      <c r="C54" s="86"/>
    </row>
    <row r="55" spans="1:3" ht="12" customHeight="1" thickBot="1">
      <c r="A55" s="457" t="s">
        <v>108</v>
      </c>
      <c r="B55" s="8" t="s">
        <v>530</v>
      </c>
      <c r="C55" s="86"/>
    </row>
    <row r="56" spans="1:3" ht="15" customHeight="1" thickBot="1">
      <c r="A56" s="40" t="s">
        <v>20</v>
      </c>
      <c r="B56" s="137" t="s">
        <v>13</v>
      </c>
      <c r="C56" s="349"/>
    </row>
    <row r="57" spans="1:3" ht="13.5" thickBot="1">
      <c r="A57" s="40" t="s">
        <v>21</v>
      </c>
      <c r="B57" s="253" t="s">
        <v>537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5" t="s">
        <v>525</v>
      </c>
      <c r="B59" s="256"/>
      <c r="C59" s="134">
        <v>0</v>
      </c>
    </row>
    <row r="60" spans="1:3" ht="13.5" thickBot="1">
      <c r="A60" s="255" t="s">
        <v>205</v>
      </c>
      <c r="B60" s="256"/>
      <c r="C60" s="13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K30" sqref="K30"/>
    </sheetView>
  </sheetViews>
  <sheetFormatPr defaultColWidth="9.0039062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1" spans="1:7" ht="43.5" customHeight="1">
      <c r="A1" s="637" t="s">
        <v>3</v>
      </c>
      <c r="B1" s="637"/>
      <c r="C1" s="637"/>
      <c r="D1" s="637"/>
      <c r="E1" s="637"/>
      <c r="F1" s="637"/>
      <c r="G1" s="637"/>
    </row>
    <row r="3" spans="1:7" s="168" customFormat="1" ht="27" customHeight="1">
      <c r="A3" s="166" t="s">
        <v>207</v>
      </c>
      <c r="B3" s="167"/>
      <c r="C3" s="636" t="s">
        <v>558</v>
      </c>
      <c r="D3" s="636"/>
      <c r="E3" s="636"/>
      <c r="F3" s="636"/>
      <c r="G3" s="636"/>
    </row>
    <row r="4" spans="1:7" s="168" customFormat="1" ht="15.75">
      <c r="A4" s="167"/>
      <c r="B4" s="167"/>
      <c r="C4" s="167"/>
      <c r="D4" s="167"/>
      <c r="E4" s="167"/>
      <c r="F4" s="167"/>
      <c r="G4" s="167"/>
    </row>
    <row r="5" spans="1:7" s="168" customFormat="1" ht="24.75" customHeight="1">
      <c r="A5" s="166" t="s">
        <v>208</v>
      </c>
      <c r="B5" s="167"/>
      <c r="C5" s="636" t="s">
        <v>564</v>
      </c>
      <c r="D5" s="636"/>
      <c r="E5" s="636"/>
      <c r="F5" s="636"/>
      <c r="G5" s="167"/>
    </row>
    <row r="6" spans="1:7" s="169" customFormat="1" ht="12.75">
      <c r="A6"/>
      <c r="B6"/>
      <c r="C6"/>
      <c r="D6"/>
      <c r="E6"/>
      <c r="F6"/>
      <c r="G6"/>
    </row>
    <row r="7" spans="1:3" s="170" customFormat="1" ht="15" customHeight="1">
      <c r="A7" s="273" t="s">
        <v>656</v>
      </c>
      <c r="B7" s="272"/>
      <c r="C7" s="272"/>
    </row>
    <row r="8" s="170" customFormat="1" ht="15" customHeight="1" thickBot="1">
      <c r="A8" s="273" t="s">
        <v>209</v>
      </c>
    </row>
    <row r="9" spans="1:7" s="82" customFormat="1" ht="42" customHeight="1" thickBot="1">
      <c r="A9" s="81" t="s">
        <v>16</v>
      </c>
      <c r="B9" s="204" t="s">
        <v>210</v>
      </c>
      <c r="C9" s="204" t="s">
        <v>211</v>
      </c>
      <c r="D9" s="204" t="s">
        <v>212</v>
      </c>
      <c r="E9" s="204" t="s">
        <v>213</v>
      </c>
      <c r="F9" s="204" t="s">
        <v>214</v>
      </c>
      <c r="G9" s="205" t="s">
        <v>53</v>
      </c>
    </row>
    <row r="10" spans="1:7" ht="24" customHeight="1">
      <c r="A10" s="259" t="s">
        <v>18</v>
      </c>
      <c r="B10" s="211" t="s">
        <v>215</v>
      </c>
      <c r="C10" s="171"/>
      <c r="D10" s="171"/>
      <c r="E10" s="171"/>
      <c r="F10" s="171"/>
      <c r="G10" s="260">
        <f>SUM(C10:F10)</f>
        <v>0</v>
      </c>
    </row>
    <row r="11" spans="1:7" ht="24" customHeight="1">
      <c r="A11" s="261" t="s">
        <v>19</v>
      </c>
      <c r="B11" s="212" t="s">
        <v>216</v>
      </c>
      <c r="C11" s="172"/>
      <c r="D11" s="172"/>
      <c r="E11" s="172"/>
      <c r="F11" s="172"/>
      <c r="G11" s="262">
        <f aca="true" t="shared" si="0" ref="G11:G16">SUM(C11:F11)</f>
        <v>0</v>
      </c>
    </row>
    <row r="12" spans="1:7" ht="24" customHeight="1">
      <c r="A12" s="261" t="s">
        <v>20</v>
      </c>
      <c r="B12" s="212" t="s">
        <v>217</v>
      </c>
      <c r="C12" s="172"/>
      <c r="D12" s="172"/>
      <c r="E12" s="172"/>
      <c r="F12" s="172"/>
      <c r="G12" s="262">
        <f t="shared" si="0"/>
        <v>0</v>
      </c>
    </row>
    <row r="13" spans="1:7" ht="24" customHeight="1">
      <c r="A13" s="261" t="s">
        <v>21</v>
      </c>
      <c r="B13" s="212" t="s">
        <v>218</v>
      </c>
      <c r="C13" s="172"/>
      <c r="D13" s="172"/>
      <c r="E13" s="172"/>
      <c r="F13" s="172"/>
      <c r="G13" s="262">
        <f t="shared" si="0"/>
        <v>0</v>
      </c>
    </row>
    <row r="14" spans="1:7" ht="24" customHeight="1">
      <c r="A14" s="261" t="s">
        <v>22</v>
      </c>
      <c r="B14" s="212" t="s">
        <v>219</v>
      </c>
      <c r="C14" s="172"/>
      <c r="D14" s="172"/>
      <c r="E14" s="172"/>
      <c r="F14" s="172"/>
      <c r="G14" s="262">
        <f t="shared" si="0"/>
        <v>0</v>
      </c>
    </row>
    <row r="15" spans="1:7" ht="24" customHeight="1" thickBot="1">
      <c r="A15" s="263" t="s">
        <v>23</v>
      </c>
      <c r="B15" s="264" t="s">
        <v>220</v>
      </c>
      <c r="C15" s="173"/>
      <c r="D15" s="173"/>
      <c r="E15" s="173"/>
      <c r="F15" s="173"/>
      <c r="G15" s="265">
        <f t="shared" si="0"/>
        <v>0</v>
      </c>
    </row>
    <row r="16" spans="1:7" s="174" customFormat="1" ht="24" customHeight="1" thickBot="1">
      <c r="A16" s="266" t="s">
        <v>24</v>
      </c>
      <c r="B16" s="267" t="s">
        <v>53</v>
      </c>
      <c r="C16" s="268">
        <f>SUM(C10:C15)</f>
        <v>0</v>
      </c>
      <c r="D16" s="268">
        <f>SUM(D10:D15)</f>
        <v>0</v>
      </c>
      <c r="E16" s="268">
        <f>SUM(E10:E15)</f>
        <v>0</v>
      </c>
      <c r="F16" s="268">
        <f>SUM(F10:F15)</f>
        <v>0</v>
      </c>
      <c r="G16" s="269">
        <f t="shared" si="0"/>
        <v>0</v>
      </c>
    </row>
    <row r="17" spans="1:7" s="169" customFormat="1" ht="12.75">
      <c r="A17"/>
      <c r="B17"/>
      <c r="C17"/>
      <c r="D17"/>
      <c r="E17"/>
      <c r="F17"/>
      <c r="G17"/>
    </row>
    <row r="18" spans="1:7" s="169" customFormat="1" ht="12.75">
      <c r="A18"/>
      <c r="B18"/>
      <c r="C18"/>
      <c r="D18"/>
      <c r="E18"/>
      <c r="F18"/>
      <c r="G18"/>
    </row>
    <row r="19" spans="1:7" s="169" customFormat="1" ht="12.75">
      <c r="A19"/>
      <c r="B19"/>
      <c r="C19"/>
      <c r="D19"/>
      <c r="E19"/>
      <c r="F19"/>
      <c r="G19"/>
    </row>
    <row r="20" spans="1:7" s="169" customFormat="1" ht="15.75">
      <c r="A20" s="168" t="s">
        <v>657</v>
      </c>
      <c r="B20"/>
      <c r="C20"/>
      <c r="D20"/>
      <c r="E20"/>
      <c r="F20"/>
      <c r="G20"/>
    </row>
    <row r="21" spans="1:7" s="169" customFormat="1" ht="12.75">
      <c r="A21"/>
      <c r="B21"/>
      <c r="C21"/>
      <c r="D21"/>
      <c r="E21"/>
      <c r="F21"/>
      <c r="G21"/>
    </row>
    <row r="23" spans="3:6" ht="12.75">
      <c r="C23" s="169"/>
      <c r="D23" s="169"/>
      <c r="E23" s="169"/>
      <c r="F23" s="169"/>
    </row>
    <row r="24" spans="3:6" ht="13.5">
      <c r="C24" s="270"/>
      <c r="D24" s="271" t="s">
        <v>221</v>
      </c>
      <c r="E24" s="271"/>
      <c r="F24" s="270"/>
    </row>
    <row r="25" spans="4:5" ht="13.5">
      <c r="D25" s="175"/>
      <c r="E25" s="175"/>
    </row>
    <row r="26" spans="4:5" ht="13.5">
      <c r="D26" s="175"/>
      <c r="E26" s="17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3/2019. (III. 8.)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F143" sqref="F143"/>
    </sheetView>
  </sheetViews>
  <sheetFormatPr defaultColWidth="9.00390625" defaultRowHeight="12.75"/>
  <cols>
    <col min="1" max="1" width="9.00390625" style="42" customWidth="1"/>
    <col min="2" max="2" width="75.875" style="42" customWidth="1"/>
    <col min="3" max="3" width="15.50390625" style="393" customWidth="1"/>
    <col min="4" max="4" width="15.50390625" style="42" customWidth="1"/>
    <col min="5" max="5" width="14.00390625" style="42" customWidth="1"/>
    <col min="6" max="6" width="9.00390625" style="42" customWidth="1"/>
    <col min="7" max="16384" width="9.375" style="42" customWidth="1"/>
  </cols>
  <sheetData>
    <row r="1" spans="1:5" ht="15.75" customHeight="1">
      <c r="A1" s="586" t="s">
        <v>15</v>
      </c>
      <c r="B1" s="586"/>
      <c r="C1" s="586"/>
      <c r="D1" s="586"/>
      <c r="E1" s="586"/>
    </row>
    <row r="2" spans="1:5" ht="15.75" customHeight="1" thickBot="1">
      <c r="A2" s="587" t="s">
        <v>152</v>
      </c>
      <c r="B2" s="587"/>
      <c r="D2" s="146"/>
      <c r="E2" s="314" t="s">
        <v>589</v>
      </c>
    </row>
    <row r="3" spans="1:5" ht="37.5" customHeight="1" thickBot="1">
      <c r="A3" s="23" t="s">
        <v>70</v>
      </c>
      <c r="B3" s="24" t="s">
        <v>17</v>
      </c>
      <c r="C3" s="24" t="s">
        <v>658</v>
      </c>
      <c r="D3" s="415" t="s">
        <v>659</v>
      </c>
      <c r="E3" s="165" t="str">
        <f>+'1.1.sz.mell.'!C3</f>
        <v>2019. évi előirányzat</v>
      </c>
    </row>
    <row r="4" spans="1:5" s="44" customFormat="1" ht="12" customHeight="1" thickBot="1">
      <c r="A4" s="35" t="s">
        <v>497</v>
      </c>
      <c r="B4" s="36" t="s">
        <v>498</v>
      </c>
      <c r="C4" s="36" t="s">
        <v>499</v>
      </c>
      <c r="D4" s="36" t="s">
        <v>501</v>
      </c>
      <c r="E4" s="454" t="s">
        <v>500</v>
      </c>
    </row>
    <row r="5" spans="1:5" s="1" customFormat="1" ht="12" customHeight="1" thickBot="1">
      <c r="A5" s="20" t="s">
        <v>18</v>
      </c>
      <c r="B5" s="21" t="s">
        <v>251</v>
      </c>
      <c r="C5" s="407">
        <f>+C6+C7+C8+C9+C10+C11</f>
        <v>214404000</v>
      </c>
      <c r="D5" s="407">
        <f>+D6+D7+D8+D9+D10+D11</f>
        <v>212621126</v>
      </c>
      <c r="E5" s="274">
        <f>+E6+E7+E8+E9+E10+E11</f>
        <v>227954169</v>
      </c>
    </row>
    <row r="6" spans="1:5" s="1" customFormat="1" ht="12" customHeight="1">
      <c r="A6" s="15" t="s">
        <v>99</v>
      </c>
      <c r="B6" s="424" t="s">
        <v>252</v>
      </c>
      <c r="C6" s="409">
        <v>65871000</v>
      </c>
      <c r="D6" s="409">
        <v>68069669</v>
      </c>
      <c r="E6" s="276">
        <v>74639835</v>
      </c>
    </row>
    <row r="7" spans="1:5" s="1" customFormat="1" ht="12" customHeight="1">
      <c r="A7" s="14" t="s">
        <v>100</v>
      </c>
      <c r="B7" s="425" t="s">
        <v>253</v>
      </c>
      <c r="C7" s="408">
        <v>76763000</v>
      </c>
      <c r="D7" s="408">
        <v>78565151</v>
      </c>
      <c r="E7" s="275">
        <v>93747550</v>
      </c>
    </row>
    <row r="8" spans="1:5" s="1" customFormat="1" ht="12" customHeight="1">
      <c r="A8" s="14" t="s">
        <v>101</v>
      </c>
      <c r="B8" s="425" t="s">
        <v>254</v>
      </c>
      <c r="C8" s="408">
        <v>66730000</v>
      </c>
      <c r="D8" s="408">
        <v>62230166</v>
      </c>
      <c r="E8" s="275">
        <v>55933154</v>
      </c>
    </row>
    <row r="9" spans="1:5" s="1" customFormat="1" ht="12" customHeight="1">
      <c r="A9" s="14" t="s">
        <v>102</v>
      </c>
      <c r="B9" s="425" t="s">
        <v>255</v>
      </c>
      <c r="C9" s="408">
        <v>3177000</v>
      </c>
      <c r="D9" s="408">
        <v>3453340</v>
      </c>
      <c r="E9" s="275">
        <v>3633630</v>
      </c>
    </row>
    <row r="10" spans="1:5" s="1" customFormat="1" ht="12" customHeight="1">
      <c r="A10" s="14" t="s">
        <v>149</v>
      </c>
      <c r="B10" s="300" t="s">
        <v>439</v>
      </c>
      <c r="C10" s="408">
        <v>1540000</v>
      </c>
      <c r="D10" s="408">
        <v>302800</v>
      </c>
      <c r="E10" s="275"/>
    </row>
    <row r="11" spans="1:5" s="1" customFormat="1" ht="12" customHeight="1" thickBot="1">
      <c r="A11" s="16" t="s">
        <v>103</v>
      </c>
      <c r="B11" s="301" t="s">
        <v>440</v>
      </c>
      <c r="C11" s="408">
        <v>323000</v>
      </c>
      <c r="D11" s="408"/>
      <c r="E11" s="275"/>
    </row>
    <row r="12" spans="1:5" s="1" customFormat="1" ht="12" customHeight="1" thickBot="1">
      <c r="A12" s="20" t="s">
        <v>19</v>
      </c>
      <c r="B12" s="299" t="s">
        <v>256</v>
      </c>
      <c r="C12" s="407">
        <f>+C13+C14+C15+C16+C17</f>
        <v>14875000</v>
      </c>
      <c r="D12" s="407">
        <f>+D13+D14+D15+D16+D17</f>
        <v>9636000</v>
      </c>
      <c r="E12" s="274">
        <f>+E13+E14+E15+E16+E17</f>
        <v>8710000</v>
      </c>
    </row>
    <row r="13" spans="1:5" s="1" customFormat="1" ht="12" customHeight="1">
      <c r="A13" s="15" t="s">
        <v>105</v>
      </c>
      <c r="B13" s="424" t="s">
        <v>257</v>
      </c>
      <c r="C13" s="409"/>
      <c r="D13" s="409"/>
      <c r="E13" s="276"/>
    </row>
    <row r="14" spans="1:5" s="1" customFormat="1" ht="12" customHeight="1">
      <c r="A14" s="14" t="s">
        <v>106</v>
      </c>
      <c r="B14" s="425" t="s">
        <v>258</v>
      </c>
      <c r="C14" s="408"/>
      <c r="D14" s="408"/>
      <c r="E14" s="275"/>
    </row>
    <row r="15" spans="1:5" s="1" customFormat="1" ht="12" customHeight="1">
      <c r="A15" s="14" t="s">
        <v>107</v>
      </c>
      <c r="B15" s="425" t="s">
        <v>429</v>
      </c>
      <c r="C15" s="408"/>
      <c r="D15" s="408"/>
      <c r="E15" s="275"/>
    </row>
    <row r="16" spans="1:5" s="1" customFormat="1" ht="12" customHeight="1">
      <c r="A16" s="14" t="s">
        <v>108</v>
      </c>
      <c r="B16" s="425" t="s">
        <v>430</v>
      </c>
      <c r="C16" s="408"/>
      <c r="D16" s="408"/>
      <c r="E16" s="275"/>
    </row>
    <row r="17" spans="1:5" s="1" customFormat="1" ht="12" customHeight="1">
      <c r="A17" s="14" t="s">
        <v>109</v>
      </c>
      <c r="B17" s="425" t="s">
        <v>259</v>
      </c>
      <c r="C17" s="408">
        <v>14875000</v>
      </c>
      <c r="D17" s="408">
        <v>9636000</v>
      </c>
      <c r="E17" s="275">
        <v>8710000</v>
      </c>
    </row>
    <row r="18" spans="1:5" s="1" customFormat="1" ht="12" customHeight="1" thickBot="1">
      <c r="A18" s="16" t="s">
        <v>118</v>
      </c>
      <c r="B18" s="301" t="s">
        <v>260</v>
      </c>
      <c r="C18" s="410">
        <v>3142000</v>
      </c>
      <c r="D18" s="410"/>
      <c r="E18" s="277"/>
    </row>
    <row r="19" spans="1:5" s="1" customFormat="1" ht="12" customHeight="1" thickBot="1">
      <c r="A19" s="20" t="s">
        <v>20</v>
      </c>
      <c r="B19" s="21" t="s">
        <v>261</v>
      </c>
      <c r="C19" s="407">
        <f>+C20+C21+C22+C23+C24</f>
        <v>98314000</v>
      </c>
      <c r="D19" s="407">
        <f>+D20+D21+D22+D23+D24</f>
        <v>65939826</v>
      </c>
      <c r="E19" s="274">
        <f>+E20+E21+E22+E23+E24</f>
        <v>45511000</v>
      </c>
    </row>
    <row r="20" spans="1:5" s="1" customFormat="1" ht="12" customHeight="1">
      <c r="A20" s="15" t="s">
        <v>88</v>
      </c>
      <c r="B20" s="424" t="s">
        <v>262</v>
      </c>
      <c r="C20" s="409"/>
      <c r="D20" s="409">
        <v>27939826</v>
      </c>
      <c r="E20" s="276">
        <v>45511000</v>
      </c>
    </row>
    <row r="21" spans="1:5" s="1" customFormat="1" ht="12" customHeight="1">
      <c r="A21" s="14" t="s">
        <v>89</v>
      </c>
      <c r="B21" s="425" t="s">
        <v>263</v>
      </c>
      <c r="C21" s="408"/>
      <c r="D21" s="408"/>
      <c r="E21" s="275"/>
    </row>
    <row r="22" spans="1:5" s="1" customFormat="1" ht="12" customHeight="1">
      <c r="A22" s="14" t="s">
        <v>90</v>
      </c>
      <c r="B22" s="425" t="s">
        <v>431</v>
      </c>
      <c r="C22" s="408"/>
      <c r="D22" s="408"/>
      <c r="E22" s="275"/>
    </row>
    <row r="23" spans="1:5" s="1" customFormat="1" ht="12" customHeight="1">
      <c r="A23" s="14" t="s">
        <v>91</v>
      </c>
      <c r="B23" s="425" t="s">
        <v>432</v>
      </c>
      <c r="C23" s="408"/>
      <c r="D23" s="408"/>
      <c r="E23" s="275"/>
    </row>
    <row r="24" spans="1:5" s="1" customFormat="1" ht="12" customHeight="1">
      <c r="A24" s="14" t="s">
        <v>170</v>
      </c>
      <c r="B24" s="425" t="s">
        <v>264</v>
      </c>
      <c r="C24" s="408">
        <v>98314000</v>
      </c>
      <c r="D24" s="408">
        <v>38000000</v>
      </c>
      <c r="E24" s="275"/>
    </row>
    <row r="25" spans="1:5" s="1" customFormat="1" ht="12" customHeight="1" thickBot="1">
      <c r="A25" s="16" t="s">
        <v>171</v>
      </c>
      <c r="B25" s="426" t="s">
        <v>265</v>
      </c>
      <c r="C25" s="410">
        <v>98314000</v>
      </c>
      <c r="D25" s="410"/>
      <c r="E25" s="277"/>
    </row>
    <row r="26" spans="1:5" s="1" customFormat="1" ht="12" customHeight="1" thickBot="1">
      <c r="A26" s="20" t="s">
        <v>172</v>
      </c>
      <c r="B26" s="21" t="s">
        <v>266</v>
      </c>
      <c r="C26" s="414">
        <f>+C27+C31+C32+C33</f>
        <v>45109000</v>
      </c>
      <c r="D26" s="414">
        <f>+D27+D31+D32+D33</f>
        <v>47230000</v>
      </c>
      <c r="E26" s="451">
        <f>+E27+E31+E32+E33</f>
        <v>51030000</v>
      </c>
    </row>
    <row r="27" spans="1:5" s="1" customFormat="1" ht="12" customHeight="1">
      <c r="A27" s="15" t="s">
        <v>267</v>
      </c>
      <c r="B27" s="424" t="s">
        <v>446</v>
      </c>
      <c r="C27" s="453">
        <v>35897000</v>
      </c>
      <c r="D27" s="453">
        <f>+D28+D29+D30</f>
        <v>38100000</v>
      </c>
      <c r="E27" s="452">
        <f>+E28+E29+E30</f>
        <v>41000000</v>
      </c>
    </row>
    <row r="28" spans="1:5" s="1" customFormat="1" ht="12" customHeight="1">
      <c r="A28" s="14" t="s">
        <v>268</v>
      </c>
      <c r="B28" s="425" t="s">
        <v>273</v>
      </c>
      <c r="C28" s="408">
        <v>7032000</v>
      </c>
      <c r="D28" s="408">
        <v>9300000</v>
      </c>
      <c r="E28" s="275">
        <v>10000000</v>
      </c>
    </row>
    <row r="29" spans="1:5" s="1" customFormat="1" ht="12" customHeight="1">
      <c r="A29" s="14" t="s">
        <v>269</v>
      </c>
      <c r="B29" s="425" t="s">
        <v>274</v>
      </c>
      <c r="C29" s="408"/>
      <c r="D29" s="408"/>
      <c r="E29" s="275"/>
    </row>
    <row r="30" spans="1:5" s="1" customFormat="1" ht="12" customHeight="1">
      <c r="A30" s="14" t="s">
        <v>444</v>
      </c>
      <c r="B30" s="486" t="s">
        <v>445</v>
      </c>
      <c r="C30" s="408">
        <v>28865000</v>
      </c>
      <c r="D30" s="408">
        <v>28800000</v>
      </c>
      <c r="E30" s="275">
        <v>31000000</v>
      </c>
    </row>
    <row r="31" spans="1:5" s="1" customFormat="1" ht="12" customHeight="1">
      <c r="A31" s="14" t="s">
        <v>270</v>
      </c>
      <c r="B31" s="425" t="s">
        <v>275</v>
      </c>
      <c r="C31" s="408">
        <v>8821000</v>
      </c>
      <c r="D31" s="408">
        <v>8800000</v>
      </c>
      <c r="E31" s="275">
        <v>9700000</v>
      </c>
    </row>
    <row r="32" spans="1:5" s="1" customFormat="1" ht="12" customHeight="1">
      <c r="A32" s="14" t="s">
        <v>271</v>
      </c>
      <c r="B32" s="425" t="s">
        <v>276</v>
      </c>
      <c r="C32" s="408"/>
      <c r="D32" s="408"/>
      <c r="E32" s="275"/>
    </row>
    <row r="33" spans="1:5" s="1" customFormat="1" ht="12" customHeight="1" thickBot="1">
      <c r="A33" s="16" t="s">
        <v>272</v>
      </c>
      <c r="B33" s="426" t="s">
        <v>277</v>
      </c>
      <c r="C33" s="410">
        <v>391000</v>
      </c>
      <c r="D33" s="410">
        <v>330000</v>
      </c>
      <c r="E33" s="277">
        <v>330000</v>
      </c>
    </row>
    <row r="34" spans="1:5" s="1" customFormat="1" ht="12" customHeight="1" thickBot="1">
      <c r="A34" s="20" t="s">
        <v>22</v>
      </c>
      <c r="B34" s="21" t="s">
        <v>441</v>
      </c>
      <c r="C34" s="407">
        <f>SUM(C35:C45)</f>
        <v>141044000</v>
      </c>
      <c r="D34" s="407">
        <f>SUM(D35:D45)</f>
        <v>87406229</v>
      </c>
      <c r="E34" s="274">
        <f>SUM(E35:E45)</f>
        <v>191959831</v>
      </c>
    </row>
    <row r="35" spans="1:5" s="1" customFormat="1" ht="12" customHeight="1">
      <c r="A35" s="15" t="s">
        <v>92</v>
      </c>
      <c r="B35" s="424" t="s">
        <v>280</v>
      </c>
      <c r="C35" s="409"/>
      <c r="D35" s="409"/>
      <c r="E35" s="276"/>
    </row>
    <row r="36" spans="1:5" s="1" customFormat="1" ht="12" customHeight="1">
      <c r="A36" s="14" t="s">
        <v>93</v>
      </c>
      <c r="B36" s="425" t="s">
        <v>281</v>
      </c>
      <c r="C36" s="408">
        <v>5673000</v>
      </c>
      <c r="D36" s="408">
        <v>4783000</v>
      </c>
      <c r="E36" s="275">
        <v>5251000</v>
      </c>
    </row>
    <row r="37" spans="1:5" s="1" customFormat="1" ht="12" customHeight="1">
      <c r="A37" s="14" t="s">
        <v>94</v>
      </c>
      <c r="B37" s="425" t="s">
        <v>282</v>
      </c>
      <c r="C37" s="408">
        <v>3408000</v>
      </c>
      <c r="D37" s="408">
        <v>4469229</v>
      </c>
      <c r="E37" s="275">
        <v>4476000</v>
      </c>
    </row>
    <row r="38" spans="1:5" s="1" customFormat="1" ht="12" customHeight="1">
      <c r="A38" s="14" t="s">
        <v>174</v>
      </c>
      <c r="B38" s="425" t="s">
        <v>283</v>
      </c>
      <c r="C38" s="408">
        <v>404000</v>
      </c>
      <c r="D38" s="408">
        <v>1401000</v>
      </c>
      <c r="E38" s="275">
        <v>270000</v>
      </c>
    </row>
    <row r="39" spans="1:5" s="1" customFormat="1" ht="12" customHeight="1">
      <c r="A39" s="14" t="s">
        <v>175</v>
      </c>
      <c r="B39" s="425" t="s">
        <v>284</v>
      </c>
      <c r="C39" s="408">
        <v>18816000</v>
      </c>
      <c r="D39" s="408">
        <v>15491000</v>
      </c>
      <c r="E39" s="275">
        <v>15896000</v>
      </c>
    </row>
    <row r="40" spans="1:5" s="1" customFormat="1" ht="12" customHeight="1">
      <c r="A40" s="14" t="s">
        <v>176</v>
      </c>
      <c r="B40" s="425" t="s">
        <v>285</v>
      </c>
      <c r="C40" s="408">
        <v>80642000</v>
      </c>
      <c r="D40" s="408">
        <v>49880000</v>
      </c>
      <c r="E40" s="275">
        <v>166025000</v>
      </c>
    </row>
    <row r="41" spans="1:5" s="1" customFormat="1" ht="12" customHeight="1">
      <c r="A41" s="14" t="s">
        <v>177</v>
      </c>
      <c r="B41" s="425" t="s">
        <v>286</v>
      </c>
      <c r="C41" s="408">
        <v>28286000</v>
      </c>
      <c r="D41" s="408">
        <v>11340000</v>
      </c>
      <c r="E41" s="275"/>
    </row>
    <row r="42" spans="1:5" s="1" customFormat="1" ht="12" customHeight="1">
      <c r="A42" s="14" t="s">
        <v>178</v>
      </c>
      <c r="B42" s="425" t="s">
        <v>287</v>
      </c>
      <c r="C42" s="408">
        <v>22000</v>
      </c>
      <c r="D42" s="408">
        <v>30000</v>
      </c>
      <c r="E42" s="275">
        <v>30000</v>
      </c>
    </row>
    <row r="43" spans="1:5" s="1" customFormat="1" ht="12" customHeight="1">
      <c r="A43" s="14" t="s">
        <v>278</v>
      </c>
      <c r="B43" s="425" t="s">
        <v>288</v>
      </c>
      <c r="C43" s="411"/>
      <c r="D43" s="411"/>
      <c r="E43" s="278"/>
    </row>
    <row r="44" spans="1:5" s="1" customFormat="1" ht="12" customHeight="1">
      <c r="A44" s="16" t="s">
        <v>279</v>
      </c>
      <c r="B44" s="426" t="s">
        <v>443</v>
      </c>
      <c r="C44" s="412">
        <v>75000</v>
      </c>
      <c r="D44" s="412"/>
      <c r="E44" s="279"/>
    </row>
    <row r="45" spans="1:5" s="1" customFormat="1" ht="12" customHeight="1" thickBot="1">
      <c r="A45" s="16" t="s">
        <v>442</v>
      </c>
      <c r="B45" s="301" t="s">
        <v>289</v>
      </c>
      <c r="C45" s="412">
        <v>3718000</v>
      </c>
      <c r="D45" s="412">
        <v>12000</v>
      </c>
      <c r="E45" s="279">
        <v>11831</v>
      </c>
    </row>
    <row r="46" spans="1:5" s="1" customFormat="1" ht="12" customHeight="1" thickBot="1">
      <c r="A46" s="20" t="s">
        <v>23</v>
      </c>
      <c r="B46" s="21" t="s">
        <v>290</v>
      </c>
      <c r="C46" s="407">
        <f>SUM(C47:C51)</f>
        <v>271244000</v>
      </c>
      <c r="D46" s="407">
        <f>SUM(D47:D51)</f>
        <v>160264000</v>
      </c>
      <c r="E46" s="274">
        <f>SUM(E47:E51)</f>
        <v>464263000</v>
      </c>
    </row>
    <row r="47" spans="1:5" s="1" customFormat="1" ht="12" customHeight="1">
      <c r="A47" s="15" t="s">
        <v>95</v>
      </c>
      <c r="B47" s="424" t="s">
        <v>294</v>
      </c>
      <c r="C47" s="464"/>
      <c r="D47" s="464"/>
      <c r="E47" s="297"/>
    </row>
    <row r="48" spans="1:5" s="1" customFormat="1" ht="12" customHeight="1">
      <c r="A48" s="14" t="s">
        <v>96</v>
      </c>
      <c r="B48" s="425" t="s">
        <v>295</v>
      </c>
      <c r="C48" s="411">
        <v>270344000</v>
      </c>
      <c r="D48" s="411">
        <v>159792000</v>
      </c>
      <c r="E48" s="278">
        <v>464263000</v>
      </c>
    </row>
    <row r="49" spans="1:5" s="1" customFormat="1" ht="12" customHeight="1">
      <c r="A49" s="14" t="s">
        <v>291</v>
      </c>
      <c r="B49" s="425" t="s">
        <v>296</v>
      </c>
      <c r="C49" s="411">
        <v>900000</v>
      </c>
      <c r="D49" s="411">
        <v>472000</v>
      </c>
      <c r="E49" s="278"/>
    </row>
    <row r="50" spans="1:5" s="1" customFormat="1" ht="12" customHeight="1">
      <c r="A50" s="14" t="s">
        <v>292</v>
      </c>
      <c r="B50" s="425" t="s">
        <v>297</v>
      </c>
      <c r="C50" s="411"/>
      <c r="D50" s="411"/>
      <c r="E50" s="278"/>
    </row>
    <row r="51" spans="1:5" s="1" customFormat="1" ht="12" customHeight="1" thickBot="1">
      <c r="A51" s="16" t="s">
        <v>293</v>
      </c>
      <c r="B51" s="301" t="s">
        <v>298</v>
      </c>
      <c r="C51" s="412"/>
      <c r="D51" s="412"/>
      <c r="E51" s="279"/>
    </row>
    <row r="52" spans="1:5" s="1" customFormat="1" ht="12" customHeight="1" thickBot="1">
      <c r="A52" s="20" t="s">
        <v>179</v>
      </c>
      <c r="B52" s="21" t="s">
        <v>299</v>
      </c>
      <c r="C52" s="407">
        <f>SUM(C53:C55)</f>
        <v>1130000</v>
      </c>
      <c r="D52" s="407">
        <f>SUM(D53:D55)</f>
        <v>0</v>
      </c>
      <c r="E52" s="274">
        <f>SUM(E53:E55)</f>
        <v>0</v>
      </c>
    </row>
    <row r="53" spans="1:5" s="1" customFormat="1" ht="12" customHeight="1">
      <c r="A53" s="15" t="s">
        <v>97</v>
      </c>
      <c r="B53" s="424" t="s">
        <v>300</v>
      </c>
      <c r="C53" s="409"/>
      <c r="D53" s="409"/>
      <c r="E53" s="276"/>
    </row>
    <row r="54" spans="1:5" s="1" customFormat="1" ht="12" customHeight="1">
      <c r="A54" s="14" t="s">
        <v>98</v>
      </c>
      <c r="B54" s="425" t="s">
        <v>433</v>
      </c>
      <c r="C54" s="408"/>
      <c r="D54" s="408"/>
      <c r="E54" s="275"/>
    </row>
    <row r="55" spans="1:5" s="1" customFormat="1" ht="12" customHeight="1">
      <c r="A55" s="14" t="s">
        <v>303</v>
      </c>
      <c r="B55" s="425" t="s">
        <v>301</v>
      </c>
      <c r="C55" s="408">
        <v>1130000</v>
      </c>
      <c r="D55" s="408"/>
      <c r="E55" s="275"/>
    </row>
    <row r="56" spans="1:5" s="1" customFormat="1" ht="12" customHeight="1" thickBot="1">
      <c r="A56" s="16" t="s">
        <v>304</v>
      </c>
      <c r="B56" s="301" t="s">
        <v>302</v>
      </c>
      <c r="C56" s="410"/>
      <c r="D56" s="410"/>
      <c r="E56" s="277"/>
    </row>
    <row r="57" spans="1:5" s="1" customFormat="1" ht="12" customHeight="1" thickBot="1">
      <c r="A57" s="20" t="s">
        <v>25</v>
      </c>
      <c r="B57" s="299" t="s">
        <v>305</v>
      </c>
      <c r="C57" s="407">
        <f>SUM(C58:C60)</f>
        <v>21444000</v>
      </c>
      <c r="D57" s="407">
        <f>SUM(D58:D60)</f>
        <v>38272000</v>
      </c>
      <c r="E57" s="274">
        <f>SUM(E58:E60)</f>
        <v>44915000</v>
      </c>
    </row>
    <row r="58" spans="1:5" s="1" customFormat="1" ht="12" customHeight="1">
      <c r="A58" s="15" t="s">
        <v>180</v>
      </c>
      <c r="B58" s="424" t="s">
        <v>307</v>
      </c>
      <c r="C58" s="411"/>
      <c r="D58" s="411"/>
      <c r="E58" s="278"/>
    </row>
    <row r="59" spans="1:5" s="1" customFormat="1" ht="12" customHeight="1">
      <c r="A59" s="14" t="s">
        <v>181</v>
      </c>
      <c r="B59" s="425" t="s">
        <v>434</v>
      </c>
      <c r="C59" s="411"/>
      <c r="D59" s="411"/>
      <c r="E59" s="278"/>
    </row>
    <row r="60" spans="1:5" s="1" customFormat="1" ht="12" customHeight="1">
      <c r="A60" s="14" t="s">
        <v>228</v>
      </c>
      <c r="B60" s="425" t="s">
        <v>308</v>
      </c>
      <c r="C60" s="411">
        <v>21444000</v>
      </c>
      <c r="D60" s="411">
        <v>38272000</v>
      </c>
      <c r="E60" s="278">
        <v>44915000</v>
      </c>
    </row>
    <row r="61" spans="1:5" s="1" customFormat="1" ht="12" customHeight="1" thickBot="1">
      <c r="A61" s="16" t="s">
        <v>306</v>
      </c>
      <c r="B61" s="301" t="s">
        <v>309</v>
      </c>
      <c r="C61" s="411"/>
      <c r="D61" s="411"/>
      <c r="E61" s="278"/>
    </row>
    <row r="62" spans="1:5" s="1" customFormat="1" ht="12" customHeight="1" thickBot="1">
      <c r="A62" s="493" t="s">
        <v>486</v>
      </c>
      <c r="B62" s="21" t="s">
        <v>310</v>
      </c>
      <c r="C62" s="414">
        <f>+C5+C12+C19+C26+C34+C46+C52+C57</f>
        <v>807564000</v>
      </c>
      <c r="D62" s="414">
        <f>+D5+D12+D19+D26+D34+D46+D52+D57</f>
        <v>621369181</v>
      </c>
      <c r="E62" s="451">
        <f>+E5+E12+E19+E26+E34+E46+E52+E57</f>
        <v>1034343000</v>
      </c>
    </row>
    <row r="63" spans="1:5" s="1" customFormat="1" ht="12" customHeight="1" thickBot="1">
      <c r="A63" s="465" t="s">
        <v>311</v>
      </c>
      <c r="B63" s="299" t="s">
        <v>551</v>
      </c>
      <c r="C63" s="407">
        <f>SUM(C64:C66)</f>
        <v>45000000</v>
      </c>
      <c r="D63" s="407">
        <f>SUM(D64:D66)</f>
        <v>0</v>
      </c>
      <c r="E63" s="274">
        <f>SUM(E64:E66)</f>
        <v>0</v>
      </c>
    </row>
    <row r="64" spans="1:5" s="1" customFormat="1" ht="12" customHeight="1">
      <c r="A64" s="15" t="s">
        <v>343</v>
      </c>
      <c r="B64" s="424" t="s">
        <v>313</v>
      </c>
      <c r="C64" s="411">
        <v>45000000</v>
      </c>
      <c r="D64" s="411"/>
      <c r="E64" s="278"/>
    </row>
    <row r="65" spans="1:5" s="1" customFormat="1" ht="12" customHeight="1">
      <c r="A65" s="14" t="s">
        <v>352</v>
      </c>
      <c r="B65" s="425" t="s">
        <v>314</v>
      </c>
      <c r="C65" s="411"/>
      <c r="D65" s="411"/>
      <c r="E65" s="278"/>
    </row>
    <row r="66" spans="1:5" s="1" customFormat="1" ht="12" customHeight="1" thickBot="1">
      <c r="A66" s="16" t="s">
        <v>353</v>
      </c>
      <c r="B66" s="487" t="s">
        <v>471</v>
      </c>
      <c r="C66" s="411"/>
      <c r="D66" s="411"/>
      <c r="E66" s="278"/>
    </row>
    <row r="67" spans="1:5" s="1" customFormat="1" ht="12" customHeight="1" thickBot="1">
      <c r="A67" s="465" t="s">
        <v>316</v>
      </c>
      <c r="B67" s="299" t="s">
        <v>317</v>
      </c>
      <c r="C67" s="407">
        <f>SUM(C68:C71)</f>
        <v>0</v>
      </c>
      <c r="D67" s="407">
        <f>SUM(D68:D71)</f>
        <v>0</v>
      </c>
      <c r="E67" s="274">
        <f>SUM(E68:E71)</f>
        <v>0</v>
      </c>
    </row>
    <row r="68" spans="1:5" s="1" customFormat="1" ht="12" customHeight="1">
      <c r="A68" s="15" t="s">
        <v>150</v>
      </c>
      <c r="B68" s="424" t="s">
        <v>318</v>
      </c>
      <c r="C68" s="411"/>
      <c r="D68" s="411"/>
      <c r="E68" s="278"/>
    </row>
    <row r="69" spans="1:7" s="1" customFormat="1" ht="17.25" customHeight="1">
      <c r="A69" s="14" t="s">
        <v>151</v>
      </c>
      <c r="B69" s="425" t="s">
        <v>319</v>
      </c>
      <c r="C69" s="411"/>
      <c r="D69" s="411"/>
      <c r="E69" s="278"/>
      <c r="G69" s="45"/>
    </row>
    <row r="70" spans="1:5" s="1" customFormat="1" ht="12" customHeight="1">
      <c r="A70" s="14" t="s">
        <v>344</v>
      </c>
      <c r="B70" s="425" t="s">
        <v>320</v>
      </c>
      <c r="C70" s="411"/>
      <c r="D70" s="411"/>
      <c r="E70" s="278"/>
    </row>
    <row r="71" spans="1:5" s="1" customFormat="1" ht="12" customHeight="1" thickBot="1">
      <c r="A71" s="16" t="s">
        <v>345</v>
      </c>
      <c r="B71" s="301" t="s">
        <v>321</v>
      </c>
      <c r="C71" s="411"/>
      <c r="D71" s="411"/>
      <c r="E71" s="278"/>
    </row>
    <row r="72" spans="1:5" s="1" customFormat="1" ht="12" customHeight="1" thickBot="1">
      <c r="A72" s="465" t="s">
        <v>322</v>
      </c>
      <c r="B72" s="299" t="s">
        <v>323</v>
      </c>
      <c r="C72" s="407">
        <f>SUM(C73:C74)</f>
        <v>116901000</v>
      </c>
      <c r="D72" s="407">
        <f>SUM(D73:D74)</f>
        <v>371510968</v>
      </c>
      <c r="E72" s="274">
        <f>SUM(E73:E74)</f>
        <v>228274000</v>
      </c>
    </row>
    <row r="73" spans="1:5" s="1" customFormat="1" ht="12" customHeight="1">
      <c r="A73" s="15" t="s">
        <v>346</v>
      </c>
      <c r="B73" s="424" t="s">
        <v>324</v>
      </c>
      <c r="C73" s="411">
        <v>116901000</v>
      </c>
      <c r="D73" s="411">
        <v>371510968</v>
      </c>
      <c r="E73" s="278">
        <v>228274000</v>
      </c>
    </row>
    <row r="74" spans="1:5" s="1" customFormat="1" ht="12" customHeight="1" thickBot="1">
      <c r="A74" s="16" t="s">
        <v>347</v>
      </c>
      <c r="B74" s="301" t="s">
        <v>325</v>
      </c>
      <c r="C74" s="411"/>
      <c r="D74" s="411"/>
      <c r="E74" s="278"/>
    </row>
    <row r="75" spans="1:5" s="1" customFormat="1" ht="12" customHeight="1" thickBot="1">
      <c r="A75" s="465" t="s">
        <v>326</v>
      </c>
      <c r="B75" s="299" t="s">
        <v>327</v>
      </c>
      <c r="C75" s="407">
        <f>SUM(C76:C78)</f>
        <v>109412000</v>
      </c>
      <c r="D75" s="407">
        <f>SUM(D76:D78)</f>
        <v>0</v>
      </c>
      <c r="E75" s="274">
        <f>SUM(E76:E78)</f>
        <v>0</v>
      </c>
    </row>
    <row r="76" spans="1:5" s="1" customFormat="1" ht="12" customHeight="1">
      <c r="A76" s="15" t="s">
        <v>348</v>
      </c>
      <c r="B76" s="424" t="s">
        <v>328</v>
      </c>
      <c r="C76" s="411">
        <v>7412000</v>
      </c>
      <c r="D76" s="411"/>
      <c r="E76" s="278"/>
    </row>
    <row r="77" spans="1:5" s="1" customFormat="1" ht="12" customHeight="1">
      <c r="A77" s="14" t="s">
        <v>349</v>
      </c>
      <c r="B77" s="425" t="s">
        <v>329</v>
      </c>
      <c r="C77" s="411"/>
      <c r="D77" s="411"/>
      <c r="E77" s="278"/>
    </row>
    <row r="78" spans="1:5" s="1" customFormat="1" ht="12" customHeight="1" thickBot="1">
      <c r="A78" s="16" t="s">
        <v>350</v>
      </c>
      <c r="B78" s="301" t="s">
        <v>330</v>
      </c>
      <c r="C78" s="411">
        <v>102000000</v>
      </c>
      <c r="D78" s="411"/>
      <c r="E78" s="278"/>
    </row>
    <row r="79" spans="1:5" s="1" customFormat="1" ht="12" customHeight="1" thickBot="1">
      <c r="A79" s="465" t="s">
        <v>331</v>
      </c>
      <c r="B79" s="299" t="s">
        <v>351</v>
      </c>
      <c r="C79" s="407">
        <f>SUM(C80:C83)</f>
        <v>0</v>
      </c>
      <c r="D79" s="407">
        <f>SUM(D80:D83)</f>
        <v>0</v>
      </c>
      <c r="E79" s="274">
        <f>SUM(E80:E83)</f>
        <v>0</v>
      </c>
    </row>
    <row r="80" spans="1:5" s="1" customFormat="1" ht="12" customHeight="1">
      <c r="A80" s="428" t="s">
        <v>332</v>
      </c>
      <c r="B80" s="424" t="s">
        <v>333</v>
      </c>
      <c r="C80" s="411"/>
      <c r="D80" s="411"/>
      <c r="E80" s="278"/>
    </row>
    <row r="81" spans="1:5" s="1" customFormat="1" ht="12" customHeight="1">
      <c r="A81" s="429" t="s">
        <v>334</v>
      </c>
      <c r="B81" s="425" t="s">
        <v>335</v>
      </c>
      <c r="C81" s="411"/>
      <c r="D81" s="411"/>
      <c r="E81" s="278"/>
    </row>
    <row r="82" spans="1:5" s="1" customFormat="1" ht="12" customHeight="1">
      <c r="A82" s="429" t="s">
        <v>336</v>
      </c>
      <c r="B82" s="425" t="s">
        <v>337</v>
      </c>
      <c r="C82" s="411"/>
      <c r="D82" s="411"/>
      <c r="E82" s="278"/>
    </row>
    <row r="83" spans="1:5" s="1" customFormat="1" ht="12" customHeight="1" thickBot="1">
      <c r="A83" s="430" t="s">
        <v>338</v>
      </c>
      <c r="B83" s="301" t="s">
        <v>339</v>
      </c>
      <c r="C83" s="411"/>
      <c r="D83" s="411"/>
      <c r="E83" s="278"/>
    </row>
    <row r="84" spans="1:5" s="1" customFormat="1" ht="12" customHeight="1" thickBot="1">
      <c r="A84" s="465" t="s">
        <v>340</v>
      </c>
      <c r="B84" s="299" t="s">
        <v>485</v>
      </c>
      <c r="C84" s="467"/>
      <c r="D84" s="467"/>
      <c r="E84" s="468"/>
    </row>
    <row r="85" spans="1:5" s="1" customFormat="1" ht="12" customHeight="1" thickBot="1">
      <c r="A85" s="465" t="s">
        <v>342</v>
      </c>
      <c r="B85" s="299" t="s">
        <v>341</v>
      </c>
      <c r="C85" s="467"/>
      <c r="D85" s="467"/>
      <c r="E85" s="468"/>
    </row>
    <row r="86" spans="1:5" s="1" customFormat="1" ht="12" customHeight="1" thickBot="1">
      <c r="A86" s="465" t="s">
        <v>354</v>
      </c>
      <c r="B86" s="431" t="s">
        <v>488</v>
      </c>
      <c r="C86" s="414">
        <f>+C63+C67+C72+C75+C79+C85+C84</f>
        <v>271313000</v>
      </c>
      <c r="D86" s="414">
        <f>+D63+D67+D72+D75+D79+D85+D84</f>
        <v>371510968</v>
      </c>
      <c r="E86" s="451">
        <f>+E63+E67+E72+E75+E79+E85+E84</f>
        <v>228274000</v>
      </c>
    </row>
    <row r="87" spans="1:5" s="1" customFormat="1" ht="12" customHeight="1" thickBot="1">
      <c r="A87" s="466" t="s">
        <v>487</v>
      </c>
      <c r="B87" s="432" t="s">
        <v>489</v>
      </c>
      <c r="C87" s="414">
        <f>+C62+C86</f>
        <v>1078877000</v>
      </c>
      <c r="D87" s="414">
        <f>+D62+D86</f>
        <v>992880149</v>
      </c>
      <c r="E87" s="451">
        <f>+E62+E86</f>
        <v>1262617000</v>
      </c>
    </row>
    <row r="88" spans="1:5" s="1" customFormat="1" ht="12" customHeight="1">
      <c r="A88" s="379"/>
      <c r="B88" s="380"/>
      <c r="C88" s="381"/>
      <c r="D88" s="382"/>
      <c r="E88" s="383"/>
    </row>
    <row r="89" spans="1:5" s="1" customFormat="1" ht="12" customHeight="1">
      <c r="A89" s="586" t="s">
        <v>47</v>
      </c>
      <c r="B89" s="586"/>
      <c r="C89" s="586"/>
      <c r="D89" s="586"/>
      <c r="E89" s="586"/>
    </row>
    <row r="90" spans="1:5" s="1" customFormat="1" ht="12" customHeight="1" thickBot="1">
      <c r="A90" s="588" t="s">
        <v>153</v>
      </c>
      <c r="B90" s="588"/>
      <c r="C90" s="393"/>
      <c r="D90" s="146"/>
      <c r="E90" s="314" t="s">
        <v>589</v>
      </c>
    </row>
    <row r="91" spans="1:5" s="1" customFormat="1" ht="24" customHeight="1" thickBot="1">
      <c r="A91" s="23" t="s">
        <v>16</v>
      </c>
      <c r="B91" s="24" t="s">
        <v>48</v>
      </c>
      <c r="C91" s="24" t="str">
        <f>+C3</f>
        <v>2017. évi tény</v>
      </c>
      <c r="D91" s="24" t="str">
        <f>+D3</f>
        <v>2018. évi várható</v>
      </c>
      <c r="E91" s="165" t="str">
        <f>+E3</f>
        <v>2019. évi előirányzat</v>
      </c>
    </row>
    <row r="92" spans="1:5" s="1" customFormat="1" ht="12" customHeight="1" thickBot="1">
      <c r="A92" s="35" t="s">
        <v>497</v>
      </c>
      <c r="B92" s="36" t="s">
        <v>498</v>
      </c>
      <c r="C92" s="36" t="s">
        <v>499</v>
      </c>
      <c r="D92" s="36" t="s">
        <v>501</v>
      </c>
      <c r="E92" s="454" t="s">
        <v>500</v>
      </c>
    </row>
    <row r="93" spans="1:5" s="1" customFormat="1" ht="15" customHeight="1" thickBot="1">
      <c r="A93" s="22" t="s">
        <v>18</v>
      </c>
      <c r="B93" s="29" t="s">
        <v>447</v>
      </c>
      <c r="C93" s="406">
        <f>C94+C95+C96+C97+C98+C111</f>
        <v>364083000</v>
      </c>
      <c r="D93" s="406">
        <f>D94+D95+D96+D97+D98+D111</f>
        <v>373374250</v>
      </c>
      <c r="E93" s="497">
        <f>E94+E95+E96+E97+E98+E111</f>
        <v>537019537</v>
      </c>
    </row>
    <row r="94" spans="1:5" s="1" customFormat="1" ht="12.75" customHeight="1">
      <c r="A94" s="17" t="s">
        <v>99</v>
      </c>
      <c r="B94" s="10" t="s">
        <v>49</v>
      </c>
      <c r="C94" s="504">
        <v>135404000</v>
      </c>
      <c r="D94" s="504">
        <v>157198000</v>
      </c>
      <c r="E94" s="498">
        <v>171527000</v>
      </c>
    </row>
    <row r="95" spans="1:5" ht="16.5" customHeight="1">
      <c r="A95" s="14" t="s">
        <v>100</v>
      </c>
      <c r="B95" s="8" t="s">
        <v>182</v>
      </c>
      <c r="C95" s="408">
        <v>30410000</v>
      </c>
      <c r="D95" s="408">
        <v>31221000</v>
      </c>
      <c r="E95" s="275">
        <v>33922300</v>
      </c>
    </row>
    <row r="96" spans="1:5" ht="15.75">
      <c r="A96" s="14" t="s">
        <v>101</v>
      </c>
      <c r="B96" s="8" t="s">
        <v>141</v>
      </c>
      <c r="C96" s="410">
        <v>181638000</v>
      </c>
      <c r="D96" s="410">
        <v>156798250</v>
      </c>
      <c r="E96" s="277">
        <v>311358237</v>
      </c>
    </row>
    <row r="97" spans="1:5" s="44" customFormat="1" ht="12" customHeight="1">
      <c r="A97" s="14" t="s">
        <v>102</v>
      </c>
      <c r="B97" s="11" t="s">
        <v>183</v>
      </c>
      <c r="C97" s="410">
        <v>3902000</v>
      </c>
      <c r="D97" s="410">
        <v>4423000</v>
      </c>
      <c r="E97" s="277">
        <v>4423000</v>
      </c>
    </row>
    <row r="98" spans="1:5" ht="12" customHeight="1">
      <c r="A98" s="14" t="s">
        <v>113</v>
      </c>
      <c r="B98" s="19" t="s">
        <v>184</v>
      </c>
      <c r="C98" s="410">
        <v>12729000</v>
      </c>
      <c r="D98" s="410">
        <v>8734000</v>
      </c>
      <c r="E98" s="277">
        <v>3100000</v>
      </c>
    </row>
    <row r="99" spans="1:5" ht="12" customHeight="1">
      <c r="A99" s="14" t="s">
        <v>103</v>
      </c>
      <c r="B99" s="8" t="s">
        <v>452</v>
      </c>
      <c r="C99" s="410">
        <v>9114000</v>
      </c>
      <c r="D99" s="410"/>
      <c r="E99" s="277"/>
    </row>
    <row r="100" spans="1:5" ht="12" customHeight="1">
      <c r="A100" s="14" t="s">
        <v>104</v>
      </c>
      <c r="B100" s="150" t="s">
        <v>451</v>
      </c>
      <c r="C100" s="410"/>
      <c r="D100" s="410"/>
      <c r="E100" s="277"/>
    </row>
    <row r="101" spans="1:5" ht="12" customHeight="1">
      <c r="A101" s="14" t="s">
        <v>114</v>
      </c>
      <c r="B101" s="150" t="s">
        <v>450</v>
      </c>
      <c r="C101" s="410"/>
      <c r="D101" s="410"/>
      <c r="E101" s="277"/>
    </row>
    <row r="102" spans="1:5" ht="12" customHeight="1">
      <c r="A102" s="14" t="s">
        <v>115</v>
      </c>
      <c r="B102" s="148" t="s">
        <v>357</v>
      </c>
      <c r="C102" s="410"/>
      <c r="D102" s="410"/>
      <c r="E102" s="277"/>
    </row>
    <row r="103" spans="1:5" ht="12" customHeight="1">
      <c r="A103" s="14" t="s">
        <v>116</v>
      </c>
      <c r="B103" s="149" t="s">
        <v>358</v>
      </c>
      <c r="C103" s="410"/>
      <c r="D103" s="410"/>
      <c r="E103" s="277"/>
    </row>
    <row r="104" spans="1:5" ht="12" customHeight="1">
      <c r="A104" s="14" t="s">
        <v>117</v>
      </c>
      <c r="B104" s="149" t="s">
        <v>359</v>
      </c>
      <c r="C104" s="410"/>
      <c r="D104" s="410"/>
      <c r="E104" s="277"/>
    </row>
    <row r="105" spans="1:5" ht="12" customHeight="1">
      <c r="A105" s="14" t="s">
        <v>119</v>
      </c>
      <c r="B105" s="148" t="s">
        <v>360</v>
      </c>
      <c r="C105" s="410">
        <v>439000</v>
      </c>
      <c r="D105" s="410">
        <v>656000</v>
      </c>
      <c r="E105" s="277">
        <v>573000</v>
      </c>
    </row>
    <row r="106" spans="1:5" ht="12" customHeight="1">
      <c r="A106" s="14" t="s">
        <v>185</v>
      </c>
      <c r="B106" s="148" t="s">
        <v>361</v>
      </c>
      <c r="C106" s="410"/>
      <c r="D106" s="410"/>
      <c r="E106" s="277"/>
    </row>
    <row r="107" spans="1:5" ht="12" customHeight="1">
      <c r="A107" s="14" t="s">
        <v>355</v>
      </c>
      <c r="B107" s="149" t="s">
        <v>362</v>
      </c>
      <c r="C107" s="410"/>
      <c r="D107" s="410"/>
      <c r="E107" s="277"/>
    </row>
    <row r="108" spans="1:5" ht="12" customHeight="1">
      <c r="A108" s="13" t="s">
        <v>356</v>
      </c>
      <c r="B108" s="150" t="s">
        <v>363</v>
      </c>
      <c r="C108" s="410"/>
      <c r="D108" s="410"/>
      <c r="E108" s="277"/>
    </row>
    <row r="109" spans="1:5" ht="12" customHeight="1">
      <c r="A109" s="14" t="s">
        <v>448</v>
      </c>
      <c r="B109" s="150" t="s">
        <v>364</v>
      </c>
      <c r="C109" s="410"/>
      <c r="D109" s="410"/>
      <c r="E109" s="277"/>
    </row>
    <row r="110" spans="1:5" ht="12" customHeight="1">
      <c r="A110" s="16" t="s">
        <v>449</v>
      </c>
      <c r="B110" s="150" t="s">
        <v>365</v>
      </c>
      <c r="C110" s="410">
        <v>3176000</v>
      </c>
      <c r="D110" s="410">
        <v>8078000</v>
      </c>
      <c r="E110" s="277">
        <v>2527000</v>
      </c>
    </row>
    <row r="111" spans="1:5" ht="12" customHeight="1">
      <c r="A111" s="14" t="s">
        <v>453</v>
      </c>
      <c r="B111" s="11" t="s">
        <v>50</v>
      </c>
      <c r="C111" s="408"/>
      <c r="D111" s="408">
        <v>15000000</v>
      </c>
      <c r="E111" s="275">
        <v>12689000</v>
      </c>
    </row>
    <row r="112" spans="1:5" ht="12" customHeight="1">
      <c r="A112" s="14" t="s">
        <v>454</v>
      </c>
      <c r="B112" s="8" t="s">
        <v>456</v>
      </c>
      <c r="C112" s="408"/>
      <c r="D112" s="408">
        <v>12480000</v>
      </c>
      <c r="E112" s="275">
        <v>10119000</v>
      </c>
    </row>
    <row r="113" spans="1:5" ht="12" customHeight="1" thickBot="1">
      <c r="A113" s="18" t="s">
        <v>455</v>
      </c>
      <c r="B113" s="491" t="s">
        <v>457</v>
      </c>
      <c r="C113" s="505"/>
      <c r="D113" s="505">
        <v>2520000</v>
      </c>
      <c r="E113" s="499">
        <v>2570000</v>
      </c>
    </row>
    <row r="114" spans="1:5" ht="12" customHeight="1" thickBot="1">
      <c r="A114" s="488" t="s">
        <v>19</v>
      </c>
      <c r="B114" s="489" t="s">
        <v>366</v>
      </c>
      <c r="C114" s="506">
        <f>+C115+C117+C119</f>
        <v>232209000</v>
      </c>
      <c r="D114" s="506">
        <f>+D115+D117+D119</f>
        <v>607234000</v>
      </c>
      <c r="E114" s="500">
        <f>E115+E117+E119</f>
        <v>711686000</v>
      </c>
    </row>
    <row r="115" spans="1:5" ht="12" customHeight="1">
      <c r="A115" s="15" t="s">
        <v>105</v>
      </c>
      <c r="B115" s="8" t="s">
        <v>226</v>
      </c>
      <c r="C115" s="409">
        <v>174697000</v>
      </c>
      <c r="D115" s="409">
        <v>564048000</v>
      </c>
      <c r="E115" s="276">
        <v>673625000</v>
      </c>
    </row>
    <row r="116" spans="1:5" ht="15.75">
      <c r="A116" s="15" t="s">
        <v>106</v>
      </c>
      <c r="B116" s="12" t="s">
        <v>370</v>
      </c>
      <c r="C116" s="409"/>
      <c r="D116" s="409">
        <v>98314013</v>
      </c>
      <c r="E116" s="276">
        <v>13815000</v>
      </c>
    </row>
    <row r="117" spans="1:5" ht="12" customHeight="1">
      <c r="A117" s="15" t="s">
        <v>107</v>
      </c>
      <c r="B117" s="12" t="s">
        <v>186</v>
      </c>
      <c r="C117" s="408">
        <v>56472000</v>
      </c>
      <c r="D117" s="408">
        <v>43186000</v>
      </c>
      <c r="E117" s="275">
        <v>28862000</v>
      </c>
    </row>
    <row r="118" spans="1:5" ht="12" customHeight="1">
      <c r="A118" s="15" t="s">
        <v>108</v>
      </c>
      <c r="B118" s="12" t="s">
        <v>371</v>
      </c>
      <c r="C118" s="408"/>
      <c r="D118" s="408">
        <v>40157326</v>
      </c>
      <c r="E118" s="275">
        <v>28862000</v>
      </c>
    </row>
    <row r="119" spans="1:5" ht="12" customHeight="1">
      <c r="A119" s="15" t="s">
        <v>109</v>
      </c>
      <c r="B119" s="301" t="s">
        <v>229</v>
      </c>
      <c r="C119" s="408">
        <v>1040000</v>
      </c>
      <c r="D119" s="408"/>
      <c r="E119" s="275">
        <v>9199000</v>
      </c>
    </row>
    <row r="120" spans="1:5" ht="12" customHeight="1">
      <c r="A120" s="15" t="s">
        <v>118</v>
      </c>
      <c r="B120" s="300" t="s">
        <v>435</v>
      </c>
      <c r="C120" s="408"/>
      <c r="D120" s="408"/>
      <c r="E120" s="275"/>
    </row>
    <row r="121" spans="1:5" ht="12" customHeight="1">
      <c r="A121" s="15" t="s">
        <v>120</v>
      </c>
      <c r="B121" s="423" t="s">
        <v>376</v>
      </c>
      <c r="C121" s="408"/>
      <c r="D121" s="408"/>
      <c r="E121" s="275"/>
    </row>
    <row r="122" spans="1:5" ht="12" customHeight="1">
      <c r="A122" s="15" t="s">
        <v>187</v>
      </c>
      <c r="B122" s="149" t="s">
        <v>359</v>
      </c>
      <c r="C122" s="408"/>
      <c r="D122" s="408"/>
      <c r="E122" s="275"/>
    </row>
    <row r="123" spans="1:5" ht="12" customHeight="1">
      <c r="A123" s="15" t="s">
        <v>188</v>
      </c>
      <c r="B123" s="149" t="s">
        <v>375</v>
      </c>
      <c r="C123" s="408">
        <v>1040000</v>
      </c>
      <c r="D123" s="408"/>
      <c r="E123" s="275"/>
    </row>
    <row r="124" spans="1:5" ht="12" customHeight="1">
      <c r="A124" s="15" t="s">
        <v>189</v>
      </c>
      <c r="B124" s="149" t="s">
        <v>374</v>
      </c>
      <c r="C124" s="408"/>
      <c r="D124" s="408"/>
      <c r="E124" s="275"/>
    </row>
    <row r="125" spans="1:5" ht="12" customHeight="1">
      <c r="A125" s="15" t="s">
        <v>367</v>
      </c>
      <c r="B125" s="149" t="s">
        <v>362</v>
      </c>
      <c r="C125" s="408"/>
      <c r="D125" s="408"/>
      <c r="E125" s="275"/>
    </row>
    <row r="126" spans="1:5" ht="12" customHeight="1">
      <c r="A126" s="15" t="s">
        <v>368</v>
      </c>
      <c r="B126" s="149" t="s">
        <v>373</v>
      </c>
      <c r="C126" s="408"/>
      <c r="D126" s="408"/>
      <c r="E126" s="275"/>
    </row>
    <row r="127" spans="1:5" ht="12" customHeight="1" thickBot="1">
      <c r="A127" s="13" t="s">
        <v>369</v>
      </c>
      <c r="B127" s="149" t="s">
        <v>372</v>
      </c>
      <c r="C127" s="410"/>
      <c r="D127" s="410"/>
      <c r="E127" s="277">
        <v>9199000</v>
      </c>
    </row>
    <row r="128" spans="1:5" ht="12" customHeight="1" thickBot="1">
      <c r="A128" s="20" t="s">
        <v>20</v>
      </c>
      <c r="B128" s="137" t="s">
        <v>458</v>
      </c>
      <c r="C128" s="407">
        <f>+C93+C114</f>
        <v>596292000</v>
      </c>
      <c r="D128" s="407">
        <f>+D93+D114</f>
        <v>980608250</v>
      </c>
      <c r="E128" s="274">
        <f>+E93+E114</f>
        <v>1248705537</v>
      </c>
    </row>
    <row r="129" spans="1:5" ht="12" customHeight="1" thickBot="1">
      <c r="A129" s="20" t="s">
        <v>21</v>
      </c>
      <c r="B129" s="137" t="s">
        <v>459</v>
      </c>
      <c r="C129" s="407">
        <f>+C130+C131+C132</f>
        <v>2430000</v>
      </c>
      <c r="D129" s="407">
        <f>+D130+D131+D132</f>
        <v>4860000</v>
      </c>
      <c r="E129" s="274">
        <f>+E130+E131+E132</f>
        <v>6075000</v>
      </c>
    </row>
    <row r="130" spans="1:5" ht="12" customHeight="1">
      <c r="A130" s="15" t="s">
        <v>267</v>
      </c>
      <c r="B130" s="12" t="s">
        <v>466</v>
      </c>
      <c r="C130" s="408">
        <v>2430000</v>
      </c>
      <c r="D130" s="408">
        <v>4860000</v>
      </c>
      <c r="E130" s="275">
        <v>6075000</v>
      </c>
    </row>
    <row r="131" spans="1:5" ht="12" customHeight="1">
      <c r="A131" s="15" t="s">
        <v>270</v>
      </c>
      <c r="B131" s="12" t="s">
        <v>467</v>
      </c>
      <c r="C131" s="408"/>
      <c r="D131" s="408"/>
      <c r="E131" s="275"/>
    </row>
    <row r="132" spans="1:5" ht="12" customHeight="1" thickBot="1">
      <c r="A132" s="13" t="s">
        <v>271</v>
      </c>
      <c r="B132" s="12" t="s">
        <v>468</v>
      </c>
      <c r="C132" s="408"/>
      <c r="D132" s="408"/>
      <c r="E132" s="275"/>
    </row>
    <row r="133" spans="1:5" ht="12" customHeight="1" thickBot="1">
      <c r="A133" s="20" t="s">
        <v>22</v>
      </c>
      <c r="B133" s="137" t="s">
        <v>460</v>
      </c>
      <c r="C133" s="407">
        <f>SUM(C134:C139)</f>
        <v>0</v>
      </c>
      <c r="D133" s="407">
        <f>SUM(D134:D139)</f>
        <v>0</v>
      </c>
      <c r="E133" s="274">
        <f>SUM(E134:E139)</f>
        <v>0</v>
      </c>
    </row>
    <row r="134" spans="1:5" ht="12" customHeight="1">
      <c r="A134" s="15" t="s">
        <v>92</v>
      </c>
      <c r="B134" s="9" t="s">
        <v>469</v>
      </c>
      <c r="C134" s="408"/>
      <c r="D134" s="408"/>
      <c r="E134" s="275"/>
    </row>
    <row r="135" spans="1:5" ht="12" customHeight="1">
      <c r="A135" s="15" t="s">
        <v>93</v>
      </c>
      <c r="B135" s="9" t="s">
        <v>461</v>
      </c>
      <c r="C135" s="408"/>
      <c r="D135" s="408"/>
      <c r="E135" s="275"/>
    </row>
    <row r="136" spans="1:5" ht="12" customHeight="1">
      <c r="A136" s="15" t="s">
        <v>94</v>
      </c>
      <c r="B136" s="9" t="s">
        <v>462</v>
      </c>
      <c r="C136" s="408"/>
      <c r="D136" s="408"/>
      <c r="E136" s="275"/>
    </row>
    <row r="137" spans="1:5" ht="12" customHeight="1">
      <c r="A137" s="15" t="s">
        <v>174</v>
      </c>
      <c r="B137" s="9" t="s">
        <v>463</v>
      </c>
      <c r="C137" s="408"/>
      <c r="D137" s="408"/>
      <c r="E137" s="275"/>
    </row>
    <row r="138" spans="1:5" ht="12" customHeight="1">
      <c r="A138" s="15" t="s">
        <v>175</v>
      </c>
      <c r="B138" s="9" t="s">
        <v>464</v>
      </c>
      <c r="C138" s="408"/>
      <c r="D138" s="408"/>
      <c r="E138" s="275"/>
    </row>
    <row r="139" spans="1:5" ht="12" customHeight="1" thickBot="1">
      <c r="A139" s="13" t="s">
        <v>176</v>
      </c>
      <c r="B139" s="9" t="s">
        <v>465</v>
      </c>
      <c r="C139" s="408"/>
      <c r="D139" s="408"/>
      <c r="E139" s="275"/>
    </row>
    <row r="140" spans="1:5" ht="12" customHeight="1" thickBot="1">
      <c r="A140" s="20" t="s">
        <v>23</v>
      </c>
      <c r="B140" s="137" t="s">
        <v>473</v>
      </c>
      <c r="C140" s="414">
        <f>+C141+C142+C143+C144</f>
        <v>328737000</v>
      </c>
      <c r="D140" s="414">
        <f>+D141+D142+D143+D144</f>
        <v>7411899</v>
      </c>
      <c r="E140" s="451">
        <f>+E141+E142+E143+E144</f>
        <v>7836463</v>
      </c>
    </row>
    <row r="141" spans="1:5" ht="12" customHeight="1">
      <c r="A141" s="15" t="s">
        <v>95</v>
      </c>
      <c r="B141" s="9" t="s">
        <v>377</v>
      </c>
      <c r="C141" s="408"/>
      <c r="D141" s="408"/>
      <c r="E141" s="275"/>
    </row>
    <row r="142" spans="1:5" ht="12" customHeight="1">
      <c r="A142" s="15" t="s">
        <v>96</v>
      </c>
      <c r="B142" s="9" t="s">
        <v>378</v>
      </c>
      <c r="C142" s="408">
        <v>6737000</v>
      </c>
      <c r="D142" s="408">
        <v>7411899</v>
      </c>
      <c r="E142" s="275">
        <v>7836463</v>
      </c>
    </row>
    <row r="143" spans="1:5" ht="12" customHeight="1">
      <c r="A143" s="15" t="s">
        <v>291</v>
      </c>
      <c r="B143" s="9" t="s">
        <v>474</v>
      </c>
      <c r="C143" s="408">
        <v>322000000</v>
      </c>
      <c r="D143" s="408"/>
      <c r="E143" s="275"/>
    </row>
    <row r="144" spans="1:5" ht="12" customHeight="1" thickBot="1">
      <c r="A144" s="13" t="s">
        <v>292</v>
      </c>
      <c r="B144" s="7" t="s">
        <v>397</v>
      </c>
      <c r="C144" s="408"/>
      <c r="D144" s="408"/>
      <c r="E144" s="275"/>
    </row>
    <row r="145" spans="1:5" ht="12" customHeight="1" thickBot="1">
      <c r="A145" s="20" t="s">
        <v>24</v>
      </c>
      <c r="B145" s="137" t="s">
        <v>475</v>
      </c>
      <c r="C145" s="507">
        <f>SUM(C146:C150)</f>
        <v>0</v>
      </c>
      <c r="D145" s="507">
        <f>SUM(D146:D150)</f>
        <v>0</v>
      </c>
      <c r="E145" s="501">
        <f>SUM(E146:E150)</f>
        <v>0</v>
      </c>
    </row>
    <row r="146" spans="1:5" ht="12" customHeight="1">
      <c r="A146" s="15" t="s">
        <v>97</v>
      </c>
      <c r="B146" s="9" t="s">
        <v>470</v>
      </c>
      <c r="C146" s="408"/>
      <c r="D146" s="408"/>
      <c r="E146" s="275"/>
    </row>
    <row r="147" spans="1:5" ht="12" customHeight="1">
      <c r="A147" s="15" t="s">
        <v>98</v>
      </c>
      <c r="B147" s="9" t="s">
        <v>477</v>
      </c>
      <c r="C147" s="408"/>
      <c r="D147" s="408"/>
      <c r="E147" s="275"/>
    </row>
    <row r="148" spans="1:5" ht="12" customHeight="1">
      <c r="A148" s="15" t="s">
        <v>303</v>
      </c>
      <c r="B148" s="9" t="s">
        <v>472</v>
      </c>
      <c r="C148" s="408"/>
      <c r="D148" s="408"/>
      <c r="E148" s="275"/>
    </row>
    <row r="149" spans="1:5" ht="12" customHeight="1">
      <c r="A149" s="15" t="s">
        <v>304</v>
      </c>
      <c r="B149" s="9" t="s">
        <v>478</v>
      </c>
      <c r="C149" s="408"/>
      <c r="D149" s="408"/>
      <c r="E149" s="275"/>
    </row>
    <row r="150" spans="1:5" ht="12" customHeight="1" thickBot="1">
      <c r="A150" s="15" t="s">
        <v>476</v>
      </c>
      <c r="B150" s="9" t="s">
        <v>479</v>
      </c>
      <c r="C150" s="408"/>
      <c r="D150" s="408"/>
      <c r="E150" s="275"/>
    </row>
    <row r="151" spans="1:5" ht="12" customHeight="1" thickBot="1">
      <c r="A151" s="20" t="s">
        <v>25</v>
      </c>
      <c r="B151" s="137" t="s">
        <v>480</v>
      </c>
      <c r="C151" s="508"/>
      <c r="D151" s="508"/>
      <c r="E151" s="502"/>
    </row>
    <row r="152" spans="1:5" ht="12" customHeight="1" thickBot="1">
      <c r="A152" s="20" t="s">
        <v>26</v>
      </c>
      <c r="B152" s="137" t="s">
        <v>481</v>
      </c>
      <c r="C152" s="508"/>
      <c r="D152" s="508"/>
      <c r="E152" s="502"/>
    </row>
    <row r="153" spans="1:6" ht="15" customHeight="1" thickBot="1">
      <c r="A153" s="20" t="s">
        <v>27</v>
      </c>
      <c r="B153" s="137" t="s">
        <v>483</v>
      </c>
      <c r="C153" s="509">
        <f>+C129+C133+C140+C145+C151+C152</f>
        <v>331167000</v>
      </c>
      <c r="D153" s="509">
        <f>+D129+D133+D140+D145+D151+D152</f>
        <v>12271899</v>
      </c>
      <c r="E153" s="503">
        <f>+E129+E133+E140+E145+E151+E152</f>
        <v>13911463</v>
      </c>
      <c r="F153" s="138"/>
    </row>
    <row r="154" spans="1:5" s="1" customFormat="1" ht="12.75" customHeight="1" thickBot="1">
      <c r="A154" s="302" t="s">
        <v>28</v>
      </c>
      <c r="B154" s="392" t="s">
        <v>482</v>
      </c>
      <c r="C154" s="509">
        <f>+C128+C153</f>
        <v>927459000</v>
      </c>
      <c r="D154" s="509">
        <f>+D128+D153</f>
        <v>992880149</v>
      </c>
      <c r="E154" s="503">
        <f>+E128+E153</f>
        <v>1262617000</v>
      </c>
    </row>
    <row r="155" ht="15.75">
      <c r="C155" s="42"/>
    </row>
    <row r="156" ht="15.75">
      <c r="C156" s="42"/>
    </row>
    <row r="157" ht="15.75">
      <c r="C157" s="42"/>
    </row>
    <row r="158" ht="16.5" customHeight="1">
      <c r="C158" s="42"/>
    </row>
    <row r="159" ht="15.75">
      <c r="C159" s="42"/>
    </row>
    <row r="160" ht="15.75">
      <c r="C160" s="42"/>
    </row>
    <row r="161" ht="15.75">
      <c r="C161" s="42"/>
    </row>
    <row r="162" ht="15.75">
      <c r="C162" s="42"/>
    </row>
    <row r="163" ht="15.75">
      <c r="C163" s="42"/>
    </row>
    <row r="164" ht="15.75">
      <c r="C164" s="42"/>
    </row>
    <row r="165" ht="15.75">
      <c r="C165" s="42"/>
    </row>
    <row r="166" ht="15.75">
      <c r="C166" s="42"/>
    </row>
    <row r="167" ht="15.75">
      <c r="C167" s="42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Győrzámoly Község Önkormányzat
2019. ÉVI KÖLTSÉGVETÉSÉNEK MÉRLEGE&amp;R&amp;"Times New Roman CE,Félkövér dőlt"&amp;11 1. számú tájékoztató tábla</oddHeader>
  </headerFooter>
  <rowBreaks count="1" manualBreakCount="1">
    <brk id="88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zoomScale="118" zoomScaleNormal="118" workbookViewId="0" topLeftCell="A16">
      <selection activeCell="M16" sqref="M16"/>
    </sheetView>
  </sheetViews>
  <sheetFormatPr defaultColWidth="9.00390625" defaultRowHeight="12.75"/>
  <cols>
    <col min="1" max="1" width="6.875" style="47" customWidth="1"/>
    <col min="2" max="2" width="49.625" style="46" customWidth="1"/>
    <col min="3" max="8" width="12.875" style="46" customWidth="1"/>
    <col min="9" max="9" width="14.375" style="46" customWidth="1"/>
    <col min="10" max="10" width="3.375" style="46" customWidth="1"/>
    <col min="11" max="16384" width="9.375" style="46" customWidth="1"/>
  </cols>
  <sheetData>
    <row r="1" spans="1:9" ht="27.75" customHeight="1">
      <c r="A1" s="608" t="s">
        <v>4</v>
      </c>
      <c r="B1" s="608"/>
      <c r="C1" s="608"/>
      <c r="D1" s="608"/>
      <c r="E1" s="608"/>
      <c r="F1" s="608"/>
      <c r="G1" s="608"/>
      <c r="H1" s="608"/>
      <c r="I1" s="608"/>
    </row>
    <row r="2" ht="20.25" customHeight="1" thickBot="1">
      <c r="I2" s="480" t="s">
        <v>589</v>
      </c>
    </row>
    <row r="3" spans="1:9" s="481" customFormat="1" ht="26.25" customHeight="1">
      <c r="A3" s="646" t="s">
        <v>70</v>
      </c>
      <c r="B3" s="641" t="s">
        <v>86</v>
      </c>
      <c r="C3" s="646" t="s">
        <v>87</v>
      </c>
      <c r="D3" s="646" t="s">
        <v>660</v>
      </c>
      <c r="E3" s="643" t="s">
        <v>69</v>
      </c>
      <c r="F3" s="644"/>
      <c r="G3" s="644"/>
      <c r="H3" s="645"/>
      <c r="I3" s="641" t="s">
        <v>51</v>
      </c>
    </row>
    <row r="4" spans="1:9" s="482" customFormat="1" ht="32.25" customHeight="1" thickBot="1">
      <c r="A4" s="647"/>
      <c r="B4" s="642"/>
      <c r="C4" s="642"/>
      <c r="D4" s="647"/>
      <c r="E4" s="280" t="s">
        <v>578</v>
      </c>
      <c r="F4" s="280" t="s">
        <v>592</v>
      </c>
      <c r="G4" s="280" t="s">
        <v>631</v>
      </c>
      <c r="H4" s="281" t="s">
        <v>651</v>
      </c>
      <c r="I4" s="642"/>
    </row>
    <row r="5" spans="1:9" s="483" customFormat="1" ht="12.75" customHeight="1" thickBot="1">
      <c r="A5" s="282" t="s">
        <v>497</v>
      </c>
      <c r="B5" s="283" t="s">
        <v>498</v>
      </c>
      <c r="C5" s="284" t="s">
        <v>499</v>
      </c>
      <c r="D5" s="283" t="s">
        <v>501</v>
      </c>
      <c r="E5" s="282" t="s">
        <v>500</v>
      </c>
      <c r="F5" s="284" t="s">
        <v>502</v>
      </c>
      <c r="G5" s="284" t="s">
        <v>504</v>
      </c>
      <c r="H5" s="285" t="s">
        <v>505</v>
      </c>
      <c r="I5" s="286" t="s">
        <v>506</v>
      </c>
    </row>
    <row r="6" spans="1:9" ht="23.25" customHeight="1" thickBot="1">
      <c r="A6" s="287" t="s">
        <v>18</v>
      </c>
      <c r="B6" s="288" t="s">
        <v>5</v>
      </c>
      <c r="C6" s="477"/>
      <c r="D6" s="72"/>
      <c r="E6" s="73"/>
      <c r="F6" s="74"/>
      <c r="G6" s="74"/>
      <c r="H6" s="75"/>
      <c r="I6" s="72">
        <f aca="true" t="shared" si="0" ref="I6:I25">SUM(D6:H6)</f>
        <v>0</v>
      </c>
    </row>
    <row r="7" spans="1:10" ht="10.5" customHeight="1" thickBot="1">
      <c r="A7" s="289" t="s">
        <v>19</v>
      </c>
      <c r="B7" s="76" t="s">
        <v>581</v>
      </c>
      <c r="C7" s="478"/>
      <c r="D7" s="77"/>
      <c r="E7" s="78"/>
      <c r="F7" s="26"/>
      <c r="G7" s="26"/>
      <c r="H7" s="25"/>
      <c r="I7" s="290"/>
      <c r="J7" s="638" t="s">
        <v>534</v>
      </c>
    </row>
    <row r="8" spans="1:10" ht="25.5" customHeight="1" thickBot="1">
      <c r="A8" s="287" t="s">
        <v>20</v>
      </c>
      <c r="B8" s="291" t="s">
        <v>6</v>
      </c>
      <c r="C8" s="532"/>
      <c r="D8" s="533">
        <f>+D9+D10</f>
        <v>7936474</v>
      </c>
      <c r="E8" s="534">
        <v>7471766</v>
      </c>
      <c r="F8" s="535">
        <v>6067550</v>
      </c>
      <c r="G8" s="535">
        <v>5878334</v>
      </c>
      <c r="H8" s="536">
        <f>+H9+H10</f>
        <v>25382989</v>
      </c>
      <c r="I8" s="533">
        <f>SUM(D8:H8)</f>
        <v>52737113</v>
      </c>
      <c r="J8" s="638"/>
    </row>
    <row r="9" spans="1:10" ht="19.5" customHeight="1" thickBot="1">
      <c r="A9" s="289" t="s">
        <v>21</v>
      </c>
      <c r="B9" s="76" t="s">
        <v>585</v>
      </c>
      <c r="C9" s="478" t="s">
        <v>553</v>
      </c>
      <c r="D9" s="77">
        <v>7936474</v>
      </c>
      <c r="E9" s="78">
        <v>7471766</v>
      </c>
      <c r="F9" s="26">
        <v>6067550</v>
      </c>
      <c r="G9" s="26">
        <v>5878334</v>
      </c>
      <c r="H9" s="25">
        <v>25382989</v>
      </c>
      <c r="I9" s="290">
        <f t="shared" si="0"/>
        <v>52737113</v>
      </c>
      <c r="J9" s="638"/>
    </row>
    <row r="10" spans="1:10" ht="14.25" customHeight="1" thickBot="1">
      <c r="A10" s="287" t="s">
        <v>22</v>
      </c>
      <c r="B10" s="76" t="s">
        <v>71</v>
      </c>
      <c r="C10" s="478"/>
      <c r="D10" s="77"/>
      <c r="E10" s="78"/>
      <c r="F10" s="26"/>
      <c r="G10" s="26"/>
      <c r="H10" s="25"/>
      <c r="I10" s="290">
        <f t="shared" si="0"/>
        <v>0</v>
      </c>
      <c r="J10" s="638"/>
    </row>
    <row r="11" spans="1:10" ht="19.5" customHeight="1" thickBot="1">
      <c r="A11" s="289" t="s">
        <v>23</v>
      </c>
      <c r="B11" s="291" t="s">
        <v>580</v>
      </c>
      <c r="C11" s="532"/>
      <c r="D11" s="534">
        <f>D12+D13+D14+D15+D20+D16+D17+D18+D19</f>
        <v>263490705</v>
      </c>
      <c r="E11" s="534">
        <f>E12+E13+E14+E15+E20+E16+E17+E18+E19</f>
        <v>477409000</v>
      </c>
      <c r="F11" s="534">
        <f>F12+F13+F14+F15+F20+F16+F17+F18+F19</f>
        <v>0</v>
      </c>
      <c r="G11" s="534">
        <f>G12+G13+G14+G15+G20+G16+G17+G18+G19</f>
        <v>0</v>
      </c>
      <c r="H11" s="534">
        <f>H12+H13+H14+H15+H20+H16+H17+H18+H19</f>
        <v>0</v>
      </c>
      <c r="I11" s="533">
        <f>SUM(D11:H11)</f>
        <v>740899705</v>
      </c>
      <c r="J11" s="638"/>
    </row>
    <row r="12" spans="1:10" ht="25.5" customHeight="1" thickBot="1">
      <c r="A12" s="287" t="s">
        <v>24</v>
      </c>
      <c r="B12" s="524" t="s">
        <v>594</v>
      </c>
      <c r="C12" s="568" t="s">
        <v>553</v>
      </c>
      <c r="D12" s="569">
        <v>1484644</v>
      </c>
      <c r="E12" s="570">
        <v>8848000</v>
      </c>
      <c r="F12" s="571"/>
      <c r="G12" s="571"/>
      <c r="H12" s="572"/>
      <c r="I12" s="573">
        <f t="shared" si="0"/>
        <v>10332644</v>
      </c>
      <c r="J12" s="638"/>
    </row>
    <row r="13" spans="1:10" ht="25.5" customHeight="1">
      <c r="A13" s="537" t="s">
        <v>25</v>
      </c>
      <c r="B13" s="574" t="s">
        <v>597</v>
      </c>
      <c r="C13" s="575" t="s">
        <v>553</v>
      </c>
      <c r="D13" s="576"/>
      <c r="E13" s="577">
        <v>1836000</v>
      </c>
      <c r="F13" s="578"/>
      <c r="G13" s="578"/>
      <c r="H13" s="579"/>
      <c r="I13" s="573">
        <f t="shared" si="0"/>
        <v>1836000</v>
      </c>
      <c r="J13" s="638"/>
    </row>
    <row r="14" spans="1:10" ht="19.5" customHeight="1" thickBot="1">
      <c r="A14" s="549" t="s">
        <v>26</v>
      </c>
      <c r="B14" s="580" t="s">
        <v>661</v>
      </c>
      <c r="C14" s="575" t="s">
        <v>554</v>
      </c>
      <c r="D14" s="578">
        <v>32461988</v>
      </c>
      <c r="E14" s="578">
        <v>56559000</v>
      </c>
      <c r="F14" s="578"/>
      <c r="G14" s="578"/>
      <c r="H14" s="578"/>
      <c r="I14" s="581">
        <f t="shared" si="0"/>
        <v>89020988</v>
      </c>
      <c r="J14" s="638"/>
    </row>
    <row r="15" spans="1:10" ht="19.5" customHeight="1">
      <c r="A15" s="550" t="s">
        <v>27</v>
      </c>
      <c r="B15" s="582" t="s">
        <v>557</v>
      </c>
      <c r="C15" s="575" t="s">
        <v>552</v>
      </c>
      <c r="D15" s="578">
        <v>58417900</v>
      </c>
      <c r="E15" s="578">
        <v>350000000</v>
      </c>
      <c r="F15" s="578"/>
      <c r="G15" s="578"/>
      <c r="H15" s="578"/>
      <c r="I15" s="581">
        <f t="shared" si="0"/>
        <v>408417900</v>
      </c>
      <c r="J15" s="638"/>
    </row>
    <row r="16" spans="1:10" ht="27" customHeight="1">
      <c r="A16" s="551" t="s">
        <v>28</v>
      </c>
      <c r="B16" s="580" t="s">
        <v>598</v>
      </c>
      <c r="C16" s="583" t="s">
        <v>553</v>
      </c>
      <c r="D16" s="584">
        <v>164522859</v>
      </c>
      <c r="E16" s="584">
        <v>4637000</v>
      </c>
      <c r="F16" s="584"/>
      <c r="G16" s="584"/>
      <c r="H16" s="584"/>
      <c r="I16" s="585">
        <f t="shared" si="0"/>
        <v>169159859</v>
      </c>
      <c r="J16" s="638"/>
    </row>
    <row r="17" spans="1:10" ht="24" customHeight="1" thickBot="1">
      <c r="A17" s="552" t="s">
        <v>29</v>
      </c>
      <c r="B17" s="580" t="s">
        <v>648</v>
      </c>
      <c r="C17" s="583" t="s">
        <v>553</v>
      </c>
      <c r="D17" s="584">
        <v>3251200</v>
      </c>
      <c r="E17" s="584">
        <v>52268000</v>
      </c>
      <c r="F17" s="584"/>
      <c r="G17" s="584"/>
      <c r="H17" s="584"/>
      <c r="I17" s="585">
        <f t="shared" si="0"/>
        <v>55519200</v>
      </c>
      <c r="J17" s="638"/>
    </row>
    <row r="18" spans="1:10" ht="24" customHeight="1" thickBot="1">
      <c r="A18" s="553" t="s">
        <v>30</v>
      </c>
      <c r="B18" s="580" t="s">
        <v>662</v>
      </c>
      <c r="C18" s="583" t="s">
        <v>554</v>
      </c>
      <c r="D18" s="584">
        <v>285750</v>
      </c>
      <c r="E18" s="584">
        <v>3131000</v>
      </c>
      <c r="F18" s="584"/>
      <c r="G18" s="584"/>
      <c r="H18" s="584"/>
      <c r="I18" s="585">
        <f t="shared" si="0"/>
        <v>3416750</v>
      </c>
      <c r="J18" s="638"/>
    </row>
    <row r="19" spans="1:10" ht="24" customHeight="1" thickBot="1">
      <c r="A19" s="553" t="s">
        <v>31</v>
      </c>
      <c r="B19" s="538" t="s">
        <v>599</v>
      </c>
      <c r="C19" s="479" t="s">
        <v>553</v>
      </c>
      <c r="D19" s="27">
        <v>3066364</v>
      </c>
      <c r="E19" s="27">
        <v>130000</v>
      </c>
      <c r="F19" s="27"/>
      <c r="G19" s="27"/>
      <c r="H19" s="27"/>
      <c r="I19" s="527">
        <f t="shared" si="0"/>
        <v>3196364</v>
      </c>
      <c r="J19" s="638"/>
    </row>
    <row r="20" spans="1:10" ht="19.5" customHeight="1" thickBot="1">
      <c r="A20" s="567"/>
      <c r="B20" s="563"/>
      <c r="C20" s="564"/>
      <c r="D20" s="565"/>
      <c r="E20" s="565"/>
      <c r="F20" s="565"/>
      <c r="G20" s="565"/>
      <c r="H20" s="565"/>
      <c r="I20" s="566"/>
      <c r="J20" s="638"/>
    </row>
    <row r="21" spans="1:10" ht="19.5" customHeight="1" thickBot="1">
      <c r="A21" s="289" t="s">
        <v>33</v>
      </c>
      <c r="B21" s="554" t="s">
        <v>577</v>
      </c>
      <c r="C21" s="532"/>
      <c r="D21" s="533">
        <f aca="true" t="shared" si="1" ref="D21:I21">D22+D23+D24</f>
        <v>54680349</v>
      </c>
      <c r="E21" s="533">
        <f t="shared" si="1"/>
        <v>28862000</v>
      </c>
      <c r="F21" s="533">
        <f t="shared" si="1"/>
        <v>0</v>
      </c>
      <c r="G21" s="533">
        <f t="shared" si="1"/>
        <v>0</v>
      </c>
      <c r="H21" s="533">
        <f t="shared" si="1"/>
        <v>0</v>
      </c>
      <c r="I21" s="533">
        <f t="shared" si="1"/>
        <v>83542349</v>
      </c>
      <c r="J21" s="638"/>
    </row>
    <row r="22" spans="1:10" ht="26.25" customHeight="1" thickBot="1">
      <c r="A22" s="287" t="s">
        <v>34</v>
      </c>
      <c r="B22" s="528" t="s">
        <v>587</v>
      </c>
      <c r="C22" s="529" t="s">
        <v>552</v>
      </c>
      <c r="D22" s="530">
        <v>53759306</v>
      </c>
      <c r="E22" s="530">
        <v>25752000</v>
      </c>
      <c r="F22" s="530"/>
      <c r="G22" s="530"/>
      <c r="H22" s="530"/>
      <c r="I22" s="531">
        <f t="shared" si="0"/>
        <v>79511306</v>
      </c>
      <c r="J22" s="638"/>
    </row>
    <row r="23" spans="1:10" ht="19.5" customHeight="1" thickBot="1">
      <c r="A23" s="289" t="s">
        <v>35</v>
      </c>
      <c r="B23" s="526" t="s">
        <v>601</v>
      </c>
      <c r="C23" s="478" t="s">
        <v>553</v>
      </c>
      <c r="D23" s="26">
        <v>921043</v>
      </c>
      <c r="E23" s="26">
        <v>3110000</v>
      </c>
      <c r="F23" s="26"/>
      <c r="G23" s="26"/>
      <c r="H23" s="26"/>
      <c r="I23" s="527">
        <f t="shared" si="0"/>
        <v>4031043</v>
      </c>
      <c r="J23" s="638"/>
    </row>
    <row r="24" spans="1:10" ht="24" customHeight="1" thickBot="1">
      <c r="A24" s="287" t="s">
        <v>36</v>
      </c>
      <c r="B24" s="525"/>
      <c r="C24" s="479"/>
      <c r="D24" s="27"/>
      <c r="E24" s="27"/>
      <c r="F24" s="27"/>
      <c r="G24" s="27"/>
      <c r="H24" s="27"/>
      <c r="I24" s="527"/>
      <c r="J24" s="638"/>
    </row>
    <row r="25" spans="1:10" ht="19.5" customHeight="1" thickBot="1">
      <c r="A25" s="287" t="s">
        <v>37</v>
      </c>
      <c r="B25" s="291" t="s">
        <v>206</v>
      </c>
      <c r="C25" s="532"/>
      <c r="D25" s="533">
        <f>D26</f>
        <v>0</v>
      </c>
      <c r="E25" s="533">
        <f>E26</f>
        <v>0</v>
      </c>
      <c r="F25" s="533">
        <f>F26</f>
        <v>0</v>
      </c>
      <c r="G25" s="533">
        <f>G26</f>
        <v>0</v>
      </c>
      <c r="H25" s="533">
        <f>H26</f>
        <v>0</v>
      </c>
      <c r="I25" s="533">
        <f t="shared" si="0"/>
        <v>0</v>
      </c>
      <c r="J25" s="638"/>
    </row>
    <row r="26" spans="1:10" ht="19.5" customHeight="1">
      <c r="A26" s="541" t="s">
        <v>38</v>
      </c>
      <c r="B26" s="542"/>
      <c r="C26" s="529"/>
      <c r="D26" s="530"/>
      <c r="E26" s="530"/>
      <c r="F26" s="530"/>
      <c r="G26" s="530"/>
      <c r="H26" s="530"/>
      <c r="I26" s="543"/>
      <c r="J26" s="592"/>
    </row>
    <row r="27" spans="1:10" ht="19.5" customHeight="1" thickBot="1">
      <c r="A27" s="639" t="s">
        <v>611</v>
      </c>
      <c r="B27" s="640"/>
      <c r="C27" s="539"/>
      <c r="D27" s="540">
        <f>D6+D8+D11+D21+D25</f>
        <v>326107528</v>
      </c>
      <c r="E27" s="540">
        <f>E6+E8+E11+E21+E25</f>
        <v>513742766</v>
      </c>
      <c r="F27" s="540">
        <f>F6+F8+F11+F21+F25</f>
        <v>6067550</v>
      </c>
      <c r="G27" s="540">
        <f>G6+G8+G11+G21+G25</f>
        <v>5878334</v>
      </c>
      <c r="H27" s="540">
        <f>H6+H8+H11+H21+H25</f>
        <v>25382989</v>
      </c>
      <c r="I27" s="540">
        <f>+I6+I8+I11+I21+I25</f>
        <v>877179167</v>
      </c>
      <c r="J27" s="638"/>
    </row>
  </sheetData>
  <sheetProtection/>
  <mergeCells count="9">
    <mergeCell ref="J7:J27"/>
    <mergeCell ref="A1:I1"/>
    <mergeCell ref="A27:B27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4">
      <selection activeCell="F14" sqref="F14"/>
    </sheetView>
  </sheetViews>
  <sheetFormatPr defaultColWidth="9.00390625" defaultRowHeight="12.75"/>
  <cols>
    <col min="1" max="1" width="5.875" style="9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9" t="s">
        <v>7</v>
      </c>
      <c r="C1" s="649"/>
      <c r="D1" s="649"/>
    </row>
    <row r="2" spans="1:4" s="80" customFormat="1" ht="16.5" thickBot="1">
      <c r="A2" s="79"/>
      <c r="B2" s="384"/>
      <c r="D2" s="48" t="s">
        <v>600</v>
      </c>
    </row>
    <row r="3" spans="1:4" s="82" customFormat="1" ht="48" customHeight="1" thickBot="1">
      <c r="A3" s="81" t="s">
        <v>16</v>
      </c>
      <c r="B3" s="204" t="s">
        <v>17</v>
      </c>
      <c r="C3" s="204" t="s">
        <v>72</v>
      </c>
      <c r="D3" s="205" t="s">
        <v>73</v>
      </c>
    </row>
    <row r="4" spans="1:4" s="82" customFormat="1" ht="13.5" customHeight="1" thickBot="1">
      <c r="A4" s="39" t="s">
        <v>497</v>
      </c>
      <c r="B4" s="206" t="s">
        <v>498</v>
      </c>
      <c r="C4" s="206" t="s">
        <v>499</v>
      </c>
      <c r="D4" s="207" t="s">
        <v>501</v>
      </c>
    </row>
    <row r="5" spans="1:4" ht="18" customHeight="1">
      <c r="A5" s="143" t="s">
        <v>18</v>
      </c>
      <c r="B5" s="208" t="s">
        <v>166</v>
      </c>
      <c r="C5" s="141">
        <v>20187920</v>
      </c>
      <c r="D5" s="83">
        <v>100000</v>
      </c>
    </row>
    <row r="6" spans="1:4" ht="18" customHeight="1">
      <c r="A6" s="84" t="s">
        <v>19</v>
      </c>
      <c r="B6" s="209" t="s">
        <v>167</v>
      </c>
      <c r="C6" s="142"/>
      <c r="D6" s="86"/>
    </row>
    <row r="7" spans="1:4" ht="18" customHeight="1">
      <c r="A7" s="84" t="s">
        <v>20</v>
      </c>
      <c r="B7" s="209" t="s">
        <v>121</v>
      </c>
      <c r="C7" s="142"/>
      <c r="D7" s="86"/>
    </row>
    <row r="8" spans="1:4" ht="18" customHeight="1">
      <c r="A8" s="84" t="s">
        <v>21</v>
      </c>
      <c r="B8" s="209" t="s">
        <v>122</v>
      </c>
      <c r="C8" s="142"/>
      <c r="D8" s="86"/>
    </row>
    <row r="9" spans="1:4" ht="18" customHeight="1">
      <c r="A9" s="84" t="s">
        <v>22</v>
      </c>
      <c r="B9" s="209" t="s">
        <v>159</v>
      </c>
      <c r="C9" s="142">
        <v>41000000</v>
      </c>
      <c r="D9" s="86"/>
    </row>
    <row r="10" spans="1:4" ht="18" customHeight="1">
      <c r="A10" s="84" t="s">
        <v>23</v>
      </c>
      <c r="B10" s="209" t="s">
        <v>160</v>
      </c>
      <c r="C10" s="142"/>
      <c r="D10" s="86"/>
    </row>
    <row r="11" spans="1:4" ht="18" customHeight="1">
      <c r="A11" s="84" t="s">
        <v>24</v>
      </c>
      <c r="B11" s="210" t="s">
        <v>161</v>
      </c>
      <c r="C11" s="142"/>
      <c r="D11" s="86"/>
    </row>
    <row r="12" spans="1:4" ht="18" customHeight="1">
      <c r="A12" s="84" t="s">
        <v>26</v>
      </c>
      <c r="B12" s="210" t="s">
        <v>162</v>
      </c>
      <c r="C12" s="142">
        <v>10000000</v>
      </c>
      <c r="D12" s="86"/>
    </row>
    <row r="13" spans="1:4" ht="18" customHeight="1">
      <c r="A13" s="84" t="s">
        <v>27</v>
      </c>
      <c r="B13" s="210" t="s">
        <v>163</v>
      </c>
      <c r="C13" s="142"/>
      <c r="D13" s="86"/>
    </row>
    <row r="14" spans="1:4" ht="18" customHeight="1">
      <c r="A14" s="84" t="s">
        <v>28</v>
      </c>
      <c r="B14" s="210" t="s">
        <v>164</v>
      </c>
      <c r="C14" s="142"/>
      <c r="D14" s="86"/>
    </row>
    <row r="15" spans="1:4" ht="22.5" customHeight="1">
      <c r="A15" s="84" t="s">
        <v>29</v>
      </c>
      <c r="B15" s="210" t="s">
        <v>165</v>
      </c>
      <c r="C15" s="142">
        <v>31000000</v>
      </c>
      <c r="D15" s="86"/>
    </row>
    <row r="16" spans="1:4" ht="18" customHeight="1">
      <c r="A16" s="84" t="s">
        <v>30</v>
      </c>
      <c r="B16" s="209" t="s">
        <v>123</v>
      </c>
      <c r="C16" s="142">
        <v>9700000</v>
      </c>
      <c r="D16" s="86" t="s">
        <v>565</v>
      </c>
    </row>
    <row r="17" spans="1:4" ht="18" customHeight="1">
      <c r="A17" s="84" t="s">
        <v>31</v>
      </c>
      <c r="B17" s="209" t="s">
        <v>9</v>
      </c>
      <c r="C17" s="142"/>
      <c r="D17" s="86"/>
    </row>
    <row r="18" spans="1:4" ht="18" customHeight="1">
      <c r="A18" s="84" t="s">
        <v>32</v>
      </c>
      <c r="B18" s="209" t="s">
        <v>8</v>
      </c>
      <c r="C18" s="142"/>
      <c r="D18" s="86"/>
    </row>
    <row r="19" spans="1:4" ht="18" customHeight="1">
      <c r="A19" s="84" t="s">
        <v>33</v>
      </c>
      <c r="B19" s="209" t="s">
        <v>124</v>
      </c>
      <c r="C19" s="142"/>
      <c r="D19" s="86"/>
    </row>
    <row r="20" spans="1:4" ht="18" customHeight="1">
      <c r="A20" s="84" t="s">
        <v>34</v>
      </c>
      <c r="B20" s="209" t="s">
        <v>125</v>
      </c>
      <c r="C20" s="142"/>
      <c r="D20" s="86"/>
    </row>
    <row r="21" spans="1:4" ht="18" customHeight="1">
      <c r="A21" s="84" t="s">
        <v>35</v>
      </c>
      <c r="B21" s="136" t="s">
        <v>566</v>
      </c>
      <c r="C21" s="85">
        <v>100000</v>
      </c>
      <c r="D21" s="86"/>
    </row>
    <row r="22" spans="1:4" ht="18" customHeight="1">
      <c r="A22" s="84" t="s">
        <v>36</v>
      </c>
      <c r="B22" s="87" t="s">
        <v>567</v>
      </c>
      <c r="C22" s="85">
        <v>230000</v>
      </c>
      <c r="D22" s="86">
        <v>20000</v>
      </c>
    </row>
    <row r="23" spans="1:4" ht="18" customHeight="1">
      <c r="A23" s="84" t="s">
        <v>37</v>
      </c>
      <c r="B23" s="87"/>
      <c r="C23" s="85"/>
      <c r="D23" s="86"/>
    </row>
    <row r="24" spans="1:4" ht="18" customHeight="1">
      <c r="A24" s="84" t="s">
        <v>38</v>
      </c>
      <c r="B24" s="87"/>
      <c r="C24" s="85"/>
      <c r="D24" s="86"/>
    </row>
    <row r="25" spans="1:4" ht="18" customHeight="1">
      <c r="A25" s="84" t="s">
        <v>39</v>
      </c>
      <c r="B25" s="87"/>
      <c r="C25" s="85"/>
      <c r="D25" s="86"/>
    </row>
    <row r="26" spans="1:4" ht="18" customHeight="1">
      <c r="A26" s="84" t="s">
        <v>40</v>
      </c>
      <c r="B26" s="87"/>
      <c r="C26" s="85"/>
      <c r="D26" s="86"/>
    </row>
    <row r="27" spans="1:4" ht="18" customHeight="1">
      <c r="A27" s="84" t="s">
        <v>41</v>
      </c>
      <c r="B27" s="87"/>
      <c r="C27" s="85"/>
      <c r="D27" s="86"/>
    </row>
    <row r="28" spans="1:4" ht="18" customHeight="1">
      <c r="A28" s="84" t="s">
        <v>42</v>
      </c>
      <c r="B28" s="87"/>
      <c r="C28" s="85"/>
      <c r="D28" s="86"/>
    </row>
    <row r="29" spans="1:4" ht="18" customHeight="1" thickBot="1">
      <c r="A29" s="144" t="s">
        <v>43</v>
      </c>
      <c r="B29" s="88"/>
      <c r="C29" s="89"/>
      <c r="D29" s="90"/>
    </row>
    <row r="30" spans="1:4" ht="18" customHeight="1" thickBot="1">
      <c r="A30" s="40" t="s">
        <v>44</v>
      </c>
      <c r="B30" s="213" t="s">
        <v>53</v>
      </c>
      <c r="C30" s="214">
        <f>+C5+C6+C7+C8+C9+C16+C17+C18+C19+C20+C21+C22+C23+C24+C25+C26+C27+C28+C29</f>
        <v>71217920</v>
      </c>
      <c r="D30" s="215">
        <v>120000</v>
      </c>
    </row>
    <row r="31" spans="1:4" ht="8.25" customHeight="1">
      <c r="A31" s="91"/>
      <c r="B31" s="648"/>
      <c r="C31" s="648"/>
      <c r="D31" s="648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70">
      <selection activeCell="I17" sqref="I17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3" width="21.625" style="393" customWidth="1"/>
    <col min="4" max="4" width="9.00390625" style="42" customWidth="1"/>
    <col min="5" max="16384" width="9.375" style="42" customWidth="1"/>
  </cols>
  <sheetData>
    <row r="1" spans="1:3" ht="15.75" customHeight="1">
      <c r="A1" s="586" t="s">
        <v>15</v>
      </c>
      <c r="B1" s="586"/>
      <c r="C1" s="586"/>
    </row>
    <row r="2" spans="1:3" ht="15.75" customHeight="1" thickBot="1">
      <c r="A2" s="587" t="s">
        <v>152</v>
      </c>
      <c r="B2" s="587"/>
      <c r="C2" s="314" t="s">
        <v>589</v>
      </c>
    </row>
    <row r="3" spans="1:3" ht="37.5" customHeight="1" thickBot="1">
      <c r="A3" s="23" t="s">
        <v>70</v>
      </c>
      <c r="B3" s="24" t="s">
        <v>17</v>
      </c>
      <c r="C3" s="43" t="s">
        <v>625</v>
      </c>
    </row>
    <row r="4" spans="1:3" s="44" customFormat="1" ht="12" customHeight="1" thickBot="1">
      <c r="A4" s="419" t="s">
        <v>497</v>
      </c>
      <c r="B4" s="420" t="s">
        <v>498</v>
      </c>
      <c r="C4" s="421" t="s">
        <v>499</v>
      </c>
    </row>
    <row r="5" spans="1:3" s="1" customFormat="1" ht="12" customHeight="1" thickBot="1">
      <c r="A5" s="20" t="s">
        <v>18</v>
      </c>
      <c r="B5" s="21" t="s">
        <v>251</v>
      </c>
      <c r="C5" s="304">
        <f>+C6+C7+C8+C9+C10+C11</f>
        <v>0</v>
      </c>
    </row>
    <row r="6" spans="1:3" s="1" customFormat="1" ht="12" customHeight="1">
      <c r="A6" s="15" t="s">
        <v>99</v>
      </c>
      <c r="B6" s="424" t="s">
        <v>252</v>
      </c>
      <c r="C6" s="307"/>
    </row>
    <row r="7" spans="1:3" s="1" customFormat="1" ht="12" customHeight="1">
      <c r="A7" s="14" t="s">
        <v>100</v>
      </c>
      <c r="B7" s="425" t="s">
        <v>253</v>
      </c>
      <c r="C7" s="306"/>
    </row>
    <row r="8" spans="1:3" s="1" customFormat="1" ht="12" customHeight="1">
      <c r="A8" s="14" t="s">
        <v>101</v>
      </c>
      <c r="B8" s="425" t="s">
        <v>254</v>
      </c>
      <c r="C8" s="306"/>
    </row>
    <row r="9" spans="1:3" s="1" customFormat="1" ht="12" customHeight="1">
      <c r="A9" s="14" t="s">
        <v>102</v>
      </c>
      <c r="B9" s="425" t="s">
        <v>255</v>
      </c>
      <c r="C9" s="306"/>
    </row>
    <row r="10" spans="1:3" s="1" customFormat="1" ht="12" customHeight="1">
      <c r="A10" s="14" t="s">
        <v>149</v>
      </c>
      <c r="B10" s="300" t="s">
        <v>439</v>
      </c>
      <c r="C10" s="306"/>
    </row>
    <row r="11" spans="1:3" s="1" customFormat="1" ht="12" customHeight="1" thickBot="1">
      <c r="A11" s="16" t="s">
        <v>103</v>
      </c>
      <c r="B11" s="301" t="s">
        <v>440</v>
      </c>
      <c r="C11" s="306"/>
    </row>
    <row r="12" spans="1:3" s="1" customFormat="1" ht="12" customHeight="1" thickBot="1">
      <c r="A12" s="20" t="s">
        <v>19</v>
      </c>
      <c r="B12" s="299" t="s">
        <v>256</v>
      </c>
      <c r="C12" s="304">
        <f>+C13+C14+C15+C16+C17</f>
        <v>0</v>
      </c>
    </row>
    <row r="13" spans="1:3" s="1" customFormat="1" ht="12" customHeight="1">
      <c r="A13" s="15" t="s">
        <v>105</v>
      </c>
      <c r="B13" s="424" t="s">
        <v>257</v>
      </c>
      <c r="C13" s="307"/>
    </row>
    <row r="14" spans="1:3" s="1" customFormat="1" ht="12" customHeight="1">
      <c r="A14" s="14" t="s">
        <v>106</v>
      </c>
      <c r="B14" s="425" t="s">
        <v>258</v>
      </c>
      <c r="C14" s="306"/>
    </row>
    <row r="15" spans="1:3" s="1" customFormat="1" ht="12" customHeight="1">
      <c r="A15" s="14" t="s">
        <v>107</v>
      </c>
      <c r="B15" s="425" t="s">
        <v>429</v>
      </c>
      <c r="C15" s="306"/>
    </row>
    <row r="16" spans="1:3" s="1" customFormat="1" ht="12" customHeight="1">
      <c r="A16" s="14" t="s">
        <v>108</v>
      </c>
      <c r="B16" s="425" t="s">
        <v>430</v>
      </c>
      <c r="C16" s="306"/>
    </row>
    <row r="17" spans="1:3" s="1" customFormat="1" ht="12" customHeight="1">
      <c r="A17" s="14" t="s">
        <v>109</v>
      </c>
      <c r="B17" s="425" t="s">
        <v>259</v>
      </c>
      <c r="C17" s="306"/>
    </row>
    <row r="18" spans="1:3" s="1" customFormat="1" ht="12" customHeight="1" thickBot="1">
      <c r="A18" s="16" t="s">
        <v>118</v>
      </c>
      <c r="B18" s="301" t="s">
        <v>260</v>
      </c>
      <c r="C18" s="308"/>
    </row>
    <row r="19" spans="1:3" s="1" customFormat="1" ht="12" customHeight="1" thickBot="1">
      <c r="A19" s="20" t="s">
        <v>20</v>
      </c>
      <c r="B19" s="21" t="s">
        <v>261</v>
      </c>
      <c r="C19" s="304">
        <f>+C20+C21+C22+C23+C24</f>
        <v>0</v>
      </c>
    </row>
    <row r="20" spans="1:3" s="1" customFormat="1" ht="12" customHeight="1">
      <c r="A20" s="15" t="s">
        <v>88</v>
      </c>
      <c r="B20" s="424" t="s">
        <v>262</v>
      </c>
      <c r="C20" s="307"/>
    </row>
    <row r="21" spans="1:3" s="1" customFormat="1" ht="12" customHeight="1">
      <c r="A21" s="14" t="s">
        <v>89</v>
      </c>
      <c r="B21" s="425" t="s">
        <v>263</v>
      </c>
      <c r="C21" s="306"/>
    </row>
    <row r="22" spans="1:3" s="1" customFormat="1" ht="12" customHeight="1">
      <c r="A22" s="14" t="s">
        <v>90</v>
      </c>
      <c r="B22" s="425" t="s">
        <v>431</v>
      </c>
      <c r="C22" s="306"/>
    </row>
    <row r="23" spans="1:3" s="1" customFormat="1" ht="12" customHeight="1">
      <c r="A23" s="14" t="s">
        <v>91</v>
      </c>
      <c r="B23" s="425" t="s">
        <v>432</v>
      </c>
      <c r="C23" s="306"/>
    </row>
    <row r="24" spans="1:3" s="1" customFormat="1" ht="12" customHeight="1">
      <c r="A24" s="14" t="s">
        <v>170</v>
      </c>
      <c r="B24" s="425" t="s">
        <v>264</v>
      </c>
      <c r="C24" s="306"/>
    </row>
    <row r="25" spans="1:3" s="1" customFormat="1" ht="12" customHeight="1" thickBot="1">
      <c r="A25" s="16" t="s">
        <v>171</v>
      </c>
      <c r="B25" s="426" t="s">
        <v>265</v>
      </c>
      <c r="C25" s="308"/>
    </row>
    <row r="26" spans="1:3" s="1" customFormat="1" ht="12" customHeight="1" thickBot="1">
      <c r="A26" s="20" t="s">
        <v>172</v>
      </c>
      <c r="B26" s="21" t="s">
        <v>266</v>
      </c>
      <c r="C26" s="310">
        <f>+C27+C31+C32+C33</f>
        <v>0</v>
      </c>
    </row>
    <row r="27" spans="1:3" s="1" customFormat="1" ht="12" customHeight="1">
      <c r="A27" s="15" t="s">
        <v>267</v>
      </c>
      <c r="B27" s="424" t="s">
        <v>446</v>
      </c>
      <c r="C27" s="422">
        <f>+C28+C29+C30</f>
        <v>0</v>
      </c>
    </row>
    <row r="28" spans="1:3" s="1" customFormat="1" ht="12" customHeight="1">
      <c r="A28" s="14" t="s">
        <v>268</v>
      </c>
      <c r="B28" s="425" t="s">
        <v>273</v>
      </c>
      <c r="C28" s="306"/>
    </row>
    <row r="29" spans="1:3" s="1" customFormat="1" ht="12" customHeight="1">
      <c r="A29" s="14" t="s">
        <v>269</v>
      </c>
      <c r="B29" s="425" t="s">
        <v>274</v>
      </c>
      <c r="C29" s="306"/>
    </row>
    <row r="30" spans="1:3" s="1" customFormat="1" ht="12" customHeight="1">
      <c r="A30" s="14" t="s">
        <v>444</v>
      </c>
      <c r="B30" s="486" t="s">
        <v>445</v>
      </c>
      <c r="C30" s="306"/>
    </row>
    <row r="31" spans="1:3" s="1" customFormat="1" ht="12" customHeight="1">
      <c r="A31" s="14" t="s">
        <v>270</v>
      </c>
      <c r="B31" s="425" t="s">
        <v>275</v>
      </c>
      <c r="C31" s="306"/>
    </row>
    <row r="32" spans="1:3" s="1" customFormat="1" ht="12" customHeight="1">
      <c r="A32" s="14" t="s">
        <v>271</v>
      </c>
      <c r="B32" s="425" t="s">
        <v>276</v>
      </c>
      <c r="C32" s="306"/>
    </row>
    <row r="33" spans="1:3" s="1" customFormat="1" ht="12" customHeight="1" thickBot="1">
      <c r="A33" s="16" t="s">
        <v>272</v>
      </c>
      <c r="B33" s="426" t="s">
        <v>277</v>
      </c>
      <c r="C33" s="308"/>
    </row>
    <row r="34" spans="1:3" s="1" customFormat="1" ht="12" customHeight="1" thickBot="1">
      <c r="A34" s="20" t="s">
        <v>22</v>
      </c>
      <c r="B34" s="21" t="s">
        <v>441</v>
      </c>
      <c r="C34" s="304">
        <f>SUM(C35:C45)</f>
        <v>0</v>
      </c>
    </row>
    <row r="35" spans="1:3" s="1" customFormat="1" ht="12" customHeight="1">
      <c r="A35" s="15" t="s">
        <v>92</v>
      </c>
      <c r="B35" s="424" t="s">
        <v>280</v>
      </c>
      <c r="C35" s="307"/>
    </row>
    <row r="36" spans="1:3" s="1" customFormat="1" ht="12" customHeight="1">
      <c r="A36" s="14" t="s">
        <v>93</v>
      </c>
      <c r="B36" s="425" t="s">
        <v>281</v>
      </c>
      <c r="C36" s="306"/>
    </row>
    <row r="37" spans="1:3" s="1" customFormat="1" ht="12" customHeight="1">
      <c r="A37" s="14" t="s">
        <v>94</v>
      </c>
      <c r="B37" s="425" t="s">
        <v>282</v>
      </c>
      <c r="C37" s="306"/>
    </row>
    <row r="38" spans="1:3" s="1" customFormat="1" ht="12" customHeight="1">
      <c r="A38" s="14" t="s">
        <v>174</v>
      </c>
      <c r="B38" s="425" t="s">
        <v>283</v>
      </c>
      <c r="C38" s="306"/>
    </row>
    <row r="39" spans="1:3" s="1" customFormat="1" ht="12" customHeight="1">
      <c r="A39" s="14" t="s">
        <v>175</v>
      </c>
      <c r="B39" s="425" t="s">
        <v>284</v>
      </c>
      <c r="C39" s="306"/>
    </row>
    <row r="40" spans="1:3" s="1" customFormat="1" ht="12" customHeight="1">
      <c r="A40" s="14" t="s">
        <v>176</v>
      </c>
      <c r="B40" s="425" t="s">
        <v>285</v>
      </c>
      <c r="C40" s="306"/>
    </row>
    <row r="41" spans="1:3" s="1" customFormat="1" ht="12" customHeight="1">
      <c r="A41" s="14" t="s">
        <v>177</v>
      </c>
      <c r="B41" s="425" t="s">
        <v>286</v>
      </c>
      <c r="C41" s="306"/>
    </row>
    <row r="42" spans="1:3" s="1" customFormat="1" ht="12" customHeight="1">
      <c r="A42" s="14" t="s">
        <v>178</v>
      </c>
      <c r="B42" s="425" t="s">
        <v>287</v>
      </c>
      <c r="C42" s="306"/>
    </row>
    <row r="43" spans="1:3" s="1" customFormat="1" ht="12" customHeight="1">
      <c r="A43" s="14" t="s">
        <v>278</v>
      </c>
      <c r="B43" s="425" t="s">
        <v>288</v>
      </c>
      <c r="C43" s="309"/>
    </row>
    <row r="44" spans="1:3" s="1" customFormat="1" ht="12" customHeight="1">
      <c r="A44" s="16" t="s">
        <v>279</v>
      </c>
      <c r="B44" s="426" t="s">
        <v>443</v>
      </c>
      <c r="C44" s="413"/>
    </row>
    <row r="45" spans="1:3" s="1" customFormat="1" ht="12" customHeight="1" thickBot="1">
      <c r="A45" s="16" t="s">
        <v>442</v>
      </c>
      <c r="B45" s="301" t="s">
        <v>289</v>
      </c>
      <c r="C45" s="413"/>
    </row>
    <row r="46" spans="1:3" s="1" customFormat="1" ht="12" customHeight="1" thickBot="1">
      <c r="A46" s="20" t="s">
        <v>23</v>
      </c>
      <c r="B46" s="21" t="s">
        <v>290</v>
      </c>
      <c r="C46" s="304">
        <f>SUM(C47:C51)</f>
        <v>0</v>
      </c>
    </row>
    <row r="47" spans="1:3" s="1" customFormat="1" ht="12" customHeight="1">
      <c r="A47" s="15" t="s">
        <v>95</v>
      </c>
      <c r="B47" s="424" t="s">
        <v>294</v>
      </c>
      <c r="C47" s="462"/>
    </row>
    <row r="48" spans="1:3" s="1" customFormat="1" ht="12" customHeight="1">
      <c r="A48" s="14" t="s">
        <v>96</v>
      </c>
      <c r="B48" s="425" t="s">
        <v>295</v>
      </c>
      <c r="C48" s="309"/>
    </row>
    <row r="49" spans="1:3" s="1" customFormat="1" ht="12" customHeight="1">
      <c r="A49" s="14" t="s">
        <v>291</v>
      </c>
      <c r="B49" s="425" t="s">
        <v>296</v>
      </c>
      <c r="C49" s="309"/>
    </row>
    <row r="50" spans="1:3" s="1" customFormat="1" ht="12" customHeight="1">
      <c r="A50" s="14" t="s">
        <v>292</v>
      </c>
      <c r="B50" s="425" t="s">
        <v>297</v>
      </c>
      <c r="C50" s="309"/>
    </row>
    <row r="51" spans="1:3" s="1" customFormat="1" ht="12" customHeight="1" thickBot="1">
      <c r="A51" s="16" t="s">
        <v>293</v>
      </c>
      <c r="B51" s="301" t="s">
        <v>298</v>
      </c>
      <c r="C51" s="413"/>
    </row>
    <row r="52" spans="1:3" s="1" customFormat="1" ht="12" customHeight="1" thickBot="1">
      <c r="A52" s="20" t="s">
        <v>179</v>
      </c>
      <c r="B52" s="21" t="s">
        <v>299</v>
      </c>
      <c r="C52" s="304">
        <f>SUM(C53:C55)</f>
        <v>0</v>
      </c>
    </row>
    <row r="53" spans="1:3" s="1" customFormat="1" ht="12" customHeight="1">
      <c r="A53" s="15" t="s">
        <v>97</v>
      </c>
      <c r="B53" s="424" t="s">
        <v>300</v>
      </c>
      <c r="C53" s="307"/>
    </row>
    <row r="54" spans="1:3" s="1" customFormat="1" ht="12" customHeight="1">
      <c r="A54" s="14" t="s">
        <v>98</v>
      </c>
      <c r="B54" s="425" t="s">
        <v>433</v>
      </c>
      <c r="C54" s="306"/>
    </row>
    <row r="55" spans="1:3" s="1" customFormat="1" ht="12" customHeight="1">
      <c r="A55" s="14" t="s">
        <v>303</v>
      </c>
      <c r="B55" s="425" t="s">
        <v>301</v>
      </c>
      <c r="C55" s="306"/>
    </row>
    <row r="56" spans="1:3" s="1" customFormat="1" ht="12" customHeight="1" thickBot="1">
      <c r="A56" s="16" t="s">
        <v>304</v>
      </c>
      <c r="B56" s="301" t="s">
        <v>302</v>
      </c>
      <c r="C56" s="308"/>
    </row>
    <row r="57" spans="1:3" s="1" customFormat="1" ht="12" customHeight="1" thickBot="1">
      <c r="A57" s="20" t="s">
        <v>25</v>
      </c>
      <c r="B57" s="299" t="s">
        <v>305</v>
      </c>
      <c r="C57" s="304">
        <f>SUM(C58:C60)</f>
        <v>0</v>
      </c>
    </row>
    <row r="58" spans="1:3" s="1" customFormat="1" ht="12" customHeight="1">
      <c r="A58" s="15" t="s">
        <v>180</v>
      </c>
      <c r="B58" s="424" t="s">
        <v>307</v>
      </c>
      <c r="C58" s="309"/>
    </row>
    <row r="59" spans="1:3" s="1" customFormat="1" ht="12" customHeight="1">
      <c r="A59" s="14" t="s">
        <v>181</v>
      </c>
      <c r="B59" s="425" t="s">
        <v>434</v>
      </c>
      <c r="C59" s="309"/>
    </row>
    <row r="60" spans="1:3" s="1" customFormat="1" ht="12" customHeight="1">
      <c r="A60" s="14" t="s">
        <v>228</v>
      </c>
      <c r="B60" s="425" t="s">
        <v>308</v>
      </c>
      <c r="C60" s="309"/>
    </row>
    <row r="61" spans="1:3" s="1" customFormat="1" ht="12" customHeight="1" thickBot="1">
      <c r="A61" s="16" t="s">
        <v>306</v>
      </c>
      <c r="B61" s="301" t="s">
        <v>309</v>
      </c>
      <c r="C61" s="309"/>
    </row>
    <row r="62" spans="1:3" s="1" customFormat="1" ht="12" customHeight="1" thickBot="1">
      <c r="A62" s="493" t="s">
        <v>486</v>
      </c>
      <c r="B62" s="21" t="s">
        <v>310</v>
      </c>
      <c r="C62" s="310">
        <f>+C5+C12+C19+C26+C34+C46+C52+C57</f>
        <v>0</v>
      </c>
    </row>
    <row r="63" spans="1:3" s="1" customFormat="1" ht="12" customHeight="1" thickBot="1">
      <c r="A63" s="465" t="s">
        <v>311</v>
      </c>
      <c r="B63" s="299" t="s">
        <v>312</v>
      </c>
      <c r="C63" s="304">
        <f>SUM(C64:C66)</f>
        <v>0</v>
      </c>
    </row>
    <row r="64" spans="1:3" s="1" customFormat="1" ht="12" customHeight="1">
      <c r="A64" s="15" t="s">
        <v>343</v>
      </c>
      <c r="B64" s="424" t="s">
        <v>313</v>
      </c>
      <c r="C64" s="309"/>
    </row>
    <row r="65" spans="1:3" s="1" customFormat="1" ht="12" customHeight="1">
      <c r="A65" s="14" t="s">
        <v>352</v>
      </c>
      <c r="B65" s="425" t="s">
        <v>314</v>
      </c>
      <c r="C65" s="309"/>
    </row>
    <row r="66" spans="1:3" s="1" customFormat="1" ht="12" customHeight="1" thickBot="1">
      <c r="A66" s="16" t="s">
        <v>353</v>
      </c>
      <c r="B66" s="487" t="s">
        <v>471</v>
      </c>
      <c r="C66" s="309"/>
    </row>
    <row r="67" spans="1:3" s="1" customFormat="1" ht="12" customHeight="1" thickBot="1">
      <c r="A67" s="465" t="s">
        <v>316</v>
      </c>
      <c r="B67" s="299" t="s">
        <v>317</v>
      </c>
      <c r="C67" s="304">
        <f>SUM(C68:C71)</f>
        <v>0</v>
      </c>
    </row>
    <row r="68" spans="1:3" s="1" customFormat="1" ht="12" customHeight="1">
      <c r="A68" s="15" t="s">
        <v>150</v>
      </c>
      <c r="B68" s="424" t="s">
        <v>318</v>
      </c>
      <c r="C68" s="309"/>
    </row>
    <row r="69" spans="1:3" s="1" customFormat="1" ht="12" customHeight="1">
      <c r="A69" s="14" t="s">
        <v>151</v>
      </c>
      <c r="B69" s="425" t="s">
        <v>319</v>
      </c>
      <c r="C69" s="309"/>
    </row>
    <row r="70" spans="1:3" s="1" customFormat="1" ht="12" customHeight="1">
      <c r="A70" s="14" t="s">
        <v>344</v>
      </c>
      <c r="B70" s="425" t="s">
        <v>320</v>
      </c>
      <c r="C70" s="309"/>
    </row>
    <row r="71" spans="1:3" s="1" customFormat="1" ht="12" customHeight="1" thickBot="1">
      <c r="A71" s="16" t="s">
        <v>345</v>
      </c>
      <c r="B71" s="301" t="s">
        <v>321</v>
      </c>
      <c r="C71" s="309"/>
    </row>
    <row r="72" spans="1:3" s="1" customFormat="1" ht="12" customHeight="1" thickBot="1">
      <c r="A72" s="465" t="s">
        <v>322</v>
      </c>
      <c r="B72" s="299" t="s">
        <v>323</v>
      </c>
      <c r="C72" s="304">
        <f>SUM(C73:C74)</f>
        <v>2300000</v>
      </c>
    </row>
    <row r="73" spans="1:3" s="1" customFormat="1" ht="12" customHeight="1">
      <c r="A73" s="15" t="s">
        <v>346</v>
      </c>
      <c r="B73" s="424" t="s">
        <v>324</v>
      </c>
      <c r="C73" s="309">
        <v>2300000</v>
      </c>
    </row>
    <row r="74" spans="1:3" s="1" customFormat="1" ht="12" customHeight="1" thickBot="1">
      <c r="A74" s="16" t="s">
        <v>347</v>
      </c>
      <c r="B74" s="301" t="s">
        <v>325</v>
      </c>
      <c r="C74" s="309"/>
    </row>
    <row r="75" spans="1:3" s="1" customFormat="1" ht="12" customHeight="1" thickBot="1">
      <c r="A75" s="465" t="s">
        <v>326</v>
      </c>
      <c r="B75" s="299" t="s">
        <v>327</v>
      </c>
      <c r="C75" s="304">
        <f>SUM(C76:C78)</f>
        <v>0</v>
      </c>
    </row>
    <row r="76" spans="1:3" s="1" customFormat="1" ht="12" customHeight="1">
      <c r="A76" s="15" t="s">
        <v>348</v>
      </c>
      <c r="B76" s="424" t="s">
        <v>328</v>
      </c>
      <c r="C76" s="309"/>
    </row>
    <row r="77" spans="1:3" s="1" customFormat="1" ht="12" customHeight="1">
      <c r="A77" s="14" t="s">
        <v>349</v>
      </c>
      <c r="B77" s="425" t="s">
        <v>329</v>
      </c>
      <c r="C77" s="309"/>
    </row>
    <row r="78" spans="1:3" s="1" customFormat="1" ht="12" customHeight="1" thickBot="1">
      <c r="A78" s="16" t="s">
        <v>350</v>
      </c>
      <c r="B78" s="301" t="s">
        <v>330</v>
      </c>
      <c r="C78" s="309"/>
    </row>
    <row r="79" spans="1:3" s="1" customFormat="1" ht="12" customHeight="1" thickBot="1">
      <c r="A79" s="465" t="s">
        <v>331</v>
      </c>
      <c r="B79" s="299" t="s">
        <v>351</v>
      </c>
      <c r="C79" s="304">
        <f>SUM(C80:C83)</f>
        <v>0</v>
      </c>
    </row>
    <row r="80" spans="1:3" s="1" customFormat="1" ht="12" customHeight="1">
      <c r="A80" s="428" t="s">
        <v>332</v>
      </c>
      <c r="B80" s="424" t="s">
        <v>333</v>
      </c>
      <c r="C80" s="309"/>
    </row>
    <row r="81" spans="1:3" s="1" customFormat="1" ht="12" customHeight="1">
      <c r="A81" s="429" t="s">
        <v>334</v>
      </c>
      <c r="B81" s="425" t="s">
        <v>335</v>
      </c>
      <c r="C81" s="309"/>
    </row>
    <row r="82" spans="1:3" s="1" customFormat="1" ht="12" customHeight="1">
      <c r="A82" s="429" t="s">
        <v>336</v>
      </c>
      <c r="B82" s="425" t="s">
        <v>337</v>
      </c>
      <c r="C82" s="309"/>
    </row>
    <row r="83" spans="1:3" s="1" customFormat="1" ht="12" customHeight="1" thickBot="1">
      <c r="A83" s="430" t="s">
        <v>338</v>
      </c>
      <c r="B83" s="301" t="s">
        <v>339</v>
      </c>
      <c r="C83" s="309"/>
    </row>
    <row r="84" spans="1:3" s="1" customFormat="1" ht="12" customHeight="1" thickBot="1">
      <c r="A84" s="465" t="s">
        <v>340</v>
      </c>
      <c r="B84" s="299" t="s">
        <v>485</v>
      </c>
      <c r="C84" s="463"/>
    </row>
    <row r="85" spans="1:3" s="1" customFormat="1" ht="13.5" customHeight="1" thickBot="1">
      <c r="A85" s="465" t="s">
        <v>342</v>
      </c>
      <c r="B85" s="299" t="s">
        <v>341</v>
      </c>
      <c r="C85" s="463"/>
    </row>
    <row r="86" spans="1:3" s="1" customFormat="1" ht="15.75" customHeight="1" thickBot="1">
      <c r="A86" s="465" t="s">
        <v>354</v>
      </c>
      <c r="B86" s="431" t="s">
        <v>488</v>
      </c>
      <c r="C86" s="310">
        <f>+C63+C67+C72+C75+C79+C85+C84</f>
        <v>2300000</v>
      </c>
    </row>
    <row r="87" spans="1:3" s="1" customFormat="1" ht="16.5" customHeight="1" thickBot="1">
      <c r="A87" s="466" t="s">
        <v>487</v>
      </c>
      <c r="B87" s="432" t="s">
        <v>489</v>
      </c>
      <c r="C87" s="310">
        <f>+C62+C86</f>
        <v>2300000</v>
      </c>
    </row>
    <row r="88" spans="1:3" s="1" customFormat="1" ht="83.25" customHeight="1">
      <c r="A88" s="5"/>
      <c r="B88" s="6"/>
      <c r="C88" s="311"/>
    </row>
    <row r="89" spans="1:3" ht="16.5" customHeight="1">
      <c r="A89" s="586" t="s">
        <v>47</v>
      </c>
      <c r="B89" s="586"/>
      <c r="C89" s="586"/>
    </row>
    <row r="90" spans="1:3" ht="16.5" customHeight="1" thickBot="1">
      <c r="A90" s="588" t="s">
        <v>153</v>
      </c>
      <c r="B90" s="588"/>
      <c r="C90" s="145" t="s">
        <v>227</v>
      </c>
    </row>
    <row r="91" spans="1:3" ht="37.5" customHeight="1" thickBot="1">
      <c r="A91" s="23" t="s">
        <v>70</v>
      </c>
      <c r="B91" s="24" t="s">
        <v>48</v>
      </c>
      <c r="C91" s="43" t="str">
        <f>+C3</f>
        <v>2019. évi eredeti előirányzat</v>
      </c>
    </row>
    <row r="92" spans="1:3" s="44" customFormat="1" ht="12" customHeight="1" thickBot="1">
      <c r="A92" s="35" t="s">
        <v>497</v>
      </c>
      <c r="B92" s="36" t="s">
        <v>498</v>
      </c>
      <c r="C92" s="37" t="s">
        <v>499</v>
      </c>
    </row>
    <row r="93" spans="1:3" ht="12" customHeight="1" thickBot="1">
      <c r="A93" s="22" t="s">
        <v>18</v>
      </c>
      <c r="B93" s="29" t="s">
        <v>447</v>
      </c>
      <c r="C93" s="303">
        <f>C94+C95+C96+C97+C98+C111</f>
        <v>2300000</v>
      </c>
    </row>
    <row r="94" spans="1:3" ht="12" customHeight="1">
      <c r="A94" s="17" t="s">
        <v>99</v>
      </c>
      <c r="B94" s="10" t="s">
        <v>49</v>
      </c>
      <c r="C94" s="305"/>
    </row>
    <row r="95" spans="1:3" ht="12" customHeight="1">
      <c r="A95" s="14" t="s">
        <v>100</v>
      </c>
      <c r="B95" s="8" t="s">
        <v>182</v>
      </c>
      <c r="C95" s="306"/>
    </row>
    <row r="96" spans="1:3" ht="12" customHeight="1">
      <c r="A96" s="14" t="s">
        <v>101</v>
      </c>
      <c r="B96" s="8" t="s">
        <v>141</v>
      </c>
      <c r="C96" s="308"/>
    </row>
    <row r="97" spans="1:3" ht="12" customHeight="1">
      <c r="A97" s="14" t="s">
        <v>102</v>
      </c>
      <c r="B97" s="11" t="s">
        <v>183</v>
      </c>
      <c r="C97" s="308"/>
    </row>
    <row r="98" spans="1:3" ht="12" customHeight="1">
      <c r="A98" s="14" t="s">
        <v>113</v>
      </c>
      <c r="B98" s="19" t="s">
        <v>184</v>
      </c>
      <c r="C98" s="308">
        <v>2300000</v>
      </c>
    </row>
    <row r="99" spans="1:3" ht="12" customHeight="1">
      <c r="A99" s="14" t="s">
        <v>103</v>
      </c>
      <c r="B99" s="8" t="s">
        <v>452</v>
      </c>
      <c r="C99" s="308"/>
    </row>
    <row r="100" spans="1:3" ht="12" customHeight="1">
      <c r="A100" s="14" t="s">
        <v>104</v>
      </c>
      <c r="B100" s="150" t="s">
        <v>451</v>
      </c>
      <c r="C100" s="308"/>
    </row>
    <row r="101" spans="1:3" ht="12" customHeight="1">
      <c r="A101" s="14" t="s">
        <v>114</v>
      </c>
      <c r="B101" s="150" t="s">
        <v>450</v>
      </c>
      <c r="C101" s="308"/>
    </row>
    <row r="102" spans="1:3" ht="12" customHeight="1">
      <c r="A102" s="14" t="s">
        <v>115</v>
      </c>
      <c r="B102" s="148" t="s">
        <v>357</v>
      </c>
      <c r="C102" s="308"/>
    </row>
    <row r="103" spans="1:3" ht="12" customHeight="1">
      <c r="A103" s="14" t="s">
        <v>116</v>
      </c>
      <c r="B103" s="149" t="s">
        <v>358</v>
      </c>
      <c r="C103" s="308"/>
    </row>
    <row r="104" spans="1:3" ht="12" customHeight="1">
      <c r="A104" s="14" t="s">
        <v>117</v>
      </c>
      <c r="B104" s="149" t="s">
        <v>359</v>
      </c>
      <c r="C104" s="308"/>
    </row>
    <row r="105" spans="1:3" ht="12" customHeight="1">
      <c r="A105" s="14" t="s">
        <v>119</v>
      </c>
      <c r="B105" s="148" t="s">
        <v>360</v>
      </c>
      <c r="C105" s="308"/>
    </row>
    <row r="106" spans="1:3" ht="12" customHeight="1">
      <c r="A106" s="14" t="s">
        <v>185</v>
      </c>
      <c r="B106" s="148" t="s">
        <v>361</v>
      </c>
      <c r="C106" s="308"/>
    </row>
    <row r="107" spans="1:3" ht="12" customHeight="1">
      <c r="A107" s="14" t="s">
        <v>355</v>
      </c>
      <c r="B107" s="149" t="s">
        <v>362</v>
      </c>
      <c r="C107" s="308"/>
    </row>
    <row r="108" spans="1:3" ht="12" customHeight="1">
      <c r="A108" s="13" t="s">
        <v>356</v>
      </c>
      <c r="B108" s="150" t="s">
        <v>363</v>
      </c>
      <c r="C108" s="308"/>
    </row>
    <row r="109" spans="1:3" ht="12" customHeight="1">
      <c r="A109" s="14" t="s">
        <v>448</v>
      </c>
      <c r="B109" s="150" t="s">
        <v>364</v>
      </c>
      <c r="C109" s="308"/>
    </row>
    <row r="110" spans="1:3" ht="12" customHeight="1">
      <c r="A110" s="16" t="s">
        <v>449</v>
      </c>
      <c r="B110" s="150" t="s">
        <v>365</v>
      </c>
      <c r="C110" s="308">
        <v>2300000</v>
      </c>
    </row>
    <row r="111" spans="1:3" ht="12" customHeight="1">
      <c r="A111" s="14" t="s">
        <v>453</v>
      </c>
      <c r="B111" s="11" t="s">
        <v>50</v>
      </c>
      <c r="C111" s="306"/>
    </row>
    <row r="112" spans="1:3" ht="12" customHeight="1">
      <c r="A112" s="14" t="s">
        <v>454</v>
      </c>
      <c r="B112" s="8" t="s">
        <v>456</v>
      </c>
      <c r="C112" s="306"/>
    </row>
    <row r="113" spans="1:3" ht="12" customHeight="1" thickBot="1">
      <c r="A113" s="18" t="s">
        <v>455</v>
      </c>
      <c r="B113" s="491" t="s">
        <v>457</v>
      </c>
      <c r="C113" s="312"/>
    </row>
    <row r="114" spans="1:3" ht="12" customHeight="1" thickBot="1">
      <c r="A114" s="488" t="s">
        <v>19</v>
      </c>
      <c r="B114" s="489" t="s">
        <v>366</v>
      </c>
      <c r="C114" s="490">
        <f>+C115+C117+C119</f>
        <v>0</v>
      </c>
    </row>
    <row r="115" spans="1:3" ht="12" customHeight="1">
      <c r="A115" s="15" t="s">
        <v>105</v>
      </c>
      <c r="B115" s="8" t="s">
        <v>226</v>
      </c>
      <c r="C115" s="307"/>
    </row>
    <row r="116" spans="1:3" ht="12" customHeight="1">
      <c r="A116" s="15" t="s">
        <v>106</v>
      </c>
      <c r="B116" s="12" t="s">
        <v>370</v>
      </c>
      <c r="C116" s="307"/>
    </row>
    <row r="117" spans="1:3" ht="12" customHeight="1">
      <c r="A117" s="15" t="s">
        <v>107</v>
      </c>
      <c r="B117" s="12" t="s">
        <v>186</v>
      </c>
      <c r="C117" s="306"/>
    </row>
    <row r="118" spans="1:3" ht="12" customHeight="1">
      <c r="A118" s="15" t="s">
        <v>108</v>
      </c>
      <c r="B118" s="12" t="s">
        <v>371</v>
      </c>
      <c r="C118" s="275"/>
    </row>
    <row r="119" spans="1:3" ht="12" customHeight="1">
      <c r="A119" s="15" t="s">
        <v>109</v>
      </c>
      <c r="B119" s="301" t="s">
        <v>229</v>
      </c>
      <c r="C119" s="275"/>
    </row>
    <row r="120" spans="1:3" ht="12" customHeight="1">
      <c r="A120" s="15" t="s">
        <v>118</v>
      </c>
      <c r="B120" s="300" t="s">
        <v>435</v>
      </c>
      <c r="C120" s="275"/>
    </row>
    <row r="121" spans="1:3" ht="12" customHeight="1">
      <c r="A121" s="15" t="s">
        <v>120</v>
      </c>
      <c r="B121" s="423" t="s">
        <v>376</v>
      </c>
      <c r="C121" s="275"/>
    </row>
    <row r="122" spans="1:3" ht="15.75">
      <c r="A122" s="15" t="s">
        <v>187</v>
      </c>
      <c r="B122" s="149" t="s">
        <v>359</v>
      </c>
      <c r="C122" s="275"/>
    </row>
    <row r="123" spans="1:3" ht="12" customHeight="1">
      <c r="A123" s="15" t="s">
        <v>188</v>
      </c>
      <c r="B123" s="149" t="s">
        <v>375</v>
      </c>
      <c r="C123" s="275"/>
    </row>
    <row r="124" spans="1:3" ht="12" customHeight="1">
      <c r="A124" s="15" t="s">
        <v>189</v>
      </c>
      <c r="B124" s="149" t="s">
        <v>374</v>
      </c>
      <c r="C124" s="275"/>
    </row>
    <row r="125" spans="1:3" ht="12" customHeight="1">
      <c r="A125" s="15" t="s">
        <v>367</v>
      </c>
      <c r="B125" s="149" t="s">
        <v>362</v>
      </c>
      <c r="C125" s="275"/>
    </row>
    <row r="126" spans="1:3" ht="12" customHeight="1">
      <c r="A126" s="15" t="s">
        <v>368</v>
      </c>
      <c r="B126" s="149" t="s">
        <v>373</v>
      </c>
      <c r="C126" s="275"/>
    </row>
    <row r="127" spans="1:3" ht="16.5" thickBot="1">
      <c r="A127" s="13" t="s">
        <v>369</v>
      </c>
      <c r="B127" s="149" t="s">
        <v>372</v>
      </c>
      <c r="C127" s="277"/>
    </row>
    <row r="128" spans="1:3" ht="12" customHeight="1" thickBot="1">
      <c r="A128" s="20" t="s">
        <v>20</v>
      </c>
      <c r="B128" s="137" t="s">
        <v>458</v>
      </c>
      <c r="C128" s="304">
        <f>+C93+C114</f>
        <v>2300000</v>
      </c>
    </row>
    <row r="129" spans="1:3" ht="12" customHeight="1" thickBot="1">
      <c r="A129" s="20" t="s">
        <v>21</v>
      </c>
      <c r="B129" s="137" t="s">
        <v>459</v>
      </c>
      <c r="C129" s="304">
        <f>+C130+C131+C132</f>
        <v>0</v>
      </c>
    </row>
    <row r="130" spans="1:3" ht="12" customHeight="1">
      <c r="A130" s="15" t="s">
        <v>267</v>
      </c>
      <c r="B130" s="12" t="s">
        <v>466</v>
      </c>
      <c r="C130" s="275"/>
    </row>
    <row r="131" spans="1:3" ht="12" customHeight="1">
      <c r="A131" s="15" t="s">
        <v>270</v>
      </c>
      <c r="B131" s="12" t="s">
        <v>467</v>
      </c>
      <c r="C131" s="275"/>
    </row>
    <row r="132" spans="1:3" ht="12" customHeight="1" thickBot="1">
      <c r="A132" s="13" t="s">
        <v>271</v>
      </c>
      <c r="B132" s="12" t="s">
        <v>468</v>
      </c>
      <c r="C132" s="275"/>
    </row>
    <row r="133" spans="1:3" ht="12" customHeight="1" thickBot="1">
      <c r="A133" s="20" t="s">
        <v>22</v>
      </c>
      <c r="B133" s="137" t="s">
        <v>460</v>
      </c>
      <c r="C133" s="304">
        <f>SUM(C134:C139)</f>
        <v>0</v>
      </c>
    </row>
    <row r="134" spans="1:3" ht="12" customHeight="1">
      <c r="A134" s="15" t="s">
        <v>92</v>
      </c>
      <c r="B134" s="9" t="s">
        <v>469</v>
      </c>
      <c r="C134" s="275"/>
    </row>
    <row r="135" spans="1:3" ht="12" customHeight="1">
      <c r="A135" s="15" t="s">
        <v>93</v>
      </c>
      <c r="B135" s="9" t="s">
        <v>461</v>
      </c>
      <c r="C135" s="275"/>
    </row>
    <row r="136" spans="1:3" ht="12" customHeight="1">
      <c r="A136" s="15" t="s">
        <v>94</v>
      </c>
      <c r="B136" s="9" t="s">
        <v>462</v>
      </c>
      <c r="C136" s="275"/>
    </row>
    <row r="137" spans="1:3" ht="12" customHeight="1">
      <c r="A137" s="15" t="s">
        <v>174</v>
      </c>
      <c r="B137" s="9" t="s">
        <v>463</v>
      </c>
      <c r="C137" s="275"/>
    </row>
    <row r="138" spans="1:3" ht="12" customHeight="1">
      <c r="A138" s="15" t="s">
        <v>175</v>
      </c>
      <c r="B138" s="9" t="s">
        <v>464</v>
      </c>
      <c r="C138" s="275"/>
    </row>
    <row r="139" spans="1:3" ht="12" customHeight="1" thickBot="1">
      <c r="A139" s="13" t="s">
        <v>176</v>
      </c>
      <c r="B139" s="9" t="s">
        <v>465</v>
      </c>
      <c r="C139" s="275"/>
    </row>
    <row r="140" spans="1:3" ht="12" customHeight="1" thickBot="1">
      <c r="A140" s="20" t="s">
        <v>23</v>
      </c>
      <c r="B140" s="137" t="s">
        <v>473</v>
      </c>
      <c r="C140" s="310">
        <f>+C141+C142+C143+C144</f>
        <v>0</v>
      </c>
    </row>
    <row r="141" spans="1:3" ht="12" customHeight="1">
      <c r="A141" s="15" t="s">
        <v>95</v>
      </c>
      <c r="B141" s="9" t="s">
        <v>377</v>
      </c>
      <c r="C141" s="275"/>
    </row>
    <row r="142" spans="1:3" ht="12" customHeight="1">
      <c r="A142" s="15" t="s">
        <v>96</v>
      </c>
      <c r="B142" s="9" t="s">
        <v>378</v>
      </c>
      <c r="C142" s="275"/>
    </row>
    <row r="143" spans="1:3" ht="12" customHeight="1">
      <c r="A143" s="15" t="s">
        <v>291</v>
      </c>
      <c r="B143" s="9" t="s">
        <v>474</v>
      </c>
      <c r="C143" s="275"/>
    </row>
    <row r="144" spans="1:3" ht="12" customHeight="1" thickBot="1">
      <c r="A144" s="13" t="s">
        <v>292</v>
      </c>
      <c r="B144" s="7" t="s">
        <v>397</v>
      </c>
      <c r="C144" s="275"/>
    </row>
    <row r="145" spans="1:3" ht="12" customHeight="1" thickBot="1">
      <c r="A145" s="20" t="s">
        <v>24</v>
      </c>
      <c r="B145" s="137" t="s">
        <v>475</v>
      </c>
      <c r="C145" s="313">
        <f>SUM(C146:C150)</f>
        <v>0</v>
      </c>
    </row>
    <row r="146" spans="1:3" ht="12" customHeight="1">
      <c r="A146" s="15" t="s">
        <v>97</v>
      </c>
      <c r="B146" s="9" t="s">
        <v>470</v>
      </c>
      <c r="C146" s="275"/>
    </row>
    <row r="147" spans="1:3" ht="12" customHeight="1">
      <c r="A147" s="15" t="s">
        <v>98</v>
      </c>
      <c r="B147" s="9" t="s">
        <v>477</v>
      </c>
      <c r="C147" s="275"/>
    </row>
    <row r="148" spans="1:3" ht="12" customHeight="1">
      <c r="A148" s="15" t="s">
        <v>303</v>
      </c>
      <c r="B148" s="9" t="s">
        <v>472</v>
      </c>
      <c r="C148" s="275"/>
    </row>
    <row r="149" spans="1:3" ht="12" customHeight="1">
      <c r="A149" s="15" t="s">
        <v>304</v>
      </c>
      <c r="B149" s="9" t="s">
        <v>478</v>
      </c>
      <c r="C149" s="275"/>
    </row>
    <row r="150" spans="1:3" ht="12" customHeight="1" thickBot="1">
      <c r="A150" s="15" t="s">
        <v>476</v>
      </c>
      <c r="B150" s="9" t="s">
        <v>479</v>
      </c>
      <c r="C150" s="275"/>
    </row>
    <row r="151" spans="1:3" ht="12" customHeight="1" thickBot="1">
      <c r="A151" s="20" t="s">
        <v>25</v>
      </c>
      <c r="B151" s="137" t="s">
        <v>480</v>
      </c>
      <c r="C151" s="492"/>
    </row>
    <row r="152" spans="1:3" ht="12" customHeight="1" thickBot="1">
      <c r="A152" s="20" t="s">
        <v>26</v>
      </c>
      <c r="B152" s="137" t="s">
        <v>481</v>
      </c>
      <c r="C152" s="492"/>
    </row>
    <row r="153" spans="1:9" ht="15" customHeight="1" thickBot="1">
      <c r="A153" s="20" t="s">
        <v>27</v>
      </c>
      <c r="B153" s="137" t="s">
        <v>483</v>
      </c>
      <c r="C153" s="433">
        <f>+C129+C133+C140+C145+C151+C152</f>
        <v>0</v>
      </c>
      <c r="F153" s="45"/>
      <c r="G153" s="138"/>
      <c r="H153" s="138"/>
      <c r="I153" s="138"/>
    </row>
    <row r="154" spans="1:3" s="1" customFormat="1" ht="12.75" customHeight="1" thickBot="1">
      <c r="A154" s="302" t="s">
        <v>28</v>
      </c>
      <c r="B154" s="392" t="s">
        <v>482</v>
      </c>
      <c r="C154" s="433">
        <f>+C128+C153</f>
        <v>2300000</v>
      </c>
    </row>
    <row r="155" ht="7.5" customHeight="1"/>
    <row r="156" spans="1:3" ht="15.75">
      <c r="A156" s="589" t="s">
        <v>379</v>
      </c>
      <c r="B156" s="589"/>
      <c r="C156" s="589"/>
    </row>
    <row r="157" spans="1:3" ht="15" customHeight="1" thickBot="1">
      <c r="A157" s="587" t="s">
        <v>154</v>
      </c>
      <c r="B157" s="587"/>
      <c r="C157" s="314" t="s">
        <v>227</v>
      </c>
    </row>
    <row r="158" spans="1:3" ht="13.5" customHeight="1" thickBot="1">
      <c r="A158" s="20">
        <v>1</v>
      </c>
      <c r="B158" s="28" t="s">
        <v>484</v>
      </c>
      <c r="C158" s="304">
        <f>+C62-C128</f>
        <v>-2300000</v>
      </c>
    </row>
    <row r="159" spans="1:3" ht="27.75" customHeight="1" thickBot="1">
      <c r="A159" s="20" t="s">
        <v>19</v>
      </c>
      <c r="B159" s="28" t="s">
        <v>490</v>
      </c>
      <c r="C159" s="304">
        <f>+C86-C153</f>
        <v>2300000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2019. ÉVI KÖLTSÉGVETÉS
ÖNKÉNT VÁLLALT FELADATAINAK MÉRLEGE
&amp;R&amp;"Times New Roman CE,Félkövér dőlt"&amp;11 1.3. melléklet a 3/2019. (III. 8.)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20" zoomScaleNormal="120" workbookViewId="0" topLeftCell="A16">
      <selection activeCell="M28" sqref="M28"/>
    </sheetView>
  </sheetViews>
  <sheetFormatPr defaultColWidth="9.00390625" defaultRowHeight="12.75"/>
  <cols>
    <col min="1" max="1" width="4.875" style="108" customWidth="1"/>
    <col min="2" max="2" width="31.125" style="126" customWidth="1"/>
    <col min="3" max="4" width="10.875" style="126" customWidth="1"/>
    <col min="5" max="5" width="9.50390625" style="126" customWidth="1"/>
    <col min="6" max="6" width="10.875" style="126" customWidth="1"/>
    <col min="7" max="7" width="11.125" style="126" customWidth="1"/>
    <col min="8" max="8" width="10.875" style="126" customWidth="1"/>
    <col min="9" max="9" width="11.125" style="126" customWidth="1"/>
    <col min="10" max="10" width="11.00390625" style="126" customWidth="1"/>
    <col min="11" max="11" width="10.875" style="126" customWidth="1"/>
    <col min="12" max="12" width="11.375" style="126" customWidth="1"/>
    <col min="13" max="13" width="11.625" style="126" customWidth="1"/>
    <col min="14" max="14" width="10.50390625" style="126" customWidth="1"/>
    <col min="15" max="15" width="12.625" style="108" customWidth="1"/>
    <col min="16" max="16384" width="9.375" style="126" customWidth="1"/>
  </cols>
  <sheetData>
    <row r="1" spans="1:15" ht="31.5" customHeight="1">
      <c r="A1" s="653" t="s">
        <v>663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</row>
    <row r="2" ht="16.5" thickBot="1">
      <c r="O2" s="4" t="s">
        <v>589</v>
      </c>
    </row>
    <row r="3" spans="1:15" s="108" customFormat="1" ht="25.5" customHeight="1" thickBot="1">
      <c r="A3" s="105" t="s">
        <v>16</v>
      </c>
      <c r="B3" s="106" t="s">
        <v>62</v>
      </c>
      <c r="C3" s="106" t="s">
        <v>74</v>
      </c>
      <c r="D3" s="106" t="s">
        <v>75</v>
      </c>
      <c r="E3" s="106" t="s">
        <v>76</v>
      </c>
      <c r="F3" s="106" t="s">
        <v>77</v>
      </c>
      <c r="G3" s="106" t="s">
        <v>78</v>
      </c>
      <c r="H3" s="106" t="s">
        <v>79</v>
      </c>
      <c r="I3" s="106" t="s">
        <v>80</v>
      </c>
      <c r="J3" s="106" t="s">
        <v>81</v>
      </c>
      <c r="K3" s="106" t="s">
        <v>82</v>
      </c>
      <c r="L3" s="106" t="s">
        <v>83</v>
      </c>
      <c r="M3" s="106" t="s">
        <v>84</v>
      </c>
      <c r="N3" s="106" t="s">
        <v>85</v>
      </c>
      <c r="O3" s="107" t="s">
        <v>53</v>
      </c>
    </row>
    <row r="4" spans="1:15" s="110" customFormat="1" ht="15" customHeight="1" thickBot="1">
      <c r="A4" s="109" t="s">
        <v>18</v>
      </c>
      <c r="B4" s="650" t="s">
        <v>57</v>
      </c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2"/>
    </row>
    <row r="5" spans="1:15" s="110" customFormat="1" ht="22.5">
      <c r="A5" s="111" t="s">
        <v>19</v>
      </c>
      <c r="B5" s="484" t="s">
        <v>380</v>
      </c>
      <c r="C5" s="112">
        <v>18996181</v>
      </c>
      <c r="D5" s="112">
        <v>18996181</v>
      </c>
      <c r="E5" s="112">
        <v>18996181</v>
      </c>
      <c r="F5" s="112">
        <v>18996181</v>
      </c>
      <c r="G5" s="112">
        <v>18996181</v>
      </c>
      <c r="H5" s="112">
        <v>18996181</v>
      </c>
      <c r="I5" s="112">
        <v>18996181</v>
      </c>
      <c r="J5" s="112">
        <v>18996181</v>
      </c>
      <c r="K5" s="112">
        <v>18996181</v>
      </c>
      <c r="L5" s="112">
        <v>18996181</v>
      </c>
      <c r="M5" s="112">
        <v>18996181</v>
      </c>
      <c r="N5" s="112">
        <v>18996178</v>
      </c>
      <c r="O5" s="113">
        <f aca="true" t="shared" si="0" ref="O5:O25">SUM(C5:N5)</f>
        <v>227954169</v>
      </c>
    </row>
    <row r="6" spans="1:15" s="117" customFormat="1" ht="22.5">
      <c r="A6" s="114" t="s">
        <v>20</v>
      </c>
      <c r="B6" s="294" t="s">
        <v>426</v>
      </c>
      <c r="C6" s="115">
        <v>705000</v>
      </c>
      <c r="D6" s="115">
        <v>705000</v>
      </c>
      <c r="E6" s="115">
        <v>705000</v>
      </c>
      <c r="F6" s="115">
        <v>705000</v>
      </c>
      <c r="G6" s="115">
        <v>705000</v>
      </c>
      <c r="H6" s="115">
        <v>705000</v>
      </c>
      <c r="I6" s="115">
        <v>705000</v>
      </c>
      <c r="J6" s="115">
        <v>705000</v>
      </c>
      <c r="K6" s="115">
        <v>705000</v>
      </c>
      <c r="L6" s="115">
        <v>759000</v>
      </c>
      <c r="M6" s="115">
        <v>803000</v>
      </c>
      <c r="N6" s="115">
        <v>803000</v>
      </c>
      <c r="O6" s="116">
        <f t="shared" si="0"/>
        <v>8710000</v>
      </c>
    </row>
    <row r="7" spans="1:15" s="117" customFormat="1" ht="22.5">
      <c r="A7" s="114" t="s">
        <v>21</v>
      </c>
      <c r="B7" s="293" t="s">
        <v>427</v>
      </c>
      <c r="C7" s="118"/>
      <c r="D7" s="118"/>
      <c r="E7" s="118"/>
      <c r="F7" s="118">
        <v>4551000</v>
      </c>
      <c r="G7" s="118"/>
      <c r="H7" s="118">
        <v>13653000</v>
      </c>
      <c r="I7" s="118"/>
      <c r="J7" s="118">
        <v>13653000</v>
      </c>
      <c r="K7" s="118">
        <v>13654000</v>
      </c>
      <c r="L7" s="118"/>
      <c r="M7" s="118"/>
      <c r="N7" s="118"/>
      <c r="O7" s="119">
        <f t="shared" si="0"/>
        <v>45511000</v>
      </c>
    </row>
    <row r="8" spans="1:15" s="117" customFormat="1" ht="13.5" customHeight="1">
      <c r="A8" s="114" t="s">
        <v>22</v>
      </c>
      <c r="B8" s="292" t="s">
        <v>173</v>
      </c>
      <c r="C8" s="115">
        <v>200000</v>
      </c>
      <c r="D8" s="115">
        <v>200000</v>
      </c>
      <c r="E8" s="115">
        <v>7513000</v>
      </c>
      <c r="F8" s="115">
        <v>7920000</v>
      </c>
      <c r="G8" s="115">
        <v>9720000</v>
      </c>
      <c r="H8" s="115">
        <v>1000000</v>
      </c>
      <c r="I8" s="115">
        <v>500000</v>
      </c>
      <c r="J8" s="115">
        <v>500000</v>
      </c>
      <c r="K8" s="115">
        <v>8920000</v>
      </c>
      <c r="L8" s="115">
        <v>8646000</v>
      </c>
      <c r="M8" s="115">
        <v>2700000</v>
      </c>
      <c r="N8" s="115">
        <v>3211000</v>
      </c>
      <c r="O8" s="116">
        <f t="shared" si="0"/>
        <v>51030000</v>
      </c>
    </row>
    <row r="9" spans="1:15" s="117" customFormat="1" ht="13.5" customHeight="1">
      <c r="A9" s="114" t="s">
        <v>23</v>
      </c>
      <c r="B9" s="292" t="s">
        <v>428</v>
      </c>
      <c r="C9" s="115">
        <v>6992000</v>
      </c>
      <c r="D9" s="115">
        <v>4523000</v>
      </c>
      <c r="E9" s="115">
        <v>6863000</v>
      </c>
      <c r="F9" s="115">
        <v>4523000</v>
      </c>
      <c r="G9" s="115">
        <v>19523000</v>
      </c>
      <c r="H9" s="115">
        <v>18323000</v>
      </c>
      <c r="I9" s="115">
        <v>28899229</v>
      </c>
      <c r="J9" s="115">
        <v>22043000</v>
      </c>
      <c r="K9" s="115">
        <v>23943000</v>
      </c>
      <c r="L9" s="115">
        <v>23943000</v>
      </c>
      <c r="M9" s="115">
        <v>23496602</v>
      </c>
      <c r="N9" s="115">
        <v>8888000</v>
      </c>
      <c r="O9" s="116">
        <f t="shared" si="0"/>
        <v>191959831</v>
      </c>
    </row>
    <row r="10" spans="1:15" s="117" customFormat="1" ht="13.5" customHeight="1">
      <c r="A10" s="114" t="s">
        <v>24</v>
      </c>
      <c r="B10" s="292" t="s">
        <v>10</v>
      </c>
      <c r="C10" s="115">
        <v>7823000</v>
      </c>
      <c r="D10" s="115">
        <v>10523000</v>
      </c>
      <c r="E10" s="115">
        <v>15600000</v>
      </c>
      <c r="F10" s="115">
        <v>18000000</v>
      </c>
      <c r="G10" s="115">
        <v>55428000</v>
      </c>
      <c r="H10" s="115">
        <v>51578000</v>
      </c>
      <c r="I10" s="115">
        <v>57888000</v>
      </c>
      <c r="J10" s="115">
        <v>53888000</v>
      </c>
      <c r="K10" s="115">
        <v>57888000</v>
      </c>
      <c r="L10" s="115">
        <v>59371000</v>
      </c>
      <c r="M10" s="115">
        <v>57888000</v>
      </c>
      <c r="N10" s="115">
        <v>18388000</v>
      </c>
      <c r="O10" s="116">
        <f t="shared" si="0"/>
        <v>464263000</v>
      </c>
    </row>
    <row r="11" spans="1:15" s="117" customFormat="1" ht="13.5" customHeight="1">
      <c r="A11" s="114" t="s">
        <v>25</v>
      </c>
      <c r="B11" s="292" t="s">
        <v>382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f t="shared" si="0"/>
        <v>0</v>
      </c>
    </row>
    <row r="12" spans="1:15" s="117" customFormat="1" ht="22.5">
      <c r="A12" s="114" t="s">
        <v>26</v>
      </c>
      <c r="B12" s="294" t="s">
        <v>414</v>
      </c>
      <c r="C12" s="115">
        <v>4796000</v>
      </c>
      <c r="D12" s="115">
        <v>1500000</v>
      </c>
      <c r="E12" s="115">
        <v>3750000</v>
      </c>
      <c r="F12" s="115">
        <v>150000</v>
      </c>
      <c r="G12" s="115">
        <v>4118000</v>
      </c>
      <c r="H12" s="115">
        <v>3890000</v>
      </c>
      <c r="I12" s="115">
        <v>5000000</v>
      </c>
      <c r="J12" s="115">
        <v>14465000</v>
      </c>
      <c r="K12" s="115">
        <v>1905000</v>
      </c>
      <c r="L12" s="115">
        <v>1905000</v>
      </c>
      <c r="M12" s="115">
        <v>930000</v>
      </c>
      <c r="N12" s="115">
        <v>2506000</v>
      </c>
      <c r="O12" s="116">
        <f t="shared" si="0"/>
        <v>44915000</v>
      </c>
    </row>
    <row r="13" spans="1:15" s="117" customFormat="1" ht="13.5" customHeight="1" thickBot="1">
      <c r="A13" s="114" t="s">
        <v>27</v>
      </c>
      <c r="B13" s="292" t="s">
        <v>11</v>
      </c>
      <c r="C13" s="115">
        <v>7836463</v>
      </c>
      <c r="D13" s="115"/>
      <c r="E13" s="115"/>
      <c r="F13" s="115">
        <v>20000000</v>
      </c>
      <c r="G13" s="115">
        <v>15000000</v>
      </c>
      <c r="H13" s="115">
        <v>8000000</v>
      </c>
      <c r="I13" s="115">
        <v>12000000</v>
      </c>
      <c r="J13" s="115">
        <v>25000000</v>
      </c>
      <c r="K13" s="115">
        <v>20000000</v>
      </c>
      <c r="L13" s="115">
        <v>37397000</v>
      </c>
      <c r="M13" s="115">
        <v>55000000</v>
      </c>
      <c r="N13" s="115">
        <v>28040537</v>
      </c>
      <c r="O13" s="116">
        <f t="shared" si="0"/>
        <v>228274000</v>
      </c>
    </row>
    <row r="14" spans="1:15" s="110" customFormat="1" ht="15.75" customHeight="1" thickBot="1">
      <c r="A14" s="109" t="s">
        <v>28</v>
      </c>
      <c r="B14" s="41" t="s">
        <v>110</v>
      </c>
      <c r="C14" s="120">
        <f aca="true" t="shared" si="1" ref="C14:N14">SUM(C5:C13)</f>
        <v>47348644</v>
      </c>
      <c r="D14" s="120">
        <f t="shared" si="1"/>
        <v>36447181</v>
      </c>
      <c r="E14" s="120">
        <f t="shared" si="1"/>
        <v>53427181</v>
      </c>
      <c r="F14" s="120">
        <f t="shared" si="1"/>
        <v>74845181</v>
      </c>
      <c r="G14" s="120">
        <f t="shared" si="1"/>
        <v>123490181</v>
      </c>
      <c r="H14" s="120">
        <f t="shared" si="1"/>
        <v>116145181</v>
      </c>
      <c r="I14" s="120">
        <f t="shared" si="1"/>
        <v>123988410</v>
      </c>
      <c r="J14" s="120">
        <f t="shared" si="1"/>
        <v>149250181</v>
      </c>
      <c r="K14" s="120">
        <f t="shared" si="1"/>
        <v>146011181</v>
      </c>
      <c r="L14" s="120">
        <f t="shared" si="1"/>
        <v>151017181</v>
      </c>
      <c r="M14" s="120">
        <f t="shared" si="1"/>
        <v>159813783</v>
      </c>
      <c r="N14" s="120">
        <f t="shared" si="1"/>
        <v>80832715</v>
      </c>
      <c r="O14" s="121">
        <f>SUM(C14:N14)</f>
        <v>1262617000</v>
      </c>
    </row>
    <row r="15" spans="1:15" s="110" customFormat="1" ht="15" customHeight="1" thickBot="1">
      <c r="A15" s="109" t="s">
        <v>29</v>
      </c>
      <c r="B15" s="650" t="s">
        <v>58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2"/>
    </row>
    <row r="16" spans="1:15" s="117" customFormat="1" ht="13.5" customHeight="1">
      <c r="A16" s="122" t="s">
        <v>30</v>
      </c>
      <c r="B16" s="295" t="s">
        <v>63</v>
      </c>
      <c r="C16" s="118">
        <v>9855000</v>
      </c>
      <c r="D16" s="118">
        <v>11355000</v>
      </c>
      <c r="E16" s="118">
        <v>11355000</v>
      </c>
      <c r="F16" s="118">
        <v>13446000</v>
      </c>
      <c r="G16" s="118">
        <v>14862000</v>
      </c>
      <c r="H16" s="118">
        <v>14862000</v>
      </c>
      <c r="I16" s="118">
        <v>14862000</v>
      </c>
      <c r="J16" s="118">
        <v>14862000</v>
      </c>
      <c r="K16" s="118">
        <v>17118000</v>
      </c>
      <c r="L16" s="118">
        <v>17118000</v>
      </c>
      <c r="M16" s="118">
        <v>17118000</v>
      </c>
      <c r="N16" s="118">
        <v>14714000</v>
      </c>
      <c r="O16" s="119">
        <f>C16+D16+E16+F16+G16+H16+I16+J16+K16+L16+M16+N16</f>
        <v>171527000</v>
      </c>
    </row>
    <row r="17" spans="1:15" s="117" customFormat="1" ht="27" customHeight="1">
      <c r="A17" s="114" t="s">
        <v>31</v>
      </c>
      <c r="B17" s="294" t="s">
        <v>182</v>
      </c>
      <c r="C17" s="115">
        <v>2988000</v>
      </c>
      <c r="D17" s="115">
        <v>2959000</v>
      </c>
      <c r="E17" s="115">
        <v>2734000</v>
      </c>
      <c r="F17" s="115">
        <v>2734000</v>
      </c>
      <c r="G17" s="115">
        <v>2734000</v>
      </c>
      <c r="H17" s="115">
        <v>2734000</v>
      </c>
      <c r="I17" s="115">
        <v>2735300</v>
      </c>
      <c r="J17" s="115">
        <v>2734000</v>
      </c>
      <c r="K17" s="115">
        <v>3143000</v>
      </c>
      <c r="L17" s="115">
        <v>3143000</v>
      </c>
      <c r="M17" s="115">
        <v>2918000</v>
      </c>
      <c r="N17" s="115">
        <v>2366000</v>
      </c>
      <c r="O17" s="116">
        <f t="shared" si="0"/>
        <v>33922300</v>
      </c>
    </row>
    <row r="18" spans="1:15" s="117" customFormat="1" ht="13.5" customHeight="1">
      <c r="A18" s="114" t="s">
        <v>32</v>
      </c>
      <c r="B18" s="292" t="s">
        <v>141</v>
      </c>
      <c r="C18" s="115">
        <v>10549000</v>
      </c>
      <c r="D18" s="115">
        <v>12680000</v>
      </c>
      <c r="E18" s="115">
        <v>19545000</v>
      </c>
      <c r="F18" s="115">
        <v>11300000</v>
      </c>
      <c r="G18" s="115">
        <v>7950000</v>
      </c>
      <c r="H18" s="115">
        <v>42251000</v>
      </c>
      <c r="I18" s="115">
        <v>32490000</v>
      </c>
      <c r="J18" s="115">
        <v>33692000</v>
      </c>
      <c r="K18" s="115">
        <v>44210000</v>
      </c>
      <c r="L18" s="115">
        <v>28900000</v>
      </c>
      <c r="M18" s="115">
        <v>32768000</v>
      </c>
      <c r="N18" s="115">
        <v>35023237</v>
      </c>
      <c r="O18" s="116">
        <f t="shared" si="0"/>
        <v>311358237</v>
      </c>
    </row>
    <row r="19" spans="1:15" s="117" customFormat="1" ht="13.5" customHeight="1">
      <c r="A19" s="114" t="s">
        <v>33</v>
      </c>
      <c r="B19" s="292" t="s">
        <v>183</v>
      </c>
      <c r="C19" s="115">
        <v>600000</v>
      </c>
      <c r="D19" s="115">
        <v>200000</v>
      </c>
      <c r="E19" s="115">
        <v>150000</v>
      </c>
      <c r="F19" s="115">
        <v>150000</v>
      </c>
      <c r="G19" s="115">
        <v>150000</v>
      </c>
      <c r="H19" s="115">
        <v>150000</v>
      </c>
      <c r="I19" s="115">
        <v>150000</v>
      </c>
      <c r="J19" s="115">
        <v>276000</v>
      </c>
      <c r="K19" s="115">
        <v>800000</v>
      </c>
      <c r="L19" s="115">
        <v>975000</v>
      </c>
      <c r="M19" s="115">
        <v>553000</v>
      </c>
      <c r="N19" s="115">
        <v>269000</v>
      </c>
      <c r="O19" s="116">
        <f t="shared" si="0"/>
        <v>4423000</v>
      </c>
    </row>
    <row r="20" spans="1:15" s="117" customFormat="1" ht="13.5" customHeight="1">
      <c r="A20" s="114" t="s">
        <v>34</v>
      </c>
      <c r="B20" s="292" t="s">
        <v>12</v>
      </c>
      <c r="C20" s="115">
        <v>170000</v>
      </c>
      <c r="D20" s="115"/>
      <c r="E20" s="115">
        <v>2786000</v>
      </c>
      <c r="F20" s="115">
        <v>400000</v>
      </c>
      <c r="G20" s="115">
        <v>112000</v>
      </c>
      <c r="H20" s="115">
        <v>1150000</v>
      </c>
      <c r="I20" s="115">
        <v>1009000</v>
      </c>
      <c r="J20" s="115">
        <v>7440000</v>
      </c>
      <c r="K20" s="115">
        <v>1837000</v>
      </c>
      <c r="L20" s="115">
        <v>400000</v>
      </c>
      <c r="M20" s="115">
        <v>35000</v>
      </c>
      <c r="N20" s="115">
        <v>450000</v>
      </c>
      <c r="O20" s="116">
        <f t="shared" si="0"/>
        <v>15789000</v>
      </c>
    </row>
    <row r="21" spans="1:15" s="117" customFormat="1" ht="13.5" customHeight="1">
      <c r="A21" s="114" t="s">
        <v>35</v>
      </c>
      <c r="B21" s="292" t="s">
        <v>226</v>
      </c>
      <c r="C21" s="115">
        <v>7600000</v>
      </c>
      <c r="D21" s="115">
        <v>9253000</v>
      </c>
      <c r="E21" s="115">
        <v>14456427</v>
      </c>
      <c r="F21" s="115">
        <v>19849181</v>
      </c>
      <c r="G21" s="115">
        <v>97682181</v>
      </c>
      <c r="H21" s="115">
        <v>54998181</v>
      </c>
      <c r="I21" s="115">
        <v>71527110</v>
      </c>
      <c r="J21" s="115">
        <v>90246181</v>
      </c>
      <c r="K21" s="115">
        <v>75792181</v>
      </c>
      <c r="L21" s="115">
        <v>99003297</v>
      </c>
      <c r="M21" s="115">
        <v>106421783</v>
      </c>
      <c r="N21" s="115">
        <v>26795478</v>
      </c>
      <c r="O21" s="116">
        <f t="shared" si="0"/>
        <v>673625000</v>
      </c>
    </row>
    <row r="22" spans="1:15" s="117" customFormat="1" ht="15.75">
      <c r="A22" s="114" t="s">
        <v>36</v>
      </c>
      <c r="B22" s="294" t="s">
        <v>186</v>
      </c>
      <c r="C22" s="115"/>
      <c r="D22" s="115"/>
      <c r="E22" s="115"/>
      <c r="F22" s="115">
        <v>25751000</v>
      </c>
      <c r="G22" s="115"/>
      <c r="H22" s="115"/>
      <c r="I22" s="115"/>
      <c r="J22" s="115"/>
      <c r="K22" s="115">
        <v>3111000</v>
      </c>
      <c r="L22" s="115"/>
      <c r="M22" s="115"/>
      <c r="N22" s="115"/>
      <c r="O22" s="116">
        <f t="shared" si="0"/>
        <v>28862000</v>
      </c>
    </row>
    <row r="23" spans="1:15" s="117" customFormat="1" ht="13.5" customHeight="1">
      <c r="A23" s="114" t="s">
        <v>37</v>
      </c>
      <c r="B23" s="292" t="s">
        <v>229</v>
      </c>
      <c r="C23" s="115">
        <v>6535181</v>
      </c>
      <c r="D23" s="115">
        <v>181</v>
      </c>
      <c r="E23" s="115">
        <v>2400754</v>
      </c>
      <c r="F23" s="115"/>
      <c r="G23" s="115"/>
      <c r="H23" s="115"/>
      <c r="I23" s="115"/>
      <c r="J23" s="115"/>
      <c r="K23" s="115"/>
      <c r="L23" s="115">
        <v>262884</v>
      </c>
      <c r="M23" s="115"/>
      <c r="N23" s="115"/>
      <c r="O23" s="116">
        <f t="shared" si="0"/>
        <v>9199000</v>
      </c>
    </row>
    <row r="24" spans="1:15" s="117" customFormat="1" ht="13.5" customHeight="1" thickBot="1">
      <c r="A24" s="114" t="s">
        <v>38</v>
      </c>
      <c r="B24" s="292" t="s">
        <v>13</v>
      </c>
      <c r="C24" s="115">
        <v>9051463</v>
      </c>
      <c r="D24" s="115"/>
      <c r="E24" s="115"/>
      <c r="F24" s="115">
        <v>1215000</v>
      </c>
      <c r="G24" s="115"/>
      <c r="H24" s="115"/>
      <c r="I24" s="115">
        <v>1215000</v>
      </c>
      <c r="J24" s="115"/>
      <c r="K24" s="115"/>
      <c r="L24" s="115">
        <v>1215000</v>
      </c>
      <c r="M24" s="115"/>
      <c r="N24" s="115">
        <v>1215000</v>
      </c>
      <c r="O24" s="116">
        <f t="shared" si="0"/>
        <v>13911463</v>
      </c>
    </row>
    <row r="25" spans="1:15" s="110" customFormat="1" ht="15.75" customHeight="1" thickBot="1">
      <c r="A25" s="123" t="s">
        <v>39</v>
      </c>
      <c r="B25" s="41" t="s">
        <v>111</v>
      </c>
      <c r="C25" s="120">
        <f aca="true" t="shared" si="2" ref="C25:N25">SUM(C16:C24)</f>
        <v>47348644</v>
      </c>
      <c r="D25" s="120">
        <f t="shared" si="2"/>
        <v>36447181</v>
      </c>
      <c r="E25" s="120">
        <f t="shared" si="2"/>
        <v>53427181</v>
      </c>
      <c r="F25" s="120">
        <f t="shared" si="2"/>
        <v>74845181</v>
      </c>
      <c r="G25" s="120">
        <f t="shared" si="2"/>
        <v>123490181</v>
      </c>
      <c r="H25" s="120">
        <f t="shared" si="2"/>
        <v>116145181</v>
      </c>
      <c r="I25" s="120">
        <f t="shared" si="2"/>
        <v>123988410</v>
      </c>
      <c r="J25" s="120">
        <f t="shared" si="2"/>
        <v>149250181</v>
      </c>
      <c r="K25" s="120">
        <f t="shared" si="2"/>
        <v>146011181</v>
      </c>
      <c r="L25" s="120">
        <f t="shared" si="2"/>
        <v>151017181</v>
      </c>
      <c r="M25" s="120">
        <f t="shared" si="2"/>
        <v>159813783</v>
      </c>
      <c r="N25" s="120">
        <f t="shared" si="2"/>
        <v>80832715</v>
      </c>
      <c r="O25" s="121">
        <f t="shared" si="0"/>
        <v>1262617000</v>
      </c>
    </row>
    <row r="26" spans="1:15" ht="16.5" thickBot="1">
      <c r="A26" s="123" t="s">
        <v>40</v>
      </c>
      <c r="B26" s="296" t="s">
        <v>112</v>
      </c>
      <c r="C26" s="124">
        <f aca="true" t="shared" si="3" ref="C26:O26">C14-C25</f>
        <v>0</v>
      </c>
      <c r="D26" s="124">
        <f t="shared" si="3"/>
        <v>0</v>
      </c>
      <c r="E26" s="124">
        <f t="shared" si="3"/>
        <v>0</v>
      </c>
      <c r="F26" s="124">
        <f t="shared" si="3"/>
        <v>0</v>
      </c>
      <c r="G26" s="124">
        <f t="shared" si="3"/>
        <v>0</v>
      </c>
      <c r="H26" s="124">
        <f t="shared" si="3"/>
        <v>0</v>
      </c>
      <c r="I26" s="124">
        <f t="shared" si="3"/>
        <v>0</v>
      </c>
      <c r="J26" s="124">
        <f t="shared" si="3"/>
        <v>0</v>
      </c>
      <c r="K26" s="124">
        <f t="shared" si="3"/>
        <v>0</v>
      </c>
      <c r="L26" s="124">
        <f t="shared" si="3"/>
        <v>0</v>
      </c>
      <c r="M26" s="124">
        <f t="shared" si="3"/>
        <v>0</v>
      </c>
      <c r="N26" s="124">
        <f t="shared" si="3"/>
        <v>0</v>
      </c>
      <c r="O26" s="125">
        <f t="shared" si="3"/>
        <v>0</v>
      </c>
    </row>
    <row r="27" ht="15.75">
      <c r="A27" s="127"/>
    </row>
    <row r="28" spans="2:15" ht="15.75">
      <c r="B28" s="128"/>
      <c r="C28" s="129"/>
      <c r="D28" s="129"/>
      <c r="O28" s="126"/>
    </row>
    <row r="29" ht="15.75">
      <c r="O29" s="126"/>
    </row>
    <row r="30" ht="15.75">
      <c r="O30" s="126"/>
    </row>
    <row r="31" ht="15.75">
      <c r="O31" s="126"/>
    </row>
    <row r="32" ht="15.75">
      <c r="O32" s="126"/>
    </row>
    <row r="33" ht="15.75">
      <c r="O33" s="126"/>
    </row>
    <row r="34" ht="15.75">
      <c r="O34" s="126"/>
    </row>
    <row r="35" ht="15.75">
      <c r="O35" s="126"/>
    </row>
    <row r="36" ht="15.75">
      <c r="O36" s="126"/>
    </row>
    <row r="37" ht="15.75">
      <c r="O37" s="126"/>
    </row>
    <row r="38" ht="15.75">
      <c r="O38" s="126"/>
    </row>
    <row r="39" ht="15.75">
      <c r="O39" s="126"/>
    </row>
    <row r="40" ht="15.75">
      <c r="O40" s="126"/>
    </row>
    <row r="41" ht="15.75">
      <c r="O41" s="126"/>
    </row>
    <row r="42" ht="15.75">
      <c r="O42" s="126"/>
    </row>
    <row r="43" ht="15.75">
      <c r="O43" s="126"/>
    </row>
    <row r="44" ht="15.75">
      <c r="O44" s="126"/>
    </row>
    <row r="45" ht="15.75">
      <c r="O45" s="126"/>
    </row>
    <row r="46" ht="15.75">
      <c r="O46" s="126"/>
    </row>
    <row r="47" ht="15.75">
      <c r="O47" s="126"/>
    </row>
    <row r="48" ht="15.75">
      <c r="O48" s="126"/>
    </row>
    <row r="49" ht="15.75">
      <c r="O49" s="126"/>
    </row>
    <row r="50" ht="15.75">
      <c r="O50" s="126"/>
    </row>
    <row r="51" ht="15.75">
      <c r="O51" s="126"/>
    </row>
    <row r="52" ht="15.75">
      <c r="O52" s="126"/>
    </row>
    <row r="53" ht="15.75">
      <c r="O53" s="126"/>
    </row>
    <row r="54" ht="15.75">
      <c r="O54" s="126"/>
    </row>
    <row r="55" ht="15.75">
      <c r="O55" s="126"/>
    </row>
    <row r="56" ht="15.75">
      <c r="O56" s="126"/>
    </row>
    <row r="57" ht="15.75">
      <c r="O57" s="126"/>
    </row>
    <row r="58" ht="15.75">
      <c r="O58" s="126"/>
    </row>
    <row r="59" ht="15.75">
      <c r="O59" s="126"/>
    </row>
    <row r="60" ht="15.75">
      <c r="O60" s="126"/>
    </row>
    <row r="61" ht="15.75">
      <c r="O61" s="126"/>
    </row>
    <row r="62" ht="15.75">
      <c r="O62" s="126"/>
    </row>
    <row r="63" ht="15.75">
      <c r="O63" s="126"/>
    </row>
    <row r="64" ht="15.75">
      <c r="O64" s="126"/>
    </row>
    <row r="65" ht="15.75">
      <c r="O65" s="126"/>
    </row>
    <row r="66" ht="15.75">
      <c r="O66" s="126"/>
    </row>
    <row r="67" ht="15.75">
      <c r="O67" s="126"/>
    </row>
    <row r="68" ht="15.75">
      <c r="O68" s="126"/>
    </row>
    <row r="69" ht="15.75">
      <c r="O69" s="126"/>
    </row>
    <row r="70" ht="15.75">
      <c r="O70" s="126"/>
    </row>
    <row r="71" ht="15.75">
      <c r="O71" s="126"/>
    </row>
    <row r="72" ht="15.75">
      <c r="O72" s="126"/>
    </row>
    <row r="73" ht="15.75">
      <c r="O73" s="126"/>
    </row>
    <row r="74" ht="15.75">
      <c r="O74" s="126"/>
    </row>
    <row r="75" ht="15.75">
      <c r="O75" s="126"/>
    </row>
    <row r="76" ht="15.75">
      <c r="O76" s="126"/>
    </row>
    <row r="77" ht="15.75">
      <c r="O77" s="126"/>
    </row>
    <row r="78" ht="15.75">
      <c r="O78" s="126"/>
    </row>
    <row r="79" ht="15.75">
      <c r="O79" s="126"/>
    </row>
    <row r="80" ht="15.75">
      <c r="O80" s="126"/>
    </row>
    <row r="81" ht="15.75">
      <c r="O81" s="12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F20" sqref="F20"/>
    </sheetView>
  </sheetViews>
  <sheetFormatPr defaultColWidth="9.00390625" defaultRowHeight="12.75"/>
  <cols>
    <col min="1" max="1" width="88.625" style="0" customWidth="1"/>
    <col min="2" max="2" width="27.875" style="0" customWidth="1"/>
    <col min="3" max="3" width="3.50390625" style="0" customWidth="1"/>
  </cols>
  <sheetData>
    <row r="1" spans="1:2" ht="47.25" customHeight="1">
      <c r="A1" s="655" t="s">
        <v>626</v>
      </c>
      <c r="B1" s="655"/>
    </row>
    <row r="2" spans="1:2" ht="22.5" customHeight="1" thickBot="1">
      <c r="A2" s="387"/>
      <c r="B2" s="388" t="s">
        <v>589</v>
      </c>
    </row>
    <row r="3" spans="1:2" ht="24" customHeight="1" thickBot="1">
      <c r="A3" s="298" t="s">
        <v>52</v>
      </c>
      <c r="B3" s="386" t="s">
        <v>627</v>
      </c>
    </row>
    <row r="4" spans="1:2" s="51" customFormat="1" ht="13.5" thickBot="1">
      <c r="A4" s="198" t="s">
        <v>497</v>
      </c>
      <c r="B4" s="199" t="s">
        <v>498</v>
      </c>
    </row>
    <row r="5" spans="1:2" ht="12.75">
      <c r="A5" s="130" t="s">
        <v>252</v>
      </c>
      <c r="B5" s="416">
        <v>74639835</v>
      </c>
    </row>
    <row r="6" spans="1:2" ht="12.75" customHeight="1">
      <c r="A6" s="131" t="s">
        <v>568</v>
      </c>
      <c r="B6" s="416">
        <v>93747550</v>
      </c>
    </row>
    <row r="7" spans="1:2" ht="12.75">
      <c r="A7" s="131" t="s">
        <v>569</v>
      </c>
      <c r="B7" s="416">
        <v>55933154</v>
      </c>
    </row>
    <row r="8" spans="1:2" ht="12.75">
      <c r="A8" s="131" t="s">
        <v>570</v>
      </c>
      <c r="B8" s="416">
        <v>3633630</v>
      </c>
    </row>
    <row r="9" spans="1:2" ht="12.75">
      <c r="A9" s="131" t="s">
        <v>608</v>
      </c>
      <c r="B9" s="416"/>
    </row>
    <row r="10" spans="1:2" ht="12.75">
      <c r="A10" s="131"/>
      <c r="B10" s="416"/>
    </row>
    <row r="11" spans="1:2" ht="12.75">
      <c r="A11" s="131"/>
      <c r="B11" s="416"/>
    </row>
    <row r="12" spans="1:2" ht="12.75">
      <c r="A12" s="131"/>
      <c r="B12" s="416"/>
    </row>
    <row r="13" spans="1:3" ht="12.75">
      <c r="A13" s="131"/>
      <c r="B13" s="416"/>
      <c r="C13" s="656" t="s">
        <v>535</v>
      </c>
    </row>
    <row r="14" spans="1:3" ht="12.75">
      <c r="A14" s="131"/>
      <c r="B14" s="416"/>
      <c r="C14" s="656"/>
    </row>
    <row r="15" spans="1:3" ht="12.75">
      <c r="A15" s="131"/>
      <c r="B15" s="416"/>
      <c r="C15" s="656"/>
    </row>
    <row r="16" spans="1:3" ht="12.75">
      <c r="A16" s="131"/>
      <c r="B16" s="416"/>
      <c r="C16" s="656"/>
    </row>
    <row r="17" spans="1:3" ht="12.75">
      <c r="A17" s="131"/>
      <c r="B17" s="416"/>
      <c r="C17" s="656"/>
    </row>
    <row r="18" spans="1:3" ht="12.75">
      <c r="A18" s="131"/>
      <c r="B18" s="416"/>
      <c r="C18" s="656"/>
    </row>
    <row r="19" spans="1:3" ht="12.75">
      <c r="A19" s="131"/>
      <c r="B19" s="416"/>
      <c r="C19" s="656"/>
    </row>
    <row r="20" spans="1:3" ht="12.75">
      <c r="A20" s="131"/>
      <c r="B20" s="416"/>
      <c r="C20" s="656"/>
    </row>
    <row r="21" spans="1:3" ht="12.75">
      <c r="A21" s="131"/>
      <c r="B21" s="416"/>
      <c r="C21" s="656"/>
    </row>
    <row r="22" spans="1:3" ht="12.75">
      <c r="A22" s="131"/>
      <c r="B22" s="416"/>
      <c r="C22" s="656"/>
    </row>
    <row r="23" spans="1:3" ht="12.75">
      <c r="A23" s="131"/>
      <c r="B23" s="416"/>
      <c r="C23" s="656"/>
    </row>
    <row r="24" spans="1:3" ht="13.5" thickBot="1">
      <c r="A24" s="132"/>
      <c r="B24" s="416"/>
      <c r="C24" s="656"/>
    </row>
    <row r="25" spans="1:3" s="53" customFormat="1" ht="19.5" customHeight="1" thickBot="1">
      <c r="A25" s="38" t="s">
        <v>53</v>
      </c>
      <c r="B25" s="52">
        <f>SUM(B5:B24)</f>
        <v>227954169</v>
      </c>
      <c r="C25" s="656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22">
      <selection activeCell="H11" sqref="H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37" t="s">
        <v>628</v>
      </c>
      <c r="B1" s="637"/>
      <c r="C1" s="637"/>
      <c r="D1" s="637"/>
    </row>
    <row r="2" spans="1:4" ht="17.25" customHeight="1">
      <c r="A2" s="385"/>
      <c r="B2" s="385"/>
      <c r="C2" s="385"/>
      <c r="D2" s="385"/>
    </row>
    <row r="3" spans="3:4" ht="13.5" thickBot="1">
      <c r="C3" s="657" t="s">
        <v>589</v>
      </c>
      <c r="D3" s="657"/>
    </row>
    <row r="4" spans="1:4" ht="42.75" customHeight="1" thickBot="1">
      <c r="A4" s="389" t="s">
        <v>70</v>
      </c>
      <c r="B4" s="390" t="s">
        <v>126</v>
      </c>
      <c r="C4" s="390" t="s">
        <v>127</v>
      </c>
      <c r="D4" s="391" t="s">
        <v>14</v>
      </c>
    </row>
    <row r="5" spans="1:4" ht="15.75" customHeight="1">
      <c r="A5" s="216" t="s">
        <v>18</v>
      </c>
      <c r="B5" s="30" t="s">
        <v>571</v>
      </c>
      <c r="C5" s="30" t="s">
        <v>572</v>
      </c>
      <c r="D5" s="31">
        <v>1000000</v>
      </c>
    </row>
    <row r="6" spans="1:4" ht="15.75" customHeight="1">
      <c r="A6" s="217" t="s">
        <v>19</v>
      </c>
      <c r="B6" s="32" t="s">
        <v>573</v>
      </c>
      <c r="C6" s="32" t="s">
        <v>572</v>
      </c>
      <c r="D6" s="33">
        <v>500000</v>
      </c>
    </row>
    <row r="7" spans="1:4" ht="15.75" customHeight="1">
      <c r="A7" s="217" t="s">
        <v>20</v>
      </c>
      <c r="B7" s="32" t="s">
        <v>574</v>
      </c>
      <c r="C7" s="32" t="s">
        <v>572</v>
      </c>
      <c r="D7" s="33">
        <v>400000</v>
      </c>
    </row>
    <row r="8" spans="1:4" ht="15.75" customHeight="1">
      <c r="A8" s="217" t="s">
        <v>21</v>
      </c>
      <c r="B8" s="32" t="s">
        <v>575</v>
      </c>
      <c r="C8" s="32" t="s">
        <v>572</v>
      </c>
      <c r="D8" s="33">
        <v>200000</v>
      </c>
    </row>
    <row r="9" spans="1:4" ht="15.75" customHeight="1">
      <c r="A9" s="217" t="s">
        <v>22</v>
      </c>
      <c r="B9" s="32" t="s">
        <v>576</v>
      </c>
      <c r="C9" s="32" t="s">
        <v>572</v>
      </c>
      <c r="D9" s="33">
        <v>100000</v>
      </c>
    </row>
    <row r="10" spans="1:4" ht="15.75" customHeight="1">
      <c r="A10" s="217" t="s">
        <v>23</v>
      </c>
      <c r="B10" s="32" t="s">
        <v>582</v>
      </c>
      <c r="C10" s="32" t="s">
        <v>572</v>
      </c>
      <c r="D10" s="33">
        <v>100000</v>
      </c>
    </row>
    <row r="11" spans="1:4" ht="15.75" customHeight="1">
      <c r="A11" s="217" t="s">
        <v>24</v>
      </c>
      <c r="B11" s="32"/>
      <c r="C11" s="32"/>
      <c r="D11" s="33"/>
    </row>
    <row r="12" spans="1:4" ht="15.75" customHeight="1">
      <c r="A12" s="217" t="s">
        <v>25</v>
      </c>
      <c r="B12" s="32"/>
      <c r="C12" s="32"/>
      <c r="D12" s="33"/>
    </row>
    <row r="13" spans="1:4" ht="15.75" customHeight="1">
      <c r="A13" s="217" t="s">
        <v>26</v>
      </c>
      <c r="B13" s="32"/>
      <c r="C13" s="32"/>
      <c r="D13" s="33"/>
    </row>
    <row r="14" spans="1:4" ht="15.75" customHeight="1">
      <c r="A14" s="217" t="s">
        <v>27</v>
      </c>
      <c r="B14" s="32"/>
      <c r="C14" s="32"/>
      <c r="D14" s="33"/>
    </row>
    <row r="15" spans="1:4" ht="15.75" customHeight="1">
      <c r="A15" s="217" t="s">
        <v>28</v>
      </c>
      <c r="B15" s="32"/>
      <c r="C15" s="32"/>
      <c r="D15" s="33"/>
    </row>
    <row r="16" spans="1:4" ht="15.75" customHeight="1">
      <c r="A16" s="217" t="s">
        <v>29</v>
      </c>
      <c r="B16" s="32"/>
      <c r="C16" s="32"/>
      <c r="D16" s="33"/>
    </row>
    <row r="17" spans="1:4" ht="15.75" customHeight="1">
      <c r="A17" s="217" t="s">
        <v>30</v>
      </c>
      <c r="B17" s="32"/>
      <c r="C17" s="32"/>
      <c r="D17" s="33"/>
    </row>
    <row r="18" spans="1:4" ht="15.75" customHeight="1">
      <c r="A18" s="217" t="s">
        <v>31</v>
      </c>
      <c r="B18" s="32"/>
      <c r="C18" s="32"/>
      <c r="D18" s="33"/>
    </row>
    <row r="19" spans="1:4" ht="15.75" customHeight="1">
      <c r="A19" s="217" t="s">
        <v>32</v>
      </c>
      <c r="B19" s="32"/>
      <c r="C19" s="32"/>
      <c r="D19" s="33"/>
    </row>
    <row r="20" spans="1:4" ht="15.75" customHeight="1">
      <c r="A20" s="217" t="s">
        <v>33</v>
      </c>
      <c r="B20" s="32"/>
      <c r="C20" s="32"/>
      <c r="D20" s="33"/>
    </row>
    <row r="21" spans="1:4" ht="15.75" customHeight="1">
      <c r="A21" s="217" t="s">
        <v>34</v>
      </c>
      <c r="B21" s="32"/>
      <c r="C21" s="32"/>
      <c r="D21" s="33"/>
    </row>
    <row r="22" spans="1:4" ht="15.75" customHeight="1">
      <c r="A22" s="217" t="s">
        <v>35</v>
      </c>
      <c r="B22" s="32"/>
      <c r="C22" s="32"/>
      <c r="D22" s="33"/>
    </row>
    <row r="23" spans="1:4" ht="15.75" customHeight="1">
      <c r="A23" s="217" t="s">
        <v>36</v>
      </c>
      <c r="B23" s="32"/>
      <c r="C23" s="32"/>
      <c r="D23" s="33"/>
    </row>
    <row r="24" spans="1:4" ht="15.75" customHeight="1">
      <c r="A24" s="217" t="s">
        <v>37</v>
      </c>
      <c r="B24" s="32"/>
      <c r="C24" s="32"/>
      <c r="D24" s="33"/>
    </row>
    <row r="25" spans="1:4" ht="15.75" customHeight="1">
      <c r="A25" s="217" t="s">
        <v>38</v>
      </c>
      <c r="B25" s="32"/>
      <c r="C25" s="32"/>
      <c r="D25" s="33"/>
    </row>
    <row r="26" spans="1:4" ht="15.75" customHeight="1">
      <c r="A26" s="217" t="s">
        <v>39</v>
      </c>
      <c r="B26" s="32"/>
      <c r="C26" s="32"/>
      <c r="D26" s="33"/>
    </row>
    <row r="27" spans="1:4" ht="15.75" customHeight="1">
      <c r="A27" s="217" t="s">
        <v>40</v>
      </c>
      <c r="B27" s="32"/>
      <c r="C27" s="32"/>
      <c r="D27" s="33"/>
    </row>
    <row r="28" spans="1:4" ht="15.75" customHeight="1">
      <c r="A28" s="217" t="s">
        <v>41</v>
      </c>
      <c r="B28" s="32"/>
      <c r="C28" s="32"/>
      <c r="D28" s="33"/>
    </row>
    <row r="29" spans="1:4" ht="15.75" customHeight="1">
      <c r="A29" s="217" t="s">
        <v>42</v>
      </c>
      <c r="B29" s="32"/>
      <c r="C29" s="32"/>
      <c r="D29" s="33"/>
    </row>
    <row r="30" spans="1:4" ht="15.75" customHeight="1">
      <c r="A30" s="217" t="s">
        <v>43</v>
      </c>
      <c r="B30" s="32"/>
      <c r="C30" s="32"/>
      <c r="D30" s="33"/>
    </row>
    <row r="31" spans="1:4" ht="15.75" customHeight="1">
      <c r="A31" s="217" t="s">
        <v>44</v>
      </c>
      <c r="B31" s="32"/>
      <c r="C31" s="32"/>
      <c r="D31" s="33"/>
    </row>
    <row r="32" spans="1:4" ht="15.75" customHeight="1">
      <c r="A32" s="217" t="s">
        <v>45</v>
      </c>
      <c r="B32" s="32"/>
      <c r="C32" s="32"/>
      <c r="D32" s="33"/>
    </row>
    <row r="33" spans="1:4" ht="15.75" customHeight="1">
      <c r="A33" s="217" t="s">
        <v>46</v>
      </c>
      <c r="B33" s="32"/>
      <c r="C33" s="32"/>
      <c r="D33" s="33"/>
    </row>
    <row r="34" spans="1:4" ht="15.75" customHeight="1">
      <c r="A34" s="217" t="s">
        <v>128</v>
      </c>
      <c r="B34" s="32"/>
      <c r="C34" s="32"/>
      <c r="D34" s="33"/>
    </row>
    <row r="35" spans="1:4" ht="15.75" customHeight="1">
      <c r="A35" s="217" t="s">
        <v>129</v>
      </c>
      <c r="B35" s="32"/>
      <c r="C35" s="32"/>
      <c r="D35" s="33"/>
    </row>
    <row r="36" spans="1:4" ht="15.75" customHeight="1">
      <c r="A36" s="217" t="s">
        <v>130</v>
      </c>
      <c r="B36" s="32"/>
      <c r="C36" s="32"/>
      <c r="D36" s="33"/>
    </row>
    <row r="37" spans="1:4" ht="15.75" customHeight="1" thickBot="1">
      <c r="A37" s="218" t="s">
        <v>131</v>
      </c>
      <c r="B37" s="34"/>
      <c r="C37" s="34"/>
      <c r="D37" s="93"/>
    </row>
    <row r="38" spans="1:4" ht="15.75" customHeight="1" thickBot="1">
      <c r="A38" s="658" t="s">
        <v>53</v>
      </c>
      <c r="B38" s="659"/>
      <c r="C38" s="219"/>
      <c r="D38" s="220">
        <v>2300000</v>
      </c>
    </row>
    <row r="39" ht="12.75">
      <c r="A39" t="s">
        <v>201</v>
      </c>
    </row>
  </sheetData>
  <sheetProtection/>
  <mergeCells count="3">
    <mergeCell ref="C3:D3"/>
    <mergeCell ref="A38:B38"/>
    <mergeCell ref="A1:D1"/>
  </mergeCells>
  <conditionalFormatting sqref="D38">
    <cfRule type="cellIs" priority="1" dxfId="3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tabSelected="1" zoomScale="120" zoomScaleNormal="120" zoomScaleSheetLayoutView="100" workbookViewId="0" topLeftCell="A16">
      <selection activeCell="J33" sqref="J33"/>
    </sheetView>
  </sheetViews>
  <sheetFormatPr defaultColWidth="9.00390625" defaultRowHeight="12.75"/>
  <cols>
    <col min="1" max="1" width="9.00390625" style="42" customWidth="1"/>
    <col min="2" max="2" width="66.375" style="42" bestFit="1" customWidth="1"/>
    <col min="3" max="3" width="15.50390625" style="393" customWidth="1"/>
    <col min="4" max="5" width="15.50390625" style="42" customWidth="1"/>
    <col min="6" max="6" width="9.00390625" style="42" customWidth="1"/>
    <col min="7" max="16384" width="9.375" style="42" customWidth="1"/>
  </cols>
  <sheetData>
    <row r="1" spans="1:5" ht="15.75" customHeight="1">
      <c r="A1" s="586" t="s">
        <v>15</v>
      </c>
      <c r="B1" s="586"/>
      <c r="C1" s="586"/>
      <c r="D1" s="586"/>
      <c r="E1" s="586"/>
    </row>
    <row r="2" spans="1:5" ht="15.75" customHeight="1" thickBot="1">
      <c r="A2" s="587" t="s">
        <v>152</v>
      </c>
      <c r="B2" s="587"/>
      <c r="D2" s="146"/>
      <c r="E2" s="314" t="s">
        <v>589</v>
      </c>
    </row>
    <row r="3" spans="1:5" ht="37.5" customHeight="1" thickBot="1">
      <c r="A3" s="23" t="s">
        <v>70</v>
      </c>
      <c r="B3" s="24" t="s">
        <v>17</v>
      </c>
      <c r="C3" s="24" t="s">
        <v>583</v>
      </c>
      <c r="D3" s="415" t="s">
        <v>609</v>
      </c>
      <c r="E3" s="165" t="s">
        <v>664</v>
      </c>
    </row>
    <row r="4" spans="1:5" s="44" customFormat="1" ht="12" customHeight="1" thickBot="1">
      <c r="A4" s="35" t="s">
        <v>497</v>
      </c>
      <c r="B4" s="36" t="s">
        <v>498</v>
      </c>
      <c r="C4" s="36" t="s">
        <v>499</v>
      </c>
      <c r="D4" s="36" t="s">
        <v>501</v>
      </c>
      <c r="E4" s="454" t="s">
        <v>500</v>
      </c>
    </row>
    <row r="5" spans="1:5" s="1" customFormat="1" ht="12" customHeight="1" thickBot="1">
      <c r="A5" s="20" t="s">
        <v>18</v>
      </c>
      <c r="B5" s="21" t="s">
        <v>539</v>
      </c>
      <c r="C5" s="467">
        <v>240000000</v>
      </c>
      <c r="D5" s="467">
        <v>250000000</v>
      </c>
      <c r="E5" s="468">
        <v>255000000</v>
      </c>
    </row>
    <row r="6" spans="1:5" s="1" customFormat="1" ht="12" customHeight="1" thickBot="1">
      <c r="A6" s="20" t="s">
        <v>19</v>
      </c>
      <c r="B6" s="299" t="s">
        <v>381</v>
      </c>
      <c r="C6" s="467">
        <v>9000000</v>
      </c>
      <c r="D6" s="467">
        <v>9900000</v>
      </c>
      <c r="E6" s="468">
        <v>10000000</v>
      </c>
    </row>
    <row r="7" spans="1:5" s="1" customFormat="1" ht="12" customHeight="1" thickBot="1">
      <c r="A7" s="20" t="s">
        <v>20</v>
      </c>
      <c r="B7" s="21" t="s">
        <v>389</v>
      </c>
      <c r="C7" s="467"/>
      <c r="D7" s="467"/>
      <c r="E7" s="468"/>
    </row>
    <row r="8" spans="1:5" s="1" customFormat="1" ht="12" customHeight="1" thickBot="1">
      <c r="A8" s="20" t="s">
        <v>172</v>
      </c>
      <c r="B8" s="21" t="s">
        <v>266</v>
      </c>
      <c r="C8" s="414">
        <f>+C9+C13+C14+C15</f>
        <v>52800000</v>
      </c>
      <c r="D8" s="414">
        <f>+D9+D13+D14+D15</f>
        <v>54300000</v>
      </c>
      <c r="E8" s="451">
        <f>+E9+E13+E14+E15</f>
        <v>55000000</v>
      </c>
    </row>
    <row r="9" spans="1:5" s="1" customFormat="1" ht="12" customHeight="1">
      <c r="A9" s="15" t="s">
        <v>267</v>
      </c>
      <c r="B9" s="424" t="s">
        <v>446</v>
      </c>
      <c r="C9" s="453">
        <f>+C10+C11+C12</f>
        <v>42500000</v>
      </c>
      <c r="D9" s="453">
        <f>+D10+D11+D12</f>
        <v>43500000</v>
      </c>
      <c r="E9" s="452">
        <f>+E10+E11+E12</f>
        <v>44000000</v>
      </c>
    </row>
    <row r="10" spans="1:5" s="1" customFormat="1" ht="12" customHeight="1">
      <c r="A10" s="14" t="s">
        <v>268</v>
      </c>
      <c r="B10" s="425" t="s">
        <v>273</v>
      </c>
      <c r="C10" s="408">
        <v>10500000</v>
      </c>
      <c r="D10" s="408">
        <v>11500000</v>
      </c>
      <c r="E10" s="275">
        <v>12000000</v>
      </c>
    </row>
    <row r="11" spans="1:5" s="1" customFormat="1" ht="12" customHeight="1">
      <c r="A11" s="14" t="s">
        <v>269</v>
      </c>
      <c r="B11" s="425" t="s">
        <v>274</v>
      </c>
      <c r="C11" s="408"/>
      <c r="D11" s="408"/>
      <c r="E11" s="275"/>
    </row>
    <row r="12" spans="1:5" s="1" customFormat="1" ht="12" customHeight="1">
      <c r="A12" s="14" t="s">
        <v>444</v>
      </c>
      <c r="B12" s="486" t="s">
        <v>445</v>
      </c>
      <c r="C12" s="408">
        <v>32000000</v>
      </c>
      <c r="D12" s="408">
        <v>32000000</v>
      </c>
      <c r="E12" s="275">
        <v>32000000</v>
      </c>
    </row>
    <row r="13" spans="1:5" s="1" customFormat="1" ht="12" customHeight="1">
      <c r="A13" s="14" t="s">
        <v>270</v>
      </c>
      <c r="B13" s="425" t="s">
        <v>275</v>
      </c>
      <c r="C13" s="408">
        <v>10000000</v>
      </c>
      <c r="D13" s="408">
        <v>10500000</v>
      </c>
      <c r="E13" s="275">
        <v>10700000</v>
      </c>
    </row>
    <row r="14" spans="1:5" s="1" customFormat="1" ht="12" customHeight="1">
      <c r="A14" s="14" t="s">
        <v>271</v>
      </c>
      <c r="B14" s="425" t="s">
        <v>276</v>
      </c>
      <c r="C14" s="408"/>
      <c r="D14" s="408"/>
      <c r="E14" s="275"/>
    </row>
    <row r="15" spans="1:5" s="1" customFormat="1" ht="12" customHeight="1" thickBot="1">
      <c r="A15" s="16" t="s">
        <v>272</v>
      </c>
      <c r="B15" s="426" t="s">
        <v>277</v>
      </c>
      <c r="C15" s="410">
        <v>300000</v>
      </c>
      <c r="D15" s="410">
        <v>300000</v>
      </c>
      <c r="E15" s="277">
        <v>300000</v>
      </c>
    </row>
    <row r="16" spans="1:5" s="1" customFormat="1" ht="12" customHeight="1" thickBot="1">
      <c r="A16" s="20" t="s">
        <v>22</v>
      </c>
      <c r="B16" s="21" t="s">
        <v>542</v>
      </c>
      <c r="C16" s="467">
        <v>61000000</v>
      </c>
      <c r="D16" s="467">
        <v>61000000</v>
      </c>
      <c r="E16" s="468">
        <v>61000000</v>
      </c>
    </row>
    <row r="17" spans="1:5" s="1" customFormat="1" ht="12" customHeight="1" thickBot="1">
      <c r="A17" s="20" t="s">
        <v>23</v>
      </c>
      <c r="B17" s="21" t="s">
        <v>10</v>
      </c>
      <c r="C17" s="467">
        <v>50000000</v>
      </c>
      <c r="D17" s="467">
        <v>50000000</v>
      </c>
      <c r="E17" s="468">
        <v>45000000</v>
      </c>
    </row>
    <row r="18" spans="1:5" s="1" customFormat="1" ht="12" customHeight="1" thickBot="1">
      <c r="A18" s="20" t="s">
        <v>179</v>
      </c>
      <c r="B18" s="21" t="s">
        <v>541</v>
      </c>
      <c r="C18" s="467"/>
      <c r="D18" s="467"/>
      <c r="E18" s="468"/>
    </row>
    <row r="19" spans="1:5" s="1" customFormat="1" ht="12" customHeight="1" thickBot="1">
      <c r="A19" s="20" t="s">
        <v>25</v>
      </c>
      <c r="B19" s="299" t="s">
        <v>540</v>
      </c>
      <c r="C19" s="467">
        <v>45000000</v>
      </c>
      <c r="D19" s="467">
        <v>45000000</v>
      </c>
      <c r="E19" s="468">
        <v>45000000</v>
      </c>
    </row>
    <row r="20" spans="1:5" s="1" customFormat="1" ht="12" customHeight="1" thickBot="1">
      <c r="A20" s="20" t="s">
        <v>26</v>
      </c>
      <c r="B20" s="21" t="s">
        <v>310</v>
      </c>
      <c r="C20" s="414">
        <f>+C5+C6+C7+C8+C16+C17+C18+C19</f>
        <v>457800000</v>
      </c>
      <c r="D20" s="414">
        <f>+D5+D6+D7+D8+D16+D17+D18+D19</f>
        <v>470200000</v>
      </c>
      <c r="E20" s="310">
        <f>+E5+E6+E7+E8+E16+E17+E18+E19</f>
        <v>471000000</v>
      </c>
    </row>
    <row r="21" spans="1:5" s="1" customFormat="1" ht="12" customHeight="1" thickBot="1">
      <c r="A21" s="20" t="s">
        <v>27</v>
      </c>
      <c r="B21" s="21" t="s">
        <v>543</v>
      </c>
      <c r="C21" s="515"/>
      <c r="D21" s="515"/>
      <c r="E21" s="516"/>
    </row>
    <row r="22" spans="1:5" s="1" customFormat="1" ht="12" customHeight="1" thickBot="1">
      <c r="A22" s="20" t="s">
        <v>28</v>
      </c>
      <c r="B22" s="21" t="s">
        <v>544</v>
      </c>
      <c r="C22" s="414">
        <f>+C20+C21</f>
        <v>457800000</v>
      </c>
      <c r="D22" s="414">
        <f>+D20+D21</f>
        <v>470200000</v>
      </c>
      <c r="E22" s="451">
        <f>+E20+E21</f>
        <v>471000000</v>
      </c>
    </row>
    <row r="23" spans="1:5" s="1" customFormat="1" ht="12" customHeight="1">
      <c r="A23" s="379"/>
      <c r="B23" s="380"/>
      <c r="C23" s="381"/>
      <c r="D23" s="513"/>
      <c r="E23" s="514"/>
    </row>
    <row r="24" spans="1:5" s="1" customFormat="1" ht="12" customHeight="1">
      <c r="A24" s="586" t="s">
        <v>47</v>
      </c>
      <c r="B24" s="586"/>
      <c r="C24" s="586"/>
      <c r="D24" s="586"/>
      <c r="E24" s="586"/>
    </row>
    <row r="25" spans="1:5" s="1" customFormat="1" ht="12" customHeight="1" thickBot="1">
      <c r="A25" s="588" t="s">
        <v>153</v>
      </c>
      <c r="B25" s="588"/>
      <c r="C25" s="393"/>
      <c r="D25" s="146"/>
      <c r="E25" s="314" t="s">
        <v>589</v>
      </c>
    </row>
    <row r="26" spans="1:5" s="1" customFormat="1" ht="24" customHeight="1" thickBot="1">
      <c r="A26" s="23" t="s">
        <v>16</v>
      </c>
      <c r="B26" s="24" t="s">
        <v>48</v>
      </c>
      <c r="C26" s="24" t="str">
        <f>+C3</f>
        <v>2020. évi</v>
      </c>
      <c r="D26" s="24" t="str">
        <f>+D3</f>
        <v>2021. évi</v>
      </c>
      <c r="E26" s="165" t="str">
        <f>+E3</f>
        <v>2022. évi</v>
      </c>
    </row>
    <row r="27" spans="1:5" s="1" customFormat="1" ht="12" customHeight="1" thickBot="1">
      <c r="A27" s="419" t="s">
        <v>497</v>
      </c>
      <c r="B27" s="420" t="s">
        <v>498</v>
      </c>
      <c r="C27" s="420" t="s">
        <v>499</v>
      </c>
      <c r="D27" s="420" t="s">
        <v>501</v>
      </c>
      <c r="E27" s="510" t="s">
        <v>500</v>
      </c>
    </row>
    <row r="28" spans="1:5" s="1" customFormat="1" ht="15" customHeight="1" thickBot="1">
      <c r="A28" s="20" t="s">
        <v>18</v>
      </c>
      <c r="B28" s="28" t="s">
        <v>545</v>
      </c>
      <c r="C28" s="467">
        <v>412000000</v>
      </c>
      <c r="D28" s="467">
        <v>415000000</v>
      </c>
      <c r="E28" s="463">
        <v>418000000</v>
      </c>
    </row>
    <row r="29" spans="1:5" ht="12" customHeight="1" thickBot="1">
      <c r="A29" s="488" t="s">
        <v>19</v>
      </c>
      <c r="B29" s="511" t="s">
        <v>550</v>
      </c>
      <c r="C29" s="512">
        <f>C30+C31+C32</f>
        <v>45800000</v>
      </c>
      <c r="D29" s="512">
        <f>D30+D31+D32</f>
        <v>55200000</v>
      </c>
      <c r="E29" s="512">
        <f>E30+E31+E32</f>
        <v>53000000</v>
      </c>
    </row>
    <row r="30" spans="1:5" ht="12" customHeight="1">
      <c r="A30" s="15" t="s">
        <v>105</v>
      </c>
      <c r="B30" s="8" t="s">
        <v>226</v>
      </c>
      <c r="C30" s="409">
        <v>24120000</v>
      </c>
      <c r="D30" s="409">
        <v>30000000</v>
      </c>
      <c r="E30" s="276">
        <v>33000000</v>
      </c>
    </row>
    <row r="31" spans="1:5" ht="12" customHeight="1">
      <c r="A31" s="15" t="s">
        <v>106</v>
      </c>
      <c r="B31" s="12" t="s">
        <v>186</v>
      </c>
      <c r="C31" s="408">
        <v>21680000</v>
      </c>
      <c r="D31" s="408">
        <v>25200000</v>
      </c>
      <c r="E31" s="275">
        <v>20000000</v>
      </c>
    </row>
    <row r="32" spans="1:5" ht="12" customHeight="1" thickBot="1">
      <c r="A32" s="15" t="s">
        <v>107</v>
      </c>
      <c r="B32" s="301" t="s">
        <v>229</v>
      </c>
      <c r="C32" s="408"/>
      <c r="D32" s="408"/>
      <c r="E32" s="275"/>
    </row>
    <row r="33" spans="1:5" ht="12" customHeight="1" thickBot="1">
      <c r="A33" s="20" t="s">
        <v>20</v>
      </c>
      <c r="B33" s="137" t="s">
        <v>458</v>
      </c>
      <c r="C33" s="407">
        <f>+C28+C29</f>
        <v>457800000</v>
      </c>
      <c r="D33" s="407">
        <f>+D28+D29</f>
        <v>470200000</v>
      </c>
      <c r="E33" s="274">
        <f>+E28+E29</f>
        <v>471000000</v>
      </c>
    </row>
    <row r="34" spans="1:6" ht="15" customHeight="1" thickBot="1">
      <c r="A34" s="20" t="s">
        <v>21</v>
      </c>
      <c r="B34" s="137" t="s">
        <v>546</v>
      </c>
      <c r="C34" s="517"/>
      <c r="D34" s="517"/>
      <c r="E34" s="518"/>
      <c r="F34" s="138"/>
    </row>
    <row r="35" spans="1:5" s="1" customFormat="1" ht="12.75" customHeight="1" thickBot="1">
      <c r="A35" s="302" t="s">
        <v>22</v>
      </c>
      <c r="B35" s="392" t="s">
        <v>547</v>
      </c>
      <c r="C35" s="509">
        <f>+C33+C34</f>
        <v>457800000</v>
      </c>
      <c r="D35" s="509">
        <f>+D33+D34</f>
        <v>470200000</v>
      </c>
      <c r="E35" s="503">
        <f>+E33+E34</f>
        <v>471000000</v>
      </c>
    </row>
    <row r="36" ht="15.75">
      <c r="C36" s="42"/>
    </row>
    <row r="37" ht="15.75">
      <c r="C37" s="42"/>
    </row>
    <row r="38" ht="15.75">
      <c r="C38" s="42"/>
    </row>
    <row r="39" ht="16.5" customHeight="1">
      <c r="C39" s="42"/>
    </row>
    <row r="40" ht="15.75">
      <c r="C40" s="42"/>
    </row>
    <row r="41" ht="15.75">
      <c r="C41" s="42"/>
    </row>
    <row r="42" ht="15.75">
      <c r="C42" s="42"/>
    </row>
    <row r="43" ht="15.75">
      <c r="C43" s="42"/>
    </row>
    <row r="44" ht="15.75">
      <c r="C44" s="42"/>
    </row>
    <row r="45" ht="15.75">
      <c r="C45" s="42"/>
    </row>
    <row r="46" ht="15.75">
      <c r="C46" s="42"/>
    </row>
    <row r="47" ht="15.75">
      <c r="C47" s="42"/>
    </row>
    <row r="48" ht="15.75">
      <c r="C48" s="4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CE,Félkövér"&amp;12Győrzámoly Község Önkormányzat
2019. ÉVI KÖLTSÉGVETÉSI ÉVET KÖVETŐ 3 ÉV TERVEZETT BEVÉTELEI, KIADÁSAI&amp;R&amp;"Times New Roman CE,Félkövér dőlt"&amp;11 7.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zoomScale="110" zoomScaleNormal="110" zoomScaleSheetLayoutView="100" workbookViewId="0" topLeftCell="A145">
      <selection activeCell="E10" sqref="E10"/>
    </sheetView>
  </sheetViews>
  <sheetFormatPr defaultColWidth="9.00390625" defaultRowHeight="12.75"/>
  <cols>
    <col min="1" max="1" width="9.50390625" style="42" customWidth="1"/>
    <col min="2" max="2" width="91.625" style="42" customWidth="1"/>
    <col min="3" max="3" width="21.625" style="393" customWidth="1"/>
    <col min="4" max="4" width="9.00390625" style="42" customWidth="1"/>
    <col min="5" max="16384" width="9.375" style="42" customWidth="1"/>
  </cols>
  <sheetData>
    <row r="1" spans="1:3" ht="15.75" customHeight="1">
      <c r="A1" s="586" t="s">
        <v>15</v>
      </c>
      <c r="B1" s="586"/>
      <c r="C1" s="586"/>
    </row>
    <row r="2" spans="1:3" ht="15.75" customHeight="1" thickBot="1">
      <c r="A2" s="587" t="s">
        <v>152</v>
      </c>
      <c r="B2" s="587"/>
      <c r="C2" s="314" t="s">
        <v>589</v>
      </c>
    </row>
    <row r="3" spans="1:3" ht="37.5" customHeight="1" thickBot="1">
      <c r="A3" s="23" t="s">
        <v>70</v>
      </c>
      <c r="B3" s="24" t="s">
        <v>17</v>
      </c>
      <c r="C3" s="43" t="s">
        <v>625</v>
      </c>
    </row>
    <row r="4" spans="1:3" s="44" customFormat="1" ht="12" customHeight="1" thickBot="1">
      <c r="A4" s="419" t="s">
        <v>497</v>
      </c>
      <c r="B4" s="420" t="s">
        <v>498</v>
      </c>
      <c r="C4" s="421" t="s">
        <v>499</v>
      </c>
    </row>
    <row r="5" spans="1:3" s="1" customFormat="1" ht="12" customHeight="1" thickBot="1">
      <c r="A5" s="20" t="s">
        <v>18</v>
      </c>
      <c r="B5" s="21" t="s">
        <v>251</v>
      </c>
      <c r="C5" s="304">
        <f>+C6+C7+C8+C9+C10+C11</f>
        <v>44848000</v>
      </c>
    </row>
    <row r="6" spans="1:3" s="1" customFormat="1" ht="12" customHeight="1">
      <c r="A6" s="15" t="s">
        <v>99</v>
      </c>
      <c r="B6" s="424" t="s">
        <v>252</v>
      </c>
      <c r="C6" s="307">
        <v>44848000</v>
      </c>
    </row>
    <row r="7" spans="1:3" s="1" customFormat="1" ht="12" customHeight="1">
      <c r="A7" s="14" t="s">
        <v>100</v>
      </c>
      <c r="B7" s="425" t="s">
        <v>253</v>
      </c>
      <c r="C7" s="306"/>
    </row>
    <row r="8" spans="1:3" s="1" customFormat="1" ht="12" customHeight="1">
      <c r="A8" s="14" t="s">
        <v>101</v>
      </c>
      <c r="B8" s="425" t="s">
        <v>254</v>
      </c>
      <c r="C8" s="306"/>
    </row>
    <row r="9" spans="1:3" s="1" customFormat="1" ht="12" customHeight="1">
      <c r="A9" s="14" t="s">
        <v>102</v>
      </c>
      <c r="B9" s="425" t="s">
        <v>255</v>
      </c>
      <c r="C9" s="306"/>
    </row>
    <row r="10" spans="1:3" s="1" customFormat="1" ht="12" customHeight="1">
      <c r="A10" s="14" t="s">
        <v>149</v>
      </c>
      <c r="B10" s="300" t="s">
        <v>439</v>
      </c>
      <c r="C10" s="306"/>
    </row>
    <row r="11" spans="1:3" s="1" customFormat="1" ht="12" customHeight="1" thickBot="1">
      <c r="A11" s="16" t="s">
        <v>103</v>
      </c>
      <c r="B11" s="301" t="s">
        <v>440</v>
      </c>
      <c r="C11" s="306"/>
    </row>
    <row r="12" spans="1:3" s="1" customFormat="1" ht="12" customHeight="1" thickBot="1">
      <c r="A12" s="20" t="s">
        <v>19</v>
      </c>
      <c r="B12" s="299" t="s">
        <v>256</v>
      </c>
      <c r="C12" s="304">
        <f>+C13+C14+C15+C16+C17</f>
        <v>0</v>
      </c>
    </row>
    <row r="13" spans="1:3" s="1" customFormat="1" ht="12" customHeight="1">
      <c r="A13" s="15" t="s">
        <v>105</v>
      </c>
      <c r="B13" s="424" t="s">
        <v>257</v>
      </c>
      <c r="C13" s="307"/>
    </row>
    <row r="14" spans="1:3" s="1" customFormat="1" ht="12" customHeight="1">
      <c r="A14" s="14" t="s">
        <v>106</v>
      </c>
      <c r="B14" s="425" t="s">
        <v>258</v>
      </c>
      <c r="C14" s="306"/>
    </row>
    <row r="15" spans="1:3" s="1" customFormat="1" ht="12" customHeight="1">
      <c r="A15" s="14" t="s">
        <v>107</v>
      </c>
      <c r="B15" s="425" t="s">
        <v>429</v>
      </c>
      <c r="C15" s="306"/>
    </row>
    <row r="16" spans="1:3" s="1" customFormat="1" ht="12" customHeight="1">
      <c r="A16" s="14" t="s">
        <v>108</v>
      </c>
      <c r="B16" s="425" t="s">
        <v>430</v>
      </c>
      <c r="C16" s="306"/>
    </row>
    <row r="17" spans="1:3" s="1" customFormat="1" ht="12" customHeight="1">
      <c r="A17" s="14" t="s">
        <v>109</v>
      </c>
      <c r="B17" s="425" t="s">
        <v>259</v>
      </c>
      <c r="C17" s="306"/>
    </row>
    <row r="18" spans="1:3" s="1" customFormat="1" ht="12" customHeight="1" thickBot="1">
      <c r="A18" s="16" t="s">
        <v>118</v>
      </c>
      <c r="B18" s="301" t="s">
        <v>260</v>
      </c>
      <c r="C18" s="308"/>
    </row>
    <row r="19" spans="1:3" s="1" customFormat="1" ht="12" customHeight="1" thickBot="1">
      <c r="A19" s="20" t="s">
        <v>20</v>
      </c>
      <c r="B19" s="21" t="s">
        <v>261</v>
      </c>
      <c r="C19" s="304">
        <f>+C20+C21+C22+C23+C24</f>
        <v>0</v>
      </c>
    </row>
    <row r="20" spans="1:3" s="1" customFormat="1" ht="12" customHeight="1">
      <c r="A20" s="15" t="s">
        <v>88</v>
      </c>
      <c r="B20" s="424" t="s">
        <v>262</v>
      </c>
      <c r="C20" s="307"/>
    </row>
    <row r="21" spans="1:3" s="1" customFormat="1" ht="12" customHeight="1">
      <c r="A21" s="14" t="s">
        <v>89</v>
      </c>
      <c r="B21" s="425" t="s">
        <v>263</v>
      </c>
      <c r="C21" s="306"/>
    </row>
    <row r="22" spans="1:3" s="1" customFormat="1" ht="12" customHeight="1">
      <c r="A22" s="14" t="s">
        <v>90</v>
      </c>
      <c r="B22" s="425" t="s">
        <v>431</v>
      </c>
      <c r="C22" s="306"/>
    </row>
    <row r="23" spans="1:3" s="1" customFormat="1" ht="12" customHeight="1">
      <c r="A23" s="14" t="s">
        <v>91</v>
      </c>
      <c r="B23" s="425" t="s">
        <v>432</v>
      </c>
      <c r="C23" s="306"/>
    </row>
    <row r="24" spans="1:3" s="1" customFormat="1" ht="12" customHeight="1">
      <c r="A24" s="14" t="s">
        <v>170</v>
      </c>
      <c r="B24" s="425" t="s">
        <v>264</v>
      </c>
      <c r="C24" s="306"/>
    </row>
    <row r="25" spans="1:3" s="1" customFormat="1" ht="12" customHeight="1" thickBot="1">
      <c r="A25" s="16" t="s">
        <v>171</v>
      </c>
      <c r="B25" s="426" t="s">
        <v>265</v>
      </c>
      <c r="C25" s="308"/>
    </row>
    <row r="26" spans="1:3" s="1" customFormat="1" ht="12" customHeight="1" thickBot="1">
      <c r="A26" s="20" t="s">
        <v>172</v>
      </c>
      <c r="B26" s="21" t="s">
        <v>266</v>
      </c>
      <c r="C26" s="310">
        <v>30000</v>
      </c>
    </row>
    <row r="27" spans="1:3" s="1" customFormat="1" ht="12" customHeight="1">
      <c r="A27" s="15" t="s">
        <v>267</v>
      </c>
      <c r="B27" s="424" t="s">
        <v>446</v>
      </c>
      <c r="C27" s="422">
        <f>+C28+C29+C30</f>
        <v>0</v>
      </c>
    </row>
    <row r="28" spans="1:3" s="1" customFormat="1" ht="12" customHeight="1">
      <c r="A28" s="14" t="s">
        <v>268</v>
      </c>
      <c r="B28" s="425" t="s">
        <v>273</v>
      </c>
      <c r="C28" s="306"/>
    </row>
    <row r="29" spans="1:3" s="1" customFormat="1" ht="12" customHeight="1">
      <c r="A29" s="14" t="s">
        <v>269</v>
      </c>
      <c r="B29" s="425" t="s">
        <v>274</v>
      </c>
      <c r="C29" s="306"/>
    </row>
    <row r="30" spans="1:3" s="1" customFormat="1" ht="12" customHeight="1">
      <c r="A30" s="14" t="s">
        <v>444</v>
      </c>
      <c r="B30" s="486" t="s">
        <v>445</v>
      </c>
      <c r="C30" s="306"/>
    </row>
    <row r="31" spans="1:3" s="1" customFormat="1" ht="12" customHeight="1">
      <c r="A31" s="14" t="s">
        <v>270</v>
      </c>
      <c r="B31" s="425" t="s">
        <v>275</v>
      </c>
      <c r="C31" s="306"/>
    </row>
    <row r="32" spans="1:3" s="1" customFormat="1" ht="12" customHeight="1">
      <c r="A32" s="14" t="s">
        <v>271</v>
      </c>
      <c r="B32" s="425" t="s">
        <v>276</v>
      </c>
      <c r="C32" s="306"/>
    </row>
    <row r="33" spans="1:3" s="1" customFormat="1" ht="12" customHeight="1" thickBot="1">
      <c r="A33" s="16" t="s">
        <v>272</v>
      </c>
      <c r="B33" s="426" t="s">
        <v>277</v>
      </c>
      <c r="C33" s="308"/>
    </row>
    <row r="34" spans="1:3" s="1" customFormat="1" ht="12" customHeight="1" thickBot="1">
      <c r="A34" s="20" t="s">
        <v>22</v>
      </c>
      <c r="B34" s="21" t="s">
        <v>441</v>
      </c>
      <c r="C34" s="304">
        <f>SUM(C35:C45)</f>
        <v>88000</v>
      </c>
    </row>
    <row r="35" spans="1:3" s="1" customFormat="1" ht="12" customHeight="1">
      <c r="A35" s="15" t="s">
        <v>92</v>
      </c>
      <c r="B35" s="424" t="s">
        <v>280</v>
      </c>
      <c r="C35" s="307"/>
    </row>
    <row r="36" spans="1:3" s="1" customFormat="1" ht="12" customHeight="1">
      <c r="A36" s="14" t="s">
        <v>93</v>
      </c>
      <c r="B36" s="425" t="s">
        <v>281</v>
      </c>
      <c r="C36" s="306"/>
    </row>
    <row r="37" spans="1:3" s="1" customFormat="1" ht="12" customHeight="1">
      <c r="A37" s="14" t="s">
        <v>94</v>
      </c>
      <c r="B37" s="425" t="s">
        <v>282</v>
      </c>
      <c r="C37" s="306">
        <v>62000</v>
      </c>
    </row>
    <row r="38" spans="1:3" s="1" customFormat="1" ht="12" customHeight="1">
      <c r="A38" s="14" t="s">
        <v>174</v>
      </c>
      <c r="B38" s="425" t="s">
        <v>283</v>
      </c>
      <c r="C38" s="306"/>
    </row>
    <row r="39" spans="1:3" s="1" customFormat="1" ht="12" customHeight="1">
      <c r="A39" s="14" t="s">
        <v>175</v>
      </c>
      <c r="B39" s="425" t="s">
        <v>284</v>
      </c>
      <c r="C39" s="306"/>
    </row>
    <row r="40" spans="1:3" s="1" customFormat="1" ht="12" customHeight="1">
      <c r="A40" s="14" t="s">
        <v>176</v>
      </c>
      <c r="B40" s="425" t="s">
        <v>285</v>
      </c>
      <c r="C40" s="306">
        <v>25000</v>
      </c>
    </row>
    <row r="41" spans="1:3" s="1" customFormat="1" ht="12" customHeight="1">
      <c r="A41" s="14" t="s">
        <v>177</v>
      </c>
      <c r="B41" s="425" t="s">
        <v>286</v>
      </c>
      <c r="C41" s="306"/>
    </row>
    <row r="42" spans="1:3" s="1" customFormat="1" ht="12" customHeight="1">
      <c r="A42" s="14" t="s">
        <v>178</v>
      </c>
      <c r="B42" s="425" t="s">
        <v>287</v>
      </c>
      <c r="C42" s="306"/>
    </row>
    <row r="43" spans="1:3" s="1" customFormat="1" ht="12" customHeight="1">
      <c r="A43" s="14" t="s">
        <v>278</v>
      </c>
      <c r="B43" s="425" t="s">
        <v>288</v>
      </c>
      <c r="C43" s="309"/>
    </row>
    <row r="44" spans="1:3" s="1" customFormat="1" ht="12" customHeight="1">
      <c r="A44" s="16" t="s">
        <v>279</v>
      </c>
      <c r="B44" s="426" t="s">
        <v>443</v>
      </c>
      <c r="C44" s="413"/>
    </row>
    <row r="45" spans="1:3" s="1" customFormat="1" ht="12" customHeight="1" thickBot="1">
      <c r="A45" s="16" t="s">
        <v>442</v>
      </c>
      <c r="B45" s="301" t="s">
        <v>289</v>
      </c>
      <c r="C45" s="413">
        <v>1000</v>
      </c>
    </row>
    <row r="46" spans="1:3" s="1" customFormat="1" ht="12" customHeight="1" thickBot="1">
      <c r="A46" s="20" t="s">
        <v>23</v>
      </c>
      <c r="B46" s="21" t="s">
        <v>290</v>
      </c>
      <c r="C46" s="304">
        <f>SUM(C47:C51)</f>
        <v>0</v>
      </c>
    </row>
    <row r="47" spans="1:3" s="1" customFormat="1" ht="12" customHeight="1">
      <c r="A47" s="15" t="s">
        <v>95</v>
      </c>
      <c r="B47" s="424" t="s">
        <v>294</v>
      </c>
      <c r="C47" s="462"/>
    </row>
    <row r="48" spans="1:3" s="1" customFormat="1" ht="12" customHeight="1">
      <c r="A48" s="14" t="s">
        <v>96</v>
      </c>
      <c r="B48" s="425" t="s">
        <v>295</v>
      </c>
      <c r="C48" s="309"/>
    </row>
    <row r="49" spans="1:3" s="1" customFormat="1" ht="12" customHeight="1">
      <c r="A49" s="14" t="s">
        <v>291</v>
      </c>
      <c r="B49" s="425" t="s">
        <v>296</v>
      </c>
      <c r="C49" s="309"/>
    </row>
    <row r="50" spans="1:3" s="1" customFormat="1" ht="12" customHeight="1">
      <c r="A50" s="14" t="s">
        <v>292</v>
      </c>
      <c r="B50" s="425" t="s">
        <v>297</v>
      </c>
      <c r="C50" s="309"/>
    </row>
    <row r="51" spans="1:3" s="1" customFormat="1" ht="12" customHeight="1" thickBot="1">
      <c r="A51" s="16" t="s">
        <v>293</v>
      </c>
      <c r="B51" s="301" t="s">
        <v>298</v>
      </c>
      <c r="C51" s="413"/>
    </row>
    <row r="52" spans="1:3" s="1" customFormat="1" ht="12" customHeight="1" thickBot="1">
      <c r="A52" s="20" t="s">
        <v>179</v>
      </c>
      <c r="B52" s="21" t="s">
        <v>299</v>
      </c>
      <c r="C52" s="304">
        <f>SUM(C53:C55)</f>
        <v>0</v>
      </c>
    </row>
    <row r="53" spans="1:3" s="1" customFormat="1" ht="12" customHeight="1">
      <c r="A53" s="15" t="s">
        <v>97</v>
      </c>
      <c r="B53" s="424" t="s">
        <v>300</v>
      </c>
      <c r="C53" s="307"/>
    </row>
    <row r="54" spans="1:3" s="1" customFormat="1" ht="12" customHeight="1">
      <c r="A54" s="14" t="s">
        <v>98</v>
      </c>
      <c r="B54" s="425" t="s">
        <v>433</v>
      </c>
      <c r="C54" s="306"/>
    </row>
    <row r="55" spans="1:3" s="1" customFormat="1" ht="12" customHeight="1">
      <c r="A55" s="14" t="s">
        <v>303</v>
      </c>
      <c r="B55" s="425" t="s">
        <v>301</v>
      </c>
      <c r="C55" s="306"/>
    </row>
    <row r="56" spans="1:3" s="1" customFormat="1" ht="12" customHeight="1" thickBot="1">
      <c r="A56" s="16" t="s">
        <v>304</v>
      </c>
      <c r="B56" s="301" t="s">
        <v>302</v>
      </c>
      <c r="C56" s="308"/>
    </row>
    <row r="57" spans="1:3" s="1" customFormat="1" ht="12" customHeight="1" thickBot="1">
      <c r="A57" s="20" t="s">
        <v>25</v>
      </c>
      <c r="B57" s="299" t="s">
        <v>305</v>
      </c>
      <c r="C57" s="304">
        <f>SUM(C58:C60)</f>
        <v>0</v>
      </c>
    </row>
    <row r="58" spans="1:3" s="1" customFormat="1" ht="12" customHeight="1">
      <c r="A58" s="15" t="s">
        <v>180</v>
      </c>
      <c r="B58" s="424" t="s">
        <v>307</v>
      </c>
      <c r="C58" s="309"/>
    </row>
    <row r="59" spans="1:3" s="1" customFormat="1" ht="12" customHeight="1">
      <c r="A59" s="14" t="s">
        <v>181</v>
      </c>
      <c r="B59" s="425" t="s">
        <v>434</v>
      </c>
      <c r="C59" s="309"/>
    </row>
    <row r="60" spans="1:3" s="1" customFormat="1" ht="12" customHeight="1">
      <c r="A60" s="14" t="s">
        <v>228</v>
      </c>
      <c r="B60" s="425" t="s">
        <v>308</v>
      </c>
      <c r="C60" s="309"/>
    </row>
    <row r="61" spans="1:3" s="1" customFormat="1" ht="12" customHeight="1" thickBot="1">
      <c r="A61" s="16" t="s">
        <v>306</v>
      </c>
      <c r="B61" s="301" t="s">
        <v>309</v>
      </c>
      <c r="C61" s="309"/>
    </row>
    <row r="62" spans="1:3" s="1" customFormat="1" ht="12" customHeight="1" thickBot="1">
      <c r="A62" s="493" t="s">
        <v>486</v>
      </c>
      <c r="B62" s="21" t="s">
        <v>310</v>
      </c>
      <c r="C62" s="310">
        <f>+C5+C12+C19+C26+C34+C46+C52+C57</f>
        <v>44966000</v>
      </c>
    </row>
    <row r="63" spans="1:3" s="1" customFormat="1" ht="12" customHeight="1" thickBot="1">
      <c r="A63" s="465" t="s">
        <v>311</v>
      </c>
      <c r="B63" s="299" t="s">
        <v>312</v>
      </c>
      <c r="C63" s="304">
        <f>SUM(C64:C66)</f>
        <v>0</v>
      </c>
    </row>
    <row r="64" spans="1:3" s="1" customFormat="1" ht="12" customHeight="1">
      <c r="A64" s="15" t="s">
        <v>343</v>
      </c>
      <c r="B64" s="424" t="s">
        <v>313</v>
      </c>
      <c r="C64" s="309"/>
    </row>
    <row r="65" spans="1:3" s="1" customFormat="1" ht="12" customHeight="1">
      <c r="A65" s="14" t="s">
        <v>352</v>
      </c>
      <c r="B65" s="425" t="s">
        <v>314</v>
      </c>
      <c r="C65" s="309"/>
    </row>
    <row r="66" spans="1:3" s="1" customFormat="1" ht="12" customHeight="1" thickBot="1">
      <c r="A66" s="16" t="s">
        <v>353</v>
      </c>
      <c r="B66" s="487" t="s">
        <v>471</v>
      </c>
      <c r="C66" s="309"/>
    </row>
    <row r="67" spans="1:3" s="1" customFormat="1" ht="12" customHeight="1" thickBot="1">
      <c r="A67" s="465" t="s">
        <v>316</v>
      </c>
      <c r="B67" s="299" t="s">
        <v>317</v>
      </c>
      <c r="C67" s="304">
        <f>SUM(C68:C71)</f>
        <v>0</v>
      </c>
    </row>
    <row r="68" spans="1:3" s="1" customFormat="1" ht="12" customHeight="1">
      <c r="A68" s="15" t="s">
        <v>150</v>
      </c>
      <c r="B68" s="424" t="s">
        <v>318</v>
      </c>
      <c r="C68" s="309"/>
    </row>
    <row r="69" spans="1:3" s="1" customFormat="1" ht="12" customHeight="1">
      <c r="A69" s="14" t="s">
        <v>151</v>
      </c>
      <c r="B69" s="425" t="s">
        <v>319</v>
      </c>
      <c r="C69" s="309"/>
    </row>
    <row r="70" spans="1:3" s="1" customFormat="1" ht="12" customHeight="1">
      <c r="A70" s="14" t="s">
        <v>344</v>
      </c>
      <c r="B70" s="425" t="s">
        <v>320</v>
      </c>
      <c r="C70" s="309"/>
    </row>
    <row r="71" spans="1:3" s="1" customFormat="1" ht="12" customHeight="1" thickBot="1">
      <c r="A71" s="16" t="s">
        <v>345</v>
      </c>
      <c r="B71" s="301" t="s">
        <v>321</v>
      </c>
      <c r="C71" s="309"/>
    </row>
    <row r="72" spans="1:3" s="1" customFormat="1" ht="12" customHeight="1" thickBot="1">
      <c r="A72" s="465" t="s">
        <v>322</v>
      </c>
      <c r="B72" s="299" t="s">
        <v>323</v>
      </c>
      <c r="C72" s="304">
        <f>SUM(C73:C74)</f>
        <v>0</v>
      </c>
    </row>
    <row r="73" spans="1:3" s="1" customFormat="1" ht="12" customHeight="1">
      <c r="A73" s="15" t="s">
        <v>346</v>
      </c>
      <c r="B73" s="424" t="s">
        <v>324</v>
      </c>
      <c r="C73" s="309"/>
    </row>
    <row r="74" spans="1:3" s="1" customFormat="1" ht="12" customHeight="1" thickBot="1">
      <c r="A74" s="16" t="s">
        <v>347</v>
      </c>
      <c r="B74" s="301" t="s">
        <v>325</v>
      </c>
      <c r="C74" s="309"/>
    </row>
    <row r="75" spans="1:3" s="1" customFormat="1" ht="12" customHeight="1" thickBot="1">
      <c r="A75" s="465" t="s">
        <v>326</v>
      </c>
      <c r="B75" s="299" t="s">
        <v>327</v>
      </c>
      <c r="C75" s="304">
        <f>SUM(C76:C78)</f>
        <v>0</v>
      </c>
    </row>
    <row r="76" spans="1:3" s="1" customFormat="1" ht="12" customHeight="1">
      <c r="A76" s="15" t="s">
        <v>348</v>
      </c>
      <c r="B76" s="424" t="s">
        <v>328</v>
      </c>
      <c r="C76" s="309"/>
    </row>
    <row r="77" spans="1:3" s="1" customFormat="1" ht="12" customHeight="1">
      <c r="A77" s="14" t="s">
        <v>349</v>
      </c>
      <c r="B77" s="425" t="s">
        <v>329</v>
      </c>
      <c r="C77" s="309"/>
    </row>
    <row r="78" spans="1:3" s="1" customFormat="1" ht="12" customHeight="1" thickBot="1">
      <c r="A78" s="16" t="s">
        <v>350</v>
      </c>
      <c r="B78" s="301" t="s">
        <v>330</v>
      </c>
      <c r="C78" s="309"/>
    </row>
    <row r="79" spans="1:3" s="1" customFormat="1" ht="12" customHeight="1" thickBot="1">
      <c r="A79" s="465" t="s">
        <v>331</v>
      </c>
      <c r="B79" s="299" t="s">
        <v>351</v>
      </c>
      <c r="C79" s="304">
        <f>SUM(C80:C83)</f>
        <v>0</v>
      </c>
    </row>
    <row r="80" spans="1:3" s="1" customFormat="1" ht="12" customHeight="1">
      <c r="A80" s="428" t="s">
        <v>332</v>
      </c>
      <c r="B80" s="424" t="s">
        <v>333</v>
      </c>
      <c r="C80" s="309"/>
    </row>
    <row r="81" spans="1:3" s="1" customFormat="1" ht="12" customHeight="1">
      <c r="A81" s="429" t="s">
        <v>334</v>
      </c>
      <c r="B81" s="425" t="s">
        <v>335</v>
      </c>
      <c r="C81" s="309"/>
    </row>
    <row r="82" spans="1:3" s="1" customFormat="1" ht="12" customHeight="1">
      <c r="A82" s="429" t="s">
        <v>336</v>
      </c>
      <c r="B82" s="425" t="s">
        <v>337</v>
      </c>
      <c r="C82" s="309"/>
    </row>
    <row r="83" spans="1:3" s="1" customFormat="1" ht="12" customHeight="1" thickBot="1">
      <c r="A83" s="430" t="s">
        <v>338</v>
      </c>
      <c r="B83" s="301" t="s">
        <v>339</v>
      </c>
      <c r="C83" s="309"/>
    </row>
    <row r="84" spans="1:3" s="1" customFormat="1" ht="12" customHeight="1" thickBot="1">
      <c r="A84" s="465" t="s">
        <v>340</v>
      </c>
      <c r="B84" s="299" t="s">
        <v>485</v>
      </c>
      <c r="C84" s="463"/>
    </row>
    <row r="85" spans="1:3" s="1" customFormat="1" ht="13.5" customHeight="1" thickBot="1">
      <c r="A85" s="465" t="s">
        <v>342</v>
      </c>
      <c r="B85" s="299" t="s">
        <v>341</v>
      </c>
      <c r="C85" s="463"/>
    </row>
    <row r="86" spans="1:3" s="1" customFormat="1" ht="15.75" customHeight="1" thickBot="1">
      <c r="A86" s="465" t="s">
        <v>354</v>
      </c>
      <c r="B86" s="431" t="s">
        <v>488</v>
      </c>
      <c r="C86" s="310">
        <f>+C63+C67+C72+C75+C79+C85+C84</f>
        <v>0</v>
      </c>
    </row>
    <row r="87" spans="1:3" s="1" customFormat="1" ht="16.5" customHeight="1" thickBot="1">
      <c r="A87" s="466" t="s">
        <v>487</v>
      </c>
      <c r="B87" s="432" t="s">
        <v>489</v>
      </c>
      <c r="C87" s="310">
        <f>+C62+C86</f>
        <v>44966000</v>
      </c>
    </row>
    <row r="88" spans="1:3" s="1" customFormat="1" ht="83.25" customHeight="1">
      <c r="A88" s="5"/>
      <c r="B88" s="6"/>
      <c r="C88" s="311"/>
    </row>
    <row r="89" spans="1:3" ht="16.5" customHeight="1">
      <c r="A89" s="586" t="s">
        <v>47</v>
      </c>
      <c r="B89" s="586"/>
      <c r="C89" s="586"/>
    </row>
    <row r="90" spans="1:3" ht="16.5" customHeight="1" thickBot="1">
      <c r="A90" s="588" t="s">
        <v>153</v>
      </c>
      <c r="B90" s="588"/>
      <c r="C90" s="145" t="s">
        <v>589</v>
      </c>
    </row>
    <row r="91" spans="1:3" ht="37.5" customHeight="1" thickBot="1">
      <c r="A91" s="23" t="s">
        <v>70</v>
      </c>
      <c r="B91" s="24" t="s">
        <v>48</v>
      </c>
      <c r="C91" s="43" t="str">
        <f>+C3</f>
        <v>2019. évi eredeti előirányzat</v>
      </c>
    </row>
    <row r="92" spans="1:3" s="44" customFormat="1" ht="12" customHeight="1" thickBot="1">
      <c r="A92" s="35" t="s">
        <v>497</v>
      </c>
      <c r="B92" s="36" t="s">
        <v>498</v>
      </c>
      <c r="C92" s="37" t="s">
        <v>499</v>
      </c>
    </row>
    <row r="93" spans="1:3" ht="12" customHeight="1" thickBot="1">
      <c r="A93" s="22" t="s">
        <v>18</v>
      </c>
      <c r="B93" s="29" t="s">
        <v>447</v>
      </c>
      <c r="C93" s="303">
        <f>C94+C95+C96+C97+C98+C111</f>
        <v>44966000</v>
      </c>
    </row>
    <row r="94" spans="1:3" ht="12" customHeight="1">
      <c r="A94" s="17" t="s">
        <v>99</v>
      </c>
      <c r="B94" s="10" t="s">
        <v>49</v>
      </c>
      <c r="C94" s="305">
        <v>31119000</v>
      </c>
    </row>
    <row r="95" spans="1:3" ht="12" customHeight="1">
      <c r="A95" s="14" t="s">
        <v>100</v>
      </c>
      <c r="B95" s="8" t="s">
        <v>182</v>
      </c>
      <c r="C95" s="306">
        <v>6133000</v>
      </c>
    </row>
    <row r="96" spans="1:3" ht="12" customHeight="1">
      <c r="A96" s="14" t="s">
        <v>101</v>
      </c>
      <c r="B96" s="8" t="s">
        <v>141</v>
      </c>
      <c r="C96" s="308">
        <v>7714000</v>
      </c>
    </row>
    <row r="97" spans="1:3" ht="12" customHeight="1">
      <c r="A97" s="14" t="s">
        <v>102</v>
      </c>
      <c r="B97" s="11" t="s">
        <v>183</v>
      </c>
      <c r="C97" s="308"/>
    </row>
    <row r="98" spans="1:3" ht="12" customHeight="1">
      <c r="A98" s="14" t="s">
        <v>113</v>
      </c>
      <c r="B98" s="19" t="s">
        <v>184</v>
      </c>
      <c r="C98" s="308"/>
    </row>
    <row r="99" spans="1:3" ht="12" customHeight="1">
      <c r="A99" s="14" t="s">
        <v>103</v>
      </c>
      <c r="B99" s="8" t="s">
        <v>452</v>
      </c>
      <c r="C99" s="308"/>
    </row>
    <row r="100" spans="1:3" ht="12" customHeight="1">
      <c r="A100" s="14" t="s">
        <v>104</v>
      </c>
      <c r="B100" s="150" t="s">
        <v>451</v>
      </c>
      <c r="C100" s="308"/>
    </row>
    <row r="101" spans="1:3" ht="12" customHeight="1">
      <c r="A101" s="14" t="s">
        <v>114</v>
      </c>
      <c r="B101" s="150" t="s">
        <v>450</v>
      </c>
      <c r="C101" s="308"/>
    </row>
    <row r="102" spans="1:3" ht="12" customHeight="1">
      <c r="A102" s="14" t="s">
        <v>115</v>
      </c>
      <c r="B102" s="148" t="s">
        <v>357</v>
      </c>
      <c r="C102" s="308"/>
    </row>
    <row r="103" spans="1:3" ht="12" customHeight="1">
      <c r="A103" s="14" t="s">
        <v>116</v>
      </c>
      <c r="B103" s="149" t="s">
        <v>358</v>
      </c>
      <c r="C103" s="308"/>
    </row>
    <row r="104" spans="1:3" ht="12" customHeight="1">
      <c r="A104" s="14" t="s">
        <v>117</v>
      </c>
      <c r="B104" s="149" t="s">
        <v>359</v>
      </c>
      <c r="C104" s="308"/>
    </row>
    <row r="105" spans="1:3" ht="12" customHeight="1">
      <c r="A105" s="14" t="s">
        <v>119</v>
      </c>
      <c r="B105" s="148" t="s">
        <v>360</v>
      </c>
      <c r="C105" s="308"/>
    </row>
    <row r="106" spans="1:3" ht="12" customHeight="1">
      <c r="A106" s="14" t="s">
        <v>185</v>
      </c>
      <c r="B106" s="148" t="s">
        <v>361</v>
      </c>
      <c r="C106" s="308"/>
    </row>
    <row r="107" spans="1:3" ht="12" customHeight="1">
      <c r="A107" s="14" t="s">
        <v>355</v>
      </c>
      <c r="B107" s="149" t="s">
        <v>362</v>
      </c>
      <c r="C107" s="308"/>
    </row>
    <row r="108" spans="1:3" ht="12" customHeight="1">
      <c r="A108" s="13" t="s">
        <v>356</v>
      </c>
      <c r="B108" s="150" t="s">
        <v>363</v>
      </c>
      <c r="C108" s="308"/>
    </row>
    <row r="109" spans="1:3" ht="12" customHeight="1">
      <c r="A109" s="14" t="s">
        <v>448</v>
      </c>
      <c r="B109" s="150" t="s">
        <v>364</v>
      </c>
      <c r="C109" s="308"/>
    </row>
    <row r="110" spans="1:3" ht="12" customHeight="1">
      <c r="A110" s="16" t="s">
        <v>449</v>
      </c>
      <c r="B110" s="150" t="s">
        <v>365</v>
      </c>
      <c r="C110" s="308"/>
    </row>
    <row r="111" spans="1:3" ht="12" customHeight="1">
      <c r="A111" s="14" t="s">
        <v>453</v>
      </c>
      <c r="B111" s="11" t="s">
        <v>50</v>
      </c>
      <c r="C111" s="306"/>
    </row>
    <row r="112" spans="1:3" ht="12" customHeight="1">
      <c r="A112" s="14" t="s">
        <v>454</v>
      </c>
      <c r="B112" s="8" t="s">
        <v>456</v>
      </c>
      <c r="C112" s="306"/>
    </row>
    <row r="113" spans="1:3" ht="12" customHeight="1" thickBot="1">
      <c r="A113" s="18" t="s">
        <v>455</v>
      </c>
      <c r="B113" s="491" t="s">
        <v>457</v>
      </c>
      <c r="C113" s="312"/>
    </row>
    <row r="114" spans="1:3" ht="12" customHeight="1" thickBot="1">
      <c r="A114" s="488" t="s">
        <v>19</v>
      </c>
      <c r="B114" s="489" t="s">
        <v>366</v>
      </c>
      <c r="C114" s="490">
        <f>+C115+C117+C119</f>
        <v>0</v>
      </c>
    </row>
    <row r="115" spans="1:3" ht="12" customHeight="1">
      <c r="A115" s="15" t="s">
        <v>105</v>
      </c>
      <c r="B115" s="8" t="s">
        <v>226</v>
      </c>
      <c r="C115" s="307"/>
    </row>
    <row r="116" spans="1:3" ht="12" customHeight="1">
      <c r="A116" s="15" t="s">
        <v>106</v>
      </c>
      <c r="B116" s="12" t="s">
        <v>370</v>
      </c>
      <c r="C116" s="307"/>
    </row>
    <row r="117" spans="1:3" ht="12" customHeight="1">
      <c r="A117" s="15" t="s">
        <v>107</v>
      </c>
      <c r="B117" s="12" t="s">
        <v>186</v>
      </c>
      <c r="C117" s="306"/>
    </row>
    <row r="118" spans="1:3" ht="12" customHeight="1">
      <c r="A118" s="15" t="s">
        <v>108</v>
      </c>
      <c r="B118" s="12" t="s">
        <v>371</v>
      </c>
      <c r="C118" s="275"/>
    </row>
    <row r="119" spans="1:3" ht="12" customHeight="1">
      <c r="A119" s="15" t="s">
        <v>109</v>
      </c>
      <c r="B119" s="301" t="s">
        <v>229</v>
      </c>
      <c r="C119" s="275"/>
    </row>
    <row r="120" spans="1:3" ht="12" customHeight="1">
      <c r="A120" s="15" t="s">
        <v>118</v>
      </c>
      <c r="B120" s="300" t="s">
        <v>435</v>
      </c>
      <c r="C120" s="275"/>
    </row>
    <row r="121" spans="1:3" ht="12" customHeight="1">
      <c r="A121" s="15" t="s">
        <v>120</v>
      </c>
      <c r="B121" s="423" t="s">
        <v>376</v>
      </c>
      <c r="C121" s="275"/>
    </row>
    <row r="122" spans="1:3" ht="15.75">
      <c r="A122" s="15" t="s">
        <v>187</v>
      </c>
      <c r="B122" s="149" t="s">
        <v>359</v>
      </c>
      <c r="C122" s="275"/>
    </row>
    <row r="123" spans="1:3" ht="12" customHeight="1">
      <c r="A123" s="15" t="s">
        <v>188</v>
      </c>
      <c r="B123" s="149" t="s">
        <v>375</v>
      </c>
      <c r="C123" s="275"/>
    </row>
    <row r="124" spans="1:3" ht="12" customHeight="1">
      <c r="A124" s="15" t="s">
        <v>189</v>
      </c>
      <c r="B124" s="149" t="s">
        <v>374</v>
      </c>
      <c r="C124" s="275"/>
    </row>
    <row r="125" spans="1:3" ht="12" customHeight="1">
      <c r="A125" s="15" t="s">
        <v>367</v>
      </c>
      <c r="B125" s="149" t="s">
        <v>362</v>
      </c>
      <c r="C125" s="275"/>
    </row>
    <row r="126" spans="1:3" ht="12" customHeight="1">
      <c r="A126" s="15" t="s">
        <v>368</v>
      </c>
      <c r="B126" s="149" t="s">
        <v>373</v>
      </c>
      <c r="C126" s="275"/>
    </row>
    <row r="127" spans="1:3" ht="16.5" thickBot="1">
      <c r="A127" s="13" t="s">
        <v>369</v>
      </c>
      <c r="B127" s="149" t="s">
        <v>372</v>
      </c>
      <c r="C127" s="277"/>
    </row>
    <row r="128" spans="1:3" ht="12" customHeight="1" thickBot="1">
      <c r="A128" s="20" t="s">
        <v>20</v>
      </c>
      <c r="B128" s="137" t="s">
        <v>458</v>
      </c>
      <c r="C128" s="304">
        <f>+C93+C114</f>
        <v>44966000</v>
      </c>
    </row>
    <row r="129" spans="1:3" ht="12" customHeight="1" thickBot="1">
      <c r="A129" s="20" t="s">
        <v>21</v>
      </c>
      <c r="B129" s="137" t="s">
        <v>459</v>
      </c>
      <c r="C129" s="304">
        <f>+C130+C131+C132</f>
        <v>0</v>
      </c>
    </row>
    <row r="130" spans="1:3" ht="12" customHeight="1">
      <c r="A130" s="15" t="s">
        <v>267</v>
      </c>
      <c r="B130" s="12" t="s">
        <v>466</v>
      </c>
      <c r="C130" s="275"/>
    </row>
    <row r="131" spans="1:3" ht="12" customHeight="1">
      <c r="A131" s="15" t="s">
        <v>270</v>
      </c>
      <c r="B131" s="12" t="s">
        <v>467</v>
      </c>
      <c r="C131" s="275"/>
    </row>
    <row r="132" spans="1:3" ht="12" customHeight="1" thickBot="1">
      <c r="A132" s="13" t="s">
        <v>271</v>
      </c>
      <c r="B132" s="12" t="s">
        <v>468</v>
      </c>
      <c r="C132" s="275"/>
    </row>
    <row r="133" spans="1:3" ht="12" customHeight="1" thickBot="1">
      <c r="A133" s="20" t="s">
        <v>22</v>
      </c>
      <c r="B133" s="137" t="s">
        <v>460</v>
      </c>
      <c r="C133" s="304">
        <f>SUM(C134:C139)</f>
        <v>0</v>
      </c>
    </row>
    <row r="134" spans="1:3" ht="12" customHeight="1">
      <c r="A134" s="15" t="s">
        <v>92</v>
      </c>
      <c r="B134" s="9" t="s">
        <v>469</v>
      </c>
      <c r="C134" s="275"/>
    </row>
    <row r="135" spans="1:3" ht="12" customHeight="1">
      <c r="A135" s="15" t="s">
        <v>93</v>
      </c>
      <c r="B135" s="9" t="s">
        <v>461</v>
      </c>
      <c r="C135" s="275"/>
    </row>
    <row r="136" spans="1:3" ht="12" customHeight="1">
      <c r="A136" s="15" t="s">
        <v>94</v>
      </c>
      <c r="B136" s="9" t="s">
        <v>462</v>
      </c>
      <c r="C136" s="275"/>
    </row>
    <row r="137" spans="1:3" ht="12" customHeight="1">
      <c r="A137" s="15" t="s">
        <v>174</v>
      </c>
      <c r="B137" s="9" t="s">
        <v>463</v>
      </c>
      <c r="C137" s="275"/>
    </row>
    <row r="138" spans="1:3" ht="12" customHeight="1">
      <c r="A138" s="15" t="s">
        <v>175</v>
      </c>
      <c r="B138" s="9" t="s">
        <v>464</v>
      </c>
      <c r="C138" s="275"/>
    </row>
    <row r="139" spans="1:3" ht="12" customHeight="1" thickBot="1">
      <c r="A139" s="13" t="s">
        <v>176</v>
      </c>
      <c r="B139" s="9" t="s">
        <v>465</v>
      </c>
      <c r="C139" s="275"/>
    </row>
    <row r="140" spans="1:3" ht="12" customHeight="1" thickBot="1">
      <c r="A140" s="20" t="s">
        <v>23</v>
      </c>
      <c r="B140" s="137" t="s">
        <v>473</v>
      </c>
      <c r="C140" s="310">
        <f>+C141+C142+C143+C144</f>
        <v>0</v>
      </c>
    </row>
    <row r="141" spans="1:3" ht="12" customHeight="1">
      <c r="A141" s="15" t="s">
        <v>95</v>
      </c>
      <c r="B141" s="9" t="s">
        <v>377</v>
      </c>
      <c r="C141" s="275"/>
    </row>
    <row r="142" spans="1:3" ht="12" customHeight="1">
      <c r="A142" s="15" t="s">
        <v>96</v>
      </c>
      <c r="B142" s="9" t="s">
        <v>378</v>
      </c>
      <c r="C142" s="275"/>
    </row>
    <row r="143" spans="1:3" ht="12" customHeight="1">
      <c r="A143" s="15" t="s">
        <v>291</v>
      </c>
      <c r="B143" s="9" t="s">
        <v>474</v>
      </c>
      <c r="C143" s="275"/>
    </row>
    <row r="144" spans="1:3" ht="12" customHeight="1" thickBot="1">
      <c r="A144" s="13" t="s">
        <v>292</v>
      </c>
      <c r="B144" s="7" t="s">
        <v>397</v>
      </c>
      <c r="C144" s="275"/>
    </row>
    <row r="145" spans="1:3" ht="12" customHeight="1" thickBot="1">
      <c r="A145" s="20" t="s">
        <v>24</v>
      </c>
      <c r="B145" s="137" t="s">
        <v>475</v>
      </c>
      <c r="C145" s="313">
        <f>SUM(C146:C150)</f>
        <v>0</v>
      </c>
    </row>
    <row r="146" spans="1:3" ht="12" customHeight="1">
      <c r="A146" s="15" t="s">
        <v>97</v>
      </c>
      <c r="B146" s="9" t="s">
        <v>470</v>
      </c>
      <c r="C146" s="275"/>
    </row>
    <row r="147" spans="1:3" ht="12" customHeight="1">
      <c r="A147" s="15" t="s">
        <v>98</v>
      </c>
      <c r="B147" s="9" t="s">
        <v>477</v>
      </c>
      <c r="C147" s="275"/>
    </row>
    <row r="148" spans="1:3" ht="12" customHeight="1">
      <c r="A148" s="15" t="s">
        <v>303</v>
      </c>
      <c r="B148" s="9" t="s">
        <v>472</v>
      </c>
      <c r="C148" s="275"/>
    </row>
    <row r="149" spans="1:3" ht="12" customHeight="1">
      <c r="A149" s="15" t="s">
        <v>304</v>
      </c>
      <c r="B149" s="9" t="s">
        <v>478</v>
      </c>
      <c r="C149" s="275"/>
    </row>
    <row r="150" spans="1:3" ht="12" customHeight="1" thickBot="1">
      <c r="A150" s="15" t="s">
        <v>476</v>
      </c>
      <c r="B150" s="9" t="s">
        <v>479</v>
      </c>
      <c r="C150" s="275"/>
    </row>
    <row r="151" spans="1:3" ht="12" customHeight="1" thickBot="1">
      <c r="A151" s="20" t="s">
        <v>25</v>
      </c>
      <c r="B151" s="137" t="s">
        <v>480</v>
      </c>
      <c r="C151" s="492"/>
    </row>
    <row r="152" spans="1:3" ht="12" customHeight="1" thickBot="1">
      <c r="A152" s="20" t="s">
        <v>26</v>
      </c>
      <c r="B152" s="137" t="s">
        <v>481</v>
      </c>
      <c r="C152" s="492"/>
    </row>
    <row r="153" spans="1:9" ht="15" customHeight="1" thickBot="1">
      <c r="A153" s="20" t="s">
        <v>27</v>
      </c>
      <c r="B153" s="137" t="s">
        <v>483</v>
      </c>
      <c r="C153" s="433">
        <f>+C129+C133+C140+C145+C151+C152</f>
        <v>0</v>
      </c>
      <c r="F153" s="45"/>
      <c r="G153" s="138"/>
      <c r="H153" s="138"/>
      <c r="I153" s="138"/>
    </row>
    <row r="154" spans="1:3" s="1" customFormat="1" ht="12.75" customHeight="1" thickBot="1">
      <c r="A154" s="302" t="s">
        <v>28</v>
      </c>
      <c r="B154" s="392" t="s">
        <v>482</v>
      </c>
      <c r="C154" s="433">
        <f>+C128+C153</f>
        <v>44966000</v>
      </c>
    </row>
    <row r="155" ht="7.5" customHeight="1"/>
    <row r="156" spans="1:3" ht="15.75">
      <c r="A156" s="589" t="s">
        <v>379</v>
      </c>
      <c r="B156" s="589"/>
      <c r="C156" s="589"/>
    </row>
    <row r="157" spans="1:3" ht="15" customHeight="1" thickBot="1">
      <c r="A157" s="587" t="s">
        <v>154</v>
      </c>
      <c r="B157" s="587"/>
      <c r="C157" s="314" t="s">
        <v>227</v>
      </c>
    </row>
    <row r="158" spans="1:3" ht="13.5" customHeight="1" thickBot="1">
      <c r="A158" s="20">
        <v>1</v>
      </c>
      <c r="B158" s="28" t="s">
        <v>484</v>
      </c>
      <c r="C158" s="304">
        <f>+C62-C128</f>
        <v>0</v>
      </c>
    </row>
    <row r="159" spans="1:3" ht="27.75" customHeight="1" thickBot="1">
      <c r="A159" s="20" t="s">
        <v>19</v>
      </c>
      <c r="B159" s="28" t="s">
        <v>490</v>
      </c>
      <c r="C159" s="304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Győrzámoly Község Önkormányzat
2019. ÉVI KÖLTSÉGVETÉS
ÁLLAMI (ÁLLAMIGAZGATÁSI) FELADATOK MÉRLEGE
&amp;R&amp;"Times New Roman CE,Félkövér dőlt"&amp;11 1.4. melléklet a 3/2019. (III. 8.)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15" zoomScaleNormal="115" zoomScaleSheetLayoutView="100" workbookViewId="0" topLeftCell="A7">
      <selection activeCell="E33" sqref="E33"/>
    </sheetView>
  </sheetViews>
  <sheetFormatPr defaultColWidth="9.00390625" defaultRowHeight="12.75"/>
  <cols>
    <col min="1" max="1" width="6.875" style="46" customWidth="1"/>
    <col min="2" max="2" width="55.125" style="47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326" t="s">
        <v>157</v>
      </c>
      <c r="C1" s="327"/>
      <c r="D1" s="327"/>
      <c r="E1" s="327"/>
      <c r="F1" s="592" t="s">
        <v>629</v>
      </c>
    </row>
    <row r="2" spans="5:6" ht="14.25" thickBot="1">
      <c r="E2" s="48" t="s">
        <v>589</v>
      </c>
      <c r="F2" s="592"/>
    </row>
    <row r="3" spans="1:6" ht="18" customHeight="1" thickBot="1">
      <c r="A3" s="590" t="s">
        <v>70</v>
      </c>
      <c r="B3" s="328" t="s">
        <v>57</v>
      </c>
      <c r="C3" s="329"/>
      <c r="D3" s="328" t="s">
        <v>58</v>
      </c>
      <c r="E3" s="330"/>
      <c r="F3" s="592"/>
    </row>
    <row r="4" spans="1:6" s="49" customFormat="1" ht="35.25" customHeight="1" thickBot="1">
      <c r="A4" s="591"/>
      <c r="B4" s="200" t="s">
        <v>62</v>
      </c>
      <c r="C4" s="201" t="str">
        <f>+'1.1.sz.mell.'!C3</f>
        <v>2019. évi előirányzat</v>
      </c>
      <c r="D4" s="200" t="s">
        <v>62</v>
      </c>
      <c r="E4" s="55" t="str">
        <f>+C4</f>
        <v>2019. évi előirányzat</v>
      </c>
      <c r="F4" s="592"/>
    </row>
    <row r="5" spans="1:6" s="335" customFormat="1" ht="12" customHeight="1" thickBot="1">
      <c r="A5" s="331" t="s">
        <v>497</v>
      </c>
      <c r="B5" s="332" t="s">
        <v>498</v>
      </c>
      <c r="C5" s="333" t="s">
        <v>499</v>
      </c>
      <c r="D5" s="332" t="s">
        <v>501</v>
      </c>
      <c r="E5" s="334" t="s">
        <v>500</v>
      </c>
      <c r="F5" s="592"/>
    </row>
    <row r="6" spans="1:6" ht="12.75" customHeight="1">
      <c r="A6" s="336" t="s">
        <v>18</v>
      </c>
      <c r="B6" s="337" t="s">
        <v>380</v>
      </c>
      <c r="C6" s="315">
        <v>227954169</v>
      </c>
      <c r="D6" s="337" t="s">
        <v>63</v>
      </c>
      <c r="E6" s="321">
        <v>171527000</v>
      </c>
      <c r="F6" s="592"/>
    </row>
    <row r="7" spans="1:6" ht="12.75" customHeight="1">
      <c r="A7" s="338" t="s">
        <v>19</v>
      </c>
      <c r="B7" s="339" t="s">
        <v>381</v>
      </c>
      <c r="C7" s="316">
        <v>8710000</v>
      </c>
      <c r="D7" s="339" t="s">
        <v>182</v>
      </c>
      <c r="E7" s="322">
        <v>33922300</v>
      </c>
      <c r="F7" s="592"/>
    </row>
    <row r="8" spans="1:6" ht="12.75" customHeight="1">
      <c r="A8" s="338" t="s">
        <v>20</v>
      </c>
      <c r="B8" s="339" t="s">
        <v>402</v>
      </c>
      <c r="C8" s="316"/>
      <c r="D8" s="339" t="s">
        <v>231</v>
      </c>
      <c r="E8" s="322">
        <v>311358237</v>
      </c>
      <c r="F8" s="592"/>
    </row>
    <row r="9" spans="1:6" ht="12.75" customHeight="1">
      <c r="A9" s="338" t="s">
        <v>21</v>
      </c>
      <c r="B9" s="339" t="s">
        <v>173</v>
      </c>
      <c r="C9" s="316">
        <v>51030000</v>
      </c>
      <c r="D9" s="339" t="s">
        <v>183</v>
      </c>
      <c r="E9" s="322">
        <v>4423000</v>
      </c>
      <c r="F9" s="592"/>
    </row>
    <row r="10" spans="1:6" ht="12.75" customHeight="1">
      <c r="A10" s="338" t="s">
        <v>22</v>
      </c>
      <c r="B10" s="340" t="s">
        <v>428</v>
      </c>
      <c r="C10" s="316">
        <v>191959831</v>
      </c>
      <c r="D10" s="339" t="s">
        <v>184</v>
      </c>
      <c r="E10" s="322">
        <v>3100000</v>
      </c>
      <c r="F10" s="592"/>
    </row>
    <row r="11" spans="1:6" ht="12.75" customHeight="1">
      <c r="A11" s="338" t="s">
        <v>23</v>
      </c>
      <c r="B11" s="339" t="s">
        <v>382</v>
      </c>
      <c r="C11" s="317"/>
      <c r="D11" s="339" t="s">
        <v>50</v>
      </c>
      <c r="E11" s="322">
        <v>12689000</v>
      </c>
      <c r="F11" s="592"/>
    </row>
    <row r="12" spans="1:6" ht="12.75" customHeight="1">
      <c r="A12" s="338" t="s">
        <v>24</v>
      </c>
      <c r="B12" s="339" t="s">
        <v>491</v>
      </c>
      <c r="C12" s="316"/>
      <c r="D12" s="50"/>
      <c r="E12" s="322"/>
      <c r="F12" s="592"/>
    </row>
    <row r="13" spans="1:6" ht="12.75" customHeight="1">
      <c r="A13" s="338" t="s">
        <v>25</v>
      </c>
      <c r="B13" s="50"/>
      <c r="C13" s="316"/>
      <c r="D13" s="50"/>
      <c r="E13" s="322"/>
      <c r="F13" s="592"/>
    </row>
    <row r="14" spans="1:6" ht="12.75" customHeight="1">
      <c r="A14" s="338" t="s">
        <v>26</v>
      </c>
      <c r="B14" s="434"/>
      <c r="C14" s="317"/>
      <c r="D14" s="50"/>
      <c r="E14" s="322"/>
      <c r="F14" s="592"/>
    </row>
    <row r="15" spans="1:6" ht="12.75" customHeight="1">
      <c r="A15" s="338" t="s">
        <v>27</v>
      </c>
      <c r="B15" s="50"/>
      <c r="C15" s="316"/>
      <c r="D15" s="50"/>
      <c r="E15" s="322"/>
      <c r="F15" s="592"/>
    </row>
    <row r="16" spans="1:6" ht="12.75" customHeight="1">
      <c r="A16" s="338" t="s">
        <v>28</v>
      </c>
      <c r="B16" s="50"/>
      <c r="C16" s="316"/>
      <c r="D16" s="50"/>
      <c r="E16" s="322"/>
      <c r="F16" s="592"/>
    </row>
    <row r="17" spans="1:6" ht="12.75" customHeight="1" thickBot="1">
      <c r="A17" s="338" t="s">
        <v>29</v>
      </c>
      <c r="B17" s="60"/>
      <c r="C17" s="318"/>
      <c r="D17" s="50"/>
      <c r="E17" s="323"/>
      <c r="F17" s="592"/>
    </row>
    <row r="18" spans="1:6" ht="15.75" customHeight="1" thickBot="1">
      <c r="A18" s="341" t="s">
        <v>30</v>
      </c>
      <c r="B18" s="139" t="s">
        <v>492</v>
      </c>
      <c r="C18" s="319">
        <f>SUM(C6:C17)</f>
        <v>479654000</v>
      </c>
      <c r="D18" s="139" t="s">
        <v>388</v>
      </c>
      <c r="E18" s="324">
        <f>SUM(E6:E17)</f>
        <v>537019537</v>
      </c>
      <c r="F18" s="592"/>
    </row>
    <row r="19" spans="1:6" ht="12.75" customHeight="1">
      <c r="A19" s="342" t="s">
        <v>31</v>
      </c>
      <c r="B19" s="343" t="s">
        <v>385</v>
      </c>
      <c r="C19" s="494">
        <v>65202000</v>
      </c>
      <c r="D19" s="344" t="s">
        <v>190</v>
      </c>
      <c r="E19" s="325"/>
      <c r="F19" s="592"/>
    </row>
    <row r="20" spans="1:6" ht="12.75" customHeight="1">
      <c r="A20" s="345" t="s">
        <v>32</v>
      </c>
      <c r="B20" s="344" t="s">
        <v>224</v>
      </c>
      <c r="C20" s="85">
        <v>65202000</v>
      </c>
      <c r="D20" s="344" t="s">
        <v>387</v>
      </c>
      <c r="E20" s="86"/>
      <c r="F20" s="592"/>
    </row>
    <row r="21" spans="1:6" ht="12.75" customHeight="1">
      <c r="A21" s="345" t="s">
        <v>33</v>
      </c>
      <c r="B21" s="344" t="s">
        <v>225</v>
      </c>
      <c r="C21" s="85"/>
      <c r="D21" s="344" t="s">
        <v>155</v>
      </c>
      <c r="E21" s="86"/>
      <c r="F21" s="592"/>
    </row>
    <row r="22" spans="1:6" ht="12.75" customHeight="1">
      <c r="A22" s="345" t="s">
        <v>34</v>
      </c>
      <c r="B22" s="344" t="s">
        <v>230</v>
      </c>
      <c r="C22" s="85"/>
      <c r="D22" s="344" t="s">
        <v>156</v>
      </c>
      <c r="E22" s="86"/>
      <c r="F22" s="592"/>
    </row>
    <row r="23" spans="1:6" ht="21" customHeight="1">
      <c r="A23" s="345" t="s">
        <v>35</v>
      </c>
      <c r="B23" s="344" t="s">
        <v>588</v>
      </c>
      <c r="C23" s="85"/>
      <c r="D23" s="343" t="s">
        <v>232</v>
      </c>
      <c r="E23" s="86"/>
      <c r="F23" s="592"/>
    </row>
    <row r="24" spans="1:6" ht="12.75" customHeight="1">
      <c r="A24" s="345" t="s">
        <v>36</v>
      </c>
      <c r="B24" s="344" t="s">
        <v>386</v>
      </c>
      <c r="C24" s="346">
        <f>+C25+C26</f>
        <v>0</v>
      </c>
      <c r="D24" s="344" t="s">
        <v>191</v>
      </c>
      <c r="E24" s="86"/>
      <c r="F24" s="592"/>
    </row>
    <row r="25" spans="1:6" ht="12.75" customHeight="1">
      <c r="A25" s="342" t="s">
        <v>37</v>
      </c>
      <c r="B25" s="343" t="s">
        <v>383</v>
      </c>
      <c r="C25" s="320"/>
      <c r="D25" s="337" t="s">
        <v>474</v>
      </c>
      <c r="E25" s="325"/>
      <c r="F25" s="592"/>
    </row>
    <row r="26" spans="1:6" ht="12.75" customHeight="1">
      <c r="A26" s="345" t="s">
        <v>38</v>
      </c>
      <c r="B26" s="344" t="s">
        <v>384</v>
      </c>
      <c r="C26" s="85"/>
      <c r="D26" s="339" t="s">
        <v>480</v>
      </c>
      <c r="E26" s="86"/>
      <c r="F26" s="592"/>
    </row>
    <row r="27" spans="1:6" ht="12.75" customHeight="1">
      <c r="A27" s="338" t="s">
        <v>39</v>
      </c>
      <c r="B27" s="344" t="s">
        <v>485</v>
      </c>
      <c r="C27" s="85"/>
      <c r="D27" s="339" t="s">
        <v>481</v>
      </c>
      <c r="E27" s="86"/>
      <c r="F27" s="592"/>
    </row>
    <row r="28" spans="1:6" ht="12.75" customHeight="1" thickBot="1">
      <c r="A28" s="403" t="s">
        <v>40</v>
      </c>
      <c r="B28" s="343" t="s">
        <v>341</v>
      </c>
      <c r="C28" s="320"/>
      <c r="D28" s="436" t="s">
        <v>378</v>
      </c>
      <c r="E28" s="325">
        <v>7836463</v>
      </c>
      <c r="F28" s="592"/>
    </row>
    <row r="29" spans="1:6" ht="15.75" customHeight="1" thickBot="1">
      <c r="A29" s="341" t="s">
        <v>41</v>
      </c>
      <c r="B29" s="139" t="s">
        <v>493</v>
      </c>
      <c r="C29" s="319">
        <f>+C19+C24+C27+C28</f>
        <v>65202000</v>
      </c>
      <c r="D29" s="139" t="s">
        <v>495</v>
      </c>
      <c r="E29" s="324">
        <f>SUM(E19:E28)</f>
        <v>7836463</v>
      </c>
      <c r="F29" s="592"/>
    </row>
    <row r="30" spans="1:6" ht="13.5" thickBot="1">
      <c r="A30" s="341" t="s">
        <v>42</v>
      </c>
      <c r="B30" s="347" t="s">
        <v>494</v>
      </c>
      <c r="C30" s="348">
        <f>+C18+C29</f>
        <v>544856000</v>
      </c>
      <c r="D30" s="347" t="s">
        <v>496</v>
      </c>
      <c r="E30" s="348">
        <f>+E18+E29</f>
        <v>544856000</v>
      </c>
      <c r="F30" s="592"/>
    </row>
    <row r="31" spans="1:6" ht="13.5" thickBot="1">
      <c r="A31" s="341" t="s">
        <v>43</v>
      </c>
      <c r="B31" s="347" t="s">
        <v>168</v>
      </c>
      <c r="C31" s="348">
        <f>IF(C18-E18&lt;0,E18-C18,"-")</f>
        <v>57365537</v>
      </c>
      <c r="D31" s="347" t="s">
        <v>169</v>
      </c>
      <c r="E31" s="348" t="str">
        <f>IF(C18-E18&gt;0,C18-E18,"-")</f>
        <v>-</v>
      </c>
      <c r="F31" s="592"/>
    </row>
    <row r="32" spans="1:6" ht="13.5" thickBot="1">
      <c r="A32" s="341" t="s">
        <v>44</v>
      </c>
      <c r="B32" s="347" t="s">
        <v>233</v>
      </c>
      <c r="C32" s="348" t="str">
        <f>IF(C18+C29-E30&lt;0,E30-(C18+C29),"-")</f>
        <v>-</v>
      </c>
      <c r="D32" s="347" t="s">
        <v>234</v>
      </c>
      <c r="E32" s="348" t="str">
        <f>IF(C18+C29-E30&gt;0,C18+C29-E30,"-")</f>
        <v>-</v>
      </c>
      <c r="F32" s="592"/>
    </row>
    <row r="33" spans="2:4" ht="18.75">
      <c r="B33" s="593"/>
      <c r="C33" s="593"/>
      <c r="D33" s="593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&amp;CGyőrzámoly Község Önkormányzata&amp;R&amp;"Times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="130" zoomScaleNormal="130" zoomScaleSheetLayoutView="115" workbookViewId="0" topLeftCell="A13">
      <selection activeCell="G34" sqref="G34"/>
    </sheetView>
  </sheetViews>
  <sheetFormatPr defaultColWidth="9.00390625" defaultRowHeight="12.75"/>
  <cols>
    <col min="1" max="1" width="6.875" style="46" customWidth="1"/>
    <col min="2" max="2" width="55.125" style="47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326" t="s">
        <v>158</v>
      </c>
      <c r="C1" s="327"/>
      <c r="D1" s="327"/>
      <c r="E1" s="327"/>
      <c r="F1" s="592" t="s">
        <v>630</v>
      </c>
    </row>
    <row r="2" spans="5:6" ht="14.25" thickBot="1">
      <c r="E2" s="48" t="s">
        <v>589</v>
      </c>
      <c r="F2" s="592"/>
    </row>
    <row r="3" spans="1:6" ht="13.5" thickBot="1">
      <c r="A3" s="594" t="s">
        <v>70</v>
      </c>
      <c r="B3" s="328" t="s">
        <v>57</v>
      </c>
      <c r="C3" s="329"/>
      <c r="D3" s="328" t="s">
        <v>58</v>
      </c>
      <c r="E3" s="330"/>
      <c r="F3" s="592"/>
    </row>
    <row r="4" spans="1:6" s="49" customFormat="1" ht="24.75" thickBot="1">
      <c r="A4" s="595"/>
      <c r="B4" s="200" t="s">
        <v>62</v>
      </c>
      <c r="C4" s="201" t="str">
        <f>+'2.1.sz.mell  '!C4</f>
        <v>2019. évi előirányzat</v>
      </c>
      <c r="D4" s="200" t="s">
        <v>62</v>
      </c>
      <c r="E4" s="201" t="str">
        <f>+'2.1.sz.mell  '!C4</f>
        <v>2019. évi előirányzat</v>
      </c>
      <c r="F4" s="592"/>
    </row>
    <row r="5" spans="1:6" s="49" customFormat="1" ht="13.5" thickBot="1">
      <c r="A5" s="331" t="s">
        <v>497</v>
      </c>
      <c r="B5" s="332" t="s">
        <v>498</v>
      </c>
      <c r="C5" s="333" t="s">
        <v>499</v>
      </c>
      <c r="D5" s="332" t="s">
        <v>501</v>
      </c>
      <c r="E5" s="334" t="s">
        <v>500</v>
      </c>
      <c r="F5" s="592"/>
    </row>
    <row r="6" spans="1:6" ht="12.75" customHeight="1">
      <c r="A6" s="336" t="s">
        <v>18</v>
      </c>
      <c r="B6" s="337" t="s">
        <v>389</v>
      </c>
      <c r="C6" s="315">
        <v>45511000</v>
      </c>
      <c r="D6" s="337" t="s">
        <v>226</v>
      </c>
      <c r="E6" s="321">
        <v>673625000</v>
      </c>
      <c r="F6" s="592"/>
    </row>
    <row r="7" spans="1:6" ht="12.75">
      <c r="A7" s="338" t="s">
        <v>19</v>
      </c>
      <c r="B7" s="339" t="s">
        <v>390</v>
      </c>
      <c r="C7" s="316"/>
      <c r="D7" s="339" t="s">
        <v>395</v>
      </c>
      <c r="E7" s="322">
        <v>13815000</v>
      </c>
      <c r="F7" s="592"/>
    </row>
    <row r="8" spans="1:6" ht="12.75" customHeight="1">
      <c r="A8" s="338" t="s">
        <v>20</v>
      </c>
      <c r="B8" s="339" t="s">
        <v>10</v>
      </c>
      <c r="C8" s="316">
        <v>464263000</v>
      </c>
      <c r="D8" s="339" t="s">
        <v>186</v>
      </c>
      <c r="E8" s="322">
        <v>28862000</v>
      </c>
      <c r="F8" s="592"/>
    </row>
    <row r="9" spans="1:6" ht="12.75" customHeight="1">
      <c r="A9" s="338" t="s">
        <v>21</v>
      </c>
      <c r="B9" s="339" t="s">
        <v>391</v>
      </c>
      <c r="C9" s="316">
        <v>44915000</v>
      </c>
      <c r="D9" s="339" t="s">
        <v>396</v>
      </c>
      <c r="E9" s="322">
        <v>28862000</v>
      </c>
      <c r="F9" s="592"/>
    </row>
    <row r="10" spans="1:6" ht="12.75" customHeight="1">
      <c r="A10" s="338" t="s">
        <v>22</v>
      </c>
      <c r="B10" s="339" t="s">
        <v>392</v>
      </c>
      <c r="C10" s="316"/>
      <c r="D10" s="339" t="s">
        <v>229</v>
      </c>
      <c r="E10" s="322">
        <v>9199000</v>
      </c>
      <c r="F10" s="592"/>
    </row>
    <row r="11" spans="1:6" ht="12.75" customHeight="1">
      <c r="A11" s="338" t="s">
        <v>23</v>
      </c>
      <c r="B11" s="339" t="s">
        <v>393</v>
      </c>
      <c r="C11" s="317"/>
      <c r="D11" s="437"/>
      <c r="E11" s="322"/>
      <c r="F11" s="592"/>
    </row>
    <row r="12" spans="1:6" ht="12.75" customHeight="1">
      <c r="A12" s="338" t="s">
        <v>24</v>
      </c>
      <c r="B12" s="50" t="s">
        <v>579</v>
      </c>
      <c r="C12" s="316"/>
      <c r="D12" s="437"/>
      <c r="E12" s="322"/>
      <c r="F12" s="592"/>
    </row>
    <row r="13" spans="1:6" ht="12.75" customHeight="1">
      <c r="A13" s="338" t="s">
        <v>25</v>
      </c>
      <c r="B13" s="50"/>
      <c r="C13" s="316"/>
      <c r="D13" s="438"/>
      <c r="E13" s="322"/>
      <c r="F13" s="592"/>
    </row>
    <row r="14" spans="1:7" ht="12.75" customHeight="1">
      <c r="A14" s="338" t="s">
        <v>26</v>
      </c>
      <c r="B14" s="435"/>
      <c r="C14" s="317"/>
      <c r="D14" s="437"/>
      <c r="E14" s="322"/>
      <c r="F14" s="592"/>
      <c r="G14" s="46" t="s">
        <v>560</v>
      </c>
    </row>
    <row r="15" spans="1:6" ht="12.75">
      <c r="A15" s="338" t="s">
        <v>27</v>
      </c>
      <c r="B15" s="50"/>
      <c r="C15" s="317"/>
      <c r="D15" s="437"/>
      <c r="E15" s="322"/>
      <c r="F15" s="592"/>
    </row>
    <row r="16" spans="1:6" ht="12.75" customHeight="1" thickBot="1">
      <c r="A16" s="403" t="s">
        <v>28</v>
      </c>
      <c r="B16" s="436"/>
      <c r="C16" s="405"/>
      <c r="D16" s="404" t="s">
        <v>50</v>
      </c>
      <c r="E16" s="369"/>
      <c r="F16" s="592"/>
    </row>
    <row r="17" spans="1:6" ht="15.75" customHeight="1" thickBot="1">
      <c r="A17" s="341" t="s">
        <v>29</v>
      </c>
      <c r="B17" s="139" t="s">
        <v>403</v>
      </c>
      <c r="C17" s="319">
        <f>+C6+C8+C9+C11+C12+C13+C14+C15+C16</f>
        <v>554689000</v>
      </c>
      <c r="D17" s="139" t="s">
        <v>404</v>
      </c>
      <c r="E17" s="324">
        <f>+E6+E8+E10+E11+E12+E13+E14+E15+E16</f>
        <v>711686000</v>
      </c>
      <c r="F17" s="592"/>
    </row>
    <row r="18" spans="1:6" ht="12.75" customHeight="1">
      <c r="A18" s="336" t="s">
        <v>30</v>
      </c>
      <c r="B18" s="351" t="s">
        <v>246</v>
      </c>
      <c r="C18" s="358">
        <f>+C19+C20+C21+C22+C23</f>
        <v>163072000</v>
      </c>
      <c r="D18" s="344" t="s">
        <v>190</v>
      </c>
      <c r="E18" s="83"/>
      <c r="F18" s="592"/>
    </row>
    <row r="19" spans="1:6" ht="12.75" customHeight="1">
      <c r="A19" s="338" t="s">
        <v>31</v>
      </c>
      <c r="B19" s="352" t="s">
        <v>235</v>
      </c>
      <c r="C19" s="85">
        <v>163072000</v>
      </c>
      <c r="D19" s="344" t="s">
        <v>193</v>
      </c>
      <c r="E19" s="86"/>
      <c r="F19" s="592"/>
    </row>
    <row r="20" spans="1:6" ht="12.75" customHeight="1">
      <c r="A20" s="336" t="s">
        <v>32</v>
      </c>
      <c r="B20" s="352" t="s">
        <v>236</v>
      </c>
      <c r="C20" s="85"/>
      <c r="D20" s="344" t="s">
        <v>155</v>
      </c>
      <c r="E20" s="86"/>
      <c r="F20" s="592"/>
    </row>
    <row r="21" spans="1:6" ht="12.75" customHeight="1">
      <c r="A21" s="338" t="s">
        <v>33</v>
      </c>
      <c r="B21" s="352" t="s">
        <v>237</v>
      </c>
      <c r="C21" s="85"/>
      <c r="D21" s="344" t="s">
        <v>156</v>
      </c>
      <c r="E21" s="86">
        <v>6075000</v>
      </c>
      <c r="F21" s="592"/>
    </row>
    <row r="22" spans="1:6" ht="12.75" customHeight="1">
      <c r="A22" s="336" t="s">
        <v>34</v>
      </c>
      <c r="B22" s="352" t="s">
        <v>238</v>
      </c>
      <c r="C22" s="85"/>
      <c r="D22" s="343" t="s">
        <v>232</v>
      </c>
      <c r="E22" s="86"/>
      <c r="F22" s="592"/>
    </row>
    <row r="23" spans="1:6" ht="12.75" customHeight="1">
      <c r="A23" s="338" t="s">
        <v>35</v>
      </c>
      <c r="B23" s="353" t="s">
        <v>239</v>
      </c>
      <c r="C23" s="85"/>
      <c r="D23" s="344" t="s">
        <v>194</v>
      </c>
      <c r="E23" s="86"/>
      <c r="F23" s="592"/>
    </row>
    <row r="24" spans="1:6" ht="12.75" customHeight="1">
      <c r="A24" s="336" t="s">
        <v>36</v>
      </c>
      <c r="B24" s="354" t="s">
        <v>240</v>
      </c>
      <c r="C24" s="346"/>
      <c r="D24" s="355" t="s">
        <v>192</v>
      </c>
      <c r="E24" s="86"/>
      <c r="F24" s="592"/>
    </row>
    <row r="25" spans="1:6" ht="12.75" customHeight="1">
      <c r="A25" s="338" t="s">
        <v>37</v>
      </c>
      <c r="B25" s="353" t="s">
        <v>241</v>
      </c>
      <c r="C25" s="85"/>
      <c r="D25" s="355" t="s">
        <v>397</v>
      </c>
      <c r="E25" s="86"/>
      <c r="F25" s="592"/>
    </row>
    <row r="26" spans="1:6" ht="12.75" customHeight="1">
      <c r="A26" s="336" t="s">
        <v>38</v>
      </c>
      <c r="B26" s="353" t="s">
        <v>242</v>
      </c>
      <c r="C26" s="85"/>
      <c r="D26" s="350"/>
      <c r="E26" s="86"/>
      <c r="F26" s="592"/>
    </row>
    <row r="27" spans="1:6" ht="12.75" customHeight="1">
      <c r="A27" s="338" t="s">
        <v>39</v>
      </c>
      <c r="B27" s="352" t="s">
        <v>243</v>
      </c>
      <c r="C27" s="85"/>
      <c r="D27" s="135"/>
      <c r="E27" s="86"/>
      <c r="F27" s="592"/>
    </row>
    <row r="28" spans="1:6" ht="12.75" customHeight="1">
      <c r="A28" s="336" t="s">
        <v>40</v>
      </c>
      <c r="B28" s="356" t="s">
        <v>244</v>
      </c>
      <c r="C28" s="85"/>
      <c r="D28" s="50"/>
      <c r="E28" s="86"/>
      <c r="F28" s="592"/>
    </row>
    <row r="29" spans="1:6" ht="12.75" customHeight="1" thickBot="1">
      <c r="A29" s="338" t="s">
        <v>41</v>
      </c>
      <c r="B29" s="357" t="s">
        <v>245</v>
      </c>
      <c r="C29" s="85"/>
      <c r="D29" s="135"/>
      <c r="E29" s="86"/>
      <c r="F29" s="592"/>
    </row>
    <row r="30" spans="1:6" ht="21.75" customHeight="1" thickBot="1">
      <c r="A30" s="341" t="s">
        <v>42</v>
      </c>
      <c r="B30" s="139" t="s">
        <v>394</v>
      </c>
      <c r="C30" s="319">
        <f>+C18+C24</f>
        <v>163072000</v>
      </c>
      <c r="D30" s="139" t="s">
        <v>398</v>
      </c>
      <c r="E30" s="324">
        <f>SUM(E18:E29)</f>
        <v>6075000</v>
      </c>
      <c r="F30" s="592"/>
    </row>
    <row r="31" spans="1:6" ht="13.5" thickBot="1">
      <c r="A31" s="341" t="s">
        <v>43</v>
      </c>
      <c r="B31" s="347" t="s">
        <v>399</v>
      </c>
      <c r="C31" s="348">
        <f>+C17+C30</f>
        <v>717761000</v>
      </c>
      <c r="D31" s="347" t="s">
        <v>400</v>
      </c>
      <c r="E31" s="348">
        <f>+E17+E30</f>
        <v>717761000</v>
      </c>
      <c r="F31" s="592"/>
    </row>
    <row r="32" spans="1:6" ht="13.5" thickBot="1">
      <c r="A32" s="341" t="s">
        <v>44</v>
      </c>
      <c r="B32" s="347" t="s">
        <v>168</v>
      </c>
      <c r="C32" s="348">
        <f>IF(C17-E17&lt;0,E17-C17,"-")</f>
        <v>156997000</v>
      </c>
      <c r="D32" s="347" t="s">
        <v>169</v>
      </c>
      <c r="E32" s="348" t="str">
        <f>IF(C17-E17&gt;0,C17-E17,"-")</f>
        <v>-</v>
      </c>
      <c r="F32" s="592"/>
    </row>
    <row r="33" spans="1:6" ht="13.5" thickBot="1">
      <c r="A33" s="341" t="s">
        <v>45</v>
      </c>
      <c r="B33" s="347" t="s">
        <v>233</v>
      </c>
      <c r="C33" s="348" t="str">
        <f>IF(C17+C30-E26&lt;0,E26-(C17+C30),"-")</f>
        <v>-</v>
      </c>
      <c r="D33" s="347" t="s">
        <v>234</v>
      </c>
      <c r="E33" s="348">
        <f>IF(C17+C30-E26&gt;0,C17+C30-E31,"-")</f>
        <v>0</v>
      </c>
      <c r="F33" s="59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5.625" style="152" customWidth="1"/>
    <col min="2" max="2" width="35.625" style="152" customWidth="1"/>
    <col min="3" max="5" width="14.00390625" style="152" customWidth="1"/>
    <col min="6" max="6" width="15.00390625" style="152" customWidth="1"/>
    <col min="7" max="16384" width="9.375" style="152" customWidth="1"/>
  </cols>
  <sheetData>
    <row r="1" spans="1:6" ht="33" customHeight="1">
      <c r="A1" s="596" t="s">
        <v>555</v>
      </c>
      <c r="B1" s="596"/>
      <c r="C1" s="596"/>
      <c r="D1" s="596"/>
      <c r="E1" s="596"/>
      <c r="F1" s="596"/>
    </row>
    <row r="2" spans="1:7" ht="15.75" customHeight="1" thickBot="1">
      <c r="A2" s="153"/>
      <c r="B2" s="153"/>
      <c r="C2" s="597"/>
      <c r="D2" s="597"/>
      <c r="E2" s="604" t="s">
        <v>589</v>
      </c>
      <c r="F2" s="604"/>
      <c r="G2" s="159"/>
    </row>
    <row r="3" spans="1:6" ht="63" customHeight="1">
      <c r="A3" s="600" t="s">
        <v>16</v>
      </c>
      <c r="B3" s="602" t="s">
        <v>196</v>
      </c>
      <c r="C3" s="602" t="s">
        <v>250</v>
      </c>
      <c r="D3" s="602"/>
      <c r="E3" s="602"/>
      <c r="F3" s="598" t="s">
        <v>507</v>
      </c>
    </row>
    <row r="4" spans="1:6" ht="15.75" thickBot="1">
      <c r="A4" s="601"/>
      <c r="B4" s="603"/>
      <c r="C4" s="485">
        <v>2019</v>
      </c>
      <c r="D4" s="485">
        <v>2020</v>
      </c>
      <c r="E4" s="485" t="s">
        <v>631</v>
      </c>
      <c r="F4" s="599"/>
    </row>
    <row r="5" spans="1:6" ht="15.75" thickBot="1">
      <c r="A5" s="156" t="s">
        <v>497</v>
      </c>
      <c r="B5" s="157" t="s">
        <v>498</v>
      </c>
      <c r="C5" s="157" t="s">
        <v>499</v>
      </c>
      <c r="D5" s="157" t="s">
        <v>501</v>
      </c>
      <c r="E5" s="157" t="s">
        <v>500</v>
      </c>
      <c r="F5" s="158" t="s">
        <v>502</v>
      </c>
    </row>
    <row r="6" spans="1:6" ht="15">
      <c r="A6" s="155" t="s">
        <v>18</v>
      </c>
      <c r="B6" s="176" t="s">
        <v>632</v>
      </c>
      <c r="C6" s="177">
        <v>7471766</v>
      </c>
      <c r="D6" s="177">
        <v>6067550</v>
      </c>
      <c r="E6" s="177">
        <v>5878334</v>
      </c>
      <c r="F6" s="162">
        <f>SUM(C6:E6)</f>
        <v>19417650</v>
      </c>
    </row>
    <row r="7" spans="1:6" ht="15">
      <c r="A7" s="154" t="s">
        <v>19</v>
      </c>
      <c r="B7" s="178"/>
      <c r="C7" s="179"/>
      <c r="D7" s="179"/>
      <c r="E7" s="179"/>
      <c r="F7" s="163">
        <f>SUM(C7:E7)</f>
        <v>0</v>
      </c>
    </row>
    <row r="8" spans="1:6" ht="15">
      <c r="A8" s="154" t="s">
        <v>20</v>
      </c>
      <c r="B8" s="178"/>
      <c r="C8" s="179"/>
      <c r="D8" s="179"/>
      <c r="E8" s="179"/>
      <c r="F8" s="163">
        <f>SUM(C8:E8)</f>
        <v>0</v>
      </c>
    </row>
    <row r="9" spans="1:6" ht="15">
      <c r="A9" s="154" t="s">
        <v>21</v>
      </c>
      <c r="B9" s="178"/>
      <c r="C9" s="179"/>
      <c r="D9" s="179"/>
      <c r="E9" s="179"/>
      <c r="F9" s="163">
        <f>SUM(C9:E9)</f>
        <v>0</v>
      </c>
    </row>
    <row r="10" spans="1:6" ht="15.75" thickBot="1">
      <c r="A10" s="160" t="s">
        <v>22</v>
      </c>
      <c r="B10" s="180"/>
      <c r="C10" s="181"/>
      <c r="D10" s="181"/>
      <c r="E10" s="181"/>
      <c r="F10" s="163">
        <f>SUM(C10:E10)</f>
        <v>0</v>
      </c>
    </row>
    <row r="11" spans="1:6" s="472" customFormat="1" ht="15" thickBot="1">
      <c r="A11" s="469" t="s">
        <v>23</v>
      </c>
      <c r="B11" s="161" t="s">
        <v>197</v>
      </c>
      <c r="C11" s="470">
        <f>SUM(C6:C10)</f>
        <v>7471766</v>
      </c>
      <c r="D11" s="470">
        <f>SUM(D6:D10)</f>
        <v>6067550</v>
      </c>
      <c r="E11" s="470">
        <f>SUM(E6:E10)</f>
        <v>5878334</v>
      </c>
      <c r="F11" s="471">
        <f>SUM(F6:F10)</f>
        <v>19417650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3/2019. (III. 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52" customWidth="1"/>
    <col min="2" max="2" width="68.625" style="152" customWidth="1"/>
    <col min="3" max="3" width="19.50390625" style="152" customWidth="1"/>
    <col min="4" max="16384" width="9.375" style="152" customWidth="1"/>
  </cols>
  <sheetData>
    <row r="1" spans="1:3" ht="33" customHeight="1">
      <c r="A1" s="596" t="s">
        <v>556</v>
      </c>
      <c r="B1" s="596"/>
      <c r="C1" s="596"/>
    </row>
    <row r="2" spans="1:4" ht="15.75" customHeight="1" thickBot="1">
      <c r="A2" s="153"/>
      <c r="B2" s="153"/>
      <c r="C2" s="164" t="s">
        <v>589</v>
      </c>
      <c r="D2" s="159"/>
    </row>
    <row r="3" spans="1:3" ht="26.25" customHeight="1" thickBot="1">
      <c r="A3" s="182" t="s">
        <v>16</v>
      </c>
      <c r="B3" s="183" t="s">
        <v>195</v>
      </c>
      <c r="C3" s="184" t="s">
        <v>624</v>
      </c>
    </row>
    <row r="4" spans="1:3" ht="15.75" thickBot="1">
      <c r="A4" s="185" t="s">
        <v>497</v>
      </c>
      <c r="B4" s="186" t="s">
        <v>498</v>
      </c>
      <c r="C4" s="187" t="s">
        <v>499</v>
      </c>
    </row>
    <row r="5" spans="1:3" ht="15">
      <c r="A5" s="188" t="s">
        <v>18</v>
      </c>
      <c r="B5" s="362" t="s">
        <v>508</v>
      </c>
      <c r="C5" s="359">
        <v>41000000</v>
      </c>
    </row>
    <row r="6" spans="1:3" ht="24.75">
      <c r="A6" s="189" t="s">
        <v>19</v>
      </c>
      <c r="B6" s="394" t="s">
        <v>247</v>
      </c>
      <c r="C6" s="360">
        <v>270000</v>
      </c>
    </row>
    <row r="7" spans="1:3" ht="15">
      <c r="A7" s="189" t="s">
        <v>20</v>
      </c>
      <c r="B7" s="395" t="s">
        <v>509</v>
      </c>
      <c r="C7" s="360"/>
    </row>
    <row r="8" spans="1:3" ht="24.75">
      <c r="A8" s="189" t="s">
        <v>21</v>
      </c>
      <c r="B8" s="395" t="s">
        <v>249</v>
      </c>
      <c r="C8" s="360">
        <v>464263000</v>
      </c>
    </row>
    <row r="9" spans="1:3" ht="15">
      <c r="A9" s="190" t="s">
        <v>22</v>
      </c>
      <c r="B9" s="395" t="s">
        <v>248</v>
      </c>
      <c r="C9" s="361">
        <v>330000</v>
      </c>
    </row>
    <row r="10" spans="1:3" ht="15.75" thickBot="1">
      <c r="A10" s="189" t="s">
        <v>23</v>
      </c>
      <c r="B10" s="396" t="s">
        <v>510</v>
      </c>
      <c r="C10" s="360"/>
    </row>
    <row r="11" spans="1:3" ht="15.75" thickBot="1">
      <c r="A11" s="605" t="s">
        <v>198</v>
      </c>
      <c r="B11" s="606"/>
      <c r="C11" s="191">
        <f>SUM(C5:C10)</f>
        <v>505863000</v>
      </c>
    </row>
    <row r="12" spans="1:3" ht="23.25" customHeight="1">
      <c r="A12" s="607" t="s">
        <v>223</v>
      </c>
      <c r="B12" s="607"/>
      <c r="C12" s="60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3/2019. (III. 8.)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B10" sqref="B10"/>
    </sheetView>
  </sheetViews>
  <sheetFormatPr defaultColWidth="9.00390625" defaultRowHeight="12.75"/>
  <cols>
    <col min="1" max="1" width="5.625" style="152" customWidth="1"/>
    <col min="2" max="2" width="66.875" style="152" customWidth="1"/>
    <col min="3" max="3" width="27.00390625" style="152" customWidth="1"/>
    <col min="4" max="16384" width="9.375" style="152" customWidth="1"/>
  </cols>
  <sheetData>
    <row r="1" spans="1:3" ht="33" customHeight="1">
      <c r="A1" s="596" t="s">
        <v>633</v>
      </c>
      <c r="B1" s="596"/>
      <c r="C1" s="596"/>
    </row>
    <row r="2" spans="1:4" ht="15.75" customHeight="1" thickBot="1">
      <c r="A2" s="153"/>
      <c r="B2" s="153"/>
      <c r="C2" s="164" t="s">
        <v>589</v>
      </c>
      <c r="D2" s="159"/>
    </row>
    <row r="3" spans="1:3" ht="26.25" customHeight="1" thickBot="1">
      <c r="A3" s="182" t="s">
        <v>16</v>
      </c>
      <c r="B3" s="183" t="s">
        <v>199</v>
      </c>
      <c r="C3" s="184" t="s">
        <v>222</v>
      </c>
    </row>
    <row r="4" spans="1:3" ht="15.75" thickBot="1">
      <c r="A4" s="185" t="s">
        <v>497</v>
      </c>
      <c r="B4" s="186" t="s">
        <v>498</v>
      </c>
      <c r="C4" s="187" t="s">
        <v>499</v>
      </c>
    </row>
    <row r="5" spans="1:3" ht="15">
      <c r="A5" s="188" t="s">
        <v>18</v>
      </c>
      <c r="B5" s="195"/>
      <c r="C5" s="192"/>
    </row>
    <row r="6" spans="1:3" ht="15">
      <c r="A6" s="189" t="s">
        <v>19</v>
      </c>
      <c r="B6" s="196"/>
      <c r="C6" s="193"/>
    </row>
    <row r="7" spans="1:3" ht="15.75" thickBot="1">
      <c r="A7" s="190" t="s">
        <v>20</v>
      </c>
      <c r="B7" s="197"/>
      <c r="C7" s="194"/>
    </row>
    <row r="8" spans="1:3" s="472" customFormat="1" ht="17.25" customHeight="1" thickBot="1">
      <c r="A8" s="473" t="s">
        <v>21</v>
      </c>
      <c r="B8" s="140" t="s">
        <v>200</v>
      </c>
      <c r="C8" s="19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3/2019. (III. 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Torma Viktória</dc:creator>
  <cp:keywords/>
  <dc:description/>
  <cp:lastModifiedBy>dr. Torma Viktória</cp:lastModifiedBy>
  <cp:lastPrinted>2019-03-20T12:52:02Z</cp:lastPrinted>
  <dcterms:created xsi:type="dcterms:W3CDTF">1999-10-30T10:30:45Z</dcterms:created>
  <dcterms:modified xsi:type="dcterms:W3CDTF">2019-03-21T10:20:00Z</dcterms:modified>
  <cp:category/>
  <cp:version/>
  <cp:contentType/>
  <cp:contentStatus/>
</cp:coreProperties>
</file>