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727" firstSheet="17" activeTab="2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<sst xmlns="http://schemas.openxmlformats.org/spreadsheetml/2006/main" count="5270" uniqueCount="924">
  <si>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</si>
  <si>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</si>
  <si>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</si>
  <si>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</si>
  <si>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</si>
  <si>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</si>
  <si>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</si>
  <si>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</si>
  <si>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</si>
  <si>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</si>
  <si>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</si>
  <si>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</si>
  <si>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</si>
  <si>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</si>
  <si>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</si>
  <si>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</si>
  <si>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</si>
  <si>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</si>
  <si>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</si>
  <si>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</si>
  <si>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</si>
  <si>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</si>
  <si>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</si>
  <si>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</si>
  <si>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</si>
  <si>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</si>
  <si>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</si>
  <si>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</si>
  <si>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</si>
  <si>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</si>
  <si>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</si>
  <si>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</si>
  <si>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</si>
  <si>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</si>
  <si>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</si>
  <si>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</si>
  <si>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</si>
  <si>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</si>
  <si>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</si>
  <si>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</si>
  <si>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</si>
  <si>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</si>
  <si>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</si>
  <si>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</si>
  <si>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</si>
  <si>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</si>
  <si>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</si>
  <si>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</si>
  <si>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</si>
  <si>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</si>
  <si>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</si>
  <si>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</si>
  <si>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</si>
  <si>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</si>
  <si>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</si>
  <si>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</si>
  <si>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</si>
  <si>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</si>
  <si>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</si>
  <si>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</si>
  <si>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</si>
  <si>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</si>
  <si>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</si>
  <si>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</si>
  <si>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</si>
  <si>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</si>
  <si>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</si>
  <si>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</si>
  <si>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</si>
  <si>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</si>
  <si>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</si>
  <si>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</si>
  <si>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</si>
  <si>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</si>
  <si>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</si>
  <si>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</si>
  <si>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</si>
  <si>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</si>
  <si>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</si>
  <si>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</si>
  <si>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</si>
  <si>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</si>
  <si>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</si>
  <si>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</si>
  <si>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</si>
  <si>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</si>
  <si>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</si>
  <si>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</si>
  <si>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</si>
  <si>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</si>
  <si>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</si>
  <si>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</si>
  <si>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</si>
  <si>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</si>
  <si>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</si>
  <si>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</si>
  <si>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</si>
  <si>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</si>
  <si>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</si>
  <si>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</si>
  <si>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</si>
  <si>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</si>
  <si>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</si>
  <si>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</si>
  <si>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</si>
  <si>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</si>
  <si>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</si>
  <si>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</si>
  <si>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</si>
  <si>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</si>
  <si>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</si>
  <si>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</si>
  <si>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</si>
  <si>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</si>
  <si>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</si>
  <si>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</si>
  <si>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</si>
  <si>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</si>
  <si>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</si>
  <si>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</si>
  <si>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</si>
  <si>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</si>
  <si>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</si>
  <si>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</si>
  <si>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</si>
  <si>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</si>
  <si>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</si>
  <si>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</si>
  <si>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</si>
  <si>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</si>
  <si>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</si>
  <si>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</si>
  <si>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</si>
  <si>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</si>
  <si>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</si>
  <si>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</si>
  <si>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</si>
  <si>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</si>
  <si>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</si>
  <si>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</si>
  <si>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</si>
  <si>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</si>
  <si>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</si>
  <si>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</si>
  <si>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</si>
  <si>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</si>
  <si>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</si>
  <si>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</si>
  <si>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</si>
  <si>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</si>
  <si>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</si>
  <si>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</si>
  <si>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</si>
  <si>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</si>
  <si>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</si>
  <si>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</si>
  <si>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</si>
  <si>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</si>
  <si>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</si>
  <si>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</si>
  <si>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</si>
  <si>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</si>
  <si>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</si>
  <si>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</si>
  <si>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</si>
  <si>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</si>
  <si>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</si>
  <si>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</si>
  <si>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</si>
  <si>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</si>
  <si>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</si>
  <si>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</si>
  <si>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</si>
  <si>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</si>
  <si>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</si>
  <si>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</si>
  <si>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</si>
  <si>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</si>
  <si>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</si>
  <si>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</si>
  <si>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</si>
  <si>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</si>
  <si>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</si>
  <si>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</si>
  <si>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</si>
  <si>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</si>
  <si>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</si>
  <si>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</si>
  <si>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</si>
  <si>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</si>
  <si>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</si>
  <si>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</si>
  <si>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</si>
  <si>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</si>
  <si>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</si>
  <si>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</si>
  <si>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</si>
  <si>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</si>
  <si>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</si>
  <si>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</si>
  <si>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</si>
  <si>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</si>
  <si>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</si>
  <si>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</si>
  <si>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</si>
  <si>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</si>
  <si>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</si>
  <si>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</si>
  <si>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</si>
  <si>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</si>
  <si>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</si>
  <si>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</si>
  <si>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</si>
  <si>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</si>
  <si>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</si>
  <si>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</si>
  <si>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</si>
  <si>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</si>
  <si>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</si>
  <si>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</si>
  <si>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</si>
  <si>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</si>
  <si>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</si>
  <si>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</si>
  <si>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</si>
  <si>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</si>
  <si>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</si>
  <si>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</si>
  <si>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</si>
  <si>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</si>
  <si>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</si>
  <si>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</si>
  <si>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</si>
  <si>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</si>
  <si>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</si>
  <si>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</si>
  <si>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</si>
  <si>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</si>
  <si>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</si>
  <si>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</si>
  <si>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</si>
  <si>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</si>
  <si>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</si>
  <si>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</si>
  <si>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</si>
  <si>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</si>
  <si>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</si>
  <si>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</si>
  <si>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</si>
  <si>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</si>
  <si>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</si>
  <si>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</si>
  <si>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</si>
  <si>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</si>
  <si>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</si>
  <si>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</si>
  <si>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</si>
  <si>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</si>
  <si>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</si>
  <si>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</si>
  <si>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</si>
  <si>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</si>
  <si>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</si>
  <si>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</si>
  <si>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</si>
  <si>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</si>
  <si>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</si>
  <si>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</si>
  <si>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</si>
  <si>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</si>
  <si>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</si>
  <si>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</si>
  <si>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</si>
  <si>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</si>
  <si>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</si>
  <si>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</si>
  <si>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</si>
  <si>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</si>
  <si>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</si>
  <si>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</si>
  <si>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</si>
  <si>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</si>
  <si>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</si>
  <si>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</si>
  <si>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</si>
  <si>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</si>
  <si>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</si>
  <si>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</si>
  <si>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</si>
  <si>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</si>
  <si>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</si>
  <si>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</si>
  <si>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</si>
  <si>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</si>
  <si>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</si>
  <si>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</si>
  <si>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</si>
  <si>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</si>
  <si>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</si>
  <si>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</si>
  <si>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</si>
  <si>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</si>
  <si>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</si>
  <si>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</si>
  <si>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</si>
  <si>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</si>
  <si>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</si>
  <si>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</si>
  <si>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</si>
  <si>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</si>
  <si>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</si>
  <si>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</si>
  <si>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</si>
  <si>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</si>
  <si>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</si>
  <si>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</si>
  <si>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</si>
  <si>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</si>
  <si>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</si>
  <si>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</si>
  <si>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</si>
  <si>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</si>
  <si>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</si>
  <si>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</si>
  <si>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</si>
  <si>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</si>
  <si>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</si>
  <si>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</si>
  <si>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</si>
  <si>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</si>
  <si>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</si>
  <si>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</si>
  <si>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</si>
  <si>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</si>
  <si>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</si>
  <si>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</si>
  <si>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</si>
  <si>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</si>
  <si>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</si>
  <si>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</si>
  <si>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</si>
  <si>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</si>
  <si>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</si>
  <si>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</si>
  <si>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</si>
  <si>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</si>
  <si>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</si>
  <si>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</si>
  <si>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</si>
  <si>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</si>
  <si>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</si>
  <si>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</si>
  <si>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</si>
  <si>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</si>
  <si>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</si>
  <si>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</si>
  <si>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</si>
  <si>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</si>
  <si>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</si>
  <si>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</si>
  <si>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</si>
  <si>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</si>
  <si>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</si>
  <si>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</si>
  <si>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</si>
  <si>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</si>
  <si>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</si>
  <si>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</si>
  <si>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</si>
  <si>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</si>
  <si>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</si>
  <si>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</si>
  <si>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</si>
  <si>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</si>
  <si>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</si>
  <si>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</si>
  <si>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</si>
  <si>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</si>
  <si>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</si>
  <si>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</si>
  <si>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</si>
  <si>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</si>
  <si>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</si>
  <si>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</si>
  <si>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</si>
  <si>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</si>
  <si>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</si>
  <si>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</si>
  <si>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</si>
  <si>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</si>
  <si>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</si>
  <si>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</si>
  <si>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</si>
  <si>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</si>
  <si>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</si>
  <si>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</si>
  <si>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</si>
  <si>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</si>
  <si>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</si>
  <si>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</si>
  <si>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</si>
  <si>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</si>
  <si>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</si>
  <si>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</si>
  <si>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</si>
  <si>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</si>
  <si>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</si>
  <si>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</si>
  <si>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</si>
  <si>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</si>
  <si>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</si>
  <si>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</si>
  <si>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</si>
  <si>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</si>
  <si>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</si>
  <si>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</si>
  <si>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</si>
  <si>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</si>
  <si>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</si>
  <si>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</si>
  <si>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</si>
  <si>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</si>
  <si>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</si>
  <si>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</si>
  <si>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</si>
  <si>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</si>
  <si>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</si>
  <si>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</si>
  <si>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</si>
  <si>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</si>
  <si>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</si>
  <si>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</si>
  <si>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</si>
  <si>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</si>
  <si>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</si>
  <si>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</si>
  <si>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</si>
  <si>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</si>
  <si>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</si>
  <si>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</si>
  <si>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</si>
  <si>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</si>
  <si>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</si>
  <si>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</si>
  <si>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</si>
  <si>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</si>
  <si>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</si>
  <si>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</si>
  <si>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</si>
  <si>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</si>
  <si>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</si>
  <si>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</si>
  <si>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</si>
  <si>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</si>
  <si>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</si>
  <si>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</si>
  <si>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</si>
  <si>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</si>
  <si>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</si>
  <si>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</si>
  <si>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</si>
  <si>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</si>
  <si>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</si>
  <si>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</si>
  <si>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</si>
  <si>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</si>
  <si>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</si>
  <si>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</si>
  <si>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</si>
  <si>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</si>
  <si>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</si>
  <si>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</si>
  <si>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</si>
  <si>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</si>
  <si>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</si>
  <si>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</si>
  <si>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</si>
  <si>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</si>
  <si>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</si>
  <si>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</si>
  <si>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</si>
  <si>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</si>
  <si>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</si>
  <si>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</si>
  <si>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</si>
  <si>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</si>
  <si>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</si>
  <si>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</si>
  <si>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</si>
  <si>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</si>
  <si>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</si>
  <si>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</si>
  <si>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</si>
  <si>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</si>
  <si>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</si>
  <si>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</si>
  <si>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</si>
  <si>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</si>
  <si>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</si>
  <si>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</si>
  <si>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</si>
  <si>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</si>
  <si>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</si>
  <si>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</si>
  <si>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</si>
  <si>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</si>
  <si>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</si>
  <si>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</si>
  <si>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</si>
  <si>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</si>
  <si>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</si>
  <si>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</si>
  <si>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</si>
  <si>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</si>
  <si>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</si>
  <si>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</si>
  <si>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</si>
  <si>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</si>
  <si>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</si>
  <si>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</si>
  <si>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</si>
  <si>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</si>
  <si>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</si>
  <si>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</si>
  <si>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</si>
  <si>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</si>
  <si>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</si>
  <si>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</si>
  <si>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</si>
  <si>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</si>
  <si>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</si>
  <si>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</si>
  <si>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</si>
  <si>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</si>
  <si>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</si>
  <si>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</si>
  <si>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</si>
  <si>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</si>
  <si>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</si>
  <si>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</si>
  <si>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</si>
  <si>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</si>
  <si>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</si>
  <si>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</si>
  <si>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</si>
  <si>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</si>
  <si>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</si>
  <si>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</si>
  <si>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</si>
  <si>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</si>
  <si>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</si>
  <si>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</si>
  <si>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</si>
  <si>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</si>
  <si>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</si>
  <si>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</si>
  <si>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</si>
  <si>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</si>
  <si>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</si>
  <si>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</si>
  <si>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</si>
  <si>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</si>
  <si>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</si>
  <si>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</si>
  <si>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</si>
  <si>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</si>
  <si>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</si>
  <si>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</si>
  <si>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</si>
  <si>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</si>
  <si>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</si>
  <si>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</si>
  <si>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</si>
  <si>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</si>
  <si>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</si>
  <si>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</si>
  <si>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</si>
  <si>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</si>
  <si>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</si>
  <si>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</si>
  <si>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</si>
  <si>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</si>
  <si>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</si>
  <si>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</si>
  <si>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</si>
  <si>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</si>
  <si>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</si>
  <si>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</si>
  <si>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</si>
  <si>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</si>
  <si>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</si>
  <si>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</si>
  <si>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</si>
  <si>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</si>
  <si>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</si>
  <si>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</si>
  <si>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</si>
  <si>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</si>
  <si>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</si>
  <si>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</si>
  <si>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</si>
  <si>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</si>
  <si>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</si>
  <si>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</si>
  <si>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</si>
  <si>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</si>
  <si>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</si>
  <si>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</si>
  <si>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</si>
  <si>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</si>
  <si>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</si>
  <si>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</si>
  <si>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</si>
  <si>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</si>
  <si>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</si>
  <si>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</si>
  <si>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</si>
  <si>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</si>
  <si>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</si>
  <si>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</si>
  <si>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</si>
  <si>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</si>
  <si>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</si>
  <si>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</si>
  <si>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</si>
  <si>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</si>
  <si>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</si>
  <si>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</si>
  <si>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</si>
  <si>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</si>
  <si>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</si>
  <si>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</si>
  <si>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</si>
  <si>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</si>
  <si>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</si>
  <si>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</si>
  <si>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</si>
  <si>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</si>
  <si>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</si>
  <si>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</si>
  <si>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</si>
  <si>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</si>
  <si>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</si>
  <si>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</si>
  <si>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</si>
  <si>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</si>
  <si>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</si>
  <si>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</si>
  <si>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</si>
  <si>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</si>
  <si>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</si>
  <si>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</si>
  <si>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</si>
  <si>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</si>
  <si>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</si>
  <si>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</si>
  <si>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</si>
  <si>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</si>
  <si>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</si>
  <si>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</si>
  <si>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</si>
  <si>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</si>
  <si>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</si>
  <si>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</si>
  <si>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</si>
  <si>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</si>
  <si>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</si>
  <si>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</si>
  <si>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</si>
  <si>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</si>
  <si>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</si>
  <si>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</si>
  <si>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</si>
  <si>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</si>
  <si>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</si>
  <si>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</si>
  <si>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</si>
  <si>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</si>
  <si>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</si>
  <si>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</si>
  <si>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</si>
  <si>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</si>
  <si>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</si>
  <si>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</si>
  <si>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</si>
  <si>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</si>
  <si>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</si>
  <si>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</si>
  <si>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</si>
  <si>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</si>
  <si>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</si>
  <si>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</si>
  <si>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</si>
  <si>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</si>
  <si>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</si>
  <si>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</si>
  <si>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</si>
  <si>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</si>
  <si>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</si>
  <si>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</si>
  <si>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</si>
  <si>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</si>
  <si>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</si>
  <si>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</si>
  <si>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</si>
  <si>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</si>
  <si>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</si>
  <si>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</si>
  <si>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</si>
  <si>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</si>
  <si>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</si>
  <si>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</si>
  <si>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</si>
  <si>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</si>
  <si>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</si>
  <si>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</si>
  <si>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</si>
  <si>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</si>
  <si>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</si>
  <si>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</si>
  <si>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</si>
  <si>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</si>
  <si>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</si>
  <si>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</si>
  <si>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</si>
  <si>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</si>
  <si>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</si>
  <si>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</si>
  <si>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</si>
  <si>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</si>
  <si>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</si>
  <si>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</si>
  <si>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</si>
  <si>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</si>
  <si>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</si>
  <si>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</si>
  <si>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</si>
  <si>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</si>
  <si>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</si>
  <si>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</si>
  <si>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</si>
  <si>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</si>
  <si>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</si>
  <si>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</si>
  <si>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</si>
  <si>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</si>
  <si>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</si>
  <si>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</si>
  <si>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</si>
  <si>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</si>
  <si>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</si>
  <si>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</si>
  <si>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</si>
  <si>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</si>
  <si>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</si>
  <si>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</si>
  <si>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</si>
  <si>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</si>
  <si>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</si>
  <si>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</si>
  <si>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</si>
  <si>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</si>
  <si>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</si>
  <si>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</si>
  <si>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</si>
  <si>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</si>
  <si>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</si>
  <si>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</si>
  <si>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</si>
  <si>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</si>
  <si>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</si>
  <si>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</si>
  <si>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</si>
  <si>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</si>
  <si>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</si>
  <si>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</si>
  <si>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</si>
  <si>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</si>
  <si>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</si>
  <si>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</si>
  <si>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</si>
  <si>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</si>
  <si>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</si>
  <si>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</si>
  <si>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</si>
  <si>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</si>
  <si>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</si>
  <si>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</si>
  <si>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</si>
  <si>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</si>
  <si>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</si>
  <si>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</si>
  <si>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</si>
  <si>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</si>
  <si>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</si>
  <si>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</si>
  <si>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</si>
  <si>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</si>
  <si>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</si>
  <si>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</si>
  <si>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</si>
  <si>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</si>
  <si>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</si>
  <si>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</si>
  <si>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</si>
  <si>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</si>
  <si>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</si>
  <si>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</si>
  <si>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</si>
  <si>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</si>
  <si>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</si>
  <si>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</si>
  <si>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</si>
  <si>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</si>
  <si>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</si>
  <si>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</si>
  <si>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</si>
  <si>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</si>
  <si>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</si>
  <si>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</si>
  <si>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</si>
  <si>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</si>
  <si>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</si>
  <si>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</si>
  <si>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</si>
  <si>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</si>
  <si>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</si>
  <si>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</si>
  <si>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</si>
  <si>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</si>
  <si>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</si>
  <si>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</si>
  <si>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</si>
  <si>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</si>
  <si>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</si>
  <si>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</si>
  <si>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</si>
  <si>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</si>
  <si>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</si>
  <si>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</si>
  <si>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</si>
  <si>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</si>
  <si>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</si>
  <si>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</si>
  <si>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</si>
  <si>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</si>
  <si>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</si>
  <si>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</si>
  <si>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</si>
  <si>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</si>
  <si>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</si>
  <si>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</si>
  <si>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</si>
  <si>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</si>
  <si>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</si>
  <si>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</si>
  <si>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</si>
  <si>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</si>
  <si>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</si>
  <si>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</si>
  <si>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</si>
  <si>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</si>
  <si>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Bevételek összesen</t>
  </si>
  <si>
    <t>2018. évi</t>
  </si>
  <si>
    <t>2018. évi költségvetés összevont mérlege</t>
  </si>
  <si>
    <t>2018. évi költségvetés önként vállalt feladatainak mérlege</t>
  </si>
  <si>
    <t>2018. évi költségvetés kötelező feladatainak mérlege</t>
  </si>
  <si>
    <t>2018. évi módosított előirányzat</t>
  </si>
  <si>
    <t>2018. évi teljesítés</t>
  </si>
  <si>
    <t>Összes teljesítés 2018.XII.31-ig</t>
  </si>
  <si>
    <t>Felhasználás 2018.XII.31-ig</t>
  </si>
  <si>
    <t>Teljesítés %-a 2018.XII.31</t>
  </si>
  <si>
    <t>Költségvetési bevételek összesen</t>
  </si>
  <si>
    <t>:</t>
  </si>
  <si>
    <t>2018.XII.31.</t>
  </si>
  <si>
    <t>2020. után</t>
  </si>
  <si>
    <t>2019.</t>
  </si>
  <si>
    <t>2020.</t>
  </si>
  <si>
    <t>Adósság állomány alakulása lejárat, eszközök, bel- és külföldi hitelezők szerinti bontásban 2018. december 31-én")</t>
  </si>
  <si>
    <t>VAGYONKIMUTATÁS 2018.</t>
  </si>
  <si>
    <t>2018.</t>
  </si>
  <si>
    <t>VAGYONKIMUTATÁS az érték nélkül nyilvántartott eszközökről 2018.</t>
  </si>
  <si>
    <t>VAGYONKIMUTATÁS a függő követelésekről és kötelezetettségekről a biztos (jövőbeni) követelésekről 2018.</t>
  </si>
  <si>
    <t>A Rábapatona Község Önkormányzat tulajdonában álló gazdálkodó szervezetek működéséből származó kötelezettségek és részesedések alakulása a 2018 évben</t>
  </si>
  <si>
    <t>8. sz. tájékoztató melléklet a …/2019.(..) sz. önkormányzati rendelthez</t>
  </si>
  <si>
    <t>9. sz. tájékoztató melléklet a …./2019. (…) sz. önkormányzati rendelethez</t>
  </si>
  <si>
    <t xml:space="preserve">Pénzkészlet 2018. január 1-jén: </t>
  </si>
  <si>
    <t>Záró pénzkészlet 2018. december 31.</t>
  </si>
  <si>
    <t>Célhitel utak felújítására</t>
  </si>
  <si>
    <t>ASP projekt</t>
  </si>
  <si>
    <t xml:space="preserve">Ingatlan vásárlás </t>
  </si>
  <si>
    <t>Műfűves pálya  előleg</t>
  </si>
  <si>
    <t>Sportöltöző építés támogatás</t>
  </si>
  <si>
    <t>Kerékpárút építés</t>
  </si>
  <si>
    <t>Lombszívó vásárlása</t>
  </si>
  <si>
    <t>Játszótéri hinta</t>
  </si>
  <si>
    <t>TAO pályázatra</t>
  </si>
  <si>
    <t>Koroncó önkéntes tűzoltók támogatása</t>
  </si>
  <si>
    <t>Működési ktg.</t>
  </si>
  <si>
    <t>Közbiztonsági támogatás Polgárőrség</t>
  </si>
  <si>
    <t>Egyházmegye, Pedagóguskönyv, Állatkert</t>
  </si>
  <si>
    <t>Rákóczi Szövetség</t>
  </si>
  <si>
    <t>Községi belterületi utak  felújítása</t>
  </si>
  <si>
    <t xml:space="preserve">Kamerarendszer bővítése </t>
  </si>
  <si>
    <t>Templom falszigetelés diagnosztikai szakvéleménye</t>
  </si>
  <si>
    <t>2018. évi eredeti előirányzat BEVÉTELEK</t>
  </si>
  <si>
    <t>3. sz. melléklet a 6 /2019. (IV.25.) önkormányzati rendelethez</t>
  </si>
  <si>
    <t>4. sz. melléklet a 6/2019. (IV.25.) sz. önkormnyzati rendelethez</t>
  </si>
  <si>
    <t>5. sz. melléklet a 6/2019. (IV.25.) sz. önkormányzati rendelethez</t>
  </si>
  <si>
    <t>6.1. sz. melléklet a 6/2019 (IV.25.) önkormányzati rendelethez</t>
  </si>
  <si>
    <t>6.2 sz. melléklet a 6/2019. (IV.25.) önkormnyzati rendelethez</t>
  </si>
  <si>
    <t>6.3 melléklet a 6/2019.(IV.25.) önkormányzati rendelethez</t>
  </si>
  <si>
    <t>6.4 sz. melléklet a 6/2019.(IV.25.) önkormányzati rendelethez</t>
  </si>
  <si>
    <t>7.1 sz. melléklet 6/2019.(IV.25.) önkormámyzati rendelethez</t>
  </si>
  <si>
    <t>7.2 sz. melléklet a 6/2019. (IV.25.) önkormányzati rendelethez</t>
  </si>
  <si>
    <t>7.3 sz. melléklet a 6/2019. (IV.25.)  önkormányzati rendelethez</t>
  </si>
  <si>
    <t>7.4 sz. melléklet a 6/2019. (IV.25.) önkormányzati rendelethez</t>
  </si>
  <si>
    <t>8.1 sz. melléklet a 6/2019. (IV.25.) önkormányzati rendelethez</t>
  </si>
  <si>
    <t>8.1.1 sz. mellléklet a 6/2019. (IV.25.) önkormányzati rendelethez</t>
  </si>
  <si>
    <t>8.1.2. sz melléklet a 6 /2019. (IV.25.) önkormányzati rendelethez</t>
  </si>
  <si>
    <t>8.1.3 sz. melléklet a 6/2019. (IV.25.) önkormányzati rendelethez</t>
  </si>
  <si>
    <t>2. sz. tájékoztatótábla a 6/2019. (IV.25.) önkormányzati rendelthez</t>
  </si>
  <si>
    <t>3. tájékoztató melléklet a 6/2019. (IV.25.) önkormányzati rendelethez</t>
  </si>
  <si>
    <t>4. tájékozttó tábla a 6/2019. (IV.25.)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</si>
</sst>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86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66" fontId="4" fillId="0" borderId="19" xfId="0" applyNumberFormat="1" applyFont="1" applyBorder="1" applyAlignment="1">
      <alignment horizontal="right" vertical="center"/>
    </xf>
    <xf numFmtId="173" fontId="28" fillId="0" borderId="36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4" xfId="0" applyNumberFormat="1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4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8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905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2018.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2018.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2018.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2018.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2018.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view="pageLayout" zoomScaleSheetLayoutView="100" workbookViewId="0" topLeftCell="A22">
      <selection activeCell="I14" sqref="I14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763" t="s">
        <v>861</v>
      </c>
      <c r="B1" s="763"/>
      <c r="C1" s="763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57" t="s">
        <v>908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746" t="s">
        <v>50</v>
      </c>
      <c r="M2" s="746"/>
      <c r="N2" s="757"/>
    </row>
    <row r="3" spans="1:14" ht="13.5" thickBot="1">
      <c r="A3" s="754" t="s">
        <v>90</v>
      </c>
      <c r="B3" s="741" t="s">
        <v>182</v>
      </c>
      <c r="C3" s="741"/>
      <c r="D3" s="741"/>
      <c r="E3" s="741"/>
      <c r="F3" s="741"/>
      <c r="G3" s="741"/>
      <c r="H3" s="741"/>
      <c r="I3" s="741"/>
      <c r="J3" s="750" t="s">
        <v>184</v>
      </c>
      <c r="K3" s="750"/>
      <c r="L3" s="750"/>
      <c r="M3" s="750"/>
      <c r="N3" s="757"/>
    </row>
    <row r="4" spans="1:14" ht="15" customHeight="1" thickBot="1">
      <c r="A4" s="755"/>
      <c r="B4" s="748" t="s">
        <v>185</v>
      </c>
      <c r="C4" s="749" t="s">
        <v>186</v>
      </c>
      <c r="D4" s="762" t="s">
        <v>180</v>
      </c>
      <c r="E4" s="762"/>
      <c r="F4" s="762"/>
      <c r="G4" s="762"/>
      <c r="H4" s="762"/>
      <c r="I4" s="762"/>
      <c r="J4" s="751"/>
      <c r="K4" s="751"/>
      <c r="L4" s="751"/>
      <c r="M4" s="751"/>
      <c r="N4" s="757"/>
    </row>
    <row r="5" spans="1:14" ht="21.75" thickBot="1">
      <c r="A5" s="755"/>
      <c r="B5" s="748"/>
      <c r="C5" s="749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751"/>
      <c r="K5" s="751"/>
      <c r="L5" s="751"/>
      <c r="M5" s="751"/>
      <c r="N5" s="757"/>
    </row>
    <row r="6" spans="1:14" ht="42.75" thickBot="1">
      <c r="A6" s="756"/>
      <c r="B6" s="749" t="s">
        <v>181</v>
      </c>
      <c r="C6" s="749"/>
      <c r="D6" s="749" t="s">
        <v>859</v>
      </c>
      <c r="E6" s="749"/>
      <c r="F6" s="749" t="s">
        <v>857</v>
      </c>
      <c r="G6" s="749"/>
      <c r="H6" s="748" t="s">
        <v>860</v>
      </c>
      <c r="I6" s="748"/>
      <c r="J6" s="46"/>
      <c r="K6" s="47"/>
      <c r="L6" s="46" t="s">
        <v>37</v>
      </c>
      <c r="M6" s="47" t="s">
        <v>871</v>
      </c>
      <c r="N6" s="757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508</v>
      </c>
      <c r="G7" s="47" t="s">
        <v>509</v>
      </c>
      <c r="H7" s="46" t="s">
        <v>510</v>
      </c>
      <c r="I7" s="49" t="s">
        <v>511</v>
      </c>
      <c r="J7" s="49" t="s">
        <v>555</v>
      </c>
      <c r="K7" s="49" t="s">
        <v>556</v>
      </c>
      <c r="L7" s="49" t="s">
        <v>557</v>
      </c>
      <c r="M7" s="50" t="s">
        <v>558</v>
      </c>
      <c r="N7" s="757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5">IF((C8&lt;&gt;0),ROUND((L8/C8)*100,1),"")</f>
      </c>
      <c r="N8" s="757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757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37817</v>
      </c>
      <c r="L10" s="57">
        <f t="shared" si="0"/>
        <v>37817</v>
      </c>
      <c r="M10" s="87">
        <f t="shared" si="1"/>
        <v>73.9</v>
      </c>
      <c r="N10" s="757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757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757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757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757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37817</v>
      </c>
      <c r="L15" s="63">
        <f t="shared" si="2"/>
        <v>37817</v>
      </c>
      <c r="M15" s="64">
        <f t="shared" si="1"/>
        <v>73.9</v>
      </c>
      <c r="N15" s="757"/>
    </row>
    <row r="16" spans="1:14" ht="12.75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757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57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757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37817</v>
      </c>
      <c r="L19" s="57">
        <f t="shared" si="3"/>
        <v>37817</v>
      </c>
      <c r="M19" s="87">
        <v>73.9</v>
      </c>
      <c r="N19" s="757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757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757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757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757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37817</v>
      </c>
      <c r="L24" s="63">
        <f t="shared" si="5"/>
        <v>37817</v>
      </c>
      <c r="M24" s="64">
        <v>73.9</v>
      </c>
      <c r="N24" s="757"/>
    </row>
    <row r="25" spans="1:14" ht="12.75">
      <c r="A25" s="747" t="s">
        <v>179</v>
      </c>
      <c r="B25" s="747"/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757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57"/>
    </row>
    <row r="27" spans="1:14" ht="15.75">
      <c r="A27" s="758"/>
      <c r="B27" s="758"/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46" t="s">
        <v>50</v>
      </c>
      <c r="M28" s="746"/>
      <c r="N28" s="757"/>
    </row>
    <row r="29" spans="1:14" ht="21.75" thickBot="1">
      <c r="A29" s="752" t="s">
        <v>97</v>
      </c>
      <c r="B29" s="753"/>
      <c r="C29" s="753"/>
      <c r="D29" s="753"/>
      <c r="E29" s="753"/>
      <c r="F29" s="753"/>
      <c r="G29" s="753"/>
      <c r="H29" s="753"/>
      <c r="I29" s="753"/>
      <c r="J29" s="753"/>
      <c r="K29" s="81" t="s">
        <v>681</v>
      </c>
      <c r="L29" s="81" t="s">
        <v>680</v>
      </c>
      <c r="M29" s="81" t="s">
        <v>184</v>
      </c>
      <c r="N29" s="757"/>
    </row>
    <row r="30" spans="1:14" ht="12.75">
      <c r="A30" s="742"/>
      <c r="B30" s="743"/>
      <c r="C30" s="743"/>
      <c r="D30" s="743"/>
      <c r="E30" s="743"/>
      <c r="F30" s="743"/>
      <c r="G30" s="743"/>
      <c r="H30" s="743"/>
      <c r="I30" s="743"/>
      <c r="J30" s="743"/>
      <c r="K30" s="82"/>
      <c r="L30" s="83"/>
      <c r="M30" s="83"/>
      <c r="N30" s="757"/>
    </row>
    <row r="31" spans="1:14" ht="13.5" thickBot="1">
      <c r="A31" s="759"/>
      <c r="B31" s="760"/>
      <c r="C31" s="760"/>
      <c r="D31" s="760"/>
      <c r="E31" s="760"/>
      <c r="F31" s="760"/>
      <c r="G31" s="760"/>
      <c r="H31" s="760"/>
      <c r="I31" s="760"/>
      <c r="J31" s="760"/>
      <c r="K31" s="84"/>
      <c r="L31" s="78"/>
      <c r="M31" s="78"/>
      <c r="N31" s="757"/>
    </row>
    <row r="32" spans="1:14" ht="13.5" thickBot="1">
      <c r="A32" s="744" t="s">
        <v>38</v>
      </c>
      <c r="B32" s="745"/>
      <c r="C32" s="745"/>
      <c r="D32" s="745"/>
      <c r="E32" s="745"/>
      <c r="F32" s="745"/>
      <c r="G32" s="745"/>
      <c r="H32" s="745"/>
      <c r="I32" s="745"/>
      <c r="J32" s="745"/>
      <c r="K32" s="85">
        <f>SUM(K30:K31)</f>
        <v>0</v>
      </c>
      <c r="L32" s="85">
        <f>SUM(L30:L31)</f>
        <v>0</v>
      </c>
      <c r="M32" s="85">
        <f>SUM(M30:M31)</f>
        <v>0</v>
      </c>
      <c r="N32" s="757"/>
    </row>
    <row r="33" ht="12.75">
      <c r="N33" s="757"/>
    </row>
  </sheetData>
  <sheetProtection/>
  <mergeCells count="21">
    <mergeCell ref="N1:N33"/>
    <mergeCell ref="A27:M27"/>
    <mergeCell ref="A31:J31"/>
    <mergeCell ref="B6:C6"/>
    <mergeCell ref="D1:M1"/>
    <mergeCell ref="D4:I4"/>
    <mergeCell ref="F6:G6"/>
    <mergeCell ref="D6:E6"/>
    <mergeCell ref="A1:C1"/>
    <mergeCell ref="L2:M2"/>
    <mergeCell ref="C4:C5"/>
    <mergeCell ref="J3:M5"/>
    <mergeCell ref="A29:J29"/>
    <mergeCell ref="A3:A6"/>
    <mergeCell ref="H6:I6"/>
    <mergeCell ref="B3:I3"/>
    <mergeCell ref="A30:J30"/>
    <mergeCell ref="A32:J32"/>
    <mergeCell ref="L28:M28"/>
    <mergeCell ref="A25:M25"/>
    <mergeCell ref="B4:B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79">
      <selection activeCell="C4" sqref="C4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773" t="s">
        <v>909</v>
      </c>
      <c r="D1" s="774"/>
      <c r="E1" s="774"/>
      <c r="F1" s="633"/>
    </row>
    <row r="2" spans="1:6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  <c r="F2" s="634"/>
    </row>
    <row r="3" spans="1:6" s="524" customFormat="1" ht="24.75" thickBot="1">
      <c r="A3" s="522" t="s">
        <v>560</v>
      </c>
      <c r="B3" s="767" t="s">
        <v>559</v>
      </c>
      <c r="C3" s="768"/>
      <c r="D3" s="769"/>
      <c r="E3" s="474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/>
      <c r="B7" s="765"/>
      <c r="C7" s="765"/>
      <c r="D7" s="765"/>
      <c r="E7" s="766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122533</v>
      </c>
      <c r="D8" s="373">
        <v>127568</v>
      </c>
      <c r="E8" s="373">
        <v>127568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49257</v>
      </c>
      <c r="D9" s="492">
        <v>49297</v>
      </c>
      <c r="E9" s="492">
        <v>49297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40923</v>
      </c>
      <c r="D10" s="491">
        <v>40923</v>
      </c>
      <c r="E10" s="491">
        <v>40923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28952</v>
      </c>
      <c r="D11" s="491">
        <v>27875</v>
      </c>
      <c r="E11" s="491">
        <v>27875</v>
      </c>
      <c r="F11" s="636" t="s">
        <v>746</v>
      </c>
    </row>
    <row r="12" spans="1:6" s="527" customFormat="1" ht="12" customHeight="1">
      <c r="A12" s="511" t="s">
        <v>856</v>
      </c>
      <c r="B12" s="390" t="s">
        <v>316</v>
      </c>
      <c r="C12" s="491">
        <v>3117</v>
      </c>
      <c r="D12" s="491">
        <v>3117</v>
      </c>
      <c r="E12" s="491">
        <v>3117</v>
      </c>
      <c r="F12" s="636"/>
    </row>
    <row r="13" spans="1:6" s="527" customFormat="1" ht="12" customHeight="1">
      <c r="A13" s="511" t="s">
        <v>81</v>
      </c>
      <c r="B13" s="390" t="s">
        <v>846</v>
      </c>
      <c r="C13" s="491">
        <v>284</v>
      </c>
      <c r="D13" s="491">
        <v>5741</v>
      </c>
      <c r="E13" s="491">
        <v>5741</v>
      </c>
      <c r="F13" s="636"/>
    </row>
    <row r="14" spans="1:6" s="527" customFormat="1" ht="12" customHeight="1" thickBot="1">
      <c r="A14" s="511" t="s">
        <v>848</v>
      </c>
      <c r="B14" s="390" t="s">
        <v>847</v>
      </c>
      <c r="C14" s="491">
        <v>0</v>
      </c>
      <c r="D14" s="491">
        <v>615</v>
      </c>
      <c r="E14" s="491">
        <v>615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8555</v>
      </c>
      <c r="D15" s="373">
        <v>8555</v>
      </c>
      <c r="E15" s="362">
        <v>9888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8555</v>
      </c>
      <c r="D20" s="491">
        <v>8555</v>
      </c>
      <c r="E20" s="363">
        <v>9888</v>
      </c>
      <c r="F20" s="636" t="s">
        <v>755</v>
      </c>
    </row>
    <row r="21" spans="1:6" s="527" customFormat="1" ht="12" customHeight="1" thickBot="1">
      <c r="A21" s="512" t="s">
        <v>86</v>
      </c>
      <c r="B21" s="37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v>12741</v>
      </c>
      <c r="D22" s="373">
        <v>12742</v>
      </c>
      <c r="E22" s="362">
        <v>12742</v>
      </c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>
        <v>12741</v>
      </c>
      <c r="D23" s="492">
        <v>12742</v>
      </c>
      <c r="E23" s="364">
        <v>12742</v>
      </c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62500</v>
      </c>
      <c r="D29" s="494">
        <v>62500</v>
      </c>
      <c r="E29" s="395">
        <v>82238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>
        <v>53000</v>
      </c>
      <c r="D30" s="639">
        <v>53000</v>
      </c>
      <c r="E30" s="396">
        <v>69331</v>
      </c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8115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45000</v>
      </c>
      <c r="D32" s="491">
        <v>45000</v>
      </c>
      <c r="E32" s="363">
        <v>61216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9500</v>
      </c>
      <c r="D33" s="491">
        <v>9500</v>
      </c>
      <c r="E33" s="363">
        <v>10098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2809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11654</v>
      </c>
      <c r="D36" s="373">
        <v>11112</v>
      </c>
      <c r="E36" s="362">
        <v>13470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4</v>
      </c>
      <c r="E38" s="363">
        <v>4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/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6080</v>
      </c>
      <c r="D40" s="491">
        <v>6080</v>
      </c>
      <c r="E40" s="363">
        <v>4131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4308</v>
      </c>
      <c r="D41" s="491">
        <v>3737</v>
      </c>
      <c r="E41" s="363">
        <v>3703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1266</v>
      </c>
      <c r="D42" s="491">
        <v>1291</v>
      </c>
      <c r="E42" s="363">
        <v>1282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>
        <v>1103</v>
      </c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>
        <v>2660</v>
      </c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152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435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>
        <v>0</v>
      </c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>
        <v>0</v>
      </c>
      <c r="E50" s="366">
        <v>0</v>
      </c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/>
      <c r="D53" s="373"/>
      <c r="E53" s="362">
        <v>1077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/>
      <c r="D56" s="491"/>
      <c r="E56" s="363">
        <v>1077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>
        <v>18</v>
      </c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>
        <v>18</v>
      </c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217983</v>
      </c>
      <c r="D63" s="494">
        <v>222477</v>
      </c>
      <c r="E63" s="395">
        <v>247001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>
        <v>164000</v>
      </c>
      <c r="D64" s="373">
        <v>164000</v>
      </c>
      <c r="E64" s="362">
        <v>150000</v>
      </c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>
        <v>150000</v>
      </c>
      <c r="D65" s="640">
        <v>150000</v>
      </c>
      <c r="E65" s="366">
        <v>150000</v>
      </c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>
        <v>14000</v>
      </c>
      <c r="D66" s="640">
        <v>14000</v>
      </c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>
        <v>70021</v>
      </c>
      <c r="D68" s="373">
        <v>70021</v>
      </c>
      <c r="E68" s="362">
        <v>70021</v>
      </c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>
        <v>70021</v>
      </c>
      <c r="D71" s="640">
        <v>70021</v>
      </c>
      <c r="E71" s="366">
        <v>70021</v>
      </c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>
        <v>56658</v>
      </c>
      <c r="D73" s="373">
        <v>56658</v>
      </c>
      <c r="E73" s="362">
        <v>56658</v>
      </c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>
        <v>56658</v>
      </c>
      <c r="D74" s="640">
        <v>56658</v>
      </c>
      <c r="E74" s="366">
        <v>56658</v>
      </c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>
        <v>4296</v>
      </c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383"/>
      <c r="D77" s="383"/>
      <c r="E77" s="366">
        <v>4296</v>
      </c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383"/>
      <c r="D78" s="383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383"/>
      <c r="D79" s="383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9"/>
      <c r="D80" s="379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383"/>
      <c r="D81" s="383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383"/>
      <c r="D82" s="383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383"/>
      <c r="D83" s="383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383"/>
      <c r="D84" s="383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403"/>
      <c r="D85" s="40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844</v>
      </c>
      <c r="C86" s="385">
        <v>290679</v>
      </c>
      <c r="D86" s="385">
        <v>290679</v>
      </c>
      <c r="E86" s="395">
        <v>280975</v>
      </c>
      <c r="F86" s="636" t="s">
        <v>821</v>
      </c>
    </row>
    <row r="87" spans="1:6" s="527" customFormat="1" ht="12" customHeight="1" thickBot="1">
      <c r="A87" s="517" t="s">
        <v>426</v>
      </c>
      <c r="B87" s="508" t="s">
        <v>845</v>
      </c>
      <c r="C87" s="385">
        <v>508662</v>
      </c>
      <c r="D87" s="385">
        <v>513156</v>
      </c>
      <c r="E87" s="395">
        <v>527976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764"/>
      <c r="B90" s="765"/>
      <c r="C90" s="765"/>
      <c r="D90" s="765"/>
      <c r="E90" s="766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91512</v>
      </c>
      <c r="D91" s="489">
        <v>115344</v>
      </c>
      <c r="E91" s="489">
        <v>110028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27212</v>
      </c>
      <c r="D92" s="490">
        <v>27464</v>
      </c>
      <c r="E92" s="490">
        <v>26654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5588</v>
      </c>
      <c r="D93" s="491">
        <v>5780</v>
      </c>
      <c r="E93" s="491">
        <v>5770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46341</v>
      </c>
      <c r="D94" s="493">
        <v>64481</v>
      </c>
      <c r="E94" s="493">
        <v>63379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9270</v>
      </c>
      <c r="D95" s="493">
        <v>6752</v>
      </c>
      <c r="E95" s="493">
        <v>3706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3101</v>
      </c>
      <c r="D96" s="493">
        <v>10867</v>
      </c>
      <c r="E96" s="493">
        <v>10519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36</v>
      </c>
      <c r="E101" s="493">
        <v>26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3101</v>
      </c>
      <c r="D106" s="495">
        <v>10831</v>
      </c>
      <c r="E106" s="495">
        <v>10493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>
        <v>296913</v>
      </c>
      <c r="D107" s="373">
        <v>259818</v>
      </c>
      <c r="E107" s="373">
        <v>259794</v>
      </c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>
        <v>72359</v>
      </c>
      <c r="D108" s="492">
        <v>57255</v>
      </c>
      <c r="E108" s="492">
        <v>57255</v>
      </c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>
        <v>224530</v>
      </c>
      <c r="D110" s="491">
        <v>202539</v>
      </c>
      <c r="E110" s="491">
        <v>202539</v>
      </c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>
        <v>24</v>
      </c>
      <c r="D112" s="363">
        <v>24</v>
      </c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>
        <v>24</v>
      </c>
      <c r="D116" s="363">
        <v>24</v>
      </c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7814</v>
      </c>
      <c r="D121" s="373">
        <v>44796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7814</v>
      </c>
      <c r="D122" s="492">
        <v>44796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396239</v>
      </c>
      <c r="D124" s="373">
        <v>419958</v>
      </c>
      <c r="E124" s="373">
        <v>369822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v>19350</v>
      </c>
      <c r="D125" s="373">
        <v>5350</v>
      </c>
      <c r="E125" s="373">
        <v>5350</v>
      </c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>
        <v>5350</v>
      </c>
      <c r="D126" s="363">
        <v>5350</v>
      </c>
      <c r="E126" s="363">
        <v>5350</v>
      </c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>
        <v>14000</v>
      </c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/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93073</v>
      </c>
      <c r="D134" s="494">
        <v>87848</v>
      </c>
      <c r="E134" s="494">
        <v>87848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4344</v>
      </c>
      <c r="D136" s="363">
        <v>4344</v>
      </c>
      <c r="E136" s="363">
        <v>4344</v>
      </c>
      <c r="F136" s="638" t="s">
        <v>788</v>
      </c>
    </row>
    <row r="137" spans="1:6" s="310" customFormat="1" ht="12" customHeight="1">
      <c r="A137" s="510" t="s">
        <v>371</v>
      </c>
      <c r="B137" s="336" t="s">
        <v>683</v>
      </c>
      <c r="C137" s="363">
        <v>88729</v>
      </c>
      <c r="D137" s="363">
        <v>83504</v>
      </c>
      <c r="E137" s="363">
        <v>83504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/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 t="s">
        <v>478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v>112423</v>
      </c>
      <c r="D145" s="509">
        <v>93198</v>
      </c>
      <c r="E145" s="509">
        <v>93198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508662</v>
      </c>
      <c r="D146" s="509">
        <v>513156</v>
      </c>
      <c r="E146" s="509">
        <v>463020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3</v>
      </c>
      <c r="E149" s="102">
        <v>3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B5" sqref="B5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775" t="s">
        <v>910</v>
      </c>
      <c r="D1" s="774"/>
      <c r="E1" s="774"/>
      <c r="F1" s="633"/>
    </row>
    <row r="2" spans="1:6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  <c r="F2" s="634"/>
    </row>
    <row r="3" spans="1:6" s="524" customFormat="1" ht="24.75" thickBot="1">
      <c r="A3" s="522" t="s">
        <v>560</v>
      </c>
      <c r="B3" s="767" t="s">
        <v>686</v>
      </c>
      <c r="C3" s="768"/>
      <c r="D3" s="769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122533</v>
      </c>
      <c r="D8" s="373">
        <v>127568</v>
      </c>
      <c r="E8" s="373">
        <v>127568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49257</v>
      </c>
      <c r="D9" s="492">
        <v>49297</v>
      </c>
      <c r="E9" s="492">
        <v>49297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40923</v>
      </c>
      <c r="D10" s="491">
        <v>40923</v>
      </c>
      <c r="E10" s="491">
        <v>40923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28952</v>
      </c>
      <c r="D11" s="491">
        <v>27875</v>
      </c>
      <c r="E11" s="491">
        <v>27875</v>
      </c>
      <c r="F11" s="636" t="s">
        <v>746</v>
      </c>
    </row>
    <row r="12" spans="1:6" s="527" customFormat="1" ht="12" customHeight="1">
      <c r="A12" s="511" t="s">
        <v>856</v>
      </c>
      <c r="B12" s="390" t="s">
        <v>316</v>
      </c>
      <c r="C12" s="491">
        <v>3117</v>
      </c>
      <c r="D12" s="491">
        <v>3117</v>
      </c>
      <c r="E12" s="491">
        <v>3117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>
        <v>284</v>
      </c>
      <c r="D13" s="491">
        <v>5741</v>
      </c>
      <c r="E13" s="491">
        <v>5741</v>
      </c>
      <c r="F13" s="636"/>
    </row>
    <row r="14" spans="1:6" s="527" customFormat="1" ht="12" customHeight="1" thickBot="1">
      <c r="A14" s="511" t="s">
        <v>848</v>
      </c>
      <c r="B14" s="390" t="s">
        <v>855</v>
      </c>
      <c r="C14" s="491">
        <v>0</v>
      </c>
      <c r="D14" s="491">
        <v>615</v>
      </c>
      <c r="E14" s="491">
        <v>615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8555</v>
      </c>
      <c r="D15" s="373">
        <v>8555</v>
      </c>
      <c r="E15" s="362">
        <v>9888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8555</v>
      </c>
      <c r="D20" s="491">
        <v>8555</v>
      </c>
      <c r="E20" s="363">
        <v>9888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62500</v>
      </c>
      <c r="D29" s="494">
        <v>62500</v>
      </c>
      <c r="E29" s="395">
        <v>82238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8115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45000</v>
      </c>
      <c r="D32" s="491">
        <v>45000</v>
      </c>
      <c r="E32" s="363">
        <v>61216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9500</v>
      </c>
      <c r="D33" s="491">
        <v>9500</v>
      </c>
      <c r="E33" s="363">
        <v>10098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2809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11654</v>
      </c>
      <c r="D36" s="373">
        <v>11112</v>
      </c>
      <c r="E36" s="362">
        <v>13470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4</v>
      </c>
      <c r="E38" s="363">
        <v>4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/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6080</v>
      </c>
      <c r="D40" s="491">
        <v>6080</v>
      </c>
      <c r="E40" s="363">
        <v>4131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4308</v>
      </c>
      <c r="D41" s="491">
        <v>3737</v>
      </c>
      <c r="E41" s="363">
        <v>3703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1266</v>
      </c>
      <c r="D42" s="491">
        <v>1291</v>
      </c>
      <c r="E42" s="363">
        <v>1282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>
        <v>1103</v>
      </c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>
        <v>2660</v>
      </c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152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435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/>
      <c r="D53" s="373"/>
      <c r="E53" s="362">
        <v>1077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/>
      <c r="D56" s="491"/>
      <c r="E56" s="363">
        <v>1077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>
        <v>18</v>
      </c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>
        <v>18</v>
      </c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205242</v>
      </c>
      <c r="D63" s="494">
        <v>209735</v>
      </c>
      <c r="E63" s="395">
        <v>234259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>
        <v>4296</v>
      </c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>
        <v>4296</v>
      </c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>
        <v>4296</v>
      </c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205242</v>
      </c>
      <c r="D87" s="494">
        <v>209735</v>
      </c>
      <c r="E87" s="395">
        <v>238555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764" t="s">
        <v>43</v>
      </c>
      <c r="B90" s="765"/>
      <c r="C90" s="765"/>
      <c r="D90" s="765"/>
      <c r="E90" s="766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91512</v>
      </c>
      <c r="D91" s="489">
        <v>115344</v>
      </c>
      <c r="E91" s="489">
        <v>110028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27212</v>
      </c>
      <c r="D92" s="490">
        <v>27464</v>
      </c>
      <c r="E92" s="490">
        <v>26654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5588</v>
      </c>
      <c r="D93" s="491">
        <v>5780</v>
      </c>
      <c r="E93" s="491">
        <v>5770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46341</v>
      </c>
      <c r="D94" s="493">
        <v>64481</v>
      </c>
      <c r="E94" s="493">
        <v>63379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9270</v>
      </c>
      <c r="D95" s="493">
        <v>6752</v>
      </c>
      <c r="E95" s="493">
        <v>3706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3101</v>
      </c>
      <c r="D96" s="493">
        <v>10831</v>
      </c>
      <c r="E96" s="493">
        <v>10493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/>
      <c r="E101" s="493"/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/>
      <c r="D106" s="495">
        <v>36</v>
      </c>
      <c r="E106" s="495">
        <v>26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7814</v>
      </c>
      <c r="D121" s="373">
        <v>44796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7814</v>
      </c>
      <c r="D122" s="492">
        <v>44796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99326</v>
      </c>
      <c r="D124" s="373">
        <v>160140</v>
      </c>
      <c r="E124" s="373">
        <v>110028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93073</v>
      </c>
      <c r="D134" s="494">
        <v>87848</v>
      </c>
      <c r="E134" s="494">
        <v>87848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4344</v>
      </c>
      <c r="D136" s="363">
        <v>4344</v>
      </c>
      <c r="E136" s="363">
        <v>4344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88729</v>
      </c>
      <c r="D137" s="363">
        <v>83504</v>
      </c>
      <c r="E137" s="363">
        <v>83504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93073</v>
      </c>
      <c r="D145" s="509">
        <f>+D125+D129+D134+D140</f>
        <v>87848</v>
      </c>
      <c r="E145" s="509">
        <v>87848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f>+C124+C145</f>
        <v>192399</v>
      </c>
      <c r="D146" s="509">
        <f>+D124+D145</f>
        <v>247988</v>
      </c>
      <c r="E146" s="509">
        <v>197876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776" t="s">
        <v>911</v>
      </c>
      <c r="D1" s="777"/>
      <c r="E1" s="777"/>
    </row>
    <row r="2" spans="1:5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</row>
    <row r="3" spans="1:5" s="524" customFormat="1" ht="24.75" thickBot="1">
      <c r="A3" s="522" t="s">
        <v>560</v>
      </c>
      <c r="B3" s="767" t="s">
        <v>688</v>
      </c>
      <c r="C3" s="768"/>
      <c r="D3" s="769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/>
      <c r="D22" s="373"/>
      <c r="E22" s="373"/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/>
      <c r="D27" s="491"/>
      <c r="E27" s="491"/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/>
      <c r="D47" s="373"/>
      <c r="E47" s="373"/>
    </row>
    <row r="48" spans="1:5" s="527" customFormat="1" ht="12" customHeight="1">
      <c r="A48" s="510" t="s">
        <v>65</v>
      </c>
      <c r="B48" s="389" t="s">
        <v>360</v>
      </c>
      <c r="C48" s="642"/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/>
      <c r="E49" s="640"/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>
        <v>12741</v>
      </c>
      <c r="D58" s="373">
        <v>12742</v>
      </c>
      <c r="E58" s="373">
        <v>12742</v>
      </c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>
        <v>12741</v>
      </c>
      <c r="D61" s="640">
        <v>12742</v>
      </c>
      <c r="E61" s="640">
        <v>12742</v>
      </c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12741</v>
      </c>
      <c r="D63" s="494">
        <v>12742</v>
      </c>
      <c r="E63" s="494">
        <v>12742</v>
      </c>
    </row>
    <row r="64" spans="1:5" s="527" customFormat="1" ht="12" customHeight="1" thickBot="1">
      <c r="A64" s="513" t="s">
        <v>561</v>
      </c>
      <c r="B64" s="369" t="s">
        <v>383</v>
      </c>
      <c r="C64" s="373">
        <v>164000</v>
      </c>
      <c r="D64" s="373">
        <v>164000</v>
      </c>
      <c r="E64" s="373">
        <v>150000</v>
      </c>
    </row>
    <row r="65" spans="1:5" s="527" customFormat="1" ht="12" customHeight="1">
      <c r="A65" s="510" t="s">
        <v>384</v>
      </c>
      <c r="B65" s="389" t="s">
        <v>385</v>
      </c>
      <c r="C65" s="640">
        <v>150000</v>
      </c>
      <c r="D65" s="640">
        <v>150000</v>
      </c>
      <c r="E65" s="640">
        <v>150000</v>
      </c>
    </row>
    <row r="66" spans="1:5" s="527" customFormat="1" ht="12" customHeight="1">
      <c r="A66" s="511" t="s">
        <v>386</v>
      </c>
      <c r="B66" s="390" t="s">
        <v>387</v>
      </c>
      <c r="C66" s="640">
        <v>14000</v>
      </c>
      <c r="D66" s="640">
        <v>14000</v>
      </c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>
        <v>70021</v>
      </c>
      <c r="D68" s="373">
        <v>70021</v>
      </c>
      <c r="E68" s="373">
        <v>70021</v>
      </c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>
        <v>70021</v>
      </c>
      <c r="D71" s="640">
        <v>70021</v>
      </c>
      <c r="E71" s="640">
        <v>70021</v>
      </c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56658</v>
      </c>
      <c r="D73" s="373">
        <v>56658</v>
      </c>
      <c r="E73" s="373">
        <v>56658</v>
      </c>
    </row>
    <row r="74" spans="1:5" s="527" customFormat="1" ht="12" customHeight="1">
      <c r="A74" s="510" t="s">
        <v>400</v>
      </c>
      <c r="B74" s="389" t="s">
        <v>401</v>
      </c>
      <c r="C74" s="640">
        <v>56658</v>
      </c>
      <c r="D74" s="640">
        <v>56658</v>
      </c>
      <c r="E74" s="640">
        <v>56658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290679</v>
      </c>
      <c r="D86" s="494">
        <f>+D64+D68+D73+D76+D80+D85</f>
        <v>290679</v>
      </c>
      <c r="E86" s="494">
        <f>+E64+E68+E73+E76+E80+E85</f>
        <v>276679</v>
      </c>
    </row>
    <row r="87" spans="1:5" s="527" customFormat="1" ht="12" customHeight="1" thickBot="1">
      <c r="A87" s="517" t="s">
        <v>426</v>
      </c>
      <c r="B87" s="508" t="s">
        <v>562</v>
      </c>
      <c r="C87" s="494">
        <f>+C63+C86</f>
        <v>303420</v>
      </c>
      <c r="D87" s="494">
        <v>303421</v>
      </c>
      <c r="E87" s="494">
        <v>289421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764" t="s">
        <v>43</v>
      </c>
      <c r="B90" s="765"/>
      <c r="C90" s="765"/>
      <c r="D90" s="765"/>
      <c r="E90" s="766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296913</v>
      </c>
      <c r="D107" s="373">
        <v>259818</v>
      </c>
      <c r="E107" s="373">
        <v>259794</v>
      </c>
    </row>
    <row r="108" spans="1:5" ht="12" customHeight="1">
      <c r="A108" s="510" t="s">
        <v>75</v>
      </c>
      <c r="B108" s="335" t="s">
        <v>155</v>
      </c>
      <c r="C108" s="492">
        <v>72359</v>
      </c>
      <c r="D108" s="492">
        <v>57255</v>
      </c>
      <c r="E108" s="492">
        <v>57255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224530</v>
      </c>
      <c r="D110" s="491">
        <v>202539</v>
      </c>
      <c r="E110" s="491">
        <v>202539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>
        <v>24</v>
      </c>
      <c r="D112" s="363">
        <v>24</v>
      </c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>
        <v>24</v>
      </c>
      <c r="D116" s="363">
        <v>24</v>
      </c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296913</v>
      </c>
      <c r="D124" s="373">
        <f>+D91+D107+D121</f>
        <v>259818</v>
      </c>
      <c r="E124" s="373">
        <f>+E91+E107+E121</f>
        <v>259794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19350</v>
      </c>
      <c r="D125" s="373">
        <f>+D126+D127+D128</f>
        <v>5350</v>
      </c>
      <c r="E125" s="373">
        <f>+E126+E127+E128</f>
        <v>5350</v>
      </c>
    </row>
    <row r="126" spans="1:5" ht="12" customHeight="1">
      <c r="A126" s="510" t="s">
        <v>62</v>
      </c>
      <c r="B126" s="336" t="s">
        <v>462</v>
      </c>
      <c r="C126" s="363">
        <v>5350</v>
      </c>
      <c r="D126" s="363">
        <v>5350</v>
      </c>
      <c r="E126" s="363">
        <v>5350</v>
      </c>
    </row>
    <row r="127" spans="1:5" ht="12" customHeight="1">
      <c r="A127" s="510" t="s">
        <v>63</v>
      </c>
      <c r="B127" s="336" t="s">
        <v>463</v>
      </c>
      <c r="C127" s="363">
        <v>14000</v>
      </c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19350</v>
      </c>
      <c r="D145" s="509">
        <v>5350</v>
      </c>
      <c r="E145" s="509">
        <f>+E125+E129+E134+E140</f>
        <v>5350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316263</v>
      </c>
      <c r="D146" s="509">
        <f>+D124+D145</f>
        <v>265168</v>
      </c>
      <c r="E146" s="509">
        <f>+E124+E145</f>
        <v>265144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773" t="s">
        <v>912</v>
      </c>
      <c r="D1" s="774"/>
      <c r="E1" s="774"/>
    </row>
    <row r="2" spans="1:5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</row>
    <row r="3" spans="1:5" s="524" customFormat="1" ht="24.75" thickBot="1">
      <c r="A3" s="522" t="s">
        <v>560</v>
      </c>
      <c r="B3" s="767" t="s">
        <v>689</v>
      </c>
      <c r="C3" s="768"/>
      <c r="D3" s="769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764" t="s">
        <v>43</v>
      </c>
      <c r="B90" s="765"/>
      <c r="C90" s="765"/>
      <c r="D90" s="765"/>
      <c r="E90" s="766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C11" sqref="C1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780" t="s">
        <v>913</v>
      </c>
      <c r="D1" s="777"/>
      <c r="E1" s="777"/>
      <c r="F1" s="633"/>
    </row>
    <row r="2" spans="1:6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  <c r="F2" s="634"/>
    </row>
    <row r="3" spans="1:6" s="524" customFormat="1" ht="24.75" thickBot="1">
      <c r="A3" s="522" t="s">
        <v>567</v>
      </c>
      <c r="B3" s="767" t="s">
        <v>559</v>
      </c>
      <c r="C3" s="778"/>
      <c r="D3" s="779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747</v>
      </c>
      <c r="E19" s="442">
        <v>747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747</v>
      </c>
      <c r="E22" s="416">
        <v>747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747</v>
      </c>
      <c r="E35" s="544">
        <v>747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39956</v>
      </c>
      <c r="D36" s="544">
        <v>37895</v>
      </c>
      <c r="E36" s="544">
        <v>37895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39956</v>
      </c>
      <c r="D39" s="660">
        <v>37895</v>
      </c>
      <c r="E39" s="660">
        <v>37895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39956</v>
      </c>
      <c r="D40" s="545">
        <v>38642</v>
      </c>
      <c r="E40" s="545">
        <v>38642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6" s="310" customFormat="1" ht="12" customHeight="1" thickBot="1">
      <c r="A44" s="537" t="s">
        <v>5</v>
      </c>
      <c r="B44" s="355" t="s">
        <v>585</v>
      </c>
      <c r="C44" s="442">
        <v>39956</v>
      </c>
      <c r="D44" s="442">
        <v>38642</v>
      </c>
      <c r="E44" s="442">
        <v>38642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26834</v>
      </c>
      <c r="D45" s="438">
        <v>27319</v>
      </c>
      <c r="E45" s="438">
        <v>27319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5351</v>
      </c>
      <c r="D46" s="439">
        <v>5483</v>
      </c>
      <c r="E46" s="439">
        <v>5483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7771</v>
      </c>
      <c r="D47" s="439">
        <v>5840</v>
      </c>
      <c r="E47" s="439">
        <v>5840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39956</v>
      </c>
      <c r="D55" s="664">
        <v>38642</v>
      </c>
      <c r="E55" s="664">
        <v>38642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E16" sqref="E16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914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  <c r="F2" s="634"/>
    </row>
    <row r="3" spans="1:6" s="524" customFormat="1" ht="24.75" thickBot="1">
      <c r="A3" s="522" t="s">
        <v>567</v>
      </c>
      <c r="B3" s="767" t="s">
        <v>686</v>
      </c>
      <c r="C3" s="778"/>
      <c r="D3" s="779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747</v>
      </c>
      <c r="E18" s="417">
        <v>747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747</v>
      </c>
      <c r="E19" s="442">
        <v>747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747</v>
      </c>
      <c r="E35" s="544">
        <v>747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39956</v>
      </c>
      <c r="D36" s="544">
        <v>37895</v>
      </c>
      <c r="E36" s="544">
        <v>37895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39956</v>
      </c>
      <c r="D39" s="660">
        <v>37895</v>
      </c>
      <c r="E39" s="660">
        <v>37895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862</v>
      </c>
      <c r="C40" s="545">
        <v>39956</v>
      </c>
      <c r="D40" s="545">
        <v>38642</v>
      </c>
      <c r="E40" s="545">
        <v>38642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6" s="310" customFormat="1" ht="12" customHeight="1" thickBot="1">
      <c r="A44" s="537" t="s">
        <v>5</v>
      </c>
      <c r="B44" s="355" t="s">
        <v>585</v>
      </c>
      <c r="C44" s="442">
        <v>38149</v>
      </c>
      <c r="D44" s="442">
        <v>36305</v>
      </c>
      <c r="E44" s="442">
        <v>36305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26834</v>
      </c>
      <c r="D45" s="438">
        <v>27319</v>
      </c>
      <c r="E45" s="438">
        <v>27319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5351</v>
      </c>
      <c r="D46" s="439">
        <v>5483</v>
      </c>
      <c r="E46" s="439">
        <v>5483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7771</v>
      </c>
      <c r="D47" s="439">
        <v>5840</v>
      </c>
      <c r="E47" s="439">
        <v>5840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39956</v>
      </c>
      <c r="D55" s="664">
        <v>38642</v>
      </c>
      <c r="E55" s="664">
        <v>38642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31">
      <selection activeCell="D10" sqref="D10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781" t="s">
        <v>915</v>
      </c>
      <c r="C1" s="782"/>
      <c r="D1" s="782"/>
      <c r="E1" s="782"/>
    </row>
    <row r="2" spans="1:5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</row>
    <row r="3" spans="1:5" s="524" customFormat="1" ht="24.75" thickBot="1">
      <c r="A3" s="522" t="s">
        <v>567</v>
      </c>
      <c r="B3" s="767" t="s">
        <v>694</v>
      </c>
      <c r="C3" s="778"/>
      <c r="D3" s="779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28">
      <selection activeCell="B13" sqref="B13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781" t="s">
        <v>916</v>
      </c>
      <c r="C1" s="782"/>
      <c r="D1" s="782"/>
      <c r="E1" s="782"/>
    </row>
    <row r="2" spans="1:5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</row>
    <row r="3" spans="1:5" s="524" customFormat="1" ht="24.75" thickBot="1">
      <c r="A3" s="522" t="s">
        <v>567</v>
      </c>
      <c r="B3" s="767" t="s">
        <v>689</v>
      </c>
      <c r="C3" s="778"/>
      <c r="D3" s="779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D10" sqref="D10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917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823</v>
      </c>
      <c r="C2" s="771"/>
      <c r="D2" s="772"/>
      <c r="E2" s="547" t="s">
        <v>48</v>
      </c>
      <c r="F2" s="634"/>
    </row>
    <row r="3" spans="1:6" s="524" customFormat="1" ht="24.75" thickBot="1">
      <c r="A3" s="522" t="s">
        <v>144</v>
      </c>
      <c r="B3" s="767" t="s">
        <v>559</v>
      </c>
      <c r="C3" s="778"/>
      <c r="D3" s="779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48773</v>
      </c>
      <c r="D39" s="569">
        <v>45609</v>
      </c>
      <c r="E39" s="529">
        <v>45609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48773</v>
      </c>
      <c r="D40" s="570">
        <v>45609</v>
      </c>
      <c r="E40" s="545">
        <v>45609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764" t="s">
        <v>43</v>
      </c>
      <c r="B43" s="765"/>
      <c r="C43" s="765"/>
      <c r="D43" s="765"/>
      <c r="E43" s="766"/>
      <c r="F43" s="526"/>
    </row>
    <row r="44" spans="1:6" ht="12" customHeight="1" thickBot="1">
      <c r="A44" s="537" t="s">
        <v>5</v>
      </c>
      <c r="B44" s="355" t="s">
        <v>585</v>
      </c>
      <c r="C44" s="413">
        <v>48773</v>
      </c>
      <c r="D44" s="413">
        <v>45478</v>
      </c>
      <c r="E44" s="544">
        <v>45478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35985</v>
      </c>
      <c r="D45" s="95">
        <v>35424</v>
      </c>
      <c r="E45" s="531">
        <v>35424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7110</v>
      </c>
      <c r="D46" s="407">
        <v>7290</v>
      </c>
      <c r="E46" s="555">
        <v>7290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5678</v>
      </c>
      <c r="D47" s="407">
        <v>2764</v>
      </c>
      <c r="E47" s="555">
        <v>2764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/>
      <c r="D50" s="413">
        <v>131</v>
      </c>
      <c r="E50" s="544">
        <v>131</v>
      </c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>
        <v>131</v>
      </c>
      <c r="E51" s="531">
        <v>131</v>
      </c>
      <c r="F51" s="636" t="s">
        <v>750</v>
      </c>
    </row>
    <row r="52" spans="1:6" ht="12" customHeight="1">
      <c r="A52" s="550" t="s">
        <v>76</v>
      </c>
      <c r="B52" s="335" t="s">
        <v>135</v>
      </c>
      <c r="C52" s="407"/>
      <c r="D52" s="407"/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48773</v>
      </c>
      <c r="D55" s="100">
        <v>45609</v>
      </c>
      <c r="E55" s="545">
        <v>45609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24">
      <selection activeCell="D7" sqref="D7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864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">
        <v>863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122533</v>
      </c>
      <c r="D6" s="373">
        <v>127568</v>
      </c>
      <c r="E6" s="373">
        <v>127568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49257</v>
      </c>
      <c r="D7" s="492">
        <v>49297</v>
      </c>
      <c r="E7" s="492">
        <v>49297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40923</v>
      </c>
      <c r="D8" s="491">
        <v>40923</v>
      </c>
      <c r="E8" s="491">
        <v>40923</v>
      </c>
      <c r="F8" s="491">
        <v>44541</v>
      </c>
    </row>
    <row r="9" spans="1:6" s="388" customFormat="1" ht="12" customHeight="1">
      <c r="A9" s="341" t="s">
        <v>71</v>
      </c>
      <c r="B9" s="390" t="s">
        <v>849</v>
      </c>
      <c r="C9" s="491">
        <v>28952</v>
      </c>
      <c r="D9" s="491">
        <v>27875</v>
      </c>
      <c r="E9" s="491">
        <v>27875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3117</v>
      </c>
      <c r="D10" s="491">
        <v>3117</v>
      </c>
      <c r="E10" s="491">
        <v>3117</v>
      </c>
      <c r="F10" s="491">
        <v>2901</v>
      </c>
    </row>
    <row r="11" spans="1:6" s="388" customFormat="1" ht="12" customHeight="1">
      <c r="A11" s="341" t="s">
        <v>105</v>
      </c>
      <c r="B11" s="390" t="s">
        <v>850</v>
      </c>
      <c r="C11" s="491">
        <v>284</v>
      </c>
      <c r="D11" s="491">
        <v>5741</v>
      </c>
      <c r="E11" s="491">
        <v>5741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847</v>
      </c>
      <c r="C12" s="491">
        <v>0</v>
      </c>
      <c r="D12" s="491">
        <v>615</v>
      </c>
      <c r="E12" s="491">
        <v>615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8555</v>
      </c>
      <c r="D13" s="379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8555</v>
      </c>
      <c r="D18" s="380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12741</v>
      </c>
      <c r="D20" s="379">
        <v>12742</v>
      </c>
      <c r="E20" s="379">
        <v>12742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>
        <v>12741</v>
      </c>
      <c r="D21" s="381">
        <v>12742</v>
      </c>
      <c r="E21" s="381">
        <v>12742</v>
      </c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62500</v>
      </c>
      <c r="D27" s="385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53000</v>
      </c>
      <c r="D28" s="397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45000</v>
      </c>
      <c r="D30" s="380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9500</v>
      </c>
      <c r="D31" s="380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11654</v>
      </c>
      <c r="D34" s="379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6080</v>
      </c>
      <c r="D38" s="380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4308</v>
      </c>
      <c r="D39" s="380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1266</v>
      </c>
      <c r="D40" s="380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0</v>
      </c>
      <c r="D45" s="379"/>
      <c r="E45" s="362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/>
      <c r="D51" s="379"/>
      <c r="E51" s="362">
        <v>1077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/>
      <c r="D54" s="380"/>
      <c r="E54" s="363">
        <v>1077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>
        <v>18</v>
      </c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>
        <v>18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217983</v>
      </c>
      <c r="D61" s="385">
        <v>223224</v>
      </c>
      <c r="E61" s="395">
        <v>247748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>
        <v>164000</v>
      </c>
      <c r="D62" s="379">
        <v>164000</v>
      </c>
      <c r="E62" s="362">
        <v>150000</v>
      </c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>
        <v>150000</v>
      </c>
      <c r="D63" s="383">
        <v>150000</v>
      </c>
      <c r="E63" s="366">
        <v>150000</v>
      </c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>
        <v>14000</v>
      </c>
      <c r="D64" s="383">
        <v>14000</v>
      </c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>
        <v>70021</v>
      </c>
      <c r="D66" s="379">
        <v>70021</v>
      </c>
      <c r="E66" s="362">
        <v>70021</v>
      </c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>
        <v>70021</v>
      </c>
      <c r="D69" s="383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56658</v>
      </c>
      <c r="D71" s="379">
        <v>56658</v>
      </c>
      <c r="E71" s="362">
        <v>56658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56658</v>
      </c>
      <c r="D72" s="383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4296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844</v>
      </c>
      <c r="C84" s="385">
        <v>290679</v>
      </c>
      <c r="D84" s="385">
        <v>290679</v>
      </c>
      <c r="E84" s="395">
        <v>280975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845</v>
      </c>
      <c r="C85" s="385">
        <v>508662</v>
      </c>
      <c r="D85" s="385">
        <v>513903</v>
      </c>
      <c r="E85" s="395">
        <v>528723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/>
      <c r="B87" s="722"/>
      <c r="C87" s="722"/>
      <c r="D87" s="722"/>
      <c r="E87" s="72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728" t="s">
        <v>57</v>
      </c>
      <c r="B89" s="725" t="s">
        <v>177</v>
      </c>
      <c r="C89" s="723"/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180241</v>
      </c>
      <c r="D92" s="378">
        <v>199464</v>
      </c>
      <c r="E92" s="333">
        <v>194148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90031</v>
      </c>
      <c r="D93" s="90">
        <v>90207</v>
      </c>
      <c r="E93" s="332">
        <v>89397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18049</v>
      </c>
      <c r="D94" s="380">
        <v>18553</v>
      </c>
      <c r="E94" s="363">
        <v>18543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59790</v>
      </c>
      <c r="D95" s="382">
        <v>73085</v>
      </c>
      <c r="E95" s="365">
        <v>71983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9270</v>
      </c>
      <c r="D96" s="382">
        <v>6752</v>
      </c>
      <c r="E96" s="365">
        <v>3706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3101</v>
      </c>
      <c r="D97" s="382">
        <v>10867</v>
      </c>
      <c r="E97" s="365">
        <v>10519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36</v>
      </c>
      <c r="E102" s="365">
        <v>26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3101</v>
      </c>
      <c r="D107" s="91">
        <v>10831</v>
      </c>
      <c r="E107" s="326">
        <v>10493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296913</v>
      </c>
      <c r="D108" s="379">
        <v>259949</v>
      </c>
      <c r="E108" s="362">
        <v>259925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72359</v>
      </c>
      <c r="D109" s="381">
        <v>57386</v>
      </c>
      <c r="E109" s="364">
        <v>57386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224530</v>
      </c>
      <c r="D111" s="380">
        <v>202539</v>
      </c>
      <c r="E111" s="363">
        <v>202539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>
        <v>24</v>
      </c>
      <c r="D113" s="380">
        <v>24</v>
      </c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>
        <v>24</v>
      </c>
      <c r="D117" s="380">
        <v>24</v>
      </c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7814</v>
      </c>
      <c r="D122" s="379">
        <v>44796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7814</v>
      </c>
      <c r="D123" s="381">
        <v>44796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484968</v>
      </c>
      <c r="D125" s="379">
        <v>504209</v>
      </c>
      <c r="E125" s="362">
        <v>454073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19350</v>
      </c>
      <c r="D126" s="379">
        <v>5350</v>
      </c>
      <c r="E126" s="362">
        <v>5350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5350</v>
      </c>
      <c r="D127" s="380">
        <v>5350</v>
      </c>
      <c r="E127" s="363">
        <v>5350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>
        <v>14000</v>
      </c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4344</v>
      </c>
      <c r="D135" s="385">
        <v>4344</v>
      </c>
      <c r="E135" s="395">
        <v>4344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4344</v>
      </c>
      <c r="D137" s="380">
        <v>4344</v>
      </c>
      <c r="E137" s="363">
        <v>4344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23694</v>
      </c>
      <c r="D145" s="329">
        <v>9694</v>
      </c>
      <c r="E145" s="330">
        <v>9694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508662</v>
      </c>
      <c r="D146" s="329">
        <v>513903</v>
      </c>
      <c r="E146" s="330">
        <v>463767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-206325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f>+E84-E145</f>
        <v>271281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2018. ÉVI ZÁRSZÁMADÁSÁNAK PÉNZÜGYI MÉRLEGE&amp;R&amp;"Times New Roman CE,Félkövér dőlt"&amp;11 1.1. melléklet a 6/2019. (IV.25.)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40">
      <selection activeCell="C12" sqref="C12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918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824</v>
      </c>
      <c r="C2" s="771"/>
      <c r="D2" s="772"/>
      <c r="E2" s="547" t="s">
        <v>48</v>
      </c>
      <c r="F2" s="634"/>
    </row>
    <row r="3" spans="1:6" s="524" customFormat="1" ht="24.75" thickBot="1">
      <c r="A3" s="522" t="s">
        <v>144</v>
      </c>
      <c r="B3" s="767" t="s">
        <v>703</v>
      </c>
      <c r="C3" s="778"/>
      <c r="D3" s="779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48773</v>
      </c>
      <c r="D39" s="569">
        <v>45609</v>
      </c>
      <c r="E39" s="529">
        <v>45609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48773</v>
      </c>
      <c r="D40" s="570">
        <v>45609</v>
      </c>
      <c r="E40" s="545">
        <v>45609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764" t="s">
        <v>43</v>
      </c>
      <c r="B43" s="765"/>
      <c r="C43" s="765"/>
      <c r="D43" s="765"/>
      <c r="E43" s="766"/>
      <c r="F43" s="526"/>
    </row>
    <row r="44" spans="1:6" ht="12" customHeight="1" thickBot="1">
      <c r="A44" s="537" t="s">
        <v>5</v>
      </c>
      <c r="B44" s="355" t="s">
        <v>585</v>
      </c>
      <c r="C44" s="413">
        <v>48773</v>
      </c>
      <c r="D44" s="413">
        <v>45478</v>
      </c>
      <c r="E44" s="544">
        <v>45478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35985</v>
      </c>
      <c r="D45" s="95">
        <v>35424</v>
      </c>
      <c r="E45" s="531">
        <v>35424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7110</v>
      </c>
      <c r="D46" s="407">
        <v>7290</v>
      </c>
      <c r="E46" s="555">
        <v>7290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5678</v>
      </c>
      <c r="D47" s="407">
        <v>2764</v>
      </c>
      <c r="E47" s="555">
        <v>2764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/>
      <c r="D50" s="413">
        <v>131</v>
      </c>
      <c r="E50" s="544">
        <v>131</v>
      </c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>
        <v>131</v>
      </c>
      <c r="E51" s="531">
        <v>131</v>
      </c>
      <c r="F51" s="636" t="s">
        <v>750</v>
      </c>
    </row>
    <row r="52" spans="1:6" ht="12" customHeight="1">
      <c r="A52" s="550" t="s">
        <v>76</v>
      </c>
      <c r="B52" s="335" t="s">
        <v>135</v>
      </c>
      <c r="C52" s="407"/>
      <c r="D52" s="407"/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48773</v>
      </c>
      <c r="D55" s="100">
        <v>45609</v>
      </c>
      <c r="E55" s="545">
        <v>45609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22">
      <selection activeCell="B1" sqref="B1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919</v>
      </c>
      <c r="C1" s="523"/>
      <c r="D1" s="523"/>
      <c r="E1" s="612"/>
    </row>
    <row r="2" spans="1:5" s="524" customFormat="1" ht="25.5" customHeight="1">
      <c r="A2" s="504" t="s">
        <v>145</v>
      </c>
      <c r="B2" s="770" t="s">
        <v>824</v>
      </c>
      <c r="C2" s="771"/>
      <c r="D2" s="772"/>
      <c r="E2" s="547" t="s">
        <v>48</v>
      </c>
    </row>
    <row r="3" spans="1:5" s="524" customFormat="1" ht="24.75" thickBot="1">
      <c r="A3" s="522" t="s">
        <v>144</v>
      </c>
      <c r="B3" s="767" t="s">
        <v>694</v>
      </c>
      <c r="C3" s="778"/>
      <c r="D3" s="779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764" t="s">
        <v>43</v>
      </c>
      <c r="B43" s="765"/>
      <c r="C43" s="765"/>
      <c r="D43" s="765"/>
      <c r="E43" s="766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3" sqref="B3:D3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920</v>
      </c>
      <c r="C1" s="523"/>
      <c r="D1" s="523"/>
      <c r="E1" s="612"/>
    </row>
    <row r="2" spans="1:5" s="524" customFormat="1" ht="25.5" customHeight="1">
      <c r="A2" s="504" t="s">
        <v>145</v>
      </c>
      <c r="B2" s="770" t="s">
        <v>823</v>
      </c>
      <c r="C2" s="771"/>
      <c r="D2" s="772"/>
      <c r="E2" s="547" t="s">
        <v>48</v>
      </c>
    </row>
    <row r="3" spans="1:5" s="524" customFormat="1" ht="108.75" thickBot="1">
      <c r="A3" s="522" t="s">
        <v>144</v>
      </c>
      <c r="B3" s="767" t="s">
        <v>704</v>
      </c>
      <c r="C3" s="778"/>
      <c r="D3" s="779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764" t="s">
        <v>43</v>
      </c>
      <c r="B43" s="765"/>
      <c r="C43" s="765"/>
      <c r="D43" s="765"/>
      <c r="E43" s="766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Layout" zoomScaleSheetLayoutView="100" workbookViewId="0" topLeftCell="A1">
      <selection activeCell="C11" sqref="C11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789" t="s">
        <v>3</v>
      </c>
      <c r="B2" s="787" t="s">
        <v>311</v>
      </c>
      <c r="C2" s="787" t="s">
        <v>698</v>
      </c>
      <c r="D2" s="787" t="s">
        <v>741</v>
      </c>
      <c r="E2" s="785" t="s">
        <v>699</v>
      </c>
      <c r="F2" s="785"/>
      <c r="G2" s="786"/>
    </row>
    <row r="3" spans="1:7" s="15" customFormat="1" ht="57.75" customHeight="1" thickBot="1">
      <c r="A3" s="790"/>
      <c r="B3" s="788"/>
      <c r="C3" s="788"/>
      <c r="D3" s="788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508</v>
      </c>
      <c r="G4" s="164" t="s">
        <v>509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839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840</v>
      </c>
      <c r="C7" s="2">
        <v>69300</v>
      </c>
      <c r="D7" s="2">
        <v>-4344</v>
      </c>
      <c r="E7" s="314">
        <v>64956</v>
      </c>
      <c r="F7" s="2">
        <v>64956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783" t="s">
        <v>38</v>
      </c>
      <c r="B36" s="784"/>
      <c r="C36" s="9">
        <f>SUM(C5:C35)</f>
        <v>69300</v>
      </c>
      <c r="D36" s="9">
        <f>SUM(D5:D35)</f>
        <v>-4344</v>
      </c>
      <c r="E36" s="9">
        <f>SUM(E5:E35)</f>
        <v>64956</v>
      </c>
      <c r="F36" s="9">
        <f>SUM(F5:F35)</f>
        <v>64956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6/2019. (IV.25.)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Layout" zoomScaleNormal="120" zoomScaleSheetLayoutView="100" workbookViewId="0" topLeftCell="A119">
      <selection activeCell="D105" sqref="D105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728" t="s">
        <v>57</v>
      </c>
      <c r="B3" s="725" t="s">
        <v>4</v>
      </c>
      <c r="C3" s="791" t="s">
        <v>178</v>
      </c>
      <c r="D3" s="723" t="s">
        <v>863</v>
      </c>
      <c r="E3" s="724"/>
    </row>
    <row r="4" spans="1:5" ht="37.5" customHeight="1" thickBot="1">
      <c r="A4" s="729"/>
      <c r="B4" s="726"/>
      <c r="C4" s="792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508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122533</v>
      </c>
      <c r="D6" s="379">
        <v>127568</v>
      </c>
      <c r="E6" s="379">
        <v>127568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49257</v>
      </c>
      <c r="D7" s="381">
        <v>49297</v>
      </c>
      <c r="E7" s="381">
        <v>49297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40923</v>
      </c>
      <c r="D8" s="380">
        <v>40923</v>
      </c>
      <c r="E8" s="380">
        <v>40923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28952</v>
      </c>
      <c r="D9" s="380">
        <v>27875</v>
      </c>
      <c r="E9" s="380">
        <v>27875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3117</v>
      </c>
      <c r="D10" s="380">
        <v>3117</v>
      </c>
      <c r="E10" s="380">
        <v>3117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>
        <v>284</v>
      </c>
      <c r="D11" s="380">
        <v>5741</v>
      </c>
      <c r="E11" s="380">
        <v>5741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615</v>
      </c>
      <c r="E12" s="382">
        <v>615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8555</v>
      </c>
      <c r="D13" s="379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8555</v>
      </c>
      <c r="D18" s="380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12741</v>
      </c>
      <c r="D20" s="379">
        <v>12742</v>
      </c>
      <c r="E20" s="379">
        <v>12742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>
        <v>12741</v>
      </c>
      <c r="D21" s="381">
        <v>12742</v>
      </c>
      <c r="E21" s="381">
        <v>12742</v>
      </c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62500</v>
      </c>
      <c r="D27" s="385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53000</v>
      </c>
      <c r="D28" s="397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45000</v>
      </c>
      <c r="D30" s="380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9500</v>
      </c>
      <c r="D31" s="380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11654</v>
      </c>
      <c r="D34" s="379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/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6080</v>
      </c>
      <c r="D38" s="380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4308</v>
      </c>
      <c r="D39" s="380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1266</v>
      </c>
      <c r="D40" s="380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0</v>
      </c>
      <c r="D45" s="379"/>
      <c r="E45" s="362"/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/>
      <c r="D51" s="379"/>
      <c r="E51" s="362">
        <v>1077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/>
      <c r="D54" s="380"/>
      <c r="E54" s="363">
        <v>1077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>
        <v>18</v>
      </c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>
        <v>18</v>
      </c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872</v>
      </c>
      <c r="C61" s="395">
        <v>217983</v>
      </c>
      <c r="D61" s="385">
        <v>223224</v>
      </c>
      <c r="E61" s="395">
        <v>247748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>
        <v>164000</v>
      </c>
      <c r="D62" s="379">
        <v>164000</v>
      </c>
      <c r="E62" s="362">
        <v>150000</v>
      </c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>
        <v>150000</v>
      </c>
      <c r="D63" s="383">
        <v>150000</v>
      </c>
      <c r="E63" s="366">
        <v>150000</v>
      </c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>
        <v>14000</v>
      </c>
      <c r="D64" s="383">
        <v>14000</v>
      </c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>
        <v>70021</v>
      </c>
      <c r="D66" s="379">
        <v>70021</v>
      </c>
      <c r="E66" s="362">
        <v>70021</v>
      </c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>
        <v>70021</v>
      </c>
      <c r="D69" s="383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56658</v>
      </c>
      <c r="D71" s="379">
        <v>56658</v>
      </c>
      <c r="E71" s="362">
        <v>56658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56658</v>
      </c>
      <c r="D72" s="383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4296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290679</v>
      </c>
      <c r="D84" s="385">
        <v>290679</v>
      </c>
      <c r="E84" s="395">
        <v>280975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508662</v>
      </c>
      <c r="D85" s="385">
        <v>513903</v>
      </c>
      <c r="E85" s="395">
        <v>528723</v>
      </c>
      <c r="F85" s="629" t="s">
        <v>822</v>
      </c>
    </row>
    <row r="86" spans="1:5" ht="16.5" customHeight="1">
      <c r="A86" s="722" t="s">
        <v>34</v>
      </c>
      <c r="B86" s="722"/>
      <c r="C86" s="722"/>
      <c r="D86" s="722"/>
      <c r="E86" s="72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728" t="s">
        <v>57</v>
      </c>
      <c r="B88" s="725" t="s">
        <v>177</v>
      </c>
      <c r="C88" s="791" t="str">
        <f>+C3</f>
        <v>Eredeti előirányzat</v>
      </c>
      <c r="D88" s="723" t="str">
        <f>+D3</f>
        <v>2018. évi</v>
      </c>
      <c r="E88" s="724"/>
    </row>
    <row r="89" spans="1:5" ht="37.5" customHeight="1" thickBot="1">
      <c r="A89" s="729"/>
      <c r="B89" s="726"/>
      <c r="C89" s="792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508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180241</v>
      </c>
      <c r="D91" s="378">
        <v>199464</v>
      </c>
      <c r="E91" s="715">
        <v>194148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90031</v>
      </c>
      <c r="D92" s="90">
        <v>90207</v>
      </c>
      <c r="E92" s="332">
        <v>89397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18049</v>
      </c>
      <c r="D93" s="380">
        <v>18553</v>
      </c>
      <c r="E93" s="363">
        <v>18543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59790</v>
      </c>
      <c r="D94" s="382">
        <v>73085</v>
      </c>
      <c r="E94" s="365">
        <v>71983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9270</v>
      </c>
      <c r="D95" s="382">
        <v>6752</v>
      </c>
      <c r="E95" s="365">
        <v>3706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3101</v>
      </c>
      <c r="D96" s="382">
        <v>10867</v>
      </c>
      <c r="E96" s="365">
        <v>10519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>
        <v>186</v>
      </c>
      <c r="E97" s="365">
        <v>186</v>
      </c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36</v>
      </c>
      <c r="E101" s="365">
        <v>26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3101</v>
      </c>
      <c r="D106" s="91">
        <v>10831</v>
      </c>
      <c r="E106" s="326">
        <v>10493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296913</v>
      </c>
      <c r="D107" s="379">
        <v>259949</v>
      </c>
      <c r="E107" s="362">
        <v>259925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72359</v>
      </c>
      <c r="D108" s="381">
        <v>57386</v>
      </c>
      <c r="E108" s="364">
        <v>57386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224530</v>
      </c>
      <c r="D110" s="380">
        <v>202539</v>
      </c>
      <c r="E110" s="363">
        <v>202539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>
        <v>24</v>
      </c>
      <c r="D112" s="645">
        <v>24</v>
      </c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>
        <v>24</v>
      </c>
      <c r="D116" s="645">
        <v>24</v>
      </c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7814</v>
      </c>
      <c r="D121" s="379">
        <v>44796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7814</v>
      </c>
      <c r="D122" s="381">
        <v>44796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484968</v>
      </c>
      <c r="D124" s="379">
        <f>+D91+D107+D121</f>
        <v>504209</v>
      </c>
      <c r="E124" s="362">
        <v>454073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19350</v>
      </c>
      <c r="D125" s="379">
        <v>5350</v>
      </c>
      <c r="E125" s="362">
        <v>5350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5350</v>
      </c>
      <c r="D126" s="645">
        <v>5350</v>
      </c>
      <c r="E126" s="363">
        <v>5350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>
        <v>14000</v>
      </c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4344</v>
      </c>
      <c r="D134" s="385">
        <v>4344</v>
      </c>
      <c r="E134" s="395">
        <v>4344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4344</v>
      </c>
      <c r="D136" s="645">
        <v>4344</v>
      </c>
      <c r="E136" s="363">
        <v>4344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515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23694</v>
      </c>
      <c r="D144" s="329">
        <f>+D125+D129+D134+D139</f>
        <v>9694</v>
      </c>
      <c r="E144" s="330">
        <v>9694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508662</v>
      </c>
      <c r="D145" s="329">
        <v>513903</v>
      </c>
      <c r="E145" s="330">
        <v>463767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6/2019. (IV.25.)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730" t="s">
        <v>921</v>
      </c>
    </row>
    <row r="2" spans="1:11" s="115" customFormat="1" ht="26.25" customHeight="1">
      <c r="A2" s="793" t="s">
        <v>57</v>
      </c>
      <c r="B2" s="796" t="s">
        <v>188</v>
      </c>
      <c r="C2" s="796" t="s">
        <v>189</v>
      </c>
      <c r="D2" s="796" t="s">
        <v>190</v>
      </c>
      <c r="E2" s="796" t="str">
        <f>+CONCATENATE(LEFT(ÖSSZEFÜGGÉSEK!A4,4),". évi teljesítés")</f>
        <v>2018. évi teljesítés</v>
      </c>
      <c r="F2" s="112" t="s">
        <v>191</v>
      </c>
      <c r="G2" s="113"/>
      <c r="H2" s="113"/>
      <c r="I2" s="114"/>
      <c r="J2" s="750" t="s">
        <v>192</v>
      </c>
      <c r="K2" s="730"/>
    </row>
    <row r="3" spans="1:11" s="119" customFormat="1" ht="32.25" customHeight="1" thickBot="1">
      <c r="A3" s="794"/>
      <c r="B3" s="798"/>
      <c r="C3" s="798"/>
      <c r="D3" s="797"/>
      <c r="E3" s="797"/>
      <c r="F3" s="116" t="str">
        <f>+CONCATENATE(LEFT(ÖSSZEFÜGGÉSEK!A4,4)+1,".")</f>
        <v>2019.</v>
      </c>
      <c r="G3" s="117" t="str">
        <f>+CONCATENATE(LEFT(ÖSSZEFÜGGÉSEK!A4,4)+2,".")</f>
        <v>2020.</v>
      </c>
      <c r="H3" s="117" t="str">
        <f>+CONCATENATE(LEFT(ÖSSZEFÜGGÉSEK!A4,4)+3,".")</f>
        <v>2021.</v>
      </c>
      <c r="I3" s="118" t="str">
        <f>+CONCATENATE(LEFT(ÖSSZEFÜGGÉSEK!A4,4)+3,". után")</f>
        <v>2021. után</v>
      </c>
      <c r="J3" s="795"/>
      <c r="K3" s="73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508</v>
      </c>
      <c r="G4" s="559" t="s">
        <v>509</v>
      </c>
      <c r="H4" s="559" t="s">
        <v>510</v>
      </c>
      <c r="I4" s="559" t="s">
        <v>511</v>
      </c>
      <c r="J4" s="560" t="s">
        <v>706</v>
      </c>
      <c r="K4" s="73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73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73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730"/>
    </row>
    <row r="8" spans="1:11" ht="36" customHeight="1">
      <c r="A8" s="128" t="s">
        <v>8</v>
      </c>
      <c r="B8" s="132" t="s">
        <v>195</v>
      </c>
      <c r="C8" s="133"/>
      <c r="D8" s="134">
        <f aca="true" t="shared" si="2" ref="D8:I8">SUM(D9:D10)</f>
        <v>0</v>
      </c>
      <c r="E8" s="134">
        <f t="shared" si="2"/>
        <v>0</v>
      </c>
      <c r="F8" s="134">
        <f t="shared" si="2"/>
        <v>0</v>
      </c>
      <c r="G8" s="134">
        <f t="shared" si="2"/>
        <v>0</v>
      </c>
      <c r="H8" s="134">
        <f t="shared" si="2"/>
        <v>0</v>
      </c>
      <c r="I8" s="135">
        <f t="shared" si="2"/>
        <v>0</v>
      </c>
      <c r="J8" s="136">
        <f t="shared" si="1"/>
        <v>0</v>
      </c>
      <c r="K8" s="73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73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73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3" ref="D11:I11">SUM(D12:D12)</f>
        <v>0</v>
      </c>
      <c r="E11" s="134">
        <f t="shared" si="3"/>
        <v>0</v>
      </c>
      <c r="F11" s="134">
        <f t="shared" si="3"/>
        <v>0</v>
      </c>
      <c r="G11" s="134">
        <f t="shared" si="3"/>
        <v>0</v>
      </c>
      <c r="H11" s="134">
        <f t="shared" si="3"/>
        <v>0</v>
      </c>
      <c r="I11" s="135">
        <f t="shared" si="3"/>
        <v>0</v>
      </c>
      <c r="J11" s="136">
        <f t="shared" si="1"/>
        <v>0</v>
      </c>
      <c r="K11" s="73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73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4" ref="D13:I13">SUM(D14:D14)</f>
        <v>0</v>
      </c>
      <c r="E13" s="134">
        <f t="shared" si="4"/>
        <v>0</v>
      </c>
      <c r="F13" s="134">
        <f t="shared" si="4"/>
        <v>0</v>
      </c>
      <c r="G13" s="134">
        <f t="shared" si="4"/>
        <v>0</v>
      </c>
      <c r="H13" s="134">
        <f t="shared" si="4"/>
        <v>0</v>
      </c>
      <c r="I13" s="135">
        <f t="shared" si="4"/>
        <v>0</v>
      </c>
      <c r="J13" s="136">
        <f t="shared" si="1"/>
        <v>0</v>
      </c>
      <c r="K13" s="73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730"/>
    </row>
    <row r="15" spans="1:11" ht="21" customHeight="1" thickBot="1">
      <c r="A15" s="138" t="s">
        <v>15</v>
      </c>
      <c r="B15" s="647" t="s">
        <v>198</v>
      </c>
      <c r="C15" s="666" t="s">
        <v>826</v>
      </c>
      <c r="D15" s="667"/>
      <c r="E15" s="668"/>
      <c r="F15" s="669"/>
      <c r="G15" s="670"/>
      <c r="H15" s="670"/>
      <c r="I15" s="671"/>
      <c r="J15" s="668"/>
      <c r="K15" s="730"/>
    </row>
    <row r="16" spans="1:11" ht="21" customHeight="1" thickBot="1">
      <c r="A16" s="138" t="s">
        <v>16</v>
      </c>
      <c r="B16" s="647"/>
      <c r="C16" s="672" t="s">
        <v>827</v>
      </c>
      <c r="D16" s="673" t="s">
        <v>841</v>
      </c>
      <c r="E16" s="674">
        <v>7221</v>
      </c>
      <c r="F16" s="675">
        <v>3667</v>
      </c>
      <c r="G16" s="676">
        <v>1222</v>
      </c>
      <c r="H16" s="676">
        <v>1222</v>
      </c>
      <c r="I16" s="677"/>
      <c r="J16" s="674"/>
      <c r="K16" s="730"/>
    </row>
    <row r="17" spans="1:11" ht="21" customHeight="1" thickBot="1">
      <c r="A17" s="138" t="s">
        <v>17</v>
      </c>
      <c r="B17" s="647"/>
      <c r="C17" s="672" t="s">
        <v>828</v>
      </c>
      <c r="D17" s="673" t="s">
        <v>842</v>
      </c>
      <c r="E17" s="674">
        <v>3362</v>
      </c>
      <c r="F17" s="675">
        <v>400</v>
      </c>
      <c r="G17" s="676">
        <v>47</v>
      </c>
      <c r="H17" s="676">
        <v>24</v>
      </c>
      <c r="I17" s="677">
        <v>24</v>
      </c>
      <c r="J17" s="674"/>
      <c r="K17" s="73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5" ref="D18:J18">D5+D8+D11+D13+D15</f>
        <v>0</v>
      </c>
      <c r="E18" s="142">
        <f t="shared" si="5"/>
        <v>0</v>
      </c>
      <c r="F18" s="142">
        <f t="shared" si="5"/>
        <v>0</v>
      </c>
      <c r="G18" s="142">
        <f t="shared" si="5"/>
        <v>0</v>
      </c>
      <c r="H18" s="142">
        <f t="shared" si="5"/>
        <v>0</v>
      </c>
      <c r="I18" s="143">
        <f t="shared" si="5"/>
        <v>0</v>
      </c>
      <c r="J18" s="144">
        <f t="shared" si="5"/>
        <v>0</v>
      </c>
      <c r="K18" s="73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B6" sqref="B6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01" t="s">
        <v>922</v>
      </c>
    </row>
    <row r="2" spans="1:9" s="115" customFormat="1" ht="26.25" customHeight="1">
      <c r="A2" s="750" t="s">
        <v>57</v>
      </c>
      <c r="B2" s="807" t="s">
        <v>200</v>
      </c>
      <c r="C2" s="750" t="s">
        <v>201</v>
      </c>
      <c r="D2" s="750" t="s">
        <v>202</v>
      </c>
      <c r="E2" s="804" t="s">
        <v>874</v>
      </c>
      <c r="F2" s="802" t="s">
        <v>203</v>
      </c>
      <c r="G2" s="803"/>
      <c r="H2" s="799" t="s">
        <v>875</v>
      </c>
      <c r="I2" s="801"/>
    </row>
    <row r="3" spans="1:9" s="119" customFormat="1" ht="40.5" customHeight="1" thickBot="1">
      <c r="A3" s="795"/>
      <c r="B3" s="806"/>
      <c r="C3" s="806"/>
      <c r="D3" s="795"/>
      <c r="E3" s="805"/>
      <c r="F3" s="117" t="s">
        <v>876</v>
      </c>
      <c r="G3" s="146" t="s">
        <v>877</v>
      </c>
      <c r="H3" s="800"/>
      <c r="I3" s="801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508</v>
      </c>
      <c r="G4" s="148" t="s">
        <v>509</v>
      </c>
      <c r="H4" s="149" t="s">
        <v>510</v>
      </c>
      <c r="I4" s="801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01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01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01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01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01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01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01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123250</v>
      </c>
      <c r="I12" s="801"/>
    </row>
    <row r="13" spans="1:9" ht="22.5" customHeight="1">
      <c r="A13" s="128" t="s">
        <v>13</v>
      </c>
      <c r="B13" s="155" t="s">
        <v>888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123250</v>
      </c>
      <c r="I13" s="801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01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01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01"/>
    </row>
    <row r="17" spans="1:9" ht="22.5" customHeight="1">
      <c r="A17" s="128" t="s">
        <v>17</v>
      </c>
      <c r="B17" s="155" t="s">
        <v>194</v>
      </c>
      <c r="C17" s="156"/>
      <c r="D17" s="157"/>
      <c r="E17" s="158"/>
      <c r="F17" s="2"/>
      <c r="G17" s="2"/>
      <c r="H17" s="159"/>
      <c r="I17" s="801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01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123250</v>
      </c>
      <c r="I19" s="801"/>
    </row>
    <row r="20" ht="19.5" customHeight="1"/>
    <row r="32" ht="12.75">
      <c r="E32" s="4" t="s">
        <v>873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tabSelected="1" view="pageLayout" workbookViewId="0" topLeftCell="A1">
      <selection activeCell="C23" sqref="C23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818" t="s">
        <v>878</v>
      </c>
      <c r="B1" s="819"/>
      <c r="C1" s="819"/>
      <c r="D1" s="819"/>
      <c r="E1" s="819"/>
      <c r="F1" s="819"/>
      <c r="G1" s="819"/>
      <c r="H1" s="819"/>
      <c r="I1" s="819"/>
      <c r="J1" s="801" t="s">
        <v>923</v>
      </c>
    </row>
    <row r="2" spans="8:10" ht="14.25" thickBot="1">
      <c r="H2" s="810" t="s">
        <v>206</v>
      </c>
      <c r="I2" s="810"/>
      <c r="J2" s="801"/>
    </row>
    <row r="3" spans="1:10" ht="13.5" thickBot="1">
      <c r="A3" s="808" t="s">
        <v>3</v>
      </c>
      <c r="B3" s="787" t="s">
        <v>207</v>
      </c>
      <c r="C3" s="824" t="s">
        <v>208</v>
      </c>
      <c r="D3" s="822" t="s">
        <v>209</v>
      </c>
      <c r="E3" s="823"/>
      <c r="F3" s="823"/>
      <c r="G3" s="823"/>
      <c r="H3" s="823"/>
      <c r="I3" s="820" t="s">
        <v>210</v>
      </c>
      <c r="J3" s="801"/>
    </row>
    <row r="4" spans="1:10" s="15" customFormat="1" ht="42" customHeight="1" thickBot="1">
      <c r="A4" s="809"/>
      <c r="B4" s="788"/>
      <c r="C4" s="825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821"/>
      <c r="J4" s="801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508</v>
      </c>
      <c r="G5" s="163" t="s">
        <v>509</v>
      </c>
      <c r="H5" s="163" t="s">
        <v>601</v>
      </c>
      <c r="I5" s="164" t="s">
        <v>602</v>
      </c>
      <c r="J5" s="801"/>
    </row>
    <row r="6" spans="1:10" s="15" customFormat="1" ht="18" customHeight="1">
      <c r="A6" s="811" t="s">
        <v>216</v>
      </c>
      <c r="B6" s="812"/>
      <c r="C6" s="812"/>
      <c r="D6" s="812"/>
      <c r="E6" s="812"/>
      <c r="F6" s="812"/>
      <c r="G6" s="812"/>
      <c r="H6" s="812"/>
      <c r="I6" s="813"/>
      <c r="J6" s="801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01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01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01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01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01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01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01"/>
    </row>
    <row r="14" spans="1:10" s="20" customFormat="1" ht="18" customHeight="1" thickBot="1">
      <c r="A14" s="816" t="s">
        <v>220</v>
      </c>
      <c r="B14" s="817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01"/>
    </row>
    <row r="15" spans="1:10" s="17" customFormat="1" ht="18" customHeight="1">
      <c r="A15" s="811" t="s">
        <v>221</v>
      </c>
      <c r="B15" s="812"/>
      <c r="C15" s="812"/>
      <c r="D15" s="812"/>
      <c r="E15" s="812"/>
      <c r="F15" s="812"/>
      <c r="G15" s="812"/>
      <c r="H15" s="812"/>
      <c r="I15" s="813"/>
      <c r="J15" s="801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01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01"/>
    </row>
    <row r="18" spans="1:10" ht="15.75" customHeight="1" thickBot="1">
      <c r="A18" s="816" t="s">
        <v>223</v>
      </c>
      <c r="B18" s="817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01"/>
    </row>
    <row r="19" spans="1:10" ht="18" customHeight="1" thickBot="1">
      <c r="A19" s="814" t="s">
        <v>224</v>
      </c>
      <c r="B19" s="815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01"/>
    </row>
  </sheetData>
  <sheetProtection/>
  <mergeCells count="13">
    <mergeCell ref="I3:I4"/>
    <mergeCell ref="D3:H3"/>
    <mergeCell ref="C3:C4"/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E2" sqref="E2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826" t="s">
        <v>243</v>
      </c>
      <c r="C30" s="826"/>
      <c r="D30" s="826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......../2019.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4"/>
  <sheetViews>
    <sheetView view="pageLayout" zoomScaleSheetLayoutView="100" workbookViewId="0" topLeftCell="A7">
      <selection activeCell="C25" sqref="C25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829</v>
      </c>
      <c r="C3" s="678" t="s">
        <v>830</v>
      </c>
      <c r="D3" s="679">
        <v>870</v>
      </c>
      <c r="E3" s="679">
        <v>695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831</v>
      </c>
      <c r="C5" s="680" t="s">
        <v>832</v>
      </c>
      <c r="D5" s="681">
        <v>180</v>
      </c>
      <c r="E5" s="681">
        <v>174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833</v>
      </c>
      <c r="C7" s="680" t="s">
        <v>834</v>
      </c>
      <c r="D7" s="681">
        <v>5945</v>
      </c>
      <c r="E7" s="681">
        <v>5788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901</v>
      </c>
      <c r="C9" s="680" t="s">
        <v>834</v>
      </c>
      <c r="D9" s="681">
        <v>50</v>
      </c>
      <c r="E9" s="681">
        <v>50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10</v>
      </c>
      <c r="B11" s="680" t="s">
        <v>835</v>
      </c>
      <c r="C11" s="680" t="s">
        <v>836</v>
      </c>
      <c r="D11" s="681">
        <v>151</v>
      </c>
      <c r="E11" s="681">
        <v>151</v>
      </c>
    </row>
    <row r="12" spans="1:5" ht="15.75" customHeight="1">
      <c r="A12" s="201"/>
      <c r="B12" s="680"/>
      <c r="C12" s="680"/>
      <c r="D12" s="681"/>
      <c r="E12" s="681"/>
    </row>
    <row r="13" spans="1:5" ht="15.75" customHeight="1">
      <c r="A13" s="201" t="s">
        <v>11</v>
      </c>
      <c r="B13" s="680" t="s">
        <v>837</v>
      </c>
      <c r="C13" s="680" t="s">
        <v>838</v>
      </c>
      <c r="D13" s="681">
        <v>2000</v>
      </c>
      <c r="E13" s="681">
        <v>2000</v>
      </c>
    </row>
    <row r="14" spans="1:5" ht="15.75" customHeight="1">
      <c r="A14" s="201"/>
      <c r="B14" s="719"/>
      <c r="C14" s="202"/>
      <c r="D14" s="203"/>
      <c r="E14" s="720"/>
    </row>
    <row r="15" spans="1:5" ht="15.75" customHeight="1">
      <c r="A15" s="201" t="s">
        <v>12</v>
      </c>
      <c r="B15" s="683" t="s">
        <v>896</v>
      </c>
      <c r="C15" s="683"/>
      <c r="D15" s="721">
        <v>1000</v>
      </c>
      <c r="E15" s="684">
        <v>1000</v>
      </c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 t="s">
        <v>13</v>
      </c>
      <c r="B17" s="683" t="s">
        <v>897</v>
      </c>
      <c r="C17" s="683" t="s">
        <v>898</v>
      </c>
      <c r="D17" s="721">
        <v>200</v>
      </c>
      <c r="E17" s="684">
        <v>200</v>
      </c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 t="s">
        <v>14</v>
      </c>
      <c r="B19" s="683" t="s">
        <v>899</v>
      </c>
      <c r="C19" s="683" t="s">
        <v>898</v>
      </c>
      <c r="D19" s="721">
        <v>300</v>
      </c>
      <c r="E19" s="684">
        <v>300</v>
      </c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 t="s">
        <v>15</v>
      </c>
      <c r="B21" s="683" t="s">
        <v>900</v>
      </c>
      <c r="C21" s="683" t="s">
        <v>898</v>
      </c>
      <c r="D21" s="721">
        <v>135</v>
      </c>
      <c r="E21" s="684">
        <v>135</v>
      </c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 t="s">
        <v>16</v>
      </c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 t="s">
        <v>17</v>
      </c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 t="s">
        <v>18</v>
      </c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 t="s">
        <v>19</v>
      </c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>
      <c r="A31" s="201" t="s">
        <v>20</v>
      </c>
      <c r="B31" s="202"/>
      <c r="C31" s="202"/>
      <c r="D31" s="203"/>
      <c r="E31" s="204"/>
    </row>
    <row r="32" spans="1:5" ht="15.75" customHeight="1">
      <c r="A32" s="201"/>
      <c r="B32" s="202"/>
      <c r="C32" s="202"/>
      <c r="D32" s="203"/>
      <c r="E32" s="204"/>
    </row>
    <row r="33" spans="1:5" ht="15.75" customHeight="1" thickBot="1">
      <c r="A33" s="205" t="s">
        <v>21</v>
      </c>
      <c r="B33" s="206"/>
      <c r="C33" s="206"/>
      <c r="D33" s="207"/>
      <c r="E33" s="208"/>
    </row>
    <row r="34" spans="1:5" ht="15.75" customHeight="1" thickBot="1">
      <c r="A34" s="827" t="s">
        <v>38</v>
      </c>
      <c r="B34" s="828"/>
      <c r="C34" s="209"/>
      <c r="D34" s="142">
        <v>10831</v>
      </c>
      <c r="E34" s="210">
        <v>10493</v>
      </c>
    </row>
  </sheetData>
  <sheetProtection/>
  <mergeCells count="1">
    <mergeCell ref="A34:B34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2018. évi céljelleggel juttatott támogatások felhasználásáról&amp;R&amp;"Times New Roman CE,Félkövér dőlt"&amp;11 6. tájékoztató melléklet a ......../2019.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E151" sqref="E151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866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tr">
        <f>+'1.1.sz.mell.'!C3:E3</f>
        <v>2018. évi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122533</v>
      </c>
      <c r="D6" s="379">
        <v>127568</v>
      </c>
      <c r="E6" s="379">
        <v>127568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49257</v>
      </c>
      <c r="D7" s="492">
        <v>49297</v>
      </c>
      <c r="E7" s="492">
        <v>49297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40923</v>
      </c>
      <c r="D8" s="491">
        <v>40923</v>
      </c>
      <c r="E8" s="491">
        <v>40923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28952</v>
      </c>
      <c r="D9" s="491">
        <v>27875</v>
      </c>
      <c r="E9" s="491">
        <v>27875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3117</v>
      </c>
      <c r="D10" s="491">
        <v>3117</v>
      </c>
      <c r="E10" s="491">
        <v>3117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>
        <v>284</v>
      </c>
      <c r="D11" s="491">
        <v>5741</v>
      </c>
      <c r="E11" s="491">
        <v>5741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615</v>
      </c>
      <c r="E12" s="491">
        <v>615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8555</v>
      </c>
      <c r="D13" s="373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8555</v>
      </c>
      <c r="D18" s="491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62500</v>
      </c>
      <c r="D27" s="494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53000</v>
      </c>
      <c r="D28" s="639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45000</v>
      </c>
      <c r="D30" s="491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9500</v>
      </c>
      <c r="D31" s="491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11654</v>
      </c>
      <c r="D34" s="373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6080</v>
      </c>
      <c r="D38" s="491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4308</v>
      </c>
      <c r="D39" s="491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1266</v>
      </c>
      <c r="D40" s="491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/>
      <c r="D51" s="379"/>
      <c r="E51" s="362">
        <v>1077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380"/>
      <c r="E54" s="363">
        <v>1077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205242</v>
      </c>
      <c r="D61" s="385">
        <v>210482</v>
      </c>
      <c r="E61" s="395">
        <v>234988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4296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4296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205542</v>
      </c>
      <c r="D85" s="385">
        <v>210482</v>
      </c>
      <c r="E85" s="395">
        <v>239284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 t="s">
        <v>34</v>
      </c>
      <c r="B87" s="722"/>
      <c r="C87" s="722"/>
      <c r="D87" s="722"/>
      <c r="E87" s="722"/>
      <c r="F87" s="627"/>
    </row>
    <row r="88" spans="1:6" ht="16.5" customHeight="1" thickBot="1">
      <c r="A88" s="39" t="s">
        <v>110</v>
      </c>
      <c r="B88" s="38" t="s">
        <v>866</v>
      </c>
      <c r="C88" s="356"/>
      <c r="D88" s="356"/>
      <c r="E88" s="356" t="s">
        <v>156</v>
      </c>
      <c r="F88" s="627"/>
    </row>
    <row r="89" spans="1:6" ht="16.5" customHeight="1">
      <c r="A89" s="728" t="s">
        <v>57</v>
      </c>
      <c r="B89" s="725" t="s">
        <v>177</v>
      </c>
      <c r="C89" s="723" t="str">
        <f>+C3</f>
        <v>2018. évi</v>
      </c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180241</v>
      </c>
      <c r="D92" s="378">
        <v>199464</v>
      </c>
      <c r="E92" s="333">
        <v>194148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90031</v>
      </c>
      <c r="D93" s="90">
        <v>90207</v>
      </c>
      <c r="E93" s="332">
        <v>89397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18049</v>
      </c>
      <c r="D94" s="380">
        <v>18553</v>
      </c>
      <c r="E94" s="363">
        <v>18543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59790</v>
      </c>
      <c r="D95" s="382">
        <v>73085</v>
      </c>
      <c r="E95" s="365">
        <v>71983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9270</v>
      </c>
      <c r="D96" s="382">
        <v>6752</v>
      </c>
      <c r="E96" s="365">
        <v>3706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3101</v>
      </c>
      <c r="D97" s="382">
        <v>10867</v>
      </c>
      <c r="E97" s="365">
        <v>10519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>
        <v>186</v>
      </c>
      <c r="E98" s="365">
        <v>186</v>
      </c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36</v>
      </c>
      <c r="E102" s="365">
        <v>26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3101</v>
      </c>
      <c r="D107" s="91">
        <v>10831</v>
      </c>
      <c r="E107" s="326">
        <v>10493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7814</v>
      </c>
      <c r="D122" s="379">
        <v>44796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7814</v>
      </c>
      <c r="D123" s="381">
        <v>44796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188055</v>
      </c>
      <c r="D125" s="379">
        <v>244260</v>
      </c>
      <c r="E125" s="362">
        <v>194148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4344</v>
      </c>
      <c r="D135" s="385">
        <v>4344</v>
      </c>
      <c r="E135" s="395">
        <v>4344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4344</v>
      </c>
      <c r="D137" s="645">
        <v>4344</v>
      </c>
      <c r="E137" s="363">
        <v>4344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4344</v>
      </c>
      <c r="D145" s="329">
        <f>+D126+D130+D135+D140</f>
        <v>4344</v>
      </c>
      <c r="E145" s="330">
        <v>4344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192399</v>
      </c>
      <c r="D146" s="329">
        <v>248604</v>
      </c>
      <c r="E146" s="330">
        <v>198492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17187</v>
      </c>
      <c r="D150" s="373">
        <f>+D61-D125</f>
        <v>-33778</v>
      </c>
      <c r="E150" s="373">
        <f>+E61-E125</f>
        <v>40840</v>
      </c>
    </row>
    <row r="151" spans="1:5" ht="32.25" thickBot="1">
      <c r="A151" s="347" t="s">
        <v>6</v>
      </c>
      <c r="B151" s="350" t="s">
        <v>484</v>
      </c>
      <c r="C151" s="373">
        <f>+C84-C145</f>
        <v>-4344</v>
      </c>
      <c r="D151" s="373">
        <f>+D84-D145</f>
        <v>-4344</v>
      </c>
      <c r="E151" s="373">
        <f>+E84-E145</f>
        <v>-48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2016. ÉVI ZÁRSZÁMADÁS
KÖTELEZŐ FELADATAINAK MÉRLEGE 
&amp;R&amp;"Times New Roman CE,Félkövér dőlt"&amp;11 1.2. melléklet a 6/2019. (IV.25.)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37">
      <selection activeCell="I73" sqref="I7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836" t="s">
        <v>879</v>
      </c>
      <c r="B1" s="837"/>
      <c r="C1" s="837"/>
      <c r="D1" s="837"/>
      <c r="E1" s="837"/>
    </row>
    <row r="2" spans="3:5" ht="16.5" thickBot="1">
      <c r="C2" s="830" t="s">
        <v>250</v>
      </c>
      <c r="D2" s="830"/>
      <c r="E2" s="830"/>
    </row>
    <row r="3" spans="1:5" ht="15.75" customHeight="1">
      <c r="A3" s="831" t="s">
        <v>251</v>
      </c>
      <c r="B3" s="840" t="s">
        <v>252</v>
      </c>
      <c r="C3" s="834" t="s">
        <v>253</v>
      </c>
      <c r="D3" s="834" t="s">
        <v>254</v>
      </c>
      <c r="E3" s="843" t="s">
        <v>255</v>
      </c>
    </row>
    <row r="4" spans="1:5" ht="11.25" customHeight="1">
      <c r="A4" s="832"/>
      <c r="B4" s="841"/>
      <c r="C4" s="835"/>
      <c r="D4" s="835"/>
      <c r="E4" s="844"/>
    </row>
    <row r="5" spans="1:5" ht="15.75">
      <c r="A5" s="833"/>
      <c r="B5" s="842"/>
      <c r="C5" s="838" t="s">
        <v>256</v>
      </c>
      <c r="D5" s="838"/>
      <c r="E5" s="839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862</v>
      </c>
      <c r="D7" s="593">
        <v>4352</v>
      </c>
      <c r="E7" s="594"/>
    </row>
    <row r="8" spans="1:5" s="595" customFormat="1" ht="15.75">
      <c r="A8" s="596" t="s">
        <v>604</v>
      </c>
      <c r="B8" s="225" t="s">
        <v>258</v>
      </c>
      <c r="C8" s="597">
        <v>830137</v>
      </c>
      <c r="D8" s="597">
        <v>1001843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796673</v>
      </c>
      <c r="D9" s="597">
        <v>765027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>
        <v>6635</v>
      </c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26830</v>
      </c>
      <c r="D24" s="601">
        <v>236816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77281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>
        <v>70021</v>
      </c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>
        <v>70021</v>
      </c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324702</v>
      </c>
      <c r="D50" s="212">
        <v>316259</v>
      </c>
      <c r="E50" s="213"/>
    </row>
    <row r="51" spans="1:5" s="595" customFormat="1" ht="21">
      <c r="A51" s="596" t="s">
        <v>647</v>
      </c>
      <c r="B51" s="225" t="s">
        <v>277</v>
      </c>
      <c r="C51" s="601">
        <v>1232982</v>
      </c>
      <c r="D51" s="601">
        <v>1329715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359</v>
      </c>
      <c r="D56" s="212">
        <v>341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56299</v>
      </c>
      <c r="D57" s="212">
        <v>64473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56658</v>
      </c>
      <c r="D59" s="601">
        <f>+D55+D56+D57+D58</f>
        <v>64814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4410</v>
      </c>
      <c r="D60" s="212">
        <v>2357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553542</v>
      </c>
      <c r="D62" s="212">
        <v>553691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557951</v>
      </c>
      <c r="D63" s="601">
        <v>556048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-1225</v>
      </c>
      <c r="D66" s="601">
        <v>-319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f>+C51+C54+C59+C63+C66+C67</f>
        <v>1846917</v>
      </c>
      <c r="D68" s="604">
        <v>1950809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829"/>
      <c r="B72" s="829"/>
      <c r="C72" s="829"/>
      <c r="D72" s="829"/>
      <c r="E72" s="829"/>
    </row>
    <row r="73" spans="1:5" ht="15.75">
      <c r="A73" s="829"/>
      <c r="B73" s="829"/>
      <c r="C73" s="829"/>
      <c r="D73" s="829"/>
      <c r="E73" s="829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C22" sqref="C22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846" t="s">
        <v>295</v>
      </c>
      <c r="B1" s="846"/>
      <c r="C1" s="846"/>
    </row>
    <row r="2" spans="1:3" ht="15.75">
      <c r="A2" s="845" t="s">
        <v>880</v>
      </c>
      <c r="B2" s="845"/>
      <c r="C2" s="845"/>
    </row>
    <row r="4" spans="2:3" ht="13.5" thickBot="1">
      <c r="B4" s="854" t="s">
        <v>250</v>
      </c>
      <c r="C4" s="854"/>
    </row>
    <row r="5" spans="1:3" s="218" customFormat="1" ht="31.5" customHeight="1">
      <c r="A5" s="847" t="s">
        <v>296</v>
      </c>
      <c r="B5" s="852" t="s">
        <v>252</v>
      </c>
      <c r="C5" s="850" t="s">
        <v>297</v>
      </c>
    </row>
    <row r="6" spans="1:3" s="218" customFormat="1" ht="12.75">
      <c r="A6" s="848"/>
      <c r="B6" s="853"/>
      <c r="C6" s="851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-357623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13953</v>
      </c>
    </row>
    <row r="14" spans="1:3" ht="15.75" customHeight="1">
      <c r="A14" s="596" t="s">
        <v>672</v>
      </c>
      <c r="B14" s="225" t="s">
        <v>263</v>
      </c>
      <c r="C14" s="227">
        <v>1798703</v>
      </c>
    </row>
    <row r="15" spans="1:3" ht="15.75" customHeight="1">
      <c r="A15" s="596" t="s">
        <v>740</v>
      </c>
      <c r="B15" s="225" t="s">
        <v>264</v>
      </c>
      <c r="C15" s="609">
        <v>142</v>
      </c>
    </row>
    <row r="16" spans="1:3" ht="15.75" customHeight="1">
      <c r="A16" s="596" t="s">
        <v>673</v>
      </c>
      <c r="B16" s="225" t="s">
        <v>265</v>
      </c>
      <c r="C16" s="226">
        <v>148946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149821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2285</v>
      </c>
    </row>
    <row r="21" spans="1:3" ht="15.75" customHeight="1" thickBot="1">
      <c r="A21" s="228" t="s">
        <v>678</v>
      </c>
      <c r="B21" s="229" t="s">
        <v>18</v>
      </c>
      <c r="C21" s="230">
        <v>1950809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849"/>
      <c r="B25" s="849"/>
      <c r="C25" s="849"/>
      <c r="D25" s="211"/>
      <c r="E25" s="211"/>
    </row>
    <row r="26" spans="1:5" ht="15.75">
      <c r="A26" s="849"/>
      <c r="B26" s="849"/>
      <c r="C26" s="849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view="pageBreakPreview" zoomScaleSheetLayoutView="100" workbookViewId="0" topLeftCell="A1">
      <selection activeCell="A1" sqref="A1:D1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836" t="s">
        <v>881</v>
      </c>
      <c r="B1" s="837"/>
      <c r="C1" s="837"/>
      <c r="D1" s="837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856" t="s">
        <v>725</v>
      </c>
      <c r="B38" s="857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855"/>
      <c r="D40" s="855"/>
    </row>
    <row r="41" spans="1:4" ht="15.75">
      <c r="A41" s="215"/>
      <c r="C41" s="216"/>
      <c r="D41" s="216"/>
    </row>
    <row r="42" spans="3:4" ht="15.75">
      <c r="C42" s="855"/>
      <c r="D42" s="855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3" sqref="D13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858" t="s">
        <v>882</v>
      </c>
      <c r="B1" s="859"/>
      <c r="C1" s="859"/>
      <c r="D1" s="859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242">
        <v>4296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4296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860" t="s">
        <v>739</v>
      </c>
      <c r="B38" s="861"/>
      <c r="C38" s="248"/>
      <c r="D38" s="620">
        <f>+D8+D14+SUM(D15:D37)</f>
        <v>4296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A2" sqref="A2:E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757" t="s">
        <v>884</v>
      </c>
    </row>
    <row r="2" spans="1:6" ht="33" customHeight="1">
      <c r="A2" s="862" t="s">
        <v>883</v>
      </c>
      <c r="B2" s="862"/>
      <c r="C2" s="862"/>
      <c r="D2" s="862"/>
      <c r="E2" s="862"/>
      <c r="F2" s="757"/>
    </row>
    <row r="3" spans="1:6" ht="16.5" thickBot="1">
      <c r="A3" s="286"/>
      <c r="F3" s="757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757"/>
    </row>
    <row r="5" spans="1:6" ht="15.75">
      <c r="A5" s="290" t="s">
        <v>5</v>
      </c>
      <c r="B5" s="294"/>
      <c r="C5" s="297"/>
      <c r="D5" s="300"/>
      <c r="E5" s="304"/>
      <c r="F5" s="757"/>
    </row>
    <row r="6" spans="1:6" ht="15.75">
      <c r="A6" s="291" t="s">
        <v>6</v>
      </c>
      <c r="B6" s="295"/>
      <c r="C6" s="298"/>
      <c r="D6" s="301"/>
      <c r="E6" s="305"/>
      <c r="F6" s="757"/>
    </row>
    <row r="7" spans="1:6" ht="15.75">
      <c r="A7" s="291" t="s">
        <v>7</v>
      </c>
      <c r="B7" s="295"/>
      <c r="C7" s="298"/>
      <c r="D7" s="301"/>
      <c r="E7" s="305"/>
      <c r="F7" s="757"/>
    </row>
    <row r="8" spans="1:6" ht="15.75">
      <c r="A8" s="291" t="s">
        <v>8</v>
      </c>
      <c r="B8" s="295"/>
      <c r="C8" s="298"/>
      <c r="D8" s="301"/>
      <c r="E8" s="305"/>
      <c r="F8" s="757"/>
    </row>
    <row r="9" spans="1:6" ht="15.75">
      <c r="A9" s="291" t="s">
        <v>9</v>
      </c>
      <c r="B9" s="295"/>
      <c r="C9" s="298"/>
      <c r="D9" s="301"/>
      <c r="E9" s="305"/>
      <c r="F9" s="757"/>
    </row>
    <row r="10" spans="1:6" ht="15.75">
      <c r="A10" s="291" t="s">
        <v>10</v>
      </c>
      <c r="B10" s="295"/>
      <c r="C10" s="298"/>
      <c r="D10" s="301"/>
      <c r="E10" s="305"/>
      <c r="F10" s="757"/>
    </row>
    <row r="11" spans="1:6" ht="15.75">
      <c r="A11" s="291" t="s">
        <v>11</v>
      </c>
      <c r="B11" s="295"/>
      <c r="C11" s="298"/>
      <c r="D11" s="301"/>
      <c r="E11" s="305"/>
      <c r="F11" s="757"/>
    </row>
    <row r="12" spans="1:6" ht="15.75">
      <c r="A12" s="291" t="s">
        <v>12</v>
      </c>
      <c r="B12" s="295"/>
      <c r="C12" s="298"/>
      <c r="D12" s="301"/>
      <c r="E12" s="305"/>
      <c r="F12" s="757"/>
    </row>
    <row r="13" spans="1:6" ht="15.75">
      <c r="A13" s="291" t="s">
        <v>13</v>
      </c>
      <c r="B13" s="295"/>
      <c r="C13" s="298"/>
      <c r="D13" s="301"/>
      <c r="E13" s="305"/>
      <c r="F13" s="757"/>
    </row>
    <row r="14" spans="1:6" ht="15.75">
      <c r="A14" s="291" t="s">
        <v>14</v>
      </c>
      <c r="B14" s="295"/>
      <c r="C14" s="298"/>
      <c r="D14" s="301"/>
      <c r="E14" s="305"/>
      <c r="F14" s="757"/>
    </row>
    <row r="15" spans="1:6" ht="15.75">
      <c r="A15" s="291" t="s">
        <v>15</v>
      </c>
      <c r="B15" s="295"/>
      <c r="C15" s="298"/>
      <c r="D15" s="301"/>
      <c r="E15" s="305"/>
      <c r="F15" s="757"/>
    </row>
    <row r="16" spans="1:6" ht="15.75">
      <c r="A16" s="291" t="s">
        <v>16</v>
      </c>
      <c r="B16" s="295"/>
      <c r="C16" s="298"/>
      <c r="D16" s="301"/>
      <c r="E16" s="305"/>
      <c r="F16" s="757"/>
    </row>
    <row r="17" spans="1:6" ht="15.75">
      <c r="A17" s="291" t="s">
        <v>17</v>
      </c>
      <c r="B17" s="295"/>
      <c r="C17" s="298"/>
      <c r="D17" s="301"/>
      <c r="E17" s="305"/>
      <c r="F17" s="757"/>
    </row>
    <row r="18" spans="1:6" ht="15.75">
      <c r="A18" s="291" t="s">
        <v>18</v>
      </c>
      <c r="B18" s="295"/>
      <c r="C18" s="298"/>
      <c r="D18" s="301"/>
      <c r="E18" s="305"/>
      <c r="F18" s="757"/>
    </row>
    <row r="19" spans="1:6" ht="15.75">
      <c r="A19" s="291" t="s">
        <v>19</v>
      </c>
      <c r="B19" s="295"/>
      <c r="C19" s="298"/>
      <c r="D19" s="301"/>
      <c r="E19" s="305"/>
      <c r="F19" s="757"/>
    </row>
    <row r="20" spans="1:6" ht="15.75">
      <c r="A20" s="291" t="s">
        <v>20</v>
      </c>
      <c r="B20" s="295"/>
      <c r="C20" s="298"/>
      <c r="D20" s="301"/>
      <c r="E20" s="305"/>
      <c r="F20" s="757"/>
    </row>
    <row r="21" spans="1:6" ht="16.5" thickBot="1">
      <c r="A21" s="292" t="s">
        <v>21</v>
      </c>
      <c r="B21" s="296"/>
      <c r="C21" s="299"/>
      <c r="D21" s="302"/>
      <c r="E21" s="306"/>
      <c r="F21" s="757"/>
    </row>
    <row r="22" spans="1:6" ht="16.5" thickBot="1">
      <c r="A22" s="863" t="s">
        <v>304</v>
      </c>
      <c r="B22" s="864"/>
      <c r="C22" s="293"/>
      <c r="D22" s="303">
        <f>IF(SUM(D5:D21)=0,"",SUM(D5:D21))</f>
      </c>
      <c r="E22" s="307">
        <f>IF(SUM(E5:E21)=0,"",SUM(E5:E21))</f>
      </c>
      <c r="F22" s="757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C14" sqref="C14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885</v>
      </c>
      <c r="C1" s="258"/>
    </row>
    <row r="2" spans="1:3" ht="14.25">
      <c r="A2" s="259"/>
      <c r="B2" s="259"/>
      <c r="C2" s="259"/>
    </row>
    <row r="3" spans="1:3" ht="33.75" customHeight="1">
      <c r="A3" s="865" t="s">
        <v>305</v>
      </c>
      <c r="B3" s="865"/>
      <c r="C3" s="865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886</v>
      </c>
      <c r="C6" s="267">
        <v>56658</v>
      </c>
    </row>
    <row r="7" spans="1:3" ht="18" customHeight="1">
      <c r="A7" s="268" t="s">
        <v>6</v>
      </c>
      <c r="B7" s="269" t="s">
        <v>307</v>
      </c>
      <c r="C7" s="270">
        <v>56299</v>
      </c>
    </row>
    <row r="8" spans="1:3" ht="18" customHeight="1">
      <c r="A8" s="268" t="s">
        <v>7</v>
      </c>
      <c r="B8" s="269" t="s">
        <v>308</v>
      </c>
      <c r="C8" s="270">
        <v>359</v>
      </c>
    </row>
    <row r="9" spans="1:3" ht="18" customHeight="1">
      <c r="A9" s="268" t="s">
        <v>8</v>
      </c>
      <c r="B9" s="271" t="s">
        <v>309</v>
      </c>
      <c r="C9" s="270">
        <v>472065</v>
      </c>
    </row>
    <row r="10" spans="1:3" ht="18" customHeight="1" thickBot="1">
      <c r="A10" s="272" t="s">
        <v>9</v>
      </c>
      <c r="B10" s="273" t="s">
        <v>310</v>
      </c>
      <c r="C10" s="274">
        <v>463767</v>
      </c>
    </row>
    <row r="11" spans="1:3" ht="25.5" customHeight="1">
      <c r="A11" s="275" t="s">
        <v>10</v>
      </c>
      <c r="B11" s="276" t="s">
        <v>887</v>
      </c>
      <c r="C11" s="277">
        <f>C6+C9-C10</f>
        <v>64956</v>
      </c>
    </row>
    <row r="12" spans="1:3" ht="18" customHeight="1">
      <c r="A12" s="268" t="s">
        <v>11</v>
      </c>
      <c r="B12" s="269" t="s">
        <v>307</v>
      </c>
      <c r="C12" s="270">
        <v>64260</v>
      </c>
    </row>
    <row r="13" spans="1:3" ht="18" customHeight="1" thickBot="1">
      <c r="A13" s="278" t="s">
        <v>12</v>
      </c>
      <c r="B13" s="279" t="s">
        <v>308</v>
      </c>
      <c r="C13" s="280">
        <v>696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61">
      <selection activeCell="L6" sqref="L6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865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tr">
        <f>+'1.1.sz.mell.'!C3:E3</f>
        <v>2018. évi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12741</v>
      </c>
      <c r="D20" s="373">
        <v>12742</v>
      </c>
      <c r="E20" s="362">
        <v>12742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>
        <v>12741</v>
      </c>
      <c r="D21" s="492">
        <v>12742</v>
      </c>
      <c r="E21" s="364">
        <v>12742</v>
      </c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/>
      <c r="D25" s="491"/>
      <c r="E25" s="363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0</v>
      </c>
      <c r="D45" s="373"/>
      <c r="E45" s="362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>
        <v>18</v>
      </c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>
        <v>18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f>+C6+C13+C20+C27+C34+C45+C51+C56</f>
        <v>12741</v>
      </c>
      <c r="D61" s="494">
        <v>12742</v>
      </c>
      <c r="E61" s="395">
        <v>12760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>
        <v>164000</v>
      </c>
      <c r="D62" s="373">
        <v>164000</v>
      </c>
      <c r="E62" s="362">
        <v>150000</v>
      </c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>
        <v>150000</v>
      </c>
      <c r="D63" s="640">
        <v>150000</v>
      </c>
      <c r="E63" s="366">
        <v>150000</v>
      </c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>
        <v>14000</v>
      </c>
      <c r="D64" s="640">
        <v>14000</v>
      </c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v>70021</v>
      </c>
      <c r="D66" s="373">
        <v>70021</v>
      </c>
      <c r="E66" s="362">
        <v>70021</v>
      </c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>
        <v>70021</v>
      </c>
      <c r="D69" s="640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56658</v>
      </c>
      <c r="D71" s="373">
        <v>56658</v>
      </c>
      <c r="E71" s="362">
        <v>56658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56658</v>
      </c>
      <c r="D72" s="640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290679</v>
      </c>
      <c r="D84" s="494">
        <f>+D62+D66+D71+D74+D78+D83</f>
        <v>290679</v>
      </c>
      <c r="E84" s="395">
        <v>276679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303420</v>
      </c>
      <c r="D85" s="494">
        <v>303421</v>
      </c>
      <c r="E85" s="395">
        <v>289439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 t="s">
        <v>34</v>
      </c>
      <c r="B87" s="722"/>
      <c r="C87" s="722"/>
      <c r="D87" s="722"/>
      <c r="E87" s="722"/>
      <c r="F87" s="627"/>
    </row>
    <row r="88" spans="1:6" ht="16.5" customHeight="1" thickBot="1">
      <c r="A88" s="39" t="s">
        <v>110</v>
      </c>
      <c r="B88" s="38" t="s">
        <v>865</v>
      </c>
      <c r="C88" s="356"/>
      <c r="D88" s="356"/>
      <c r="E88" s="356" t="s">
        <v>156</v>
      </c>
      <c r="F88" s="627"/>
    </row>
    <row r="89" spans="1:6" ht="16.5" customHeight="1">
      <c r="A89" s="728" t="s">
        <v>57</v>
      </c>
      <c r="B89" s="725" t="s">
        <v>177</v>
      </c>
      <c r="C89" s="723" t="str">
        <f>+C3</f>
        <v>2018. évi</v>
      </c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296913</v>
      </c>
      <c r="D108" s="373">
        <v>259949</v>
      </c>
      <c r="E108" s="362">
        <v>259925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72359</v>
      </c>
      <c r="D109" s="492">
        <v>57386</v>
      </c>
      <c r="E109" s="364">
        <v>57386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224530</v>
      </c>
      <c r="D111" s="491">
        <v>202539</v>
      </c>
      <c r="E111" s="363">
        <v>202539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>
        <v>24</v>
      </c>
      <c r="D113" s="363">
        <v>24</v>
      </c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>
        <v>24</v>
      </c>
      <c r="D117" s="363">
        <v>24</v>
      </c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296913</v>
      </c>
      <c r="D125" s="373">
        <v>259949</v>
      </c>
      <c r="E125" s="362">
        <v>259925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19350</v>
      </c>
      <c r="D126" s="373">
        <v>5350</v>
      </c>
      <c r="E126" s="362">
        <v>5350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5350</v>
      </c>
      <c r="D127" s="363">
        <v>5350</v>
      </c>
      <c r="E127" s="363">
        <v>5350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>
        <v>14000</v>
      </c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19350</v>
      </c>
      <c r="D145" s="509">
        <f>+D126+D130+D135+D140</f>
        <v>5350</v>
      </c>
      <c r="E145" s="330">
        <v>5350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316263</v>
      </c>
      <c r="D146" s="509">
        <v>265299</v>
      </c>
      <c r="E146" s="330">
        <v>265275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-284172</v>
      </c>
      <c r="D150" s="373">
        <f>+D61-D125</f>
        <v>-247207</v>
      </c>
      <c r="E150" s="373">
        <f>+E61-E125</f>
        <v>-247165</v>
      </c>
    </row>
    <row r="151" spans="1:5" ht="32.25" thickBot="1">
      <c r="A151" s="347" t="s">
        <v>6</v>
      </c>
      <c r="B151" s="350" t="s">
        <v>484</v>
      </c>
      <c r="C151" s="373">
        <f>+C84-C145</f>
        <v>271329</v>
      </c>
      <c r="D151" s="373">
        <f>+D84-D145</f>
        <v>285329</v>
      </c>
      <c r="E151" s="373">
        <f>+E84-E145</f>
        <v>271329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2018. ÉVI ZÁRSZÁMADÁS
ÖNKÉNT VÁLLALT FELADATAINAK MÉRLEGE
&amp;R&amp;"Times New Roman CE,Félkövér dőlt"&amp;11 1.3. melléklet a 6/2019. (IV.25.)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2018.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217983</v>
      </c>
      <c r="C6" s="466" t="s">
        <v>522</v>
      </c>
      <c r="D6" s="472">
        <f>+'2.1.sz.mell  '!C18+'2.2.sz.mell  '!C17</f>
        <v>217983</v>
      </c>
      <c r="E6" s="471">
        <f>+B6-D6</f>
        <v>0</v>
      </c>
    </row>
    <row r="7" spans="1:5" ht="12.75">
      <c r="A7" s="466" t="s">
        <v>523</v>
      </c>
      <c r="B7" s="471">
        <f>+'1.1.sz.mell.'!C84</f>
        <v>290679</v>
      </c>
      <c r="C7" s="466" t="s">
        <v>524</v>
      </c>
      <c r="D7" s="472">
        <f>+'2.1.sz.mell  '!C27+'2.2.sz.mell  '!C30</f>
        <v>290679</v>
      </c>
      <c r="E7" s="471">
        <f>+B7-D7</f>
        <v>0</v>
      </c>
    </row>
    <row r="8" spans="1:5" ht="12.75">
      <c r="A8" s="466" t="s">
        <v>525</v>
      </c>
      <c r="B8" s="471">
        <f>+'1.1.sz.mell.'!C85</f>
        <v>508662</v>
      </c>
      <c r="C8" s="466" t="s">
        <v>526</v>
      </c>
      <c r="D8" s="472">
        <f>+'2.1.sz.mell  '!C28+'2.2.sz.mell  '!C31</f>
        <v>508662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2018.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223224</v>
      </c>
      <c r="C12" s="466" t="s">
        <v>533</v>
      </c>
      <c r="D12" s="472">
        <f>+'2.1.sz.mell  '!D18+'2.2.sz.mell  '!D17</f>
        <v>223224</v>
      </c>
      <c r="E12" s="471">
        <f>+B12-D12</f>
        <v>0</v>
      </c>
    </row>
    <row r="13" spans="1:5" ht="12.75">
      <c r="A13" s="466" t="s">
        <v>528</v>
      </c>
      <c r="B13" s="471">
        <f>+'1.1.sz.mell.'!D84</f>
        <v>290679</v>
      </c>
      <c r="C13" s="466" t="s">
        <v>534</v>
      </c>
      <c r="D13" s="472">
        <f>+'2.1.sz.mell  '!D27+'2.2.sz.mell  '!D30</f>
        <v>290679</v>
      </c>
      <c r="E13" s="471">
        <f>+B13-D13</f>
        <v>0</v>
      </c>
    </row>
    <row r="14" spans="1:5" ht="12.75">
      <c r="A14" s="466" t="s">
        <v>529</v>
      </c>
      <c r="B14" s="471">
        <f>+'1.1.sz.mell.'!D85</f>
        <v>513903</v>
      </c>
      <c r="C14" s="466" t="s">
        <v>535</v>
      </c>
      <c r="D14" s="472">
        <f>+'2.1.sz.mell  '!D28+'2.2.sz.mell  '!D31</f>
        <v>513903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2018.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247748</v>
      </c>
      <c r="C18" s="466" t="s">
        <v>536</v>
      </c>
      <c r="D18" s="472">
        <f>+'2.1.sz.mell  '!E18+'2.2.sz.mell  '!E17</f>
        <v>247748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280975</v>
      </c>
      <c r="C19" s="466" t="s">
        <v>537</v>
      </c>
      <c r="D19" s="472">
        <f>+'2.1.sz.mell  '!E27+'2.2.sz.mell  '!E30</f>
        <v>280975</v>
      </c>
      <c r="E19" s="471">
        <f>+B19-D19</f>
        <v>0</v>
      </c>
    </row>
    <row r="20" spans="1:5" ht="12.75">
      <c r="A20" s="466" t="s">
        <v>532</v>
      </c>
      <c r="B20" s="471">
        <f>+'1.1.sz.mell.'!E85</f>
        <v>528723</v>
      </c>
      <c r="C20" s="466" t="s">
        <v>538</v>
      </c>
      <c r="D20" s="472">
        <f>+'2.1.sz.mell  '!E28+'2.2.sz.mell  '!E31</f>
        <v>528723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2018.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484968</v>
      </c>
      <c r="C24" s="466" t="s">
        <v>545</v>
      </c>
      <c r="D24" s="472">
        <f>+'2.1.sz.mell  '!G18+'2.2.sz.mell  '!G17</f>
        <v>484968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23694</v>
      </c>
      <c r="C25" s="466" t="s">
        <v>546</v>
      </c>
      <c r="D25" s="472">
        <f>+'2.1.sz.mell  '!G27+'2.2.sz.mell  '!G30</f>
        <v>23694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508662</v>
      </c>
      <c r="C26" s="466" t="s">
        <v>547</v>
      </c>
      <c r="D26" s="472">
        <f>+'2.1.sz.mell  '!G28+'2.2.sz.mell  '!G31</f>
        <v>508662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2018.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504209</v>
      </c>
      <c r="C30" s="466" t="s">
        <v>552</v>
      </c>
      <c r="D30" s="472">
        <f>+'2.1.sz.mell  '!H18+'2.2.sz.mell  '!H17</f>
        <v>504209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9694</v>
      </c>
      <c r="C31" s="466" t="s">
        <v>549</v>
      </c>
      <c r="D31" s="472">
        <f>+'2.1.sz.mell  '!H27+'2.2.sz.mell  '!H30</f>
        <v>9694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513903</v>
      </c>
      <c r="C32" s="466" t="s">
        <v>548</v>
      </c>
      <c r="D32" s="472">
        <f>+'2.1.sz.mell  '!H28+'2.2.sz.mell  '!H31</f>
        <v>513903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2018.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454073</v>
      </c>
      <c r="C36" s="466" t="s">
        <v>553</v>
      </c>
      <c r="D36" s="472">
        <f>+'2.1.sz.mell  '!I18+'2.2.sz.mell  '!I17</f>
        <v>454073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9694</v>
      </c>
      <c r="C37" s="466" t="s">
        <v>551</v>
      </c>
      <c r="D37" s="472">
        <f>+'2.1.sz.mell  '!I27+'2.2.sz.mell  '!I30</f>
        <v>9694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463767</v>
      </c>
      <c r="C38" s="466" t="s">
        <v>550</v>
      </c>
      <c r="D38" s="472">
        <f>+'2.1.sz.mell  '!I28+'2.2.sz.mell  '!I31</f>
        <v>463767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1">
      <selection activeCell="F8" sqref="F8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730">
        <v>2387</v>
      </c>
    </row>
    <row r="2" spans="7:10" ht="14.25" thickBot="1">
      <c r="G2" s="32"/>
      <c r="H2" s="32"/>
      <c r="I2" s="32" t="s">
        <v>50</v>
      </c>
      <c r="J2" s="730"/>
    </row>
    <row r="3" spans="1:10" ht="18" customHeight="1" thickBot="1">
      <c r="A3" s="73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30"/>
    </row>
    <row r="4" spans="1:11" s="6" customFormat="1" ht="35.25" customHeight="1" thickBot="1">
      <c r="A4" s="732"/>
      <c r="B4" s="21" t="s">
        <v>51</v>
      </c>
      <c r="C4" s="22" t="str">
        <f>+CONCATENATE(LEFT('1.1.sz.mell.'!C3,4),". évi eredeti előirányzat")</f>
        <v>2018. évi eredeti előirányzat</v>
      </c>
      <c r="D4" s="406" t="str">
        <f>+CONCATENATE(LEFT('1.1.sz.mell.'!C3,4),". évi módosított előirányzat")</f>
        <v>2018. évi módosított előirányzat</v>
      </c>
      <c r="E4" s="22" t="str">
        <f>+CONCATENATE(LEFT('1.1.sz.mell.'!C3,4),". évi teljesítés")</f>
        <v>2018. évi teljesítés</v>
      </c>
      <c r="F4" s="21" t="s">
        <v>51</v>
      </c>
      <c r="G4" s="22" t="str">
        <f>+C4</f>
        <v>2018. évi eredeti előirányzat</v>
      </c>
      <c r="H4" s="406" t="str">
        <f>+D4</f>
        <v>2018. évi módosított előirányzat</v>
      </c>
      <c r="I4" s="149" t="str">
        <f>+E4</f>
        <v>2018. évi teljesítés</v>
      </c>
      <c r="J4" s="73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508</v>
      </c>
      <c r="G5" s="447" t="s">
        <v>509</v>
      </c>
      <c r="H5" s="447" t="s">
        <v>510</v>
      </c>
      <c r="I5" s="448" t="s">
        <v>511</v>
      </c>
      <c r="J5" s="730"/>
      <c r="K5" s="632"/>
    </row>
    <row r="6" spans="1:11" ht="15" customHeight="1">
      <c r="A6" s="421" t="s">
        <v>5</v>
      </c>
      <c r="B6" s="422" t="s">
        <v>485</v>
      </c>
      <c r="C6" s="409">
        <v>122533</v>
      </c>
      <c r="D6" s="409">
        <v>127568</v>
      </c>
      <c r="E6" s="409">
        <v>127568</v>
      </c>
      <c r="F6" s="422" t="s">
        <v>52</v>
      </c>
      <c r="G6" s="409">
        <v>90031</v>
      </c>
      <c r="H6" s="409">
        <v>90207</v>
      </c>
      <c r="I6" s="415">
        <v>89397</v>
      </c>
      <c r="J6" s="73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8555</v>
      </c>
      <c r="D7" s="410">
        <v>9302</v>
      </c>
      <c r="E7" s="410">
        <v>10635</v>
      </c>
      <c r="F7" s="424" t="s">
        <v>131</v>
      </c>
      <c r="G7" s="410">
        <v>18049</v>
      </c>
      <c r="H7" s="410">
        <v>18553</v>
      </c>
      <c r="I7" s="416">
        <v>18543</v>
      </c>
      <c r="J7" s="73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59790</v>
      </c>
      <c r="H8" s="410">
        <v>73085</v>
      </c>
      <c r="I8" s="416">
        <v>71983</v>
      </c>
      <c r="J8" s="73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62500</v>
      </c>
      <c r="D9" s="410">
        <v>62500</v>
      </c>
      <c r="E9" s="410">
        <v>82238</v>
      </c>
      <c r="F9" s="424" t="s">
        <v>132</v>
      </c>
      <c r="G9" s="410">
        <v>9270</v>
      </c>
      <c r="H9" s="410">
        <v>6752</v>
      </c>
      <c r="I9" s="416">
        <v>3706</v>
      </c>
      <c r="J9" s="73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0</v>
      </c>
      <c r="D10" s="410"/>
      <c r="E10" s="410">
        <v>1077</v>
      </c>
      <c r="F10" s="424" t="s">
        <v>133</v>
      </c>
      <c r="G10" s="410">
        <v>3101</v>
      </c>
      <c r="H10" s="410">
        <v>10867</v>
      </c>
      <c r="I10" s="416">
        <v>10519</v>
      </c>
      <c r="J10" s="73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7814</v>
      </c>
      <c r="H11" s="410">
        <v>44796</v>
      </c>
      <c r="I11" s="416"/>
      <c r="J11" s="73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11654</v>
      </c>
      <c r="D12" s="410">
        <v>11112</v>
      </c>
      <c r="E12" s="410">
        <v>13470</v>
      </c>
      <c r="F12" s="7"/>
      <c r="G12" s="410">
        <v>0</v>
      </c>
      <c r="H12" s="410"/>
      <c r="I12" s="416"/>
      <c r="J12" s="73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73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73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73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73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730"/>
    </row>
    <row r="18" spans="1:11" ht="17.25" customHeight="1" thickBot="1">
      <c r="A18" s="426" t="s">
        <v>17</v>
      </c>
      <c r="B18" s="408" t="s">
        <v>489</v>
      </c>
      <c r="C18" s="413">
        <v>205242</v>
      </c>
      <c r="D18" s="413">
        <v>210482</v>
      </c>
      <c r="E18" s="413">
        <v>234988</v>
      </c>
      <c r="F18" s="408" t="s">
        <v>496</v>
      </c>
      <c r="G18" s="413">
        <f>SUM(G6:G17)</f>
        <v>188055</v>
      </c>
      <c r="H18" s="413">
        <f>SUM(H6:H17)</f>
        <v>244260</v>
      </c>
      <c r="I18" s="413">
        <f>SUM(I6:I17)</f>
        <v>194148</v>
      </c>
      <c r="J18" s="73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73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497</v>
      </c>
      <c r="G20" s="407"/>
      <c r="H20" s="407"/>
      <c r="I20" s="407"/>
      <c r="J20" s="73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73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73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4296</v>
      </c>
      <c r="F23" s="428" t="s">
        <v>162</v>
      </c>
      <c r="G23" s="407"/>
      <c r="H23" s="407"/>
      <c r="I23" s="407"/>
      <c r="J23" s="73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73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73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843</v>
      </c>
      <c r="G26" s="407">
        <v>4344</v>
      </c>
      <c r="H26" s="407">
        <v>4344</v>
      </c>
      <c r="I26" s="407">
        <v>4344</v>
      </c>
      <c r="J26" s="73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4296</v>
      </c>
      <c r="F27" s="408" t="s">
        <v>498</v>
      </c>
      <c r="G27" s="413">
        <v>4344</v>
      </c>
      <c r="H27" s="413">
        <v>4344</v>
      </c>
      <c r="I27" s="413">
        <v>4344</v>
      </c>
      <c r="J27" s="73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205242</v>
      </c>
      <c r="D28" s="93">
        <v>210482</v>
      </c>
      <c r="E28" s="433">
        <v>239284</v>
      </c>
      <c r="F28" s="432" t="s">
        <v>499</v>
      </c>
      <c r="G28" s="93">
        <v>192399</v>
      </c>
      <c r="H28" s="93">
        <v>248604</v>
      </c>
      <c r="I28" s="93">
        <v>198492</v>
      </c>
      <c r="J28" s="73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73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73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6/2019. (IV.25.)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9">
      <selection activeCell="J1" sqref="J1:J33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733" t="str">
        <f>+CONCATENATE("2.2. melléklet a 6/",LEFT('1.1.sz.mell.'!C3,4)+1,". (IV.25.) önkormányzati rendelethez")</f>
        <v>2.2. melléklet a 6/2019. (IV.25.) önkormányzati rendelethez</v>
      </c>
    </row>
    <row r="2" spans="7:10" ht="14.25" thickBot="1">
      <c r="G2" s="32"/>
      <c r="H2" s="32"/>
      <c r="I2" s="32" t="s">
        <v>50</v>
      </c>
      <c r="J2" s="733"/>
    </row>
    <row r="3" spans="1:10" ht="24" customHeight="1" thickBot="1">
      <c r="A3" s="73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33"/>
    </row>
    <row r="4" spans="1:11" s="6" customFormat="1" ht="35.25" customHeight="1" thickBot="1">
      <c r="A4" s="735"/>
      <c r="B4" s="21" t="s">
        <v>51</v>
      </c>
      <c r="C4" s="22" t="str">
        <f>+'2.1.sz.mell  '!C4</f>
        <v>2018. évi eredeti előirányzat</v>
      </c>
      <c r="D4" s="406" t="str">
        <f>+'2.1.sz.mell  '!D4</f>
        <v>2018. évi módosított előirányzat</v>
      </c>
      <c r="E4" s="22" t="str">
        <f>+'2.1.sz.mell  '!E4</f>
        <v>2018. évi teljesítés</v>
      </c>
      <c r="F4" s="21" t="s">
        <v>51</v>
      </c>
      <c r="G4" s="22" t="str">
        <f>+'2.1.sz.mell  '!C4</f>
        <v>2018. évi eredeti előirányzat</v>
      </c>
      <c r="H4" s="406" t="str">
        <f>+'2.1.sz.mell  '!D4</f>
        <v>2018. évi módosított előirányzat</v>
      </c>
      <c r="I4" s="149" t="str">
        <f>+'2.1.sz.mell  '!E4</f>
        <v>2018. évi teljesítés</v>
      </c>
      <c r="J4" s="73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508</v>
      </c>
      <c r="G5" s="447" t="s">
        <v>509</v>
      </c>
      <c r="H5" s="447" t="s">
        <v>510</v>
      </c>
      <c r="I5" s="448" t="s">
        <v>511</v>
      </c>
      <c r="J5" s="733"/>
      <c r="K5" s="632"/>
    </row>
    <row r="6" spans="1:11" ht="12.75" customHeight="1">
      <c r="A6" s="421" t="s">
        <v>5</v>
      </c>
      <c r="B6" s="422" t="s">
        <v>500</v>
      </c>
      <c r="C6" s="409">
        <v>12741</v>
      </c>
      <c r="D6" s="409">
        <v>12742</v>
      </c>
      <c r="E6" s="409">
        <v>12742</v>
      </c>
      <c r="F6" s="422" t="s">
        <v>155</v>
      </c>
      <c r="G6" s="409">
        <v>72359</v>
      </c>
      <c r="H6" s="409">
        <v>57386</v>
      </c>
      <c r="I6" s="415">
        <v>57386</v>
      </c>
      <c r="J6" s="733"/>
      <c r="K6" s="630" t="s">
        <v>743</v>
      </c>
    </row>
    <row r="7" spans="1:11" ht="12.75">
      <c r="A7" s="423" t="s">
        <v>6</v>
      </c>
      <c r="B7" s="424" t="s">
        <v>501</v>
      </c>
      <c r="C7" s="410"/>
      <c r="D7" s="410"/>
      <c r="E7" s="410"/>
      <c r="F7" s="424" t="s">
        <v>512</v>
      </c>
      <c r="G7" s="410"/>
      <c r="H7" s="410"/>
      <c r="I7" s="416"/>
      <c r="J7" s="733"/>
      <c r="K7" s="630" t="s">
        <v>744</v>
      </c>
    </row>
    <row r="8" spans="1:11" ht="12.75" customHeight="1">
      <c r="A8" s="423" t="s">
        <v>7</v>
      </c>
      <c r="B8" s="424" t="s">
        <v>502</v>
      </c>
      <c r="C8" s="410">
        <v>0</v>
      </c>
      <c r="D8" s="410"/>
      <c r="E8" s="410"/>
      <c r="F8" s="424" t="s">
        <v>135</v>
      </c>
      <c r="G8" s="410">
        <v>224530</v>
      </c>
      <c r="H8" s="410">
        <v>202539</v>
      </c>
      <c r="I8" s="416">
        <v>202539</v>
      </c>
      <c r="J8" s="733"/>
      <c r="K8" s="630" t="s">
        <v>745</v>
      </c>
    </row>
    <row r="9" spans="1:11" ht="12.75" customHeight="1">
      <c r="A9" s="423" t="s">
        <v>8</v>
      </c>
      <c r="B9" s="424" t="s">
        <v>503</v>
      </c>
      <c r="C9" s="410"/>
      <c r="D9" s="410"/>
      <c r="E9" s="410">
        <v>18</v>
      </c>
      <c r="F9" s="424" t="s">
        <v>513</v>
      </c>
      <c r="G9" s="410"/>
      <c r="H9" s="410"/>
      <c r="I9" s="416"/>
      <c r="J9" s="733"/>
      <c r="K9" s="630" t="s">
        <v>746</v>
      </c>
    </row>
    <row r="10" spans="1:11" ht="12.75" customHeight="1">
      <c r="A10" s="423" t="s">
        <v>9</v>
      </c>
      <c r="B10" s="424" t="s">
        <v>504</v>
      </c>
      <c r="C10" s="410"/>
      <c r="D10" s="410"/>
      <c r="E10" s="410"/>
      <c r="F10" s="424" t="s">
        <v>158</v>
      </c>
      <c r="G10" s="410">
        <v>24</v>
      </c>
      <c r="H10" s="410">
        <v>24</v>
      </c>
      <c r="I10" s="416"/>
      <c r="J10" s="733"/>
      <c r="K10" s="630" t="s">
        <v>747</v>
      </c>
    </row>
    <row r="11" spans="1:11" ht="12.75" customHeight="1">
      <c r="A11" s="423" t="s">
        <v>10</v>
      </c>
      <c r="B11" s="424" t="s">
        <v>505</v>
      </c>
      <c r="C11" s="411"/>
      <c r="D11" s="411"/>
      <c r="E11" s="411"/>
      <c r="F11" s="463"/>
      <c r="G11" s="410"/>
      <c r="H11" s="410"/>
      <c r="I11" s="416"/>
      <c r="J11" s="73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73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73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73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73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733"/>
    </row>
    <row r="17" spans="1:11" ht="15.75" customHeight="1" thickBot="1">
      <c r="A17" s="426" t="s">
        <v>16</v>
      </c>
      <c r="B17" s="408" t="s">
        <v>858</v>
      </c>
      <c r="C17" s="413">
        <v>12741</v>
      </c>
      <c r="D17" s="413">
        <v>12742</v>
      </c>
      <c r="E17" s="413">
        <v>12760</v>
      </c>
      <c r="F17" s="408" t="s">
        <v>514</v>
      </c>
      <c r="G17" s="413">
        <v>296913</v>
      </c>
      <c r="H17" s="413">
        <v>259949</v>
      </c>
      <c r="I17" s="442">
        <v>259925</v>
      </c>
      <c r="J17" s="73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>
        <v>126679</v>
      </c>
      <c r="D18" s="457">
        <v>126679</v>
      </c>
      <c r="E18" s="457">
        <v>126679</v>
      </c>
      <c r="F18" s="429" t="s">
        <v>139</v>
      </c>
      <c r="G18" s="95"/>
      <c r="H18" s="95"/>
      <c r="I18" s="438"/>
      <c r="J18" s="73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56658</v>
      </c>
      <c r="D19" s="407">
        <v>56658</v>
      </c>
      <c r="E19" s="407">
        <v>56658</v>
      </c>
      <c r="F19" s="429" t="s">
        <v>142</v>
      </c>
      <c r="G19" s="407"/>
      <c r="H19" s="407"/>
      <c r="I19" s="439"/>
      <c r="J19" s="73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>
        <v>14000</v>
      </c>
      <c r="H20" s="407"/>
      <c r="I20" s="439"/>
      <c r="J20" s="73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5350</v>
      </c>
      <c r="H21" s="407">
        <v>5350</v>
      </c>
      <c r="I21" s="439">
        <v>5350</v>
      </c>
      <c r="J21" s="73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>
        <v>70021</v>
      </c>
      <c r="D22" s="407">
        <v>70021</v>
      </c>
      <c r="E22" s="407">
        <v>70021</v>
      </c>
      <c r="F22" s="428" t="s">
        <v>162</v>
      </c>
      <c r="G22" s="407"/>
      <c r="H22" s="407"/>
      <c r="I22" s="439"/>
      <c r="J22" s="73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73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>
        <f>+C25+C26+C27+C28+C29</f>
        <v>164000</v>
      </c>
      <c r="D24" s="431">
        <f>+D25+D26+D27+D28+D29</f>
        <v>164000</v>
      </c>
      <c r="E24" s="431">
        <v>150000</v>
      </c>
      <c r="F24" s="454" t="s">
        <v>141</v>
      </c>
      <c r="G24" s="407"/>
      <c r="H24" s="407"/>
      <c r="I24" s="439"/>
      <c r="J24" s="73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>
        <v>150000</v>
      </c>
      <c r="D25" s="407">
        <v>150000</v>
      </c>
      <c r="E25" s="407">
        <v>150000</v>
      </c>
      <c r="F25" s="454" t="s">
        <v>515</v>
      </c>
      <c r="G25" s="407"/>
      <c r="H25" s="407"/>
      <c r="I25" s="439"/>
      <c r="J25" s="73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>
        <v>14000</v>
      </c>
      <c r="D26" s="407">
        <v>14000</v>
      </c>
      <c r="E26" s="407"/>
      <c r="F26" s="449"/>
      <c r="G26" s="407"/>
      <c r="H26" s="407"/>
      <c r="I26" s="439"/>
      <c r="J26" s="73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73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73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733"/>
      <c r="K29" s="630" t="s">
        <v>761</v>
      </c>
    </row>
    <row r="30" spans="1:11" ht="16.5" customHeight="1" thickBot="1">
      <c r="A30" s="426" t="s">
        <v>29</v>
      </c>
      <c r="B30" s="408" t="s">
        <v>506</v>
      </c>
      <c r="C30" s="413">
        <v>290679</v>
      </c>
      <c r="D30" s="413">
        <v>290679</v>
      </c>
      <c r="E30" s="413">
        <v>276679</v>
      </c>
      <c r="F30" s="408" t="s">
        <v>517</v>
      </c>
      <c r="G30" s="413">
        <f>SUM(G18:G29)</f>
        <v>19350</v>
      </c>
      <c r="H30" s="413">
        <f>SUM(H18:H29)</f>
        <v>5350</v>
      </c>
      <c r="I30" s="442">
        <f>SUM(I18:I29)</f>
        <v>5350</v>
      </c>
      <c r="J30" s="733"/>
      <c r="K30" s="630" t="s">
        <v>762</v>
      </c>
    </row>
    <row r="31" spans="1:11" ht="16.5" customHeight="1" thickBot="1">
      <c r="A31" s="426" t="s">
        <v>30</v>
      </c>
      <c r="B31" s="432" t="s">
        <v>507</v>
      </c>
      <c r="C31" s="93">
        <v>303420</v>
      </c>
      <c r="D31" s="93">
        <v>303421</v>
      </c>
      <c r="E31" s="433">
        <v>289439</v>
      </c>
      <c r="F31" s="432" t="s">
        <v>516</v>
      </c>
      <c r="G31" s="93">
        <f>+G17+G30</f>
        <v>316263</v>
      </c>
      <c r="H31" s="93">
        <f>+H17+H30</f>
        <v>265299</v>
      </c>
      <c r="I31" s="94">
        <f>+I17+I30</f>
        <v>265275</v>
      </c>
      <c r="J31" s="73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73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73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37" t="s">
        <v>906</v>
      </c>
      <c r="B1" s="737"/>
      <c r="C1" s="737"/>
      <c r="D1" s="737"/>
      <c r="E1" s="737"/>
      <c r="F1" s="737"/>
      <c r="G1" s="737"/>
      <c r="H1" s="736"/>
    </row>
    <row r="2" spans="1:8" ht="22.5" customHeight="1" thickBot="1">
      <c r="A2" s="685"/>
      <c r="B2" s="686"/>
      <c r="C2" s="686"/>
      <c r="D2" s="686"/>
      <c r="E2" s="686"/>
      <c r="F2" s="738"/>
      <c r="G2" s="738"/>
      <c r="H2" s="736"/>
    </row>
    <row r="3" spans="1:8" s="6" customFormat="1" ht="50.25" customHeight="1" thickBot="1">
      <c r="A3" s="687" t="s">
        <v>851</v>
      </c>
      <c r="B3" s="688" t="s">
        <v>54</v>
      </c>
      <c r="C3" s="688" t="s">
        <v>55</v>
      </c>
      <c r="D3" s="688" t="s">
        <v>870</v>
      </c>
      <c r="E3" s="688" t="s">
        <v>867</v>
      </c>
      <c r="F3" s="689" t="s">
        <v>868</v>
      </c>
      <c r="G3" s="690" t="s">
        <v>869</v>
      </c>
      <c r="H3" s="73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508</v>
      </c>
      <c r="G4" s="694" t="s">
        <v>554</v>
      </c>
      <c r="H4" s="736"/>
    </row>
    <row r="5" spans="1:8" ht="12" customHeight="1">
      <c r="A5" s="695"/>
      <c r="B5" s="696"/>
      <c r="C5" s="697"/>
      <c r="D5" s="696"/>
      <c r="E5" s="698"/>
      <c r="F5" s="698"/>
      <c r="G5" s="699"/>
      <c r="H5" s="73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736"/>
    </row>
    <row r="7" spans="1:8" ht="12" customHeight="1">
      <c r="A7" s="700" t="s">
        <v>889</v>
      </c>
      <c r="B7" s="696">
        <v>3163</v>
      </c>
      <c r="C7" s="697"/>
      <c r="D7" s="696"/>
      <c r="E7" s="698">
        <v>3163</v>
      </c>
      <c r="F7" s="698">
        <v>3163</v>
      </c>
      <c r="G7" s="714"/>
      <c r="H7" s="736"/>
    </row>
    <row r="8" spans="1:8" ht="15.75" customHeight="1">
      <c r="A8" s="700" t="s">
        <v>852</v>
      </c>
      <c r="B8" s="696">
        <v>855</v>
      </c>
      <c r="C8" s="697"/>
      <c r="D8" s="696"/>
      <c r="E8" s="698">
        <v>855</v>
      </c>
      <c r="F8" s="698">
        <v>855</v>
      </c>
      <c r="G8" s="701"/>
      <c r="H8" s="736"/>
    </row>
    <row r="9" spans="1:8" ht="15.75" customHeight="1">
      <c r="A9" s="700" t="s">
        <v>890</v>
      </c>
      <c r="B9" s="713">
        <v>2500</v>
      </c>
      <c r="C9" s="697"/>
      <c r="D9" s="696"/>
      <c r="E9" s="698">
        <v>2500</v>
      </c>
      <c r="F9" s="698">
        <v>2500</v>
      </c>
      <c r="G9" s="701"/>
      <c r="H9" s="736"/>
    </row>
    <row r="10" spans="1:8" ht="15.75" customHeight="1">
      <c r="A10" s="702" t="s">
        <v>852</v>
      </c>
      <c r="B10" s="696"/>
      <c r="C10" s="697"/>
      <c r="D10" s="696"/>
      <c r="E10" s="698"/>
      <c r="F10" s="698"/>
      <c r="G10" s="701"/>
      <c r="H10" s="736"/>
    </row>
    <row r="11" spans="1:8" ht="15.75" customHeight="1">
      <c r="A11" s="700" t="s">
        <v>891</v>
      </c>
      <c r="B11" s="696">
        <v>394</v>
      </c>
      <c r="C11" s="697"/>
      <c r="D11" s="696"/>
      <c r="E11" s="698">
        <v>394</v>
      </c>
      <c r="F11" s="698">
        <v>394</v>
      </c>
      <c r="G11" s="701"/>
      <c r="H11" s="736"/>
    </row>
    <row r="12" spans="1:8" ht="15.75" customHeight="1">
      <c r="A12" s="700" t="s">
        <v>852</v>
      </c>
      <c r="B12" s="696">
        <v>106</v>
      </c>
      <c r="C12" s="697"/>
      <c r="D12" s="696"/>
      <c r="E12" s="698">
        <v>106</v>
      </c>
      <c r="F12" s="698">
        <v>106</v>
      </c>
      <c r="G12" s="701"/>
      <c r="H12" s="736"/>
    </row>
    <row r="13" spans="1:8" ht="15.75" customHeight="1">
      <c r="A13" s="700" t="s">
        <v>892</v>
      </c>
      <c r="B13" s="696">
        <v>12000</v>
      </c>
      <c r="C13" s="697"/>
      <c r="D13" s="696"/>
      <c r="E13" s="698">
        <v>12000</v>
      </c>
      <c r="F13" s="698">
        <v>12000</v>
      </c>
      <c r="G13" s="701"/>
      <c r="H13" s="736"/>
    </row>
    <row r="14" spans="1:8" ht="15.75" customHeight="1">
      <c r="A14" s="700"/>
      <c r="B14" s="696"/>
      <c r="C14" s="697"/>
      <c r="D14" s="696"/>
      <c r="E14" s="698"/>
      <c r="F14" s="698"/>
      <c r="G14" s="701"/>
      <c r="H14" s="736"/>
    </row>
    <row r="15" spans="1:8" ht="15.75" customHeight="1">
      <c r="A15" s="702" t="s">
        <v>893</v>
      </c>
      <c r="B15" s="696">
        <v>36176</v>
      </c>
      <c r="C15" s="697"/>
      <c r="D15" s="696"/>
      <c r="E15" s="698">
        <v>36176</v>
      </c>
      <c r="F15" s="698">
        <v>36176</v>
      </c>
      <c r="G15" s="701"/>
      <c r="H15" s="736"/>
    </row>
    <row r="16" spans="1:8" ht="15.75" customHeight="1">
      <c r="A16" s="700" t="s">
        <v>852</v>
      </c>
      <c r="B16" s="696">
        <v>1961</v>
      </c>
      <c r="C16" s="697"/>
      <c r="D16" s="696"/>
      <c r="E16" s="698">
        <v>1961</v>
      </c>
      <c r="F16" s="698">
        <v>1961</v>
      </c>
      <c r="G16" s="701"/>
      <c r="H16" s="736"/>
    </row>
    <row r="17" spans="1:8" ht="15.75" customHeight="1">
      <c r="A17" s="700" t="s">
        <v>894</v>
      </c>
      <c r="B17" s="696">
        <v>78</v>
      </c>
      <c r="C17" s="697"/>
      <c r="D17" s="696"/>
      <c r="E17" s="698">
        <v>78</v>
      </c>
      <c r="F17" s="698">
        <v>78</v>
      </c>
      <c r="G17" s="701"/>
      <c r="H17" s="736"/>
    </row>
    <row r="18" spans="1:8" ht="15.75" customHeight="1">
      <c r="A18" s="700" t="s">
        <v>852</v>
      </c>
      <c r="B18" s="696">
        <v>22</v>
      </c>
      <c r="C18" s="697"/>
      <c r="D18" s="696"/>
      <c r="E18" s="698">
        <v>22</v>
      </c>
      <c r="F18" s="698">
        <v>22</v>
      </c>
      <c r="G18" s="701"/>
      <c r="H18" s="736"/>
    </row>
    <row r="19" spans="1:8" ht="15.75" customHeight="1">
      <c r="A19" s="700"/>
      <c r="B19" s="696"/>
      <c r="C19" s="697"/>
      <c r="D19" s="696"/>
      <c r="E19" s="698"/>
      <c r="F19" s="698"/>
      <c r="G19" s="701"/>
      <c r="H19" s="736"/>
    </row>
    <row r="20" spans="1:8" ht="15.75" customHeight="1">
      <c r="A20" s="703"/>
      <c r="B20" s="704"/>
      <c r="C20" s="705"/>
      <c r="D20" s="704"/>
      <c r="E20" s="706"/>
      <c r="F20" s="706"/>
      <c r="G20" s="701"/>
      <c r="H20" s="736"/>
    </row>
    <row r="21" spans="1:8" ht="15.75" customHeight="1">
      <c r="A21" s="716" t="s">
        <v>823</v>
      </c>
      <c r="B21" s="704"/>
      <c r="C21" s="705"/>
      <c r="D21" s="704"/>
      <c r="E21" s="706"/>
      <c r="F21" s="706"/>
      <c r="G21" s="701"/>
      <c r="H21" s="736"/>
    </row>
    <row r="22" spans="1:8" ht="15.75" customHeight="1">
      <c r="A22" s="703" t="s">
        <v>895</v>
      </c>
      <c r="B22" s="704">
        <v>103</v>
      </c>
      <c r="C22" s="705"/>
      <c r="D22" s="704"/>
      <c r="E22" s="706">
        <v>103</v>
      </c>
      <c r="F22" s="706">
        <v>103</v>
      </c>
      <c r="G22" s="701"/>
      <c r="H22" s="736"/>
    </row>
    <row r="23" spans="1:8" ht="15.75" customHeight="1">
      <c r="A23" s="700" t="s">
        <v>852</v>
      </c>
      <c r="B23" s="696">
        <v>28</v>
      </c>
      <c r="C23" s="697"/>
      <c r="D23" s="696"/>
      <c r="E23" s="698">
        <v>28</v>
      </c>
      <c r="F23" s="698">
        <v>28</v>
      </c>
      <c r="G23" s="701"/>
      <c r="H23" s="73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73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73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73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73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73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73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73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73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73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73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736"/>
    </row>
    <row r="35" spans="1:8" s="11" customFormat="1" ht="18" customHeight="1" thickBot="1">
      <c r="A35" s="708" t="s">
        <v>853</v>
      </c>
      <c r="B35" s="709">
        <v>57386</v>
      </c>
      <c r="C35" s="710"/>
      <c r="D35" s="709"/>
      <c r="E35" s="711">
        <v>57386</v>
      </c>
      <c r="F35" s="711">
        <v>57386</v>
      </c>
      <c r="G35" s="712"/>
      <c r="H35" s="73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C12" sqref="C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39" t="s">
        <v>0</v>
      </c>
      <c r="B1" s="739"/>
      <c r="C1" s="739"/>
      <c r="D1" s="739"/>
      <c r="E1" s="739"/>
      <c r="F1" s="739"/>
      <c r="G1" s="739"/>
      <c r="H1" s="730" t="s">
        <v>907</v>
      </c>
    </row>
    <row r="2" spans="6:8" ht="23.25" customHeight="1" thickBot="1">
      <c r="F2" s="740" t="s">
        <v>50</v>
      </c>
      <c r="G2" s="740"/>
      <c r="H2" s="73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2018.XII.31-ig</v>
      </c>
      <c r="E3" s="22" t="str">
        <f>+'3.sz.mell.'!E3</f>
        <v>2018. évi módosított előirányzat</v>
      </c>
      <c r="F3" s="24" t="str">
        <f>+'3.sz.mell.'!F3</f>
        <v>2018. évi teljesítés</v>
      </c>
      <c r="G3" s="96" t="str">
        <f>+'3.sz.mell.'!G3</f>
        <v>Összes teljesítés 2018.XII.31-ig</v>
      </c>
      <c r="H3" s="73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508</v>
      </c>
      <c r="G4" s="437" t="s">
        <v>554</v>
      </c>
      <c r="H4" s="73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730"/>
    </row>
    <row r="6" spans="1:8" ht="15.75" customHeight="1">
      <c r="A6" s="717" t="s">
        <v>902</v>
      </c>
      <c r="B6" s="2">
        <v>158480</v>
      </c>
      <c r="C6" s="308"/>
      <c r="D6" s="2"/>
      <c r="E6" s="2">
        <v>158480</v>
      </c>
      <c r="F6" s="43">
        <v>158480</v>
      </c>
      <c r="G6" s="44">
        <v>158480</v>
      </c>
      <c r="H6" s="730"/>
    </row>
    <row r="7" spans="1:8" ht="15.75" customHeight="1">
      <c r="A7" s="717" t="s">
        <v>825</v>
      </c>
      <c r="B7" s="2">
        <v>42790</v>
      </c>
      <c r="C7" s="308"/>
      <c r="D7" s="2"/>
      <c r="E7" s="2">
        <v>42790</v>
      </c>
      <c r="F7" s="43">
        <v>42790</v>
      </c>
      <c r="G7" s="44">
        <v>42790</v>
      </c>
      <c r="H7" s="730"/>
    </row>
    <row r="8" spans="1:8" ht="15.75" customHeight="1">
      <c r="A8" s="717" t="s">
        <v>903</v>
      </c>
      <c r="B8" s="2">
        <v>784</v>
      </c>
      <c r="C8" s="308"/>
      <c r="D8" s="2"/>
      <c r="E8" s="2">
        <v>784</v>
      </c>
      <c r="F8" s="43">
        <v>784</v>
      </c>
      <c r="G8" s="44">
        <v>784</v>
      </c>
      <c r="H8" s="730"/>
    </row>
    <row r="9" spans="1:8" ht="15.75" customHeight="1">
      <c r="A9" s="717" t="s">
        <v>854</v>
      </c>
      <c r="B9" s="2">
        <v>211</v>
      </c>
      <c r="C9" s="308"/>
      <c r="D9" s="2"/>
      <c r="E9" s="2">
        <v>211</v>
      </c>
      <c r="F9" s="43">
        <v>211</v>
      </c>
      <c r="G9" s="44">
        <v>211</v>
      </c>
      <c r="H9" s="730"/>
    </row>
    <row r="10" spans="1:8" ht="15.75" customHeight="1">
      <c r="A10" s="717" t="s">
        <v>904</v>
      </c>
      <c r="B10" s="2">
        <v>216</v>
      </c>
      <c r="C10" s="308"/>
      <c r="D10" s="2"/>
      <c r="E10" s="2">
        <v>216</v>
      </c>
      <c r="F10" s="43">
        <v>216</v>
      </c>
      <c r="G10" s="44">
        <v>216</v>
      </c>
      <c r="H10" s="730"/>
    </row>
    <row r="11" spans="1:8" ht="15.75" customHeight="1">
      <c r="A11" s="717" t="s">
        <v>825</v>
      </c>
      <c r="B11" s="2">
        <v>58</v>
      </c>
      <c r="C11" s="308"/>
      <c r="D11" s="2"/>
      <c r="E11" s="2">
        <v>58</v>
      </c>
      <c r="F11" s="43">
        <v>58</v>
      </c>
      <c r="G11" s="44">
        <v>58</v>
      </c>
      <c r="H11" s="73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73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73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730"/>
    </row>
    <row r="15" spans="1:8" ht="15.75" customHeight="1">
      <c r="A15" s="717"/>
      <c r="B15" s="2"/>
      <c r="C15" s="308"/>
      <c r="D15" s="2"/>
      <c r="E15" s="2"/>
      <c r="F15" s="43"/>
      <c r="G15" s="44"/>
      <c r="H15" s="73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730"/>
    </row>
    <row r="17" spans="1:8" ht="15.75" customHeight="1">
      <c r="A17" s="717"/>
      <c r="B17" s="2"/>
      <c r="C17" s="308"/>
      <c r="D17" s="2"/>
      <c r="E17" s="2"/>
      <c r="F17" s="43"/>
      <c r="G17" s="44"/>
      <c r="H17" s="73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73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73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73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73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73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730"/>
    </row>
    <row r="24" spans="1:8" s="11" customFormat="1" ht="18" customHeight="1" thickBot="1">
      <c r="A24" s="23" t="s">
        <v>53</v>
      </c>
      <c r="B24" s="9">
        <v>202539</v>
      </c>
      <c r="C24" s="16"/>
      <c r="D24" s="9">
        <f>SUM(D5:D23)</f>
        <v>0</v>
      </c>
      <c r="E24" s="9">
        <v>202539</v>
      </c>
      <c r="F24" s="9">
        <v>202539</v>
      </c>
      <c r="G24" s="10">
        <v>202539</v>
      </c>
      <c r="H24" s="73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2019-04-25T09:53:40Z</cp:lastPrinted>
  <dcterms:created xsi:type="dcterms:W3CDTF">2015-03-31T11:43:33Z</dcterms:created>
  <dcterms:modified xsi:type="dcterms:W3CDTF">2019-04-25T09:56:16Z</dcterms:modified>
  <cp:category/>
  <cp:version/>
  <cp:contentType/>
  <cp:contentStatus/>
</cp:coreProperties>
</file>