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tabRatio="966" firstSheet="1" activeTab="10"/>
  </bookViews>
  <sheets>
    <sheet name="1.Ktgvetési bevételek" sheetId="1" r:id="rId1"/>
    <sheet name="2.Ktvgetési kiadások" sheetId="2" r:id="rId2"/>
    <sheet name="3.aMűködés" sheetId="3" r:id="rId3"/>
    <sheet name="3.bFelhalmozás" sheetId="4" r:id="rId4"/>
    <sheet name="4. Gördülő" sheetId="5" r:id="rId5"/>
    <sheet name="5. Ütemterv" sheetId="6" r:id="rId6"/>
    <sheet name="Adósságot keletkeztető ügyletel" sheetId="7" r:id="rId7"/>
    <sheet name="7. Közvetett támogatások" sheetId="8" r:id="rId8"/>
    <sheet name="8. Beruházás" sheetId="9" r:id="rId9"/>
    <sheet name="9. Létszám" sheetId="10" r:id="rId10"/>
    <sheet name="Köt-önk.váll-állig" sheetId="11" r:id="rId11"/>
  </sheets>
  <definedNames>
    <definedName name="_xlnm.Print_Area" localSheetId="4">'4. Gördülő'!$B$1:$F$52</definedName>
  </definedNames>
  <calcPr fullCalcOnLoad="1"/>
</workbook>
</file>

<file path=xl/comments1.xml><?xml version="1.0" encoding="utf-8"?>
<comments xmlns="http://schemas.openxmlformats.org/spreadsheetml/2006/main">
  <authors>
    <author>KocsisV</author>
  </authors>
  <commentList>
    <comment ref="AI19" authorId="0">
      <text>
        <r>
          <rPr>
            <b/>
            <sz val="8"/>
            <rFont val="Tahoma"/>
            <family val="0"/>
          </rPr>
          <t>KocsisV:</t>
        </r>
        <r>
          <rPr>
            <sz val="8"/>
            <rFont val="Tahoma"/>
            <family val="0"/>
          </rPr>
          <t xml:space="preserve">
visszaigénylések+IKSZT bértámogatás
</t>
        </r>
      </text>
    </comment>
    <comment ref="AH25" authorId="0">
      <text>
        <r>
          <rPr>
            <b/>
            <sz val="8"/>
            <rFont val="Tahoma"/>
            <family val="0"/>
          </rPr>
          <t>KocsisV:</t>
        </r>
        <r>
          <rPr>
            <sz val="8"/>
            <rFont val="Tahoma"/>
            <family val="0"/>
          </rPr>
          <t xml:space="preserve">
IKSZT+koncesszió</t>
        </r>
      </text>
    </comment>
    <comment ref="AI25" authorId="0">
      <text>
        <r>
          <rPr>
            <b/>
            <sz val="8"/>
            <rFont val="Tahoma"/>
            <family val="0"/>
          </rPr>
          <t>KocsisV:</t>
        </r>
        <r>
          <rPr>
            <sz val="8"/>
            <rFont val="Tahoma"/>
            <family val="0"/>
          </rPr>
          <t xml:space="preserve">
koncesszió</t>
        </r>
      </text>
    </comment>
    <comment ref="AG32" authorId="0">
      <text>
        <r>
          <rPr>
            <b/>
            <sz val="8"/>
            <rFont val="Tahoma"/>
            <family val="0"/>
          </rPr>
          <t>KocsisV:</t>
        </r>
        <r>
          <rPr>
            <sz val="8"/>
            <rFont val="Tahoma"/>
            <family val="0"/>
          </rPr>
          <t xml:space="preserve">
mszemkomma</t>
        </r>
      </text>
    </comment>
    <comment ref="AG39" authorId="0">
      <text>
        <r>
          <rPr>
            <b/>
            <sz val="8"/>
            <rFont val="Tahoma"/>
            <family val="0"/>
          </rPr>
          <t>KocsisV:</t>
        </r>
        <r>
          <rPr>
            <sz val="8"/>
            <rFont val="Tahoma"/>
            <family val="0"/>
          </rPr>
          <t xml:space="preserve">
pótlék+jöv.kül.mérs.+szjahelyben mó</t>
        </r>
      </text>
    </comment>
    <comment ref="AI42" authorId="0">
      <text>
        <r>
          <rPr>
            <b/>
            <sz val="8"/>
            <rFont val="Tahoma"/>
            <family val="0"/>
          </rPr>
          <t>KocsisV:</t>
        </r>
        <r>
          <rPr>
            <sz val="8"/>
            <rFont val="Tahoma"/>
            <family val="0"/>
          </rPr>
          <t xml:space="preserve">
kaszálás+sírhely+Szikra+temető</t>
        </r>
      </text>
    </comment>
    <comment ref="AH50" authorId="0">
      <text>
        <r>
          <rPr>
            <b/>
            <sz val="8"/>
            <rFont val="Tahoma"/>
            <family val="0"/>
          </rPr>
          <t>KocsisV:</t>
        </r>
        <r>
          <rPr>
            <sz val="8"/>
            <rFont val="Tahoma"/>
            <family val="0"/>
          </rPr>
          <t xml:space="preserve">
hagyaték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B7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I.1 - felhalmozási Áfa + I. 2.3</t>
        </r>
      </text>
    </comment>
    <comment ref="B8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II. 1.+1.2+1.3 - Lakáshozjutás normatíva</t>
        </r>
      </text>
    </comment>
    <comment ref="B10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  <comment ref="B29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 2.2</t>
        </r>
      </text>
    </comment>
    <comment ref="B30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II. 1.+1.2+1.3 - Lakáshozjutás normatíva</t>
        </r>
      </text>
    </comment>
    <comment ref="B42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Felhalmozási hitel + 30.000 kamat</t>
        </r>
      </text>
    </comment>
  </commentList>
</comments>
</file>

<file path=xl/comments2.xml><?xml version="1.0" encoding="utf-8"?>
<comments xmlns="http://schemas.openxmlformats.org/spreadsheetml/2006/main">
  <authors>
    <author>KocsisV</author>
  </authors>
  <commentList>
    <comment ref="AO7" authorId="0">
      <text>
        <r>
          <rPr>
            <b/>
            <sz val="8"/>
            <rFont val="Tahoma"/>
            <family val="0"/>
          </rPr>
          <t>KocsisV:</t>
        </r>
        <r>
          <rPr>
            <sz val="8"/>
            <rFont val="Tahoma"/>
            <family val="0"/>
          </rPr>
          <t xml:space="preserve">
illetmény,keresetkieg.</t>
        </r>
      </text>
    </comment>
    <comment ref="AO13" authorId="0">
      <text>
        <r>
          <rPr>
            <b/>
            <sz val="8"/>
            <rFont val="Tahoma"/>
            <family val="0"/>
          </rPr>
          <t>KocsisV:</t>
        </r>
        <r>
          <rPr>
            <sz val="8"/>
            <rFont val="Tahoma"/>
            <family val="0"/>
          </rPr>
          <t xml:space="preserve">
étkezési h
ozzj</t>
        </r>
      </text>
    </comment>
    <comment ref="AO27" authorId="0">
      <text>
        <r>
          <rPr>
            <b/>
            <sz val="8"/>
            <rFont val="Tahoma"/>
            <family val="0"/>
          </rPr>
          <t>KocsisV:</t>
        </r>
        <r>
          <rPr>
            <sz val="8"/>
            <rFont val="Tahoma"/>
            <family val="0"/>
          </rPr>
          <t xml:space="preserve">
napilap,folyóirat.egyéb információhordozók amik a tevékenységet legalább egy évig szolgálják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I.1 - felhalmozási Áfa + I. 2.3</t>
        </r>
      </text>
    </comment>
    <comment ref="B10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  <comment ref="F12" authorId="0">
      <text>
        <r>
          <rPr>
            <sz val="10"/>
            <rFont val="Arial"/>
            <family val="2"/>
          </rPr>
          <t xml:space="preserve">Magánsz.komma.770+vállalk.30+bíság 10
</t>
        </r>
      </text>
    </comment>
    <comment ref="B15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  <comment ref="B8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  <comment ref="F7" authorId="0">
      <text>
        <r>
          <rPr>
            <sz val="10"/>
            <rFont val="Arial"/>
            <family val="2"/>
          </rPr>
          <t>2012-ben már nem vesszük ki a súlyos fog.gond.küzdő telep.normatívát</t>
        </r>
      </text>
    </comment>
    <comment ref="E7" authorId="0">
      <text>
        <r>
          <rPr>
            <sz val="10"/>
            <rFont val="Arial"/>
            <family val="2"/>
          </rPr>
          <t>=9760-805</t>
        </r>
      </text>
    </comment>
    <comment ref="D6" authorId="0">
      <text>
        <r>
          <rPr>
            <sz val="10"/>
            <rFont val="Arial"/>
            <family val="2"/>
          </rPr>
          <t xml:space="preserve">=9760-805
</t>
        </r>
      </text>
    </comment>
    <comment ref="B6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II. 1.+1.2+1.3 - Lakáshozjutás normatíva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 2.2</t>
        </r>
      </text>
    </comment>
    <comment ref="B6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II. 1.+1.2+1.3 - Lakáshozjutás normatíva</t>
        </r>
      </text>
    </comment>
    <comment ref="B10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  <comment ref="B11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  <comment ref="G12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Felhalmozási hitel + 30.000 kamat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7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I.1 - felhalmozási Áfa + I. 2.3</t>
        </r>
      </text>
    </comment>
    <comment ref="B8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II. 1.+1.2+1.3 - Lakáshozjutás normatíva</t>
        </r>
      </text>
    </comment>
    <comment ref="B10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  <comment ref="B29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 2.2</t>
        </r>
      </text>
    </comment>
    <comment ref="B30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II. 1.+1.2+1.3 - Lakáshozjutás normatíva</t>
        </r>
      </text>
    </comment>
    <comment ref="B42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Felhalmozási hitel + 30.000 kamat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8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I.1 - felhalmozási Áfa + I. 2.3</t>
        </r>
      </text>
    </comment>
    <comment ref="A9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II. 1.+1.2+1.3 - Lakáshozjutás normatíva</t>
        </r>
      </text>
    </comment>
    <comment ref="A11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  <comment ref="A15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 2.2</t>
        </r>
      </text>
    </comment>
    <comment ref="A16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II. 1.+1.2+1.3 - Lakáshozjutás normatíva</t>
        </r>
      </text>
    </comment>
    <comment ref="A40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Felhalmozási hitel + 30.000 kamat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Felhalmozási hitel + 30.000 kamat</t>
        </r>
      </text>
    </comment>
  </commentList>
</comments>
</file>

<file path=xl/sharedStrings.xml><?xml version="1.0" encoding="utf-8"?>
<sst xmlns="http://schemas.openxmlformats.org/spreadsheetml/2006/main" count="824" uniqueCount="536">
  <si>
    <t>Megnevezés</t>
  </si>
  <si>
    <t>2014. évre</t>
  </si>
  <si>
    <t>2015. évre</t>
  </si>
  <si>
    <t xml:space="preserve">I. Működési bevételek és kiadások </t>
  </si>
  <si>
    <t>Működési célú bevételek összesen:</t>
  </si>
  <si>
    <t>Tartalékok</t>
  </si>
  <si>
    <t>Működési célú kiadások összesen:</t>
  </si>
  <si>
    <t>II. Felhalmozási célú bevételek és kiadások</t>
  </si>
  <si>
    <t>Felhalmozási célú bevételek összesen:</t>
  </si>
  <si>
    <t>Felhalmozási célú kiadások összesen:</t>
  </si>
  <si>
    <t>Önkormányzat bevételei összesen:</t>
  </si>
  <si>
    <t>Önkormányzat kiadásai összesen:</t>
  </si>
  <si>
    <t>2016. évre</t>
  </si>
  <si>
    <t>Bevételek</t>
  </si>
  <si>
    <t>Kiadások</t>
  </si>
  <si>
    <t>Személyi juttatások</t>
  </si>
  <si>
    <t>Munkaadókat terhelő járulék</t>
  </si>
  <si>
    <t>ÖSSZESEN:</t>
  </si>
  <si>
    <t>Működési célú támog.áh-on belülről</t>
  </si>
  <si>
    <t>2012 tény</t>
  </si>
  <si>
    <t>2013 várható</t>
  </si>
  <si>
    <t>2014 eredeti</t>
  </si>
  <si>
    <t>ezer forintban</t>
  </si>
  <si>
    <t>Felhalmozási célú támogatások áh-on belülről</t>
  </si>
  <si>
    <t>Közhatalmi bevételek</t>
  </si>
  <si>
    <t>Működési bevételek</t>
  </si>
  <si>
    <t>Felhelmozási bevételek</t>
  </si>
  <si>
    <t>Felhalmozási célú átvett pénzeszközök</t>
  </si>
  <si>
    <t>Készletbeszerzés</t>
  </si>
  <si>
    <t>Kommunikációs szolgáltatások</t>
  </si>
  <si>
    <t>Kiküldetés,reklám-és propagandakiadások</t>
  </si>
  <si>
    <t>Különféle befizetések és egyéb dologi kiadások</t>
  </si>
  <si>
    <t>Ellátottak pénzbeli juttatásai</t>
  </si>
  <si>
    <t>Egyéb működési célú kiadások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</si>
  <si>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</si>
  <si>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</si>
  <si>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</si>
  <si>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</si>
  <si>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</si>
  <si>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</si>
  <si>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</si>
  <si>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Beruházások (=68+…+74)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</si>
  <si>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</si>
  <si>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</si>
  <si>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</si>
  <si>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</si>
  <si>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Felújítások (=76+...+79)</t>
  </si>
  <si>
    <t>Immateriális javak beszerzése,létesítése</t>
  </si>
  <si>
    <t>Részesedések beszerzés</t>
  </si>
  <si>
    <t>Meglévő részeedések növeléséhez kapcsolódó kiadások</t>
  </si>
  <si>
    <t>Beruházások összesen</t>
  </si>
  <si>
    <t>Egyéb tárgyi eszközök felújítása</t>
  </si>
  <si>
    <t>Felújítási célú előzetesen felsz.ált.forg.adó</t>
  </si>
  <si>
    <t>Felújítások összesen</t>
  </si>
  <si>
    <t>Egyéb felhalmozási célú kiadások</t>
  </si>
  <si>
    <t>Finanszírozási kiadások</t>
  </si>
  <si>
    <t>Szolgáltatási kiadások</t>
  </si>
  <si>
    <t xml:space="preserve">I. Kelevíz Önkormányzat 2014. évi működési célú költségvetési bevételei és kiadásai
</t>
  </si>
  <si>
    <t xml:space="preserve">II. Kelevíz Önkormányzat 2014. évi felhalmozási célú költségvetési bevételei és kiadásai
</t>
  </si>
  <si>
    <t>Működési célú átvett pénzeszközök</t>
  </si>
  <si>
    <t>Előző évi pénzmaradvány felhasználása</t>
  </si>
  <si>
    <t>B2</t>
  </si>
  <si>
    <t>B5</t>
  </si>
  <si>
    <t>B7</t>
  </si>
  <si>
    <t>Rovat száma</t>
  </si>
  <si>
    <t>B51</t>
  </si>
  <si>
    <t>B52</t>
  </si>
  <si>
    <t>K61</t>
  </si>
  <si>
    <t>K62</t>
  </si>
  <si>
    <t>K63</t>
  </si>
  <si>
    <t>K64</t>
  </si>
  <si>
    <t>K65</t>
  </si>
  <si>
    <t>K66</t>
  </si>
  <si>
    <t>K67</t>
  </si>
  <si>
    <t>K6</t>
  </si>
  <si>
    <t>K71</t>
  </si>
  <si>
    <t>K72</t>
  </si>
  <si>
    <t>K73</t>
  </si>
  <si>
    <t>K74</t>
  </si>
  <si>
    <t>K7</t>
  </si>
  <si>
    <t>K8</t>
  </si>
  <si>
    <t>B1</t>
  </si>
  <si>
    <t>B3</t>
  </si>
  <si>
    <t>B4</t>
  </si>
  <si>
    <t>B6</t>
  </si>
  <si>
    <t>K1</t>
  </si>
  <si>
    <t>K2</t>
  </si>
  <si>
    <t>K31</t>
  </si>
  <si>
    <t>K33</t>
  </si>
  <si>
    <t>K32</t>
  </si>
  <si>
    <t>K34</t>
  </si>
  <si>
    <t>K35</t>
  </si>
  <si>
    <t>K4</t>
  </si>
  <si>
    <t>K5</t>
  </si>
  <si>
    <t>Finanszírozási bevételek</t>
  </si>
  <si>
    <t>Kelevíz Önkormányzat /2014/2015/2016. évi költségvetési bevételei és kiadásai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</si>
  <si>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</si>
  <si>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</si>
  <si>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</si>
  <si>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</si>
  <si>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</si>
  <si>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</si>
  <si>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</si>
  <si>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</si>
  <si>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</si>
  <si>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</si>
  <si>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</si>
  <si>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</si>
  <si>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</si>
  <si>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</si>
  <si>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</si>
  <si>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Bevételi előirányzatok</t>
  </si>
  <si>
    <t>2.</t>
  </si>
  <si>
    <t>3.</t>
  </si>
  <si>
    <t>4.</t>
  </si>
  <si>
    <t>5.</t>
  </si>
  <si>
    <t>7.</t>
  </si>
  <si>
    <t>8.</t>
  </si>
  <si>
    <t>10.</t>
  </si>
  <si>
    <t>11.</t>
  </si>
  <si>
    <t>12.</t>
  </si>
  <si>
    <t>13.</t>
  </si>
  <si>
    <t>14.</t>
  </si>
  <si>
    <t>Bevételi előir. összesen:</t>
  </si>
  <si>
    <t>18.</t>
  </si>
  <si>
    <t>19.</t>
  </si>
  <si>
    <t>20.</t>
  </si>
  <si>
    <t>29.</t>
  </si>
  <si>
    <t>Kiadási előir. összesen:</t>
  </si>
  <si>
    <t>Sorszám</t>
  </si>
  <si>
    <t>Saját bevétel, és adósságot keletkeztető ügyletből eredő fizetési kötelezettség a tárgyévet követő (100%)</t>
  </si>
  <si>
    <t>Saját bevételek</t>
  </si>
  <si>
    <t>tárgyév</t>
  </si>
  <si>
    <t>1.év</t>
  </si>
  <si>
    <t>2.év</t>
  </si>
  <si>
    <t>3.év</t>
  </si>
  <si>
    <t>Osztalékok, koncessziós díjak</t>
  </si>
  <si>
    <t>Díjak, pótlékok, bírságok</t>
  </si>
  <si>
    <t>Tárgyi eszközök, immateriális javak, vagyoni érétkű jog értékesítése, vagyonhasznosításból származó bevétel</t>
  </si>
  <si>
    <t>Saját bevételek összesen (1+….+4)</t>
  </si>
  <si>
    <t>Saját bevételek( 5.sor) 50%-a</t>
  </si>
  <si>
    <t>Előző években keletkezett tárgyévet terhelő fizetési kötelezettség  ( 8+9)</t>
  </si>
  <si>
    <t>Felvett hitel, és annak tőketartozása</t>
  </si>
  <si>
    <t>Hitelviszonyt megtestesítő értékpapír, kötvény</t>
  </si>
  <si>
    <t>Fizetési kötelezettséggel csökkentett saját bevétel (6-7)</t>
  </si>
  <si>
    <t>Kelevíz Önkormányzat 2014. évi adósságot keletkeztető ügyletei</t>
  </si>
  <si>
    <t>Termékek és szolgáltatások adói</t>
  </si>
  <si>
    <t>Kelevíz Önkormányzat 2014. évi költségvetési kiadásai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</si>
  <si>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</si>
  <si>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</si>
  <si>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</si>
  <si>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</si>
  <si>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</si>
  <si>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</si>
  <si>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</si>
  <si>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</si>
  <si>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</si>
  <si>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</si>
  <si>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</si>
  <si>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</si>
  <si>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</si>
  <si>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</si>
  <si>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</si>
  <si>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</si>
  <si>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</si>
  <si>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</si>
  <si>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</si>
  <si>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</si>
  <si>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</si>
  <si>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</si>
  <si>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</si>
  <si>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</si>
  <si>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</si>
  <si>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</si>
  <si>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</si>
  <si>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</si>
  <si>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</si>
  <si>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</si>
  <si>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</si>
  <si>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</si>
  <si>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</si>
  <si>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</si>
  <si>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</si>
  <si>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</si>
  <si>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</si>
  <si>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</si>
  <si>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</si>
  <si>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</si>
  <si>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</si>
  <si>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</si>
  <si>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</si>
  <si>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</si>
  <si>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</si>
  <si>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</si>
  <si>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</si>
  <si>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</si>
  <si>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</si>
  <si>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</si>
  <si>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</si>
  <si>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</si>
  <si>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</si>
  <si>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</si>
  <si>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</si>
  <si>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</si>
  <si>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</si>
  <si>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</si>
  <si>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</si>
  <si>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</si>
  <si>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</si>
  <si>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</si>
  <si>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</si>
  <si>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</si>
  <si>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</si>
  <si>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</si>
  <si>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</si>
  <si>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</si>
  <si>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</si>
  <si>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</si>
  <si>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</si>
  <si>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</si>
  <si>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</si>
  <si>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</si>
  <si>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</si>
  <si>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</si>
  <si>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</si>
  <si>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</si>
  <si>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</si>
  <si>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</si>
  <si>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</si>
  <si>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</si>
  <si>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</si>
  <si>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</si>
  <si>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</si>
  <si>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</si>
  <si>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</si>
  <si>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</si>
  <si>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</si>
  <si>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</si>
  <si>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</si>
  <si>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</si>
  <si>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</si>
  <si>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</si>
  <si>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</si>
  <si>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</si>
  <si>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</si>
  <si>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</si>
  <si>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</si>
  <si>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</si>
  <si>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</si>
  <si>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</si>
  <si>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</si>
  <si>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</si>
  <si>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</si>
  <si>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</si>
  <si>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</si>
  <si>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</si>
  <si>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</si>
  <si>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</si>
  <si>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</si>
  <si>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</si>
  <si>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</si>
  <si>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</si>
  <si>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</si>
  <si>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</si>
  <si>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</si>
  <si>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</si>
  <si>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</si>
  <si>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</si>
  <si>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</si>
  <si>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</si>
  <si>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</si>
  <si>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</si>
  <si>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</si>
  <si>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</si>
  <si>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</si>
  <si>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</si>
  <si>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</si>
  <si>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</si>
  <si>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</si>
  <si>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</si>
  <si>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</si>
  <si>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</si>
  <si>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</si>
  <si>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</si>
  <si>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</si>
  <si>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</si>
  <si>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</si>
  <si>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</si>
  <si>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</si>
  <si>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</si>
  <si>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</si>
  <si>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</si>
  <si>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</si>
  <si>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</si>
  <si>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</si>
  <si>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</si>
  <si>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</si>
  <si>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</si>
  <si>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</si>
  <si>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</si>
  <si>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</si>
  <si>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</si>
  <si>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</si>
  <si>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</si>
  <si>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</si>
  <si>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</si>
  <si>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</si>
  <si>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</si>
  <si>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</si>
  <si>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</si>
  <si>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</si>
  <si>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</si>
  <si>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</si>
  <si>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</si>
  <si>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</si>
  <si>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</si>
  <si>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</si>
  <si>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</si>
  <si>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</si>
  <si>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</si>
  <si>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</si>
  <si>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</si>
  <si>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</si>
  <si>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</si>
  <si>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</si>
  <si>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</si>
  <si>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</si>
  <si>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</si>
  <si>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</si>
  <si>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</si>
  <si>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</si>
  <si>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</si>
  <si>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</si>
  <si>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</si>
  <si>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</si>
  <si>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</si>
  <si>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</si>
  <si>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</si>
  <si>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</si>
  <si>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K512</t>
  </si>
  <si>
    <t>67</t>
  </si>
  <si>
    <t>Egyéb működési célú kiadások (=55+…+66)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</si>
  <si>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</si>
  <si>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</si>
  <si>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</si>
  <si>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</si>
  <si>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</si>
  <si>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</si>
  <si>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</si>
  <si>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</si>
  <si>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</si>
  <si>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</si>
  <si>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</si>
  <si>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</si>
  <si>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</si>
  <si>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</si>
  <si>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</si>
  <si>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</si>
  <si>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</si>
  <si>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</si>
  <si>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</si>
  <si>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</si>
  <si>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</si>
  <si>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</si>
  <si>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</si>
  <si>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</si>
  <si>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</si>
  <si>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</si>
  <si>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</si>
  <si>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</si>
  <si>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</si>
  <si>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</si>
  <si>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</si>
  <si>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</si>
  <si>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</si>
  <si>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</si>
  <si>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</si>
  <si>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</si>
  <si>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</si>
  <si>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</si>
  <si>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</si>
  <si>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90</t>
  </si>
  <si>
    <t>Költségvetési kiadások (=19+20+45+54+67+75+80+89)</t>
  </si>
  <si>
    <t>K1-K8</t>
  </si>
  <si>
    <t>K9</t>
  </si>
  <si>
    <t>Tárgyévi kiadások (=90+91)</t>
  </si>
  <si>
    <t>Kelevíz Önkormányzat 2014. évi költségvetési bevételei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</si>
  <si>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</si>
  <si>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</si>
  <si>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</si>
  <si>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</si>
  <si>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</si>
  <si>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</si>
  <si>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</si>
  <si>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</si>
  <si>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</si>
  <si>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</si>
  <si>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</si>
  <si>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</si>
  <si>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</si>
  <si>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</si>
  <si>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</si>
  <si>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</si>
  <si>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</si>
  <si>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</si>
  <si>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</si>
  <si>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</si>
  <si>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</si>
  <si>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</si>
  <si>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</si>
  <si>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</si>
  <si>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</si>
  <si>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</si>
  <si>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</si>
  <si>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</si>
  <si>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</si>
  <si>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</si>
  <si>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</si>
  <si>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</si>
  <si>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</si>
  <si>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</si>
  <si>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</si>
  <si>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</si>
  <si>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</si>
  <si>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</si>
  <si>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</si>
  <si>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</si>
  <si>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</si>
  <si>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</si>
  <si>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</si>
  <si>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</si>
  <si>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</si>
  <si>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</si>
  <si>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</si>
  <si>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</si>
  <si>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</si>
  <si>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</si>
  <si>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</si>
  <si>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</si>
  <si>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</si>
  <si>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</si>
  <si>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</si>
  <si>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</si>
  <si>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</si>
  <si>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</si>
  <si>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</si>
  <si>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</si>
  <si>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</si>
  <si>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</si>
  <si>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</si>
  <si>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</si>
  <si>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</si>
  <si>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</si>
  <si>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</si>
  <si>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</si>
  <si>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</si>
  <si>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</si>
  <si>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</si>
  <si>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</si>
  <si>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</si>
  <si>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</si>
  <si>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</si>
  <si>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</si>
  <si>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</si>
  <si>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</si>
  <si>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</si>
  <si>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</si>
  <si>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</si>
  <si>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</si>
  <si>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</si>
  <si>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</si>
  <si>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Immateriális javak értékesítése</t>
  </si>
  <si>
    <t>Ingatlanok értékesítése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</si>
  <si>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</si>
  <si>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</si>
  <si>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</si>
  <si>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</si>
  <si>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</si>
  <si>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</si>
  <si>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</si>
  <si>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</si>
  <si>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</si>
  <si>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</si>
  <si>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</si>
  <si>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</si>
  <si>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</si>
  <si>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</si>
  <si>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</si>
  <si>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</si>
  <si>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</si>
  <si>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</si>
  <si>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</si>
  <si>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</si>
  <si>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</si>
  <si>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Költségvetési bevételek (=13+19+33+44+50+54+58)</t>
  </si>
  <si>
    <t>B1-B7</t>
  </si>
  <si>
    <t>Maradvány felhasználása</t>
  </si>
  <si>
    <t>Kelevíz Önkormányzat 2014. évi felhalmozási kiadásai</t>
  </si>
  <si>
    <t>Felhalmozási kiadások összesen</t>
  </si>
  <si>
    <t>Fő</t>
  </si>
  <si>
    <t>S</t>
  </si>
  <si>
    <t>F e l a d a t</t>
  </si>
  <si>
    <t>sz.</t>
  </si>
  <si>
    <t>Falugondnoki szolg.</t>
  </si>
  <si>
    <t>Igazgatás-Könyvtár-Tudás Háza</t>
  </si>
  <si>
    <t xml:space="preserve">            Összesen:</t>
  </si>
  <si>
    <t>Kelevíz Önkormányzat 2014. évi létszámkerete</t>
  </si>
  <si>
    <t>2012.tény</t>
  </si>
  <si>
    <t>2013. várható</t>
  </si>
  <si>
    <t>(kedvezmények)</t>
  </si>
  <si>
    <t>Bevételi jogcím</t>
  </si>
  <si>
    <t>Kedvezmény nélkül elérhető bevétel</t>
  </si>
  <si>
    <t>Kedvezmények összege</t>
  </si>
  <si>
    <t>magánszemélyek kommunális adója</t>
  </si>
  <si>
    <t>gépjárműadó</t>
  </si>
  <si>
    <t>15.</t>
  </si>
  <si>
    <t>16.</t>
  </si>
  <si>
    <t>17.</t>
  </si>
  <si>
    <t>Kelevíz Önkormányzat által adott közvetett támogatások 2014.</t>
  </si>
  <si>
    <t>Kötelező</t>
  </si>
  <si>
    <t>Önként vállalt</t>
  </si>
  <si>
    <t>Államigazgatási</t>
  </si>
  <si>
    <t xml:space="preserve">Kelevíz Önkormányzat 2014. évi költségvetési bevételei és kiadásai </t>
  </si>
  <si>
    <t>feladat szerinti megbontásban</t>
  </si>
  <si>
    <t>Összesen</t>
  </si>
  <si>
    <t>2014. eredeti</t>
  </si>
  <si>
    <t>Helyi önk.működőképessége megőrzését szolg. és más kieg.támog.</t>
  </si>
  <si>
    <t>A 1/2014 (II.5.) sz. önkormányzati rendelethez</t>
  </si>
  <si>
    <t>Az 1/2014(II.5.) sz. önkormányzati rendelethez</t>
  </si>
  <si>
    <t>Az 1/2014 (II.5.) sz. önkormányzati rendelethez</t>
  </si>
  <si>
    <t>Az 1/2014 (II.5.)  rendelethez</t>
  </si>
  <si>
    <t>Az 1/2014.(II.5.) rendelethez</t>
  </si>
  <si>
    <t>Az 1/2014 (II.5.) rendelethez</t>
  </si>
  <si>
    <t xml:space="preserve">Az 1/2014 (II.5.) sz. rendelethez </t>
  </si>
  <si>
    <t>Kelevíz Önkormányzat 2014. előirányzat felhasználási ütemterve</t>
  </si>
  <si>
    <t>Az 1/2014 (II.5.) sz.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</si>
</sst>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__"/>
    <numFmt numFmtId="166" formatCode="00"/>
    <numFmt numFmtId="167" formatCode="\ ##########"/>
  </numFmts>
  <fonts count="29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8"/>
      <name val="Arial CE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i/>
      <sz val="10"/>
      <name val="Arial"/>
      <family val="2"/>
    </font>
    <font>
      <sz val="11"/>
      <name val="Times New Roman CE"/>
      <family val="1"/>
    </font>
    <font>
      <i/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left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164" fontId="8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164" fontId="8" fillId="0" borderId="0" xfId="0" applyNumberFormat="1" applyFont="1" applyFill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vertical="top" wrapText="1"/>
    </xf>
    <xf numFmtId="0" fontId="8" fillId="0" borderId="1" xfId="19" applyFont="1" applyFill="1" applyBorder="1" applyAlignment="1" applyProtection="1">
      <alignment vertical="distributed" wrapText="1"/>
      <protection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1" xfId="0" applyNumberFormat="1" applyFont="1" applyBorder="1" applyAlignment="1" applyProtection="1">
      <alignment vertical="center" wrapText="1"/>
      <protection locked="0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8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164" fontId="10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0" xfId="21" applyFont="1" applyBorder="1" applyAlignment="1" applyProtection="1">
      <alignment horizontal="center"/>
      <protection/>
    </xf>
    <xf numFmtId="0" fontId="14" fillId="0" borderId="0" xfId="21" applyFont="1" applyProtection="1">
      <alignment/>
      <protection locked="0"/>
    </xf>
    <xf numFmtId="0" fontId="14" fillId="0" borderId="0" xfId="21" applyFont="1" applyProtection="1">
      <alignment/>
      <protection/>
    </xf>
    <xf numFmtId="0" fontId="13" fillId="0" borderId="1" xfId="21" applyFont="1" applyBorder="1" applyAlignment="1" applyProtection="1">
      <alignment horizontal="center" vertical="center"/>
      <protection/>
    </xf>
    <xf numFmtId="0" fontId="15" fillId="0" borderId="1" xfId="21" applyFont="1" applyBorder="1" applyAlignment="1" applyProtection="1">
      <alignment vertical="center"/>
      <protection/>
    </xf>
    <xf numFmtId="164" fontId="14" fillId="0" borderId="1" xfId="21" applyNumberFormat="1" applyFont="1" applyBorder="1" applyAlignment="1" applyProtection="1">
      <alignment vertical="center"/>
      <protection/>
    </xf>
    <xf numFmtId="0" fontId="14" fillId="0" borderId="0" xfId="21" applyFont="1" applyAlignment="1" applyProtection="1">
      <alignment vertical="center"/>
      <protection/>
    </xf>
    <xf numFmtId="164" fontId="14" fillId="0" borderId="1" xfId="0" applyNumberFormat="1" applyFont="1" applyBorder="1" applyAlignment="1">
      <alignment horizontal="left" vertical="center" wrapText="1"/>
    </xf>
    <xf numFmtId="164" fontId="14" fillId="0" borderId="1" xfId="21" applyNumberFormat="1" applyFont="1" applyBorder="1" applyAlignment="1" applyProtection="1">
      <alignment vertical="center"/>
      <protection locked="0"/>
    </xf>
    <xf numFmtId="0" fontId="14" fillId="0" borderId="0" xfId="21" applyFont="1" applyAlignment="1" applyProtection="1">
      <alignment vertical="center"/>
      <protection locked="0"/>
    </xf>
    <xf numFmtId="164" fontId="14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>
      <alignment vertical="center" wrapText="1"/>
    </xf>
    <xf numFmtId="0" fontId="13" fillId="0" borderId="1" xfId="21" applyFont="1" applyBorder="1" applyAlignment="1" applyProtection="1">
      <alignment vertical="center"/>
      <protection/>
    </xf>
    <xf numFmtId="1" fontId="13" fillId="0" borderId="1" xfId="21" applyNumberFormat="1" applyFont="1" applyBorder="1" applyAlignment="1" applyProtection="1">
      <alignment vertical="center"/>
      <protection/>
    </xf>
    <xf numFmtId="164" fontId="13" fillId="0" borderId="1" xfId="21" applyNumberFormat="1" applyFont="1" applyBorder="1" applyAlignment="1" applyProtection="1">
      <alignment vertical="center"/>
      <protection/>
    </xf>
    <xf numFmtId="164" fontId="14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164" fontId="13" fillId="0" borderId="1" xfId="0" applyNumberFormat="1" applyFont="1" applyBorder="1" applyAlignment="1">
      <alignment horizontal="right" vertical="center" wrapText="1"/>
    </xf>
    <xf numFmtId="164" fontId="13" fillId="0" borderId="1" xfId="0" applyNumberFormat="1" applyFont="1" applyBorder="1" applyAlignment="1" applyProtection="1">
      <alignment horizontal="right" vertical="center" wrapText="1"/>
      <protection locked="0"/>
    </xf>
    <xf numFmtId="0" fontId="14" fillId="0" borderId="1" xfId="21" applyFont="1" applyBorder="1" applyAlignment="1" applyProtection="1">
      <alignment vertical="center"/>
      <protection locked="0"/>
    </xf>
    <xf numFmtId="164" fontId="13" fillId="0" borderId="1" xfId="21" applyNumberFormat="1" applyFont="1" applyBorder="1" applyAlignment="1" applyProtection="1">
      <alignment vertical="center"/>
      <protection locked="0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4" xfId="0" applyFont="1" applyBorder="1" applyAlignment="1">
      <alignment horizontal="center" wrapText="1"/>
    </xf>
    <xf numFmtId="0" fontId="17" fillId="0" borderId="4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7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17" fillId="0" borderId="5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 wrapText="1"/>
    </xf>
    <xf numFmtId="0" fontId="17" fillId="0" borderId="5" xfId="0" applyFont="1" applyBorder="1" applyAlignment="1">
      <alignment horizontal="right" wrapText="1"/>
    </xf>
    <xf numFmtId="0" fontId="8" fillId="0" borderId="0" xfId="0" applyFont="1" applyAlignment="1">
      <alignment wrapText="1"/>
    </xf>
    <xf numFmtId="3" fontId="1" fillId="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7" fillId="0" borderId="0" xfId="0" applyFont="1" applyFill="1" applyAlignment="1">
      <alignment/>
    </xf>
    <xf numFmtId="0" fontId="2" fillId="0" borderId="3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66" fontId="7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0" fontId="2" fillId="0" borderId="6" xfId="0" applyFont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164" fontId="3" fillId="0" borderId="7" xfId="0" applyNumberFormat="1" applyFont="1" applyBorder="1" applyAlignment="1" applyProtection="1">
      <alignment horizontal="right" vertical="center" wrapText="1"/>
      <protection locked="0"/>
    </xf>
    <xf numFmtId="3" fontId="3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3" fontId="3" fillId="0" borderId="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Border="1" applyAlignment="1">
      <alignment vertical="top" wrapText="1"/>
    </xf>
    <xf numFmtId="0" fontId="17" fillId="0" borderId="0" xfId="0" applyFont="1" applyAlignment="1">
      <alignment/>
    </xf>
    <xf numFmtId="164" fontId="22" fillId="0" borderId="0" xfId="0" applyNumberFormat="1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5" fillId="0" borderId="1" xfId="20" applyFont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 wrapText="1"/>
      <protection locked="0"/>
    </xf>
    <xf numFmtId="164" fontId="0" fillId="0" borderId="13" xfId="0" applyNumberForma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164" fontId="0" fillId="0" borderId="1" xfId="0" applyNumberFormat="1" applyBorder="1" applyAlignment="1" applyProtection="1">
      <alignment vertical="center" wrapText="1"/>
      <protection locked="0"/>
    </xf>
    <xf numFmtId="164" fontId="0" fillId="0" borderId="15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1" fontId="0" fillId="0" borderId="17" xfId="0" applyNumberFormat="1" applyBorder="1" applyAlignment="1">
      <alignment vertical="center" wrapText="1"/>
    </xf>
    <xf numFmtId="1" fontId="0" fillId="0" borderId="18" xfId="0" applyNumberFormat="1" applyBorder="1" applyAlignment="1">
      <alignment vertical="center" wrapText="1"/>
    </xf>
    <xf numFmtId="164" fontId="24" fillId="0" borderId="0" xfId="0" applyNumberFormat="1" applyFont="1" applyAlignment="1">
      <alignment horizontal="right" vertical="center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0" fontId="9" fillId="0" borderId="6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164" fontId="2" fillId="0" borderId="2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 applyProtection="1">
      <alignment horizontal="right" vertical="center" wrapText="1"/>
      <protection locked="0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 quotePrefix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66" fontId="9" fillId="0" borderId="0" xfId="0" applyNumberFormat="1" applyFont="1" applyFill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right"/>
    </xf>
    <xf numFmtId="0" fontId="8" fillId="0" borderId="21" xfId="0" applyFont="1" applyBorder="1" applyAlignment="1">
      <alignment/>
    </xf>
    <xf numFmtId="166" fontId="9" fillId="0" borderId="6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9" fillId="0" borderId="6" xfId="0" applyFont="1" applyFill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9" fillId="0" borderId="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quotePrefix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 quotePrefix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/>
    </xf>
    <xf numFmtId="166" fontId="9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66" fontId="7" fillId="0" borderId="3" xfId="0" applyNumberFormat="1" applyFont="1" applyFill="1" applyBorder="1" applyAlignment="1" quotePrefix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horizontal="right" vertical="center"/>
    </xf>
    <xf numFmtId="167" fontId="7" fillId="0" borderId="6" xfId="0" applyNumberFormat="1" applyFont="1" applyFill="1" applyBorder="1" applyAlignment="1">
      <alignment vertical="center"/>
    </xf>
    <xf numFmtId="166" fontId="9" fillId="0" borderId="3" xfId="0" applyNumberFormat="1" applyFont="1" applyFill="1" applyBorder="1" applyAlignment="1" quotePrefix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167" fontId="9" fillId="0" borderId="6" xfId="0" applyNumberFormat="1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/>
    </xf>
    <xf numFmtId="165" fontId="7" fillId="0" borderId="6" xfId="0" applyNumberFormat="1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13" fillId="0" borderId="0" xfId="21" applyFont="1" applyBorder="1" applyAlignment="1" applyProtection="1">
      <alignment horizontal="center"/>
      <protection/>
    </xf>
    <xf numFmtId="0" fontId="13" fillId="0" borderId="0" xfId="21" applyFont="1" applyBorder="1" applyAlignment="1" applyProtection="1">
      <alignment horizontal="right"/>
      <protection/>
    </xf>
    <xf numFmtId="0" fontId="13" fillId="0" borderId="22" xfId="21" applyFont="1" applyBorder="1" applyAlignment="1" applyProtection="1">
      <alignment horizontal="right"/>
      <protection/>
    </xf>
    <xf numFmtId="0" fontId="3" fillId="0" borderId="0" xfId="21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0" fillId="0" borderId="4" xfId="0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0" fontId="0" fillId="0" borderId="24" xfId="0" applyBorder="1" applyAlignment="1">
      <alignment horizontal="right" wrapText="1"/>
    </xf>
    <xf numFmtId="0" fontId="17" fillId="0" borderId="4" xfId="0" applyFont="1" applyBorder="1" applyAlignment="1">
      <alignment horizontal="right" wrapText="1"/>
    </xf>
    <xf numFmtId="0" fontId="17" fillId="0" borderId="24" xfId="0" applyFont="1" applyBorder="1" applyAlignment="1">
      <alignment horizontal="right" wrapText="1"/>
    </xf>
    <xf numFmtId="0" fontId="17" fillId="0" borderId="23" xfId="0" applyFon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25" xfId="0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0" fontId="1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Border="1" applyAlignment="1">
      <alignment horizontal="right" wrapText="1"/>
    </xf>
    <xf numFmtId="0" fontId="8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right" wrapText="1"/>
    </xf>
    <xf numFmtId="0" fontId="3" fillId="0" borderId="25" xfId="0" applyFont="1" applyFill="1" applyBorder="1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center" vertical="center" wrapText="1"/>
    </xf>
    <xf numFmtId="164" fontId="2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2" fillId="0" borderId="2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 2 2" xfId="19"/>
    <cellStyle name="Normál_13. sz. melléklet Adott támogatás 7-2005 (II.18.) rendelet" xfId="20"/>
    <cellStyle name="Normál_SEGEDLETEK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0"/>
  <sheetViews>
    <sheetView workbookViewId="0" topLeftCell="A34">
      <selection activeCell="AH50" sqref="AH50"/>
    </sheetView>
  </sheetViews>
  <sheetFormatPr defaultColWidth="9.00390625" defaultRowHeight="12.75"/>
  <cols>
    <col min="1" max="28" width="2.75390625" style="96" customWidth="1"/>
    <col min="29" max="29" width="2.75390625" style="105" hidden="1" customWidth="1"/>
    <col min="30" max="32" width="2.75390625" style="96" hidden="1" customWidth="1"/>
    <col min="33" max="33" width="11.00390625" style="96" customWidth="1"/>
    <col min="34" max="34" width="13.25390625" style="96" customWidth="1"/>
    <col min="35" max="35" width="12.25390625" style="96" customWidth="1"/>
    <col min="36" max="45" width="2.75390625" style="96" customWidth="1"/>
    <col min="46" max="16384" width="9.125" style="96" customWidth="1"/>
  </cols>
  <sheetData>
    <row r="1" spans="1:35" ht="15.75">
      <c r="A1" s="172" t="s">
        <v>527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</row>
    <row r="2" spans="1:35" ht="15.75">
      <c r="A2" s="173" t="s">
        <v>386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</row>
    <row r="3" spans="1:35" ht="15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</row>
    <row r="4" spans="1:35" ht="15.7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</row>
    <row r="5" spans="1:35" ht="15.75" customHeight="1">
      <c r="A5" s="174" t="s">
        <v>22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</row>
    <row r="6" spans="1:35" ht="34.5" customHeight="1">
      <c r="A6" s="176" t="s">
        <v>148</v>
      </c>
      <c r="B6" s="177"/>
      <c r="C6" s="178" t="s">
        <v>149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7"/>
      <c r="AC6" s="180" t="s">
        <v>150</v>
      </c>
      <c r="AD6" s="181"/>
      <c r="AE6" s="181"/>
      <c r="AF6" s="182"/>
      <c r="AG6" s="102" t="s">
        <v>19</v>
      </c>
      <c r="AH6" s="102" t="s">
        <v>20</v>
      </c>
      <c r="AI6" s="97" t="s">
        <v>21</v>
      </c>
    </row>
    <row r="7" spans="1:36" s="99" customFormat="1" ht="19.5" customHeight="1">
      <c r="A7" s="183" t="s">
        <v>151</v>
      </c>
      <c r="B7" s="177"/>
      <c r="C7" s="184" t="s">
        <v>387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7"/>
      <c r="AC7" s="185" t="s">
        <v>388</v>
      </c>
      <c r="AD7" s="186"/>
      <c r="AE7" s="186"/>
      <c r="AF7" s="187"/>
      <c r="AG7" s="103"/>
      <c r="AH7" s="103">
        <v>8779</v>
      </c>
      <c r="AI7" s="103">
        <v>6494</v>
      </c>
      <c r="AJ7" s="96"/>
    </row>
    <row r="8" spans="1:36" s="99" customFormat="1" ht="19.5" customHeight="1">
      <c r="A8" s="183" t="s">
        <v>154</v>
      </c>
      <c r="B8" s="177"/>
      <c r="C8" s="188" t="s">
        <v>389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7"/>
      <c r="AC8" s="185" t="s">
        <v>390</v>
      </c>
      <c r="AD8" s="186"/>
      <c r="AE8" s="186"/>
      <c r="AF8" s="187"/>
      <c r="AG8" s="103"/>
      <c r="AH8" s="103"/>
      <c r="AI8" s="103"/>
      <c r="AJ8" s="96"/>
    </row>
    <row r="9" spans="1:36" s="99" customFormat="1" ht="30.75" customHeight="1">
      <c r="A9" s="183" t="s">
        <v>157</v>
      </c>
      <c r="B9" s="177"/>
      <c r="C9" s="188" t="s">
        <v>391</v>
      </c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7"/>
      <c r="AC9" s="185" t="s">
        <v>392</v>
      </c>
      <c r="AD9" s="186"/>
      <c r="AE9" s="186"/>
      <c r="AF9" s="187"/>
      <c r="AG9" s="103"/>
      <c r="AH9" s="103">
        <v>12987</v>
      </c>
      <c r="AI9" s="103">
        <v>5775</v>
      </c>
      <c r="AJ9" s="96"/>
    </row>
    <row r="10" spans="1:35" ht="19.5" customHeight="1">
      <c r="A10" s="183" t="s">
        <v>160</v>
      </c>
      <c r="B10" s="177"/>
      <c r="C10" s="188" t="s">
        <v>393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7"/>
      <c r="AC10" s="185" t="s">
        <v>394</v>
      </c>
      <c r="AD10" s="186"/>
      <c r="AE10" s="186"/>
      <c r="AF10" s="187"/>
      <c r="AG10" s="103"/>
      <c r="AH10" s="103"/>
      <c r="AI10" s="103">
        <v>383</v>
      </c>
    </row>
    <row r="11" spans="1:36" s="98" customFormat="1" ht="19.5" customHeight="1">
      <c r="A11" s="183" t="s">
        <v>163</v>
      </c>
      <c r="B11" s="177"/>
      <c r="C11" s="188" t="s">
        <v>395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7"/>
      <c r="AC11" s="185" t="s">
        <v>396</v>
      </c>
      <c r="AD11" s="186"/>
      <c r="AE11" s="186"/>
      <c r="AF11" s="187"/>
      <c r="AG11" s="103"/>
      <c r="AH11" s="103"/>
      <c r="AI11" s="103">
        <v>5</v>
      </c>
      <c r="AJ11" s="96"/>
    </row>
    <row r="12" spans="1:36" s="98" customFormat="1" ht="19.5" customHeight="1">
      <c r="A12" s="183" t="s">
        <v>166</v>
      </c>
      <c r="B12" s="177"/>
      <c r="C12" s="188" t="s">
        <v>397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7"/>
      <c r="AC12" s="185" t="s">
        <v>398</v>
      </c>
      <c r="AD12" s="186"/>
      <c r="AE12" s="186"/>
      <c r="AF12" s="187"/>
      <c r="AG12" s="103"/>
      <c r="AH12" s="103">
        <v>5980</v>
      </c>
      <c r="AI12" s="103"/>
      <c r="AJ12" s="96"/>
    </row>
    <row r="13" spans="1:35" ht="19.5" customHeight="1">
      <c r="A13" s="189" t="s">
        <v>169</v>
      </c>
      <c r="B13" s="177"/>
      <c r="C13" s="190" t="s">
        <v>399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7"/>
      <c r="AC13" s="191" t="s">
        <v>400</v>
      </c>
      <c r="AD13" s="163"/>
      <c r="AE13" s="163"/>
      <c r="AF13" s="164"/>
      <c r="AG13" s="104">
        <v>32743</v>
      </c>
      <c r="AH13" s="104">
        <f>SUM(AH7:AH12)</f>
        <v>27746</v>
      </c>
      <c r="AI13" s="104">
        <f>SUM(AI7:AI12)</f>
        <v>12657</v>
      </c>
    </row>
    <row r="14" spans="1:35" ht="19.5" customHeight="1">
      <c r="A14" s="189"/>
      <c r="B14" s="165"/>
      <c r="C14" s="190" t="s">
        <v>526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7"/>
      <c r="AC14" s="145"/>
      <c r="AD14" s="146"/>
      <c r="AE14" s="146"/>
      <c r="AF14" s="147"/>
      <c r="AG14" s="104"/>
      <c r="AH14" s="104"/>
      <c r="AI14" s="104">
        <v>10195</v>
      </c>
    </row>
    <row r="15" spans="1:35" ht="19.5" customHeight="1">
      <c r="A15" s="183" t="s">
        <v>172</v>
      </c>
      <c r="B15" s="177"/>
      <c r="C15" s="188" t="s">
        <v>401</v>
      </c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7"/>
      <c r="AC15" s="185" t="s">
        <v>402</v>
      </c>
      <c r="AD15" s="186"/>
      <c r="AE15" s="186"/>
      <c r="AF15" s="187"/>
      <c r="AG15" s="103"/>
      <c r="AH15" s="103"/>
      <c r="AI15" s="103"/>
    </row>
    <row r="16" spans="1:35" ht="29.25" customHeight="1">
      <c r="A16" s="183" t="s">
        <v>175</v>
      </c>
      <c r="B16" s="177"/>
      <c r="C16" s="188" t="s">
        <v>403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7"/>
      <c r="AC16" s="185" t="s">
        <v>404</v>
      </c>
      <c r="AD16" s="186"/>
      <c r="AE16" s="186"/>
      <c r="AF16" s="187"/>
      <c r="AG16" s="103"/>
      <c r="AH16" s="103"/>
      <c r="AI16" s="103"/>
    </row>
    <row r="17" spans="1:35" ht="29.25" customHeight="1">
      <c r="A17" s="183" t="s">
        <v>178</v>
      </c>
      <c r="B17" s="177"/>
      <c r="C17" s="188" t="s">
        <v>405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7"/>
      <c r="AC17" s="185" t="s">
        <v>406</v>
      </c>
      <c r="AD17" s="186"/>
      <c r="AE17" s="186"/>
      <c r="AF17" s="187"/>
      <c r="AG17" s="103"/>
      <c r="AH17" s="103"/>
      <c r="AI17" s="103"/>
    </row>
    <row r="18" spans="1:35" ht="29.25" customHeight="1">
      <c r="A18" s="183" t="s">
        <v>181</v>
      </c>
      <c r="B18" s="177"/>
      <c r="C18" s="188" t="s">
        <v>407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7"/>
      <c r="AC18" s="185" t="s">
        <v>408</v>
      </c>
      <c r="AD18" s="186"/>
      <c r="AE18" s="186"/>
      <c r="AF18" s="187"/>
      <c r="AG18" s="103"/>
      <c r="AH18" s="103"/>
      <c r="AI18" s="103"/>
    </row>
    <row r="19" spans="1:35" ht="19.5" customHeight="1">
      <c r="A19" s="183" t="s">
        <v>184</v>
      </c>
      <c r="B19" s="177"/>
      <c r="C19" s="188" t="s">
        <v>409</v>
      </c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7"/>
      <c r="AC19" s="185" t="s">
        <v>410</v>
      </c>
      <c r="AD19" s="186"/>
      <c r="AE19" s="186"/>
      <c r="AF19" s="187"/>
      <c r="AG19" s="103">
        <v>494</v>
      </c>
      <c r="AH19" s="103">
        <v>451</v>
      </c>
      <c r="AI19" s="103">
        <v>9526</v>
      </c>
    </row>
    <row r="20" spans="1:35" ht="19.5" customHeight="1">
      <c r="A20" s="189" t="s">
        <v>187</v>
      </c>
      <c r="B20" s="177"/>
      <c r="C20" s="190" t="s">
        <v>411</v>
      </c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7"/>
      <c r="AC20" s="191" t="s">
        <v>81</v>
      </c>
      <c r="AD20" s="163"/>
      <c r="AE20" s="163"/>
      <c r="AF20" s="164"/>
      <c r="AG20" s="104">
        <f>SUM(AG13:AG19)</f>
        <v>33237</v>
      </c>
      <c r="AH20" s="104">
        <f>SUM(AH13:AH19)</f>
        <v>28197</v>
      </c>
      <c r="AI20" s="104">
        <f>SUM(AI13:AI19)</f>
        <v>32378</v>
      </c>
    </row>
    <row r="21" spans="1:36" ht="19.5" customHeight="1">
      <c r="A21" s="183" t="s">
        <v>190</v>
      </c>
      <c r="B21" s="177"/>
      <c r="C21" s="188" t="s">
        <v>412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7"/>
      <c r="AC21" s="185" t="s">
        <v>413</v>
      </c>
      <c r="AD21" s="186"/>
      <c r="AE21" s="186"/>
      <c r="AF21" s="187"/>
      <c r="AG21" s="103"/>
      <c r="AH21" s="103"/>
      <c r="AI21" s="103"/>
      <c r="AJ21" s="98"/>
    </row>
    <row r="22" spans="1:36" ht="29.25" customHeight="1">
      <c r="A22" s="183" t="s">
        <v>193</v>
      </c>
      <c r="B22" s="177"/>
      <c r="C22" s="188" t="s">
        <v>414</v>
      </c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7"/>
      <c r="AC22" s="185" t="s">
        <v>415</v>
      </c>
      <c r="AD22" s="186"/>
      <c r="AE22" s="186"/>
      <c r="AF22" s="187"/>
      <c r="AG22" s="103"/>
      <c r="AH22" s="103"/>
      <c r="AI22" s="103"/>
      <c r="AJ22" s="98"/>
    </row>
    <row r="23" spans="1:35" ht="29.25" customHeight="1">
      <c r="A23" s="183" t="s">
        <v>196</v>
      </c>
      <c r="B23" s="177"/>
      <c r="C23" s="188" t="s">
        <v>416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7"/>
      <c r="AC23" s="185" t="s">
        <v>417</v>
      </c>
      <c r="AD23" s="186"/>
      <c r="AE23" s="186"/>
      <c r="AF23" s="187"/>
      <c r="AG23" s="103"/>
      <c r="AH23" s="103"/>
      <c r="AI23" s="103"/>
    </row>
    <row r="24" spans="1:35" ht="29.25" customHeight="1">
      <c r="A24" s="183" t="s">
        <v>199</v>
      </c>
      <c r="B24" s="177"/>
      <c r="C24" s="188" t="s">
        <v>418</v>
      </c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7"/>
      <c r="AC24" s="185" t="s">
        <v>419</v>
      </c>
      <c r="AD24" s="186"/>
      <c r="AE24" s="186"/>
      <c r="AF24" s="187"/>
      <c r="AG24" s="103"/>
      <c r="AH24" s="103"/>
      <c r="AI24" s="103"/>
    </row>
    <row r="25" spans="1:35" ht="19.5" customHeight="1">
      <c r="A25" s="183" t="s">
        <v>202</v>
      </c>
      <c r="B25" s="177"/>
      <c r="C25" s="188" t="s">
        <v>420</v>
      </c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7"/>
      <c r="AC25" s="185" t="s">
        <v>421</v>
      </c>
      <c r="AD25" s="186"/>
      <c r="AE25" s="186"/>
      <c r="AF25" s="187"/>
      <c r="AG25" s="103">
        <v>672</v>
      </c>
      <c r="AH25" s="103">
        <v>39874</v>
      </c>
      <c r="AI25" s="103">
        <v>264</v>
      </c>
    </row>
    <row r="26" spans="1:35" ht="19.5" customHeight="1">
      <c r="A26" s="189" t="s">
        <v>205</v>
      </c>
      <c r="B26" s="177"/>
      <c r="C26" s="190" t="s">
        <v>422</v>
      </c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7"/>
      <c r="AC26" s="191" t="s">
        <v>61</v>
      </c>
      <c r="AD26" s="163"/>
      <c r="AE26" s="163"/>
      <c r="AF26" s="164"/>
      <c r="AG26" s="104">
        <f>SUM(AG21:AG25)</f>
        <v>672</v>
      </c>
      <c r="AH26" s="104">
        <f>SUM(AH21:AH25)</f>
        <v>39874</v>
      </c>
      <c r="AI26" s="104">
        <f>SUM(AI21:AI25)</f>
        <v>264</v>
      </c>
    </row>
    <row r="27" spans="1:36" ht="19.5" customHeight="1">
      <c r="A27" s="183" t="s">
        <v>207</v>
      </c>
      <c r="B27" s="177"/>
      <c r="C27" s="188" t="s">
        <v>423</v>
      </c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7"/>
      <c r="AC27" s="185" t="s">
        <v>424</v>
      </c>
      <c r="AD27" s="186"/>
      <c r="AE27" s="186"/>
      <c r="AF27" s="187"/>
      <c r="AG27" s="103"/>
      <c r="AH27" s="103"/>
      <c r="AI27" s="103"/>
      <c r="AJ27" s="99"/>
    </row>
    <row r="28" spans="1:35" ht="19.5" customHeight="1">
      <c r="A28" s="183" t="s">
        <v>209</v>
      </c>
      <c r="B28" s="177"/>
      <c r="C28" s="188" t="s">
        <v>425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7"/>
      <c r="AC28" s="185" t="s">
        <v>426</v>
      </c>
      <c r="AD28" s="186"/>
      <c r="AE28" s="186"/>
      <c r="AF28" s="187"/>
      <c r="AG28" s="103"/>
      <c r="AH28" s="103"/>
      <c r="AI28" s="103"/>
    </row>
    <row r="29" spans="1:36" s="105" customFormat="1" ht="19.5" customHeight="1">
      <c r="A29" s="189" t="s">
        <v>212</v>
      </c>
      <c r="B29" s="177"/>
      <c r="C29" s="190" t="s">
        <v>427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7"/>
      <c r="AC29" s="191" t="s">
        <v>428</v>
      </c>
      <c r="AD29" s="163"/>
      <c r="AE29" s="163"/>
      <c r="AF29" s="164"/>
      <c r="AG29" s="104">
        <f>AG27+AG28</f>
        <v>0</v>
      </c>
      <c r="AH29" s="104">
        <f>AH27+AH28</f>
        <v>0</v>
      </c>
      <c r="AI29" s="104">
        <f>AI27+AI28</f>
        <v>0</v>
      </c>
      <c r="AJ29" s="96"/>
    </row>
    <row r="30" spans="1:35" ht="19.5" customHeight="1">
      <c r="A30" s="183" t="s">
        <v>215</v>
      </c>
      <c r="B30" s="177"/>
      <c r="C30" s="188" t="s">
        <v>429</v>
      </c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7"/>
      <c r="AC30" s="185" t="s">
        <v>430</v>
      </c>
      <c r="AD30" s="186"/>
      <c r="AE30" s="186"/>
      <c r="AF30" s="187"/>
      <c r="AG30" s="103"/>
      <c r="AH30" s="103"/>
      <c r="AI30" s="103"/>
    </row>
    <row r="31" spans="1:35" ht="19.5" customHeight="1">
      <c r="A31" s="183" t="s">
        <v>218</v>
      </c>
      <c r="B31" s="177"/>
      <c r="C31" s="188" t="s">
        <v>431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7"/>
      <c r="AC31" s="185" t="s">
        <v>432</v>
      </c>
      <c r="AD31" s="186"/>
      <c r="AE31" s="186"/>
      <c r="AF31" s="187"/>
      <c r="AG31" s="103"/>
      <c r="AH31" s="103"/>
      <c r="AI31" s="103"/>
    </row>
    <row r="32" spans="1:35" ht="19.5" customHeight="1">
      <c r="A32" s="183" t="s">
        <v>220</v>
      </c>
      <c r="B32" s="177"/>
      <c r="C32" s="188" t="s">
        <v>433</v>
      </c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7"/>
      <c r="AC32" s="185" t="s">
        <v>434</v>
      </c>
      <c r="AD32" s="186"/>
      <c r="AE32" s="186"/>
      <c r="AF32" s="187"/>
      <c r="AG32" s="103">
        <v>848</v>
      </c>
      <c r="AH32" s="103">
        <v>847</v>
      </c>
      <c r="AI32" s="103">
        <v>850</v>
      </c>
    </row>
    <row r="33" spans="1:35" ht="19.5" customHeight="1">
      <c r="A33" s="183" t="s">
        <v>223</v>
      </c>
      <c r="B33" s="177"/>
      <c r="C33" s="188" t="s">
        <v>435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7"/>
      <c r="AC33" s="185" t="s">
        <v>436</v>
      </c>
      <c r="AD33" s="186"/>
      <c r="AE33" s="186"/>
      <c r="AF33" s="187"/>
      <c r="AG33" s="103"/>
      <c r="AH33" s="103"/>
      <c r="AI33" s="103"/>
    </row>
    <row r="34" spans="1:35" ht="19.5" customHeight="1">
      <c r="A34" s="183" t="s">
        <v>226</v>
      </c>
      <c r="B34" s="177"/>
      <c r="C34" s="188" t="s">
        <v>437</v>
      </c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7"/>
      <c r="AC34" s="185" t="s">
        <v>438</v>
      </c>
      <c r="AD34" s="186"/>
      <c r="AE34" s="186"/>
      <c r="AF34" s="187"/>
      <c r="AG34" s="103"/>
      <c r="AH34" s="103"/>
      <c r="AI34" s="103"/>
    </row>
    <row r="35" spans="1:35" ht="19.5" customHeight="1">
      <c r="A35" s="183" t="s">
        <v>228</v>
      </c>
      <c r="B35" s="177"/>
      <c r="C35" s="188" t="s">
        <v>439</v>
      </c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7"/>
      <c r="AC35" s="185" t="s">
        <v>440</v>
      </c>
      <c r="AD35" s="186"/>
      <c r="AE35" s="186"/>
      <c r="AF35" s="187"/>
      <c r="AG35" s="103"/>
      <c r="AH35" s="103"/>
      <c r="AI35" s="103"/>
    </row>
    <row r="36" spans="1:35" ht="19.5" customHeight="1">
      <c r="A36" s="183" t="s">
        <v>231</v>
      </c>
      <c r="B36" s="177"/>
      <c r="C36" s="188" t="s">
        <v>441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7"/>
      <c r="AC36" s="185" t="s">
        <v>442</v>
      </c>
      <c r="AD36" s="186"/>
      <c r="AE36" s="186"/>
      <c r="AF36" s="187"/>
      <c r="AG36" s="103">
        <v>1117</v>
      </c>
      <c r="AH36" s="103">
        <v>393</v>
      </c>
      <c r="AI36" s="103">
        <v>400</v>
      </c>
    </row>
    <row r="37" spans="1:35" ht="19.5" customHeight="1">
      <c r="A37" s="183" t="s">
        <v>234</v>
      </c>
      <c r="B37" s="177"/>
      <c r="C37" s="188" t="s">
        <v>443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7"/>
      <c r="AC37" s="185" t="s">
        <v>444</v>
      </c>
      <c r="AD37" s="186"/>
      <c r="AE37" s="186"/>
      <c r="AF37" s="187"/>
      <c r="AG37" s="103"/>
      <c r="AH37" s="103"/>
      <c r="AI37" s="103"/>
    </row>
    <row r="38" spans="1:36" ht="19.5" customHeight="1">
      <c r="A38" s="189" t="s">
        <v>237</v>
      </c>
      <c r="B38" s="177"/>
      <c r="C38" s="190" t="s">
        <v>445</v>
      </c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7"/>
      <c r="AC38" s="191" t="s">
        <v>446</v>
      </c>
      <c r="AD38" s="163"/>
      <c r="AE38" s="163"/>
      <c r="AF38" s="164"/>
      <c r="AG38" s="104">
        <f>SUM(AG33:AG37)</f>
        <v>1117</v>
      </c>
      <c r="AH38" s="104">
        <f>SUM(AH33:AH37)</f>
        <v>393</v>
      </c>
      <c r="AI38" s="104">
        <f>SUM(AI33:AI37)</f>
        <v>400</v>
      </c>
      <c r="AJ38" s="105"/>
    </row>
    <row r="39" spans="1:35" ht="19.5" customHeight="1">
      <c r="A39" s="183" t="s">
        <v>240</v>
      </c>
      <c r="B39" s="177"/>
      <c r="C39" s="188" t="s">
        <v>447</v>
      </c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7"/>
      <c r="AC39" s="185" t="s">
        <v>448</v>
      </c>
      <c r="AD39" s="186"/>
      <c r="AE39" s="186"/>
      <c r="AF39" s="187"/>
      <c r="AG39" s="103">
        <v>10568</v>
      </c>
      <c r="AH39" s="103">
        <v>11</v>
      </c>
      <c r="AI39" s="103">
        <v>10</v>
      </c>
    </row>
    <row r="40" spans="1:35" ht="19.5" customHeight="1">
      <c r="A40" s="189" t="s">
        <v>243</v>
      </c>
      <c r="B40" s="177"/>
      <c r="C40" s="190" t="s">
        <v>449</v>
      </c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7"/>
      <c r="AC40" s="191" t="s">
        <v>82</v>
      </c>
      <c r="AD40" s="163"/>
      <c r="AE40" s="163"/>
      <c r="AF40" s="164"/>
      <c r="AG40" s="104">
        <f>AG29+AG30+AG31+AG32+AG38+AG39</f>
        <v>12533</v>
      </c>
      <c r="AH40" s="104">
        <f>AH29+AH30+AH31+AH32+AH38+AH39</f>
        <v>1251</v>
      </c>
      <c r="AI40" s="104">
        <f>AI29+AI30+AI31+AI32+AI38+AI39</f>
        <v>1260</v>
      </c>
    </row>
    <row r="41" spans="1:35" ht="19.5" customHeight="1">
      <c r="A41" s="183" t="s">
        <v>246</v>
      </c>
      <c r="B41" s="177"/>
      <c r="C41" s="168" t="s">
        <v>450</v>
      </c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7"/>
      <c r="AC41" s="185" t="s">
        <v>451</v>
      </c>
      <c r="AD41" s="186"/>
      <c r="AE41" s="186"/>
      <c r="AF41" s="187"/>
      <c r="AG41" s="103"/>
      <c r="AH41" s="103"/>
      <c r="AI41" s="103"/>
    </row>
    <row r="42" spans="1:35" ht="19.5" customHeight="1">
      <c r="A42" s="183" t="s">
        <v>249</v>
      </c>
      <c r="B42" s="177"/>
      <c r="C42" s="168" t="s">
        <v>452</v>
      </c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7"/>
      <c r="AC42" s="185" t="s">
        <v>453</v>
      </c>
      <c r="AD42" s="186"/>
      <c r="AE42" s="186"/>
      <c r="AF42" s="187"/>
      <c r="AG42" s="103">
        <v>24</v>
      </c>
      <c r="AH42" s="103">
        <v>108</v>
      </c>
      <c r="AI42" s="103">
        <v>166</v>
      </c>
    </row>
    <row r="43" spans="1:35" ht="19.5" customHeight="1">
      <c r="A43" s="183" t="s">
        <v>251</v>
      </c>
      <c r="B43" s="177"/>
      <c r="C43" s="168" t="s">
        <v>454</v>
      </c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7"/>
      <c r="AC43" s="185" t="s">
        <v>455</v>
      </c>
      <c r="AD43" s="186"/>
      <c r="AE43" s="186"/>
      <c r="AF43" s="187"/>
      <c r="AG43" s="103"/>
      <c r="AH43" s="103"/>
      <c r="AI43" s="103"/>
    </row>
    <row r="44" spans="1:35" ht="19.5" customHeight="1">
      <c r="A44" s="183" t="s">
        <v>254</v>
      </c>
      <c r="B44" s="177"/>
      <c r="C44" s="168" t="s">
        <v>456</v>
      </c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7"/>
      <c r="AC44" s="185" t="s">
        <v>457</v>
      </c>
      <c r="AD44" s="186"/>
      <c r="AE44" s="186"/>
      <c r="AF44" s="187"/>
      <c r="AG44" s="103"/>
      <c r="AH44" s="103"/>
      <c r="AI44" s="103"/>
    </row>
    <row r="45" spans="1:35" ht="19.5" customHeight="1">
      <c r="A45" s="183" t="s">
        <v>257</v>
      </c>
      <c r="B45" s="177"/>
      <c r="C45" s="168" t="s">
        <v>458</v>
      </c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7"/>
      <c r="AC45" s="185" t="s">
        <v>459</v>
      </c>
      <c r="AD45" s="186"/>
      <c r="AE45" s="186"/>
      <c r="AF45" s="187"/>
      <c r="AG45" s="103">
        <v>1407</v>
      </c>
      <c r="AH45" s="103">
        <v>783</v>
      </c>
      <c r="AI45" s="103"/>
    </row>
    <row r="46" spans="1:35" ht="19.5" customHeight="1">
      <c r="A46" s="183" t="s">
        <v>259</v>
      </c>
      <c r="B46" s="177"/>
      <c r="C46" s="168" t="s">
        <v>460</v>
      </c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7"/>
      <c r="AC46" s="185" t="s">
        <v>461</v>
      </c>
      <c r="AD46" s="186"/>
      <c r="AE46" s="186"/>
      <c r="AF46" s="187"/>
      <c r="AG46" s="103"/>
      <c r="AH46" s="103"/>
      <c r="AI46" s="103"/>
    </row>
    <row r="47" spans="1:35" ht="19.5" customHeight="1">
      <c r="A47" s="183" t="s">
        <v>262</v>
      </c>
      <c r="B47" s="177"/>
      <c r="C47" s="168" t="s">
        <v>462</v>
      </c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7"/>
      <c r="AC47" s="185" t="s">
        <v>463</v>
      </c>
      <c r="AD47" s="186"/>
      <c r="AE47" s="186"/>
      <c r="AF47" s="187"/>
      <c r="AG47" s="103"/>
      <c r="AH47" s="103"/>
      <c r="AI47" s="103"/>
    </row>
    <row r="48" spans="1:35" ht="19.5" customHeight="1">
      <c r="A48" s="183" t="s">
        <v>265</v>
      </c>
      <c r="B48" s="177"/>
      <c r="C48" s="168" t="s">
        <v>464</v>
      </c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7"/>
      <c r="AC48" s="185" t="s">
        <v>465</v>
      </c>
      <c r="AD48" s="186"/>
      <c r="AE48" s="186"/>
      <c r="AF48" s="187"/>
      <c r="AG48" s="103"/>
      <c r="AH48" s="103"/>
      <c r="AI48" s="103"/>
    </row>
    <row r="49" spans="1:35" ht="19.5" customHeight="1">
      <c r="A49" s="183" t="s">
        <v>268</v>
      </c>
      <c r="B49" s="177"/>
      <c r="C49" s="168" t="s">
        <v>466</v>
      </c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7"/>
      <c r="AC49" s="185" t="s">
        <v>467</v>
      </c>
      <c r="AD49" s="186"/>
      <c r="AE49" s="186"/>
      <c r="AF49" s="187"/>
      <c r="AG49" s="103"/>
      <c r="AH49" s="103"/>
      <c r="AI49" s="103"/>
    </row>
    <row r="50" spans="1:35" ht="19.5" customHeight="1">
      <c r="A50" s="183" t="s">
        <v>271</v>
      </c>
      <c r="B50" s="177"/>
      <c r="C50" s="168" t="s">
        <v>468</v>
      </c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7"/>
      <c r="AC50" s="185" t="s">
        <v>469</v>
      </c>
      <c r="AD50" s="186"/>
      <c r="AE50" s="186"/>
      <c r="AF50" s="187"/>
      <c r="AG50" s="103"/>
      <c r="AH50" s="103">
        <v>10855</v>
      </c>
      <c r="AI50" s="103">
        <v>2350</v>
      </c>
    </row>
    <row r="51" spans="1:35" ht="19.5" customHeight="1">
      <c r="A51" s="189" t="s">
        <v>274</v>
      </c>
      <c r="B51" s="177"/>
      <c r="C51" s="169" t="s">
        <v>470</v>
      </c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7"/>
      <c r="AC51" s="191" t="s">
        <v>83</v>
      </c>
      <c r="AD51" s="163"/>
      <c r="AE51" s="163"/>
      <c r="AF51" s="164"/>
      <c r="AG51" s="104">
        <f>SUM(AG41:AG50)</f>
        <v>1431</v>
      </c>
      <c r="AH51" s="104">
        <f>SUM(AH41:AH50)</f>
        <v>11746</v>
      </c>
      <c r="AI51" s="104">
        <f>SUM(AI41:AI50)</f>
        <v>2516</v>
      </c>
    </row>
    <row r="52" spans="1:35" ht="19.5" customHeight="1">
      <c r="A52" s="183">
        <v>45</v>
      </c>
      <c r="B52" s="177"/>
      <c r="C52" s="168" t="s">
        <v>471</v>
      </c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7"/>
      <c r="AC52" s="185" t="s">
        <v>65</v>
      </c>
      <c r="AD52" s="186"/>
      <c r="AE52" s="186"/>
      <c r="AF52" s="187"/>
      <c r="AG52" s="103"/>
      <c r="AH52" s="103"/>
      <c r="AI52" s="103"/>
    </row>
    <row r="53" spans="1:35" ht="19.5" customHeight="1">
      <c r="A53" s="183">
        <v>46</v>
      </c>
      <c r="B53" s="177"/>
      <c r="C53" s="168" t="s">
        <v>472</v>
      </c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7"/>
      <c r="AC53" s="185" t="s">
        <v>66</v>
      </c>
      <c r="AD53" s="186"/>
      <c r="AE53" s="186"/>
      <c r="AF53" s="187"/>
      <c r="AG53" s="103"/>
      <c r="AH53" s="103">
        <v>831</v>
      </c>
      <c r="AI53" s="103"/>
    </row>
    <row r="54" spans="1:35" ht="19.5" customHeight="1">
      <c r="A54" s="183">
        <v>47</v>
      </c>
      <c r="B54" s="177"/>
      <c r="C54" s="168" t="s">
        <v>473</v>
      </c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7"/>
      <c r="AC54" s="185" t="s">
        <v>474</v>
      </c>
      <c r="AD54" s="186"/>
      <c r="AE54" s="186"/>
      <c r="AF54" s="187"/>
      <c r="AG54" s="103"/>
      <c r="AH54" s="103"/>
      <c r="AI54" s="103"/>
    </row>
    <row r="55" spans="1:35" ht="19.5" customHeight="1">
      <c r="A55" s="183">
        <v>48</v>
      </c>
      <c r="B55" s="177"/>
      <c r="C55" s="168" t="s">
        <v>475</v>
      </c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7"/>
      <c r="AC55" s="185" t="s">
        <v>476</v>
      </c>
      <c r="AD55" s="186"/>
      <c r="AE55" s="186"/>
      <c r="AF55" s="187"/>
      <c r="AG55" s="103"/>
      <c r="AH55" s="103"/>
      <c r="AI55" s="103"/>
    </row>
    <row r="56" spans="1:35" ht="19.5" customHeight="1">
      <c r="A56" s="183">
        <v>49</v>
      </c>
      <c r="B56" s="177"/>
      <c r="C56" s="168" t="s">
        <v>477</v>
      </c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7"/>
      <c r="AC56" s="185" t="s">
        <v>478</v>
      </c>
      <c r="AD56" s="186"/>
      <c r="AE56" s="186"/>
      <c r="AF56" s="187"/>
      <c r="AG56" s="103"/>
      <c r="AH56" s="103"/>
      <c r="AI56" s="103"/>
    </row>
    <row r="57" spans="1:35" ht="19.5" customHeight="1">
      <c r="A57" s="189">
        <v>50</v>
      </c>
      <c r="B57" s="177"/>
      <c r="C57" s="190" t="s">
        <v>479</v>
      </c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7"/>
      <c r="AC57" s="191" t="s">
        <v>62</v>
      </c>
      <c r="AD57" s="163"/>
      <c r="AE57" s="163"/>
      <c r="AF57" s="164"/>
      <c r="AG57" s="104">
        <f>SUM(AG52:AG56)</f>
        <v>0</v>
      </c>
      <c r="AH57" s="104">
        <f>SUM(AH52:AH56)</f>
        <v>831</v>
      </c>
      <c r="AI57" s="104">
        <f>SUM(AI52:AI56)</f>
        <v>0</v>
      </c>
    </row>
    <row r="58" spans="1:35" ht="29.25" customHeight="1">
      <c r="A58" s="183">
        <v>51</v>
      </c>
      <c r="B58" s="177"/>
      <c r="C58" s="168" t="s">
        <v>480</v>
      </c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7"/>
      <c r="AC58" s="185" t="s">
        <v>481</v>
      </c>
      <c r="AD58" s="186"/>
      <c r="AE58" s="186"/>
      <c r="AF58" s="187"/>
      <c r="AG58" s="103"/>
      <c r="AH58" s="103"/>
      <c r="AI58" s="103"/>
    </row>
    <row r="59" spans="1:35" ht="29.25" customHeight="1">
      <c r="A59" s="183">
        <v>52</v>
      </c>
      <c r="B59" s="177"/>
      <c r="C59" s="188" t="s">
        <v>482</v>
      </c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7"/>
      <c r="AC59" s="185" t="s">
        <v>483</v>
      </c>
      <c r="AD59" s="186"/>
      <c r="AE59" s="186"/>
      <c r="AF59" s="187"/>
      <c r="AG59" s="103"/>
      <c r="AH59" s="103">
        <v>67</v>
      </c>
      <c r="AI59" s="103"/>
    </row>
    <row r="60" spans="1:35" ht="19.5" customHeight="1">
      <c r="A60" s="183">
        <v>53</v>
      </c>
      <c r="B60" s="177"/>
      <c r="C60" s="168" t="s">
        <v>484</v>
      </c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7"/>
      <c r="AC60" s="185" t="s">
        <v>485</v>
      </c>
      <c r="AD60" s="186"/>
      <c r="AE60" s="186"/>
      <c r="AF60" s="187"/>
      <c r="AG60" s="103"/>
      <c r="AH60" s="103"/>
      <c r="AI60" s="103"/>
    </row>
    <row r="61" spans="1:35" ht="19.5" customHeight="1">
      <c r="A61" s="189">
        <v>54</v>
      </c>
      <c r="B61" s="177"/>
      <c r="C61" s="190" t="s">
        <v>486</v>
      </c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7"/>
      <c r="AC61" s="191" t="s">
        <v>84</v>
      </c>
      <c r="AD61" s="163"/>
      <c r="AE61" s="163"/>
      <c r="AF61" s="164"/>
      <c r="AG61" s="104">
        <f>SUM(AG58:AG60)</f>
        <v>0</v>
      </c>
      <c r="AH61" s="104">
        <f>SUM(AH58:AH60)</f>
        <v>67</v>
      </c>
      <c r="AI61" s="104">
        <f>SUM(AI58:AI60)</f>
        <v>0</v>
      </c>
    </row>
    <row r="62" spans="1:35" ht="29.25" customHeight="1">
      <c r="A62" s="183">
        <v>55</v>
      </c>
      <c r="B62" s="177"/>
      <c r="C62" s="168" t="s">
        <v>487</v>
      </c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7"/>
      <c r="AC62" s="185" t="s">
        <v>488</v>
      </c>
      <c r="AD62" s="186"/>
      <c r="AE62" s="186"/>
      <c r="AF62" s="187"/>
      <c r="AG62" s="103"/>
      <c r="AH62" s="103"/>
      <c r="AI62" s="103"/>
    </row>
    <row r="63" spans="1:35" ht="29.25" customHeight="1">
      <c r="A63" s="183">
        <v>56</v>
      </c>
      <c r="B63" s="177"/>
      <c r="C63" s="188" t="s">
        <v>489</v>
      </c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7"/>
      <c r="AC63" s="185" t="s">
        <v>490</v>
      </c>
      <c r="AD63" s="186"/>
      <c r="AE63" s="186"/>
      <c r="AF63" s="187"/>
      <c r="AG63" s="103"/>
      <c r="AH63" s="103"/>
      <c r="AI63" s="103"/>
    </row>
    <row r="64" spans="1:35" ht="19.5" customHeight="1">
      <c r="A64" s="183">
        <v>57</v>
      </c>
      <c r="B64" s="177"/>
      <c r="C64" s="168" t="s">
        <v>491</v>
      </c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7"/>
      <c r="AC64" s="185" t="s">
        <v>492</v>
      </c>
      <c r="AD64" s="186"/>
      <c r="AE64" s="186"/>
      <c r="AF64" s="187"/>
      <c r="AG64" s="103">
        <v>12332</v>
      </c>
      <c r="AH64" s="103">
        <v>46070</v>
      </c>
      <c r="AI64" s="103"/>
    </row>
    <row r="65" spans="1:35" ht="19.5" customHeight="1">
      <c r="A65" s="189">
        <v>58</v>
      </c>
      <c r="B65" s="177"/>
      <c r="C65" s="190" t="s">
        <v>493</v>
      </c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7"/>
      <c r="AC65" s="191" t="s">
        <v>63</v>
      </c>
      <c r="AD65" s="163"/>
      <c r="AE65" s="163"/>
      <c r="AF65" s="164"/>
      <c r="AG65" s="104">
        <f>SUM(AG62:AG64)</f>
        <v>12332</v>
      </c>
      <c r="AH65" s="104">
        <f>SUM(AH62:AH64)</f>
        <v>46070</v>
      </c>
      <c r="AI65" s="104">
        <f>SUM(AI62:AI64)</f>
        <v>0</v>
      </c>
    </row>
    <row r="66" spans="1:35" ht="19.5" customHeight="1">
      <c r="A66" s="189">
        <v>59</v>
      </c>
      <c r="B66" s="177"/>
      <c r="C66" s="169" t="s">
        <v>494</v>
      </c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7"/>
      <c r="AC66" s="191" t="s">
        <v>495</v>
      </c>
      <c r="AD66" s="163"/>
      <c r="AE66" s="163"/>
      <c r="AF66" s="164"/>
      <c r="AG66" s="104">
        <f>AG20+AG26+AG40+AG51+AG57+AG61+AG65</f>
        <v>60205</v>
      </c>
      <c r="AH66" s="104">
        <f>AH20+AH26+AH40+AH51+AH57+AH61+AH65</f>
        <v>128036</v>
      </c>
      <c r="AI66" s="104">
        <f>AI20+AI26+AI40+AI51+AI57+AI61+AI65</f>
        <v>36418</v>
      </c>
    </row>
    <row r="67" spans="1:35" ht="19.5" customHeight="1">
      <c r="A67" s="189">
        <v>60</v>
      </c>
      <c r="B67" s="177"/>
      <c r="C67" s="169" t="s">
        <v>94</v>
      </c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7"/>
      <c r="AC67" s="191"/>
      <c r="AD67" s="163"/>
      <c r="AE67" s="163"/>
      <c r="AF67" s="164"/>
      <c r="AG67" s="104">
        <v>9</v>
      </c>
      <c r="AH67" s="104">
        <v>3473</v>
      </c>
      <c r="AI67" s="104">
        <v>0</v>
      </c>
    </row>
    <row r="68" spans="1:35" ht="19.5" customHeight="1">
      <c r="A68" s="189">
        <v>61</v>
      </c>
      <c r="B68" s="177"/>
      <c r="C68" s="169" t="s">
        <v>496</v>
      </c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7"/>
      <c r="AC68" s="191"/>
      <c r="AD68" s="163"/>
      <c r="AE68" s="163"/>
      <c r="AF68" s="164"/>
      <c r="AG68" s="104">
        <v>3183</v>
      </c>
      <c r="AH68" s="104">
        <v>9503</v>
      </c>
      <c r="AI68" s="104">
        <v>2694</v>
      </c>
    </row>
    <row r="69" spans="1:35" ht="19.5" customHeight="1">
      <c r="A69" s="189">
        <v>62</v>
      </c>
      <c r="B69" s="177"/>
      <c r="C69" s="169" t="s">
        <v>494</v>
      </c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7"/>
      <c r="AC69" s="191" t="s">
        <v>495</v>
      </c>
      <c r="AD69" s="163"/>
      <c r="AE69" s="163"/>
      <c r="AF69" s="164"/>
      <c r="AG69" s="104">
        <f>AG66+AG67+AG68</f>
        <v>63397</v>
      </c>
      <c r="AH69" s="104">
        <f>AH66+AH67+AH68</f>
        <v>141012</v>
      </c>
      <c r="AI69" s="104">
        <f>AI66+AI67+AI68</f>
        <v>39112</v>
      </c>
    </row>
    <row r="70" spans="33:35" ht="15.75">
      <c r="AG70" s="106"/>
      <c r="AH70" s="106"/>
      <c r="AI70" s="106"/>
    </row>
  </sheetData>
  <mergeCells count="196">
    <mergeCell ref="A68:B68"/>
    <mergeCell ref="C68:AB68"/>
    <mergeCell ref="AC68:AF68"/>
    <mergeCell ref="A69:B69"/>
    <mergeCell ref="C69:AB69"/>
    <mergeCell ref="AC69:AF69"/>
    <mergeCell ref="A66:B66"/>
    <mergeCell ref="C66:AB66"/>
    <mergeCell ref="AC66:AF66"/>
    <mergeCell ref="A67:B67"/>
    <mergeCell ref="C67:AB67"/>
    <mergeCell ref="AC67:AF67"/>
    <mergeCell ref="A64:B64"/>
    <mergeCell ref="C64:AB64"/>
    <mergeCell ref="AC64:AF64"/>
    <mergeCell ref="A65:B65"/>
    <mergeCell ref="C65:AB65"/>
    <mergeCell ref="AC65:AF65"/>
    <mergeCell ref="A62:B62"/>
    <mergeCell ref="C62:AB62"/>
    <mergeCell ref="AC62:AF62"/>
    <mergeCell ref="A63:B63"/>
    <mergeCell ref="C63:AB63"/>
    <mergeCell ref="AC63:AF63"/>
    <mergeCell ref="A60:B60"/>
    <mergeCell ref="C60:AB60"/>
    <mergeCell ref="AC60:AF60"/>
    <mergeCell ref="A61:B61"/>
    <mergeCell ref="C61:AB61"/>
    <mergeCell ref="AC61:AF61"/>
    <mergeCell ref="A58:B58"/>
    <mergeCell ref="C58:AB58"/>
    <mergeCell ref="AC58:AF58"/>
    <mergeCell ref="A59:B59"/>
    <mergeCell ref="C59:AB59"/>
    <mergeCell ref="AC59:AF59"/>
    <mergeCell ref="A56:B56"/>
    <mergeCell ref="C56:AB56"/>
    <mergeCell ref="AC56:AF56"/>
    <mergeCell ref="A57:B57"/>
    <mergeCell ref="C57:AB57"/>
    <mergeCell ref="AC57:AF57"/>
    <mergeCell ref="A54:B54"/>
    <mergeCell ref="C54:AB54"/>
    <mergeCell ref="AC54:AF54"/>
    <mergeCell ref="A55:B55"/>
    <mergeCell ref="C55:AB55"/>
    <mergeCell ref="AC55:AF55"/>
    <mergeCell ref="A52:B52"/>
    <mergeCell ref="C52:AB52"/>
    <mergeCell ref="AC52:AF52"/>
    <mergeCell ref="A53:B53"/>
    <mergeCell ref="C53:AB53"/>
    <mergeCell ref="AC53:AF53"/>
    <mergeCell ref="A50:B50"/>
    <mergeCell ref="C50:AB50"/>
    <mergeCell ref="AC50:AF50"/>
    <mergeCell ref="A51:B51"/>
    <mergeCell ref="C51:AB51"/>
    <mergeCell ref="AC51:AF51"/>
    <mergeCell ref="A48:B48"/>
    <mergeCell ref="C48:AB48"/>
    <mergeCell ref="AC48:AF48"/>
    <mergeCell ref="A49:B49"/>
    <mergeCell ref="C49:AB49"/>
    <mergeCell ref="AC49:AF49"/>
    <mergeCell ref="A46:B46"/>
    <mergeCell ref="C46:AB46"/>
    <mergeCell ref="AC46:AF46"/>
    <mergeCell ref="A47:B47"/>
    <mergeCell ref="C47:AB47"/>
    <mergeCell ref="AC47:AF47"/>
    <mergeCell ref="A44:B44"/>
    <mergeCell ref="C44:AB44"/>
    <mergeCell ref="AC44:AF44"/>
    <mergeCell ref="A45:B45"/>
    <mergeCell ref="C45:AB45"/>
    <mergeCell ref="AC45:AF45"/>
    <mergeCell ref="A42:B42"/>
    <mergeCell ref="C42:AB42"/>
    <mergeCell ref="AC42:AF42"/>
    <mergeCell ref="A43:B43"/>
    <mergeCell ref="C43:AB43"/>
    <mergeCell ref="AC43:AF43"/>
    <mergeCell ref="A40:B40"/>
    <mergeCell ref="C40:AB40"/>
    <mergeCell ref="AC40:AF40"/>
    <mergeCell ref="A41:B41"/>
    <mergeCell ref="C41:AB41"/>
    <mergeCell ref="AC41:AF41"/>
    <mergeCell ref="A38:B38"/>
    <mergeCell ref="C38:AB38"/>
    <mergeCell ref="AC38:AF38"/>
    <mergeCell ref="A39:B39"/>
    <mergeCell ref="C39:AB39"/>
    <mergeCell ref="AC39:AF39"/>
    <mergeCell ref="A36:B36"/>
    <mergeCell ref="C36:AB36"/>
    <mergeCell ref="AC36:AF36"/>
    <mergeCell ref="A37:B37"/>
    <mergeCell ref="C37:AB37"/>
    <mergeCell ref="AC37:AF37"/>
    <mergeCell ref="A34:B34"/>
    <mergeCell ref="C34:AB34"/>
    <mergeCell ref="AC34:AF34"/>
    <mergeCell ref="A35:B35"/>
    <mergeCell ref="C35:AB35"/>
    <mergeCell ref="AC35:AF35"/>
    <mergeCell ref="A32:B32"/>
    <mergeCell ref="C32:AB32"/>
    <mergeCell ref="AC32:AF32"/>
    <mergeCell ref="A33:B33"/>
    <mergeCell ref="C33:AB33"/>
    <mergeCell ref="AC33:AF33"/>
    <mergeCell ref="A30:B30"/>
    <mergeCell ref="C30:AB30"/>
    <mergeCell ref="AC30:AF30"/>
    <mergeCell ref="A31:B31"/>
    <mergeCell ref="C31:AB31"/>
    <mergeCell ref="AC31:AF31"/>
    <mergeCell ref="A28:B28"/>
    <mergeCell ref="C28:AB28"/>
    <mergeCell ref="AC28:AF28"/>
    <mergeCell ref="A29:B29"/>
    <mergeCell ref="C29:AB29"/>
    <mergeCell ref="AC29:AF29"/>
    <mergeCell ref="A26:B26"/>
    <mergeCell ref="C26:AB26"/>
    <mergeCell ref="AC26:AF26"/>
    <mergeCell ref="A27:B27"/>
    <mergeCell ref="C27:AB27"/>
    <mergeCell ref="AC27:AF27"/>
    <mergeCell ref="A24:B24"/>
    <mergeCell ref="C24:AB24"/>
    <mergeCell ref="AC24:AF24"/>
    <mergeCell ref="A25:B25"/>
    <mergeCell ref="C25:AB25"/>
    <mergeCell ref="AC25:AF25"/>
    <mergeCell ref="A22:B22"/>
    <mergeCell ref="C22:AB22"/>
    <mergeCell ref="AC22:AF22"/>
    <mergeCell ref="A23:B23"/>
    <mergeCell ref="C23:AB23"/>
    <mergeCell ref="AC23:AF23"/>
    <mergeCell ref="A20:B20"/>
    <mergeCell ref="C20:AB20"/>
    <mergeCell ref="AC20:AF20"/>
    <mergeCell ref="A21:B21"/>
    <mergeCell ref="C21:AB21"/>
    <mergeCell ref="AC21:AF21"/>
    <mergeCell ref="A18:B18"/>
    <mergeCell ref="C18:AB18"/>
    <mergeCell ref="AC18:AF18"/>
    <mergeCell ref="A19:B19"/>
    <mergeCell ref="C19:AB19"/>
    <mergeCell ref="AC19:AF19"/>
    <mergeCell ref="A16:B16"/>
    <mergeCell ref="C16:AB16"/>
    <mergeCell ref="AC16:AF16"/>
    <mergeCell ref="A17:B17"/>
    <mergeCell ref="C17:AB17"/>
    <mergeCell ref="AC17:AF17"/>
    <mergeCell ref="A13:B13"/>
    <mergeCell ref="C13:AB13"/>
    <mergeCell ref="AC13:AF13"/>
    <mergeCell ref="A15:B15"/>
    <mergeCell ref="C15:AB15"/>
    <mergeCell ref="AC15:AF15"/>
    <mergeCell ref="A14:B14"/>
    <mergeCell ref="C14:AB14"/>
    <mergeCell ref="A11:B11"/>
    <mergeCell ref="C11:AB11"/>
    <mergeCell ref="AC11:AF11"/>
    <mergeCell ref="A12:B12"/>
    <mergeCell ref="C12:AB12"/>
    <mergeCell ref="AC12:AF12"/>
    <mergeCell ref="A9:B9"/>
    <mergeCell ref="C9:AB9"/>
    <mergeCell ref="AC9:AF9"/>
    <mergeCell ref="A10:B10"/>
    <mergeCell ref="C10:AB10"/>
    <mergeCell ref="AC10:AF10"/>
    <mergeCell ref="A7:B7"/>
    <mergeCell ref="C7:AB7"/>
    <mergeCell ref="AC7:AF7"/>
    <mergeCell ref="A8:B8"/>
    <mergeCell ref="C8:AB8"/>
    <mergeCell ref="AC8:AF8"/>
    <mergeCell ref="A5:AI5"/>
    <mergeCell ref="A6:B6"/>
    <mergeCell ref="C6:AB6"/>
    <mergeCell ref="AC6:AF6"/>
    <mergeCell ref="A1:AI1"/>
    <mergeCell ref="A2:AI2"/>
    <mergeCell ref="A3:AI3"/>
    <mergeCell ref="A4:AI4"/>
  </mergeCells>
  <printOptions/>
  <pageMargins left="0.1968503937007874" right="0.1968503937007874" top="0.46" bottom="0.17" header="0.17" footer="0.17"/>
  <pageSetup horizontalDpi="600" verticalDpi="600" orientation="portrait" paperSize="9" scale="80" r:id="rId3"/>
  <headerFooter alignWithMargins="0">
    <oddHeader>&amp;R&amp;"Times New Roman,Félkövér"&amp;12 1. sz. melléklet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20"/>
  <sheetViews>
    <sheetView workbookViewId="0" topLeftCell="A1">
      <selection activeCell="D6" sqref="D6"/>
    </sheetView>
  </sheetViews>
  <sheetFormatPr defaultColWidth="9.00390625" defaultRowHeight="12.75"/>
  <cols>
    <col min="1" max="1" width="6.25390625" style="73" customWidth="1"/>
    <col min="2" max="2" width="5.00390625" style="73" customWidth="1"/>
    <col min="3" max="3" width="28.875" style="73" customWidth="1"/>
    <col min="4" max="4" width="15.125" style="73" customWidth="1"/>
    <col min="5" max="5" width="16.75390625" style="73" customWidth="1"/>
    <col min="6" max="6" width="12.25390625" style="73" customWidth="1"/>
    <col min="7" max="16384" width="9.125" style="73" customWidth="1"/>
  </cols>
  <sheetData>
    <row r="2" spans="2:6" ht="15.75">
      <c r="B2" s="222" t="s">
        <v>531</v>
      </c>
      <c r="C2" s="222"/>
      <c r="D2" s="222"/>
      <c r="E2" s="222"/>
      <c r="F2" s="222"/>
    </row>
    <row r="3" spans="2:6" ht="15.75">
      <c r="B3" s="222" t="s">
        <v>506</v>
      </c>
      <c r="C3" s="222"/>
      <c r="D3" s="222"/>
      <c r="E3" s="222"/>
      <c r="F3" s="222"/>
    </row>
    <row r="4" spans="2:6" ht="15.75">
      <c r="B4" s="75"/>
      <c r="C4" s="75"/>
      <c r="D4" s="75"/>
      <c r="E4" s="75"/>
      <c r="F4" s="75"/>
    </row>
    <row r="5" spans="2:6" ht="15.75">
      <c r="B5" s="75"/>
      <c r="C5" s="75"/>
      <c r="D5" s="75"/>
      <c r="E5" s="75"/>
      <c r="F5" s="75"/>
    </row>
    <row r="6" spans="2:6" ht="15.75">
      <c r="B6" s="75"/>
      <c r="C6" s="75"/>
      <c r="D6" s="75"/>
      <c r="E6" s="75"/>
      <c r="F6" s="75"/>
    </row>
    <row r="7" ht="12.75">
      <c r="F7" s="119" t="s">
        <v>499</v>
      </c>
    </row>
    <row r="8" spans="2:6" ht="27.75" customHeight="1">
      <c r="B8" s="114" t="s">
        <v>500</v>
      </c>
      <c r="C8" s="114" t="s">
        <v>501</v>
      </c>
      <c r="D8" s="114" t="s">
        <v>507</v>
      </c>
      <c r="E8" s="114" t="s">
        <v>508</v>
      </c>
      <c r="F8" s="114" t="s">
        <v>21</v>
      </c>
    </row>
    <row r="9" spans="2:6" ht="12.75">
      <c r="B9" s="114" t="s">
        <v>502</v>
      </c>
      <c r="C9" s="114"/>
      <c r="D9" s="114"/>
      <c r="E9" s="114"/>
      <c r="F9" s="114"/>
    </row>
    <row r="10" spans="2:6" ht="12.75">
      <c r="B10" s="115"/>
      <c r="C10" s="115" t="s">
        <v>503</v>
      </c>
      <c r="D10" s="116">
        <v>1</v>
      </c>
      <c r="E10" s="116">
        <v>1</v>
      </c>
      <c r="F10" s="117">
        <v>1</v>
      </c>
    </row>
    <row r="11" spans="2:6" ht="12.75">
      <c r="B11" s="115"/>
      <c r="C11" s="115" t="s">
        <v>504</v>
      </c>
      <c r="D11" s="116">
        <v>1</v>
      </c>
      <c r="E11" s="116">
        <v>1</v>
      </c>
      <c r="F11" s="116">
        <v>1</v>
      </c>
    </row>
    <row r="12" spans="2:6" ht="12.75">
      <c r="B12" s="118"/>
      <c r="C12" s="118" t="s">
        <v>505</v>
      </c>
      <c r="D12" s="5">
        <f>SUM(D10:D11)</f>
        <v>2</v>
      </c>
      <c r="E12" s="5">
        <f>SUM(E10:E11)</f>
        <v>2</v>
      </c>
      <c r="F12" s="5">
        <v>2</v>
      </c>
    </row>
    <row r="20" ht="12.75">
      <c r="F20" s="86"/>
    </row>
  </sheetData>
  <mergeCells count="2">
    <mergeCell ref="B2:F2"/>
    <mergeCell ref="B3:F3"/>
  </mergeCells>
  <printOptions/>
  <pageMargins left="0.75" right="0.62" top="0.8" bottom="1" header="0.5" footer="0.5"/>
  <pageSetup horizontalDpi="600" verticalDpi="600" orientation="portrait" paperSize="9" r:id="rId1"/>
  <headerFooter alignWithMargins="0">
    <oddHeader>&amp;R&amp;"Times New Roman,Félkövér"&amp;12 9.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I53"/>
  <sheetViews>
    <sheetView tabSelected="1" workbookViewId="0" topLeftCell="B1">
      <selection activeCell="D19" sqref="D19"/>
    </sheetView>
  </sheetViews>
  <sheetFormatPr defaultColWidth="9.00390625" defaultRowHeight="12.75"/>
  <cols>
    <col min="1" max="1" width="0" style="38" hidden="1" customWidth="1"/>
    <col min="2" max="2" width="39.00390625" style="38" customWidth="1"/>
    <col min="3" max="3" width="9.625" style="38" customWidth="1"/>
    <col min="4" max="4" width="13.125" style="38" customWidth="1"/>
    <col min="5" max="5" width="14.75390625" style="38" customWidth="1"/>
    <col min="6" max="6" width="11.375" style="38" customWidth="1"/>
    <col min="7" max="7" width="11.625" style="38" customWidth="1"/>
    <col min="8" max="16384" width="9.125" style="38" customWidth="1"/>
  </cols>
  <sheetData>
    <row r="1" spans="2:8" ht="15.75">
      <c r="B1" s="214" t="s">
        <v>531</v>
      </c>
      <c r="C1" s="214"/>
      <c r="D1" s="214"/>
      <c r="E1" s="214"/>
      <c r="F1" s="214"/>
      <c r="G1" s="214"/>
      <c r="H1" s="214"/>
    </row>
    <row r="2" spans="2:8" ht="15.75">
      <c r="B2" s="214" t="s">
        <v>522</v>
      </c>
      <c r="C2" s="214"/>
      <c r="D2" s="214"/>
      <c r="E2" s="214"/>
      <c r="F2" s="214"/>
      <c r="G2" s="214"/>
      <c r="H2" s="214"/>
    </row>
    <row r="3" spans="2:8" ht="15.75">
      <c r="B3" s="248" t="s">
        <v>523</v>
      </c>
      <c r="C3" s="248"/>
      <c r="D3" s="248"/>
      <c r="E3" s="248"/>
      <c r="F3" s="248"/>
      <c r="G3" s="248"/>
      <c r="H3" s="248"/>
    </row>
    <row r="4" spans="2:7" s="39" customFormat="1" ht="15.75" customHeight="1">
      <c r="B4" s="36"/>
      <c r="D4" s="37"/>
      <c r="E4" s="148"/>
      <c r="F4" s="247" t="s">
        <v>22</v>
      </c>
      <c r="G4" s="247"/>
    </row>
    <row r="5" spans="2:7" s="43" customFormat="1" ht="31.5">
      <c r="B5" s="40" t="s">
        <v>0</v>
      </c>
      <c r="C5" s="40" t="s">
        <v>525</v>
      </c>
      <c r="D5" s="41" t="s">
        <v>519</v>
      </c>
      <c r="E5" s="42" t="s">
        <v>520</v>
      </c>
      <c r="F5" s="42" t="s">
        <v>521</v>
      </c>
      <c r="G5" s="42" t="s">
        <v>524</v>
      </c>
    </row>
    <row r="6" spans="2:5" s="44" customFormat="1" ht="13.5" customHeight="1">
      <c r="B6" s="215" t="s">
        <v>3</v>
      </c>
      <c r="C6" s="215"/>
      <c r="D6" s="215"/>
      <c r="E6" s="216"/>
    </row>
    <row r="7" spans="2:7" s="45" customFormat="1" ht="15.75">
      <c r="B7" s="23" t="s">
        <v>18</v>
      </c>
      <c r="C7" s="31">
        <v>32378</v>
      </c>
      <c r="D7" s="31">
        <v>29058</v>
      </c>
      <c r="E7" s="31">
        <v>3300</v>
      </c>
      <c r="F7" s="31">
        <v>20</v>
      </c>
      <c r="G7" s="31">
        <f>D7+E7+F7</f>
        <v>32378</v>
      </c>
    </row>
    <row r="8" spans="2:7" s="45" customFormat="1" ht="15.75">
      <c r="B8" s="23" t="s">
        <v>24</v>
      </c>
      <c r="C8" s="31">
        <v>1260</v>
      </c>
      <c r="D8" s="31">
        <v>1260</v>
      </c>
      <c r="E8" s="31"/>
      <c r="F8" s="31"/>
      <c r="G8" s="31">
        <f aca="true" t="shared" si="0" ref="G8:G24">D8+E8+F8</f>
        <v>1260</v>
      </c>
    </row>
    <row r="9" spans="2:7" s="45" customFormat="1" ht="15.75">
      <c r="B9" s="23" t="s">
        <v>25</v>
      </c>
      <c r="C9" s="31">
        <v>2516</v>
      </c>
      <c r="D9" s="31">
        <v>2516</v>
      </c>
      <c r="E9" s="31"/>
      <c r="F9" s="31"/>
      <c r="G9" s="31">
        <f t="shared" si="0"/>
        <v>2516</v>
      </c>
    </row>
    <row r="10" spans="2:7" s="45" customFormat="1" ht="15.75" customHeight="1">
      <c r="B10" s="27" t="s">
        <v>59</v>
      </c>
      <c r="C10" s="31">
        <v>0</v>
      </c>
      <c r="D10" s="31"/>
      <c r="E10" s="31"/>
      <c r="F10" s="31"/>
      <c r="G10" s="31">
        <f t="shared" si="0"/>
        <v>0</v>
      </c>
    </row>
    <row r="11" spans="2:7" s="45" customFormat="1" ht="31.5">
      <c r="B11" s="23" t="s">
        <v>60</v>
      </c>
      <c r="C11" s="31">
        <v>2694</v>
      </c>
      <c r="D11" s="31">
        <v>2694</v>
      </c>
      <c r="E11" s="31"/>
      <c r="F11" s="31"/>
      <c r="G11" s="31">
        <f t="shared" si="0"/>
        <v>2694</v>
      </c>
    </row>
    <row r="12" spans="2:7" s="45" customFormat="1" ht="15.75">
      <c r="B12" s="23" t="s">
        <v>94</v>
      </c>
      <c r="C12" s="31">
        <v>0</v>
      </c>
      <c r="D12" s="31">
        <v>0</v>
      </c>
      <c r="E12" s="31"/>
      <c r="F12" s="31"/>
      <c r="G12" s="31">
        <f t="shared" si="0"/>
        <v>0</v>
      </c>
    </row>
    <row r="13" spans="2:7" s="45" customFormat="1" ht="15.75">
      <c r="B13" s="46" t="s">
        <v>4</v>
      </c>
      <c r="C13" s="34">
        <f>SUM(C7:C12)</f>
        <v>38848</v>
      </c>
      <c r="D13" s="34">
        <f>SUM(D7:D12)</f>
        <v>35528</v>
      </c>
      <c r="E13" s="34">
        <f>SUM(E7:E12)</f>
        <v>3300</v>
      </c>
      <c r="F13" s="34">
        <f>SUM(F7:F12)</f>
        <v>20</v>
      </c>
      <c r="G13" s="144">
        <f t="shared" si="0"/>
        <v>38848</v>
      </c>
    </row>
    <row r="14" spans="2:7" s="45" customFormat="1" ht="15.75">
      <c r="B14" s="25" t="s">
        <v>15</v>
      </c>
      <c r="C14" s="31">
        <v>8707</v>
      </c>
      <c r="D14" s="31">
        <v>6102</v>
      </c>
      <c r="E14" s="31">
        <v>2605</v>
      </c>
      <c r="F14" s="31"/>
      <c r="G14" s="31">
        <f t="shared" si="0"/>
        <v>8707</v>
      </c>
    </row>
    <row r="15" spans="2:7" s="45" customFormat="1" ht="15.75">
      <c r="B15" s="25" t="s">
        <v>16</v>
      </c>
      <c r="C15" s="31">
        <v>2236</v>
      </c>
      <c r="D15" s="31">
        <v>1541</v>
      </c>
      <c r="E15" s="31">
        <v>695</v>
      </c>
      <c r="F15" s="31"/>
      <c r="G15" s="31">
        <f t="shared" si="0"/>
        <v>2236</v>
      </c>
    </row>
    <row r="16" spans="2:7" s="45" customFormat="1" ht="15.75">
      <c r="B16" s="25" t="s">
        <v>28</v>
      </c>
      <c r="C16" s="31">
        <v>2100</v>
      </c>
      <c r="D16" s="31">
        <v>2100</v>
      </c>
      <c r="E16" s="31"/>
      <c r="F16" s="31"/>
      <c r="G16" s="31">
        <f t="shared" si="0"/>
        <v>2100</v>
      </c>
    </row>
    <row r="17" spans="2:7" s="45" customFormat="1" ht="15" customHeight="1">
      <c r="B17" s="25" t="s">
        <v>29</v>
      </c>
      <c r="C17" s="31">
        <v>620</v>
      </c>
      <c r="D17" s="31">
        <v>620</v>
      </c>
      <c r="E17" s="31"/>
      <c r="F17" s="31"/>
      <c r="G17" s="31">
        <f t="shared" si="0"/>
        <v>620</v>
      </c>
    </row>
    <row r="18" spans="2:7" s="45" customFormat="1" ht="15.75" customHeight="1">
      <c r="B18" s="25" t="s">
        <v>56</v>
      </c>
      <c r="C18" s="31">
        <v>4850</v>
      </c>
      <c r="D18" s="31">
        <v>4850</v>
      </c>
      <c r="E18" s="31"/>
      <c r="F18" s="31"/>
      <c r="G18" s="31">
        <f t="shared" si="0"/>
        <v>4850</v>
      </c>
    </row>
    <row r="19" spans="2:7" s="45" customFormat="1" ht="31.5">
      <c r="B19" s="28" t="s">
        <v>30</v>
      </c>
      <c r="C19" s="31">
        <v>50</v>
      </c>
      <c r="D19" s="31">
        <v>50</v>
      </c>
      <c r="E19" s="31"/>
      <c r="F19" s="31"/>
      <c r="G19" s="31">
        <f t="shared" si="0"/>
        <v>50</v>
      </c>
    </row>
    <row r="20" spans="2:7" s="45" customFormat="1" ht="14.25" customHeight="1">
      <c r="B20" s="28" t="s">
        <v>31</v>
      </c>
      <c r="C20" s="31">
        <v>2075</v>
      </c>
      <c r="D20" s="31">
        <v>2075</v>
      </c>
      <c r="E20" s="31"/>
      <c r="F20" s="31"/>
      <c r="G20" s="31">
        <f t="shared" si="0"/>
        <v>2075</v>
      </c>
    </row>
    <row r="21" spans="2:7" s="45" customFormat="1" ht="14.25" customHeight="1">
      <c r="B21" s="28" t="s">
        <v>32</v>
      </c>
      <c r="C21" s="31">
        <v>10304</v>
      </c>
      <c r="D21" s="31">
        <v>10284</v>
      </c>
      <c r="E21" s="31"/>
      <c r="F21" s="31">
        <v>20</v>
      </c>
      <c r="G21" s="31">
        <f t="shared" si="0"/>
        <v>10304</v>
      </c>
    </row>
    <row r="22" spans="2:7" s="45" customFormat="1" ht="15.75">
      <c r="B22" s="25" t="s">
        <v>33</v>
      </c>
      <c r="C22" s="31">
        <v>6970</v>
      </c>
      <c r="D22" s="31">
        <v>6970</v>
      </c>
      <c r="E22" s="31"/>
      <c r="F22" s="31"/>
      <c r="G22" s="31">
        <f t="shared" si="0"/>
        <v>6970</v>
      </c>
    </row>
    <row r="23" spans="2:7" s="45" customFormat="1" ht="15.75">
      <c r="B23" s="25" t="s">
        <v>55</v>
      </c>
      <c r="C23" s="31"/>
      <c r="D23" s="31"/>
      <c r="E23" s="31"/>
      <c r="F23" s="31"/>
      <c r="G23" s="31">
        <f t="shared" si="0"/>
        <v>0</v>
      </c>
    </row>
    <row r="24" spans="2:7" s="45" customFormat="1" ht="15.75" customHeight="1">
      <c r="B24" s="46" t="s">
        <v>6</v>
      </c>
      <c r="C24" s="34">
        <f>SUM(C14:C23)</f>
        <v>37912</v>
      </c>
      <c r="D24" s="34">
        <f>SUM(D14:D23)</f>
        <v>34592</v>
      </c>
      <c r="E24" s="34">
        <f>SUM(E14:E23)</f>
        <v>3300</v>
      </c>
      <c r="F24" s="34">
        <f>SUM(F14:F23)</f>
        <v>20</v>
      </c>
      <c r="G24" s="144">
        <f t="shared" si="0"/>
        <v>37912</v>
      </c>
    </row>
    <row r="25" spans="2:7" s="45" customFormat="1" ht="15.75" customHeight="1">
      <c r="B25" s="47"/>
      <c r="C25" s="37"/>
      <c r="D25" s="37"/>
      <c r="E25" s="37"/>
      <c r="F25" s="37"/>
      <c r="G25" s="37"/>
    </row>
    <row r="26" spans="2:9" s="44" customFormat="1" ht="15.75" customHeight="1">
      <c r="B26" s="38"/>
      <c r="C26" s="38"/>
      <c r="D26" s="37"/>
      <c r="E26" s="37"/>
      <c r="F26" s="247" t="s">
        <v>22</v>
      </c>
      <c r="G26" s="247"/>
      <c r="H26" s="37"/>
      <c r="I26" s="37"/>
    </row>
    <row r="27" spans="2:7" ht="33" customHeight="1">
      <c r="B27" s="40" t="s">
        <v>0</v>
      </c>
      <c r="C27" s="40" t="s">
        <v>525</v>
      </c>
      <c r="D27" s="41" t="s">
        <v>519</v>
      </c>
      <c r="E27" s="42" t="s">
        <v>520</v>
      </c>
      <c r="F27" s="42" t="s">
        <v>521</v>
      </c>
      <c r="G27" s="42" t="s">
        <v>524</v>
      </c>
    </row>
    <row r="28" spans="2:5" s="43" customFormat="1" ht="13.5" customHeight="1">
      <c r="B28" s="215" t="s">
        <v>7</v>
      </c>
      <c r="C28" s="215"/>
      <c r="D28" s="215"/>
      <c r="E28" s="215"/>
    </row>
    <row r="29" spans="2:7" s="44" customFormat="1" ht="31.5">
      <c r="B29" s="23" t="s">
        <v>23</v>
      </c>
      <c r="C29" s="31">
        <v>264</v>
      </c>
      <c r="D29" s="31">
        <v>264</v>
      </c>
      <c r="E29" s="31"/>
      <c r="F29" s="31"/>
      <c r="G29" s="31">
        <f>D29+E29+F29</f>
        <v>264</v>
      </c>
    </row>
    <row r="30" spans="2:7" s="45" customFormat="1" ht="15.75">
      <c r="B30" s="23" t="s">
        <v>26</v>
      </c>
      <c r="C30" s="31">
        <v>0</v>
      </c>
      <c r="D30" s="31"/>
      <c r="E30" s="31"/>
      <c r="F30" s="31"/>
      <c r="G30" s="31">
        <f>D30+E30+F30</f>
        <v>0</v>
      </c>
    </row>
    <row r="31" spans="2:7" s="45" customFormat="1" ht="31.5">
      <c r="B31" s="23" t="s">
        <v>27</v>
      </c>
      <c r="C31" s="31">
        <v>0</v>
      </c>
      <c r="D31" s="31"/>
      <c r="E31" s="31"/>
      <c r="F31" s="31"/>
      <c r="G31" s="31">
        <f>D31+E31+F31</f>
        <v>0</v>
      </c>
    </row>
    <row r="32" spans="2:7" s="45" customFormat="1" ht="15" customHeight="1">
      <c r="B32" s="23" t="s">
        <v>60</v>
      </c>
      <c r="C32" s="31">
        <v>0</v>
      </c>
      <c r="D32" s="31"/>
      <c r="E32" s="31"/>
      <c r="F32" s="31"/>
      <c r="G32" s="31">
        <f>D32+E32+F32</f>
        <v>0</v>
      </c>
    </row>
    <row r="33" spans="2:7" s="45" customFormat="1" ht="15" customHeight="1">
      <c r="B33" s="23" t="s">
        <v>94</v>
      </c>
      <c r="C33" s="31"/>
      <c r="D33" s="31"/>
      <c r="E33" s="31"/>
      <c r="F33" s="31"/>
      <c r="G33" s="31"/>
    </row>
    <row r="34" spans="2:7" s="45" customFormat="1" ht="15.75">
      <c r="B34" s="46" t="s">
        <v>8</v>
      </c>
      <c r="C34" s="34">
        <f>SUM(C29:C33)</f>
        <v>264</v>
      </c>
      <c r="D34" s="34">
        <f>SUM(D29:D33)</f>
        <v>264</v>
      </c>
      <c r="E34" s="34">
        <f>SUM(E29:E33)</f>
        <v>0</v>
      </c>
      <c r="F34" s="34">
        <f>SUM(F29:F33)</f>
        <v>0</v>
      </c>
      <c r="G34" s="34">
        <f>SUM(G29:G33)</f>
        <v>264</v>
      </c>
    </row>
    <row r="35" spans="2:7" s="45" customFormat="1" ht="21" customHeight="1">
      <c r="B35" s="23" t="s">
        <v>47</v>
      </c>
      <c r="C35" s="31"/>
      <c r="D35" s="31"/>
      <c r="E35" s="31"/>
      <c r="F35" s="31"/>
      <c r="G35" s="31">
        <f>D35+E35+F35</f>
        <v>0</v>
      </c>
    </row>
    <row r="36" spans="2:7" s="45" customFormat="1" ht="15" customHeight="1">
      <c r="B36" s="23" t="s">
        <v>35</v>
      </c>
      <c r="C36" s="31"/>
      <c r="D36" s="31"/>
      <c r="E36" s="31"/>
      <c r="F36" s="31"/>
      <c r="G36" s="31">
        <f aca="true" t="shared" si="1" ref="G36:G50">D36+E36+F36</f>
        <v>0</v>
      </c>
    </row>
    <row r="37" spans="2:7" s="45" customFormat="1" ht="31.5">
      <c r="B37" s="48" t="s">
        <v>36</v>
      </c>
      <c r="C37" s="31"/>
      <c r="D37" s="31"/>
      <c r="E37" s="31"/>
      <c r="F37" s="31"/>
      <c r="G37" s="31">
        <f t="shared" si="1"/>
        <v>0</v>
      </c>
    </row>
    <row r="38" spans="2:7" s="45" customFormat="1" ht="31.5">
      <c r="B38" s="48" t="s">
        <v>37</v>
      </c>
      <c r="C38" s="31"/>
      <c r="D38" s="31"/>
      <c r="E38" s="31"/>
      <c r="F38" s="31"/>
      <c r="G38" s="31">
        <f t="shared" si="1"/>
        <v>0</v>
      </c>
    </row>
    <row r="39" spans="2:7" s="45" customFormat="1" ht="18" customHeight="1">
      <c r="B39" s="48" t="s">
        <v>48</v>
      </c>
      <c r="C39" s="31"/>
      <c r="D39" s="31"/>
      <c r="E39" s="31"/>
      <c r="F39" s="31"/>
      <c r="G39" s="31">
        <f t="shared" si="1"/>
        <v>0</v>
      </c>
    </row>
    <row r="40" spans="2:7" s="45" customFormat="1" ht="31.5">
      <c r="B40" s="48" t="s">
        <v>49</v>
      </c>
      <c r="C40" s="31"/>
      <c r="D40" s="31"/>
      <c r="E40" s="31"/>
      <c r="F40" s="31"/>
      <c r="G40" s="31">
        <f t="shared" si="1"/>
        <v>0</v>
      </c>
    </row>
    <row r="41" spans="2:7" s="45" customFormat="1" ht="27" customHeight="1">
      <c r="B41" s="27" t="s">
        <v>40</v>
      </c>
      <c r="C41" s="31"/>
      <c r="D41" s="31"/>
      <c r="E41" s="31"/>
      <c r="F41" s="31"/>
      <c r="G41" s="31">
        <f t="shared" si="1"/>
        <v>0</v>
      </c>
    </row>
    <row r="42" spans="2:7" s="45" customFormat="1" ht="15" customHeight="1">
      <c r="B42" s="49" t="s">
        <v>50</v>
      </c>
      <c r="C42" s="31"/>
      <c r="D42" s="31"/>
      <c r="E42" s="31"/>
      <c r="F42" s="31"/>
      <c r="G42" s="31">
        <f t="shared" si="1"/>
        <v>0</v>
      </c>
    </row>
    <row r="43" spans="2:7" s="45" customFormat="1" ht="15" customHeight="1">
      <c r="B43" s="27" t="s">
        <v>42</v>
      </c>
      <c r="C43" s="31"/>
      <c r="D43" s="31"/>
      <c r="E43" s="31"/>
      <c r="F43" s="31"/>
      <c r="G43" s="31">
        <f t="shared" si="1"/>
        <v>0</v>
      </c>
    </row>
    <row r="44" spans="2:7" s="45" customFormat="1" ht="15" customHeight="1">
      <c r="B44" s="27" t="s">
        <v>43</v>
      </c>
      <c r="C44" s="31"/>
      <c r="D44" s="31"/>
      <c r="E44" s="31"/>
      <c r="F44" s="31"/>
      <c r="G44" s="31">
        <f t="shared" si="1"/>
        <v>0</v>
      </c>
    </row>
    <row r="45" spans="2:7" s="45" customFormat="1" ht="15" customHeight="1">
      <c r="B45" s="27" t="s">
        <v>51</v>
      </c>
      <c r="C45" s="31"/>
      <c r="D45" s="31"/>
      <c r="E45" s="31"/>
      <c r="F45" s="31"/>
      <c r="G45" s="31">
        <f t="shared" si="1"/>
        <v>0</v>
      </c>
    </row>
    <row r="46" spans="2:7" s="45" customFormat="1" ht="15" customHeight="1">
      <c r="B46" s="27" t="s">
        <v>52</v>
      </c>
      <c r="C46" s="31"/>
      <c r="D46" s="31"/>
      <c r="E46" s="31"/>
      <c r="F46" s="31"/>
      <c r="G46" s="31">
        <f t="shared" si="1"/>
        <v>0</v>
      </c>
    </row>
    <row r="47" spans="2:7" s="45" customFormat="1" ht="15" customHeight="1">
      <c r="B47" s="50" t="s">
        <v>53</v>
      </c>
      <c r="C47" s="31"/>
      <c r="D47" s="31"/>
      <c r="E47" s="31"/>
      <c r="F47" s="31"/>
      <c r="G47" s="31">
        <f t="shared" si="1"/>
        <v>0</v>
      </c>
    </row>
    <row r="48" spans="2:7" s="45" customFormat="1" ht="15" customHeight="1">
      <c r="B48" s="27" t="s">
        <v>55</v>
      </c>
      <c r="C48" s="31">
        <v>1200</v>
      </c>
      <c r="D48" s="31">
        <v>1200</v>
      </c>
      <c r="E48" s="31"/>
      <c r="F48" s="31"/>
      <c r="G48" s="31">
        <f t="shared" si="1"/>
        <v>1200</v>
      </c>
    </row>
    <row r="49" spans="2:7" s="45" customFormat="1" ht="15.75">
      <c r="B49" s="50" t="s">
        <v>54</v>
      </c>
      <c r="C49" s="31"/>
      <c r="D49" s="31"/>
      <c r="E49" s="31"/>
      <c r="F49" s="31"/>
      <c r="G49" s="31">
        <f t="shared" si="1"/>
        <v>0</v>
      </c>
    </row>
    <row r="50" spans="2:7" s="45" customFormat="1" ht="15.75">
      <c r="B50" s="46" t="s">
        <v>9</v>
      </c>
      <c r="C50" s="34">
        <f>SUM(C35:C49)</f>
        <v>1200</v>
      </c>
      <c r="D50" s="34">
        <f>SUM(D35:D49)</f>
        <v>1200</v>
      </c>
      <c r="E50" s="34">
        <f>SUM(E35:E49)</f>
        <v>0</v>
      </c>
      <c r="F50" s="34">
        <f>SUM(F35:F49)</f>
        <v>0</v>
      </c>
      <c r="G50" s="31">
        <f t="shared" si="1"/>
        <v>1200</v>
      </c>
    </row>
    <row r="51" spans="2:7" s="44" customFormat="1" ht="15" customHeight="1">
      <c r="B51" s="46" t="s">
        <v>10</v>
      </c>
      <c r="C51" s="34">
        <f>C13+C34</f>
        <v>39112</v>
      </c>
      <c r="D51" s="34">
        <f>D13+D34</f>
        <v>35792</v>
      </c>
      <c r="E51" s="34">
        <f>E13+E34</f>
        <v>3300</v>
      </c>
      <c r="F51" s="34">
        <f>F13+F34</f>
        <v>20</v>
      </c>
      <c r="G51" s="34">
        <f>G13+G34</f>
        <v>39112</v>
      </c>
    </row>
    <row r="52" spans="2:7" s="44" customFormat="1" ht="15" customHeight="1">
      <c r="B52" s="46" t="s">
        <v>11</v>
      </c>
      <c r="C52" s="34">
        <f>C24+C50</f>
        <v>39112</v>
      </c>
      <c r="D52" s="34">
        <f>D24+D50</f>
        <v>35792</v>
      </c>
      <c r="E52" s="34">
        <f>E24+E50</f>
        <v>3300</v>
      </c>
      <c r="F52" s="34">
        <f>F24+F50</f>
        <v>20</v>
      </c>
      <c r="G52" s="34">
        <f>G24+G50</f>
        <v>39112</v>
      </c>
    </row>
    <row r="53" spans="2:7" s="44" customFormat="1" ht="15" customHeight="1">
      <c r="B53" s="38"/>
      <c r="C53" s="38"/>
      <c r="D53" s="38"/>
      <c r="E53" s="38"/>
      <c r="F53" s="38"/>
      <c r="G53" s="38"/>
    </row>
  </sheetData>
  <mergeCells count="7">
    <mergeCell ref="B28:E28"/>
    <mergeCell ref="B6:E6"/>
    <mergeCell ref="F4:G4"/>
    <mergeCell ref="B1:H1"/>
    <mergeCell ref="B2:H2"/>
    <mergeCell ref="B3:H3"/>
    <mergeCell ref="F26:G26"/>
  </mergeCells>
  <printOptions/>
  <pageMargins left="0.2362204724409449" right="0.1968503937007874" top="0.1968503937007874" bottom="0.1968503937007874" header="0.15748031496062992" footer="0.15748031496062992"/>
  <pageSetup horizontalDpi="600" verticalDpi="600" orientation="portrait" paperSize="9" scale="90" r:id="rId3"/>
  <headerFooter alignWithMargins="0">
    <oddHeader>&amp;R&amp;"Times New Roman,Félkövér"&amp;12 10. sz. melléklet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6"/>
  <sheetViews>
    <sheetView workbookViewId="0" topLeftCell="A88">
      <selection activeCell="AO46" sqref="AO46:AR46"/>
    </sheetView>
  </sheetViews>
  <sheetFormatPr defaultColWidth="9.00390625" defaultRowHeight="12.75"/>
  <cols>
    <col min="1" max="2" width="2.75390625" style="100" customWidth="1"/>
    <col min="3" max="11" width="2.75390625" style="96" customWidth="1"/>
    <col min="12" max="12" width="2.125" style="96" customWidth="1"/>
    <col min="13" max="28" width="2.75390625" style="96" customWidth="1"/>
    <col min="29" max="32" width="2.75390625" style="96" hidden="1" customWidth="1"/>
    <col min="33" max="36" width="3.25390625" style="96" customWidth="1"/>
    <col min="37" max="39" width="2.75390625" style="96" customWidth="1"/>
    <col min="40" max="40" width="4.75390625" style="96" customWidth="1"/>
    <col min="41" max="42" width="2.75390625" style="96" customWidth="1"/>
    <col min="43" max="43" width="4.00390625" style="96" customWidth="1"/>
    <col min="44" max="53" width="2.75390625" style="96" customWidth="1"/>
    <col min="54" max="16384" width="9.125" style="96" customWidth="1"/>
  </cols>
  <sheetData>
    <row r="1" spans="1:44" ht="15.75">
      <c r="A1" s="170" t="s">
        <v>528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</row>
    <row r="2" spans="1:44" ht="15.75">
      <c r="A2" s="170" t="s">
        <v>147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</row>
    <row r="3" spans="1:44" ht="15.7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</row>
    <row r="4" spans="1:44" ht="19.5" customHeight="1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</row>
    <row r="5" spans="1:44" ht="15.75" customHeight="1">
      <c r="A5" s="174" t="s">
        <v>22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</row>
    <row r="6" spans="1:44" ht="34.5" customHeight="1">
      <c r="A6" s="192" t="s">
        <v>148</v>
      </c>
      <c r="B6" s="193"/>
      <c r="C6" s="194" t="s">
        <v>149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5" t="s">
        <v>150</v>
      </c>
      <c r="AD6" s="193"/>
      <c r="AE6" s="193"/>
      <c r="AF6" s="193"/>
      <c r="AG6" s="196" t="s">
        <v>19</v>
      </c>
      <c r="AH6" s="196"/>
      <c r="AI6" s="196"/>
      <c r="AJ6" s="196"/>
      <c r="AK6" s="196" t="s">
        <v>20</v>
      </c>
      <c r="AL6" s="196"/>
      <c r="AM6" s="196"/>
      <c r="AN6" s="196"/>
      <c r="AO6" s="197" t="s">
        <v>21</v>
      </c>
      <c r="AP6" s="193"/>
      <c r="AQ6" s="193"/>
      <c r="AR6" s="193"/>
    </row>
    <row r="7" spans="1:44" ht="19.5" customHeight="1">
      <c r="A7" s="198" t="s">
        <v>151</v>
      </c>
      <c r="B7" s="193"/>
      <c r="C7" s="199" t="s">
        <v>152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7"/>
      <c r="AC7" s="200" t="s">
        <v>153</v>
      </c>
      <c r="AD7" s="179"/>
      <c r="AE7" s="179"/>
      <c r="AF7" s="177"/>
      <c r="AG7" s="201">
        <v>1917</v>
      </c>
      <c r="AH7" s="179"/>
      <c r="AI7" s="179"/>
      <c r="AJ7" s="177"/>
      <c r="AK7" s="201">
        <v>2758</v>
      </c>
      <c r="AL7" s="179"/>
      <c r="AM7" s="179"/>
      <c r="AN7" s="177"/>
      <c r="AO7" s="201">
        <v>3950</v>
      </c>
      <c r="AP7" s="179"/>
      <c r="AQ7" s="179"/>
      <c r="AR7" s="177"/>
    </row>
    <row r="8" spans="1:44" ht="19.5" customHeight="1">
      <c r="A8" s="198" t="s">
        <v>154</v>
      </c>
      <c r="B8" s="193"/>
      <c r="C8" s="199" t="s">
        <v>155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7"/>
      <c r="AC8" s="202" t="s">
        <v>156</v>
      </c>
      <c r="AD8" s="179"/>
      <c r="AE8" s="179"/>
      <c r="AF8" s="177"/>
      <c r="AG8" s="201"/>
      <c r="AH8" s="179"/>
      <c r="AI8" s="179"/>
      <c r="AJ8" s="177"/>
      <c r="AK8" s="201"/>
      <c r="AL8" s="179"/>
      <c r="AM8" s="179"/>
      <c r="AN8" s="177"/>
      <c r="AO8" s="201"/>
      <c r="AP8" s="179"/>
      <c r="AQ8" s="179"/>
      <c r="AR8" s="177"/>
    </row>
    <row r="9" spans="1:44" ht="19.5" customHeight="1">
      <c r="A9" s="198" t="s">
        <v>157</v>
      </c>
      <c r="B9" s="193"/>
      <c r="C9" s="199" t="s">
        <v>158</v>
      </c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7"/>
      <c r="AC9" s="202" t="s">
        <v>159</v>
      </c>
      <c r="AD9" s="179"/>
      <c r="AE9" s="179"/>
      <c r="AF9" s="177"/>
      <c r="AG9" s="201"/>
      <c r="AH9" s="179"/>
      <c r="AI9" s="179"/>
      <c r="AJ9" s="177"/>
      <c r="AK9" s="201"/>
      <c r="AL9" s="179"/>
      <c r="AM9" s="179"/>
      <c r="AN9" s="177"/>
      <c r="AO9" s="201"/>
      <c r="AP9" s="179"/>
      <c r="AQ9" s="179"/>
      <c r="AR9" s="177"/>
    </row>
    <row r="10" spans="1:44" ht="19.5" customHeight="1">
      <c r="A10" s="198" t="s">
        <v>160</v>
      </c>
      <c r="B10" s="193"/>
      <c r="C10" s="184" t="s">
        <v>161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7"/>
      <c r="AC10" s="202" t="s">
        <v>162</v>
      </c>
      <c r="AD10" s="179"/>
      <c r="AE10" s="179"/>
      <c r="AF10" s="177"/>
      <c r="AG10" s="201"/>
      <c r="AH10" s="179"/>
      <c r="AI10" s="179"/>
      <c r="AJ10" s="177"/>
      <c r="AK10" s="201"/>
      <c r="AL10" s="179"/>
      <c r="AM10" s="179"/>
      <c r="AN10" s="177"/>
      <c r="AO10" s="201"/>
      <c r="AP10" s="179"/>
      <c r="AQ10" s="179"/>
      <c r="AR10" s="177"/>
    </row>
    <row r="11" spans="1:44" ht="19.5" customHeight="1">
      <c r="A11" s="198" t="s">
        <v>163</v>
      </c>
      <c r="B11" s="193"/>
      <c r="C11" s="184" t="s">
        <v>164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7"/>
      <c r="AC11" s="202" t="s">
        <v>165</v>
      </c>
      <c r="AD11" s="179"/>
      <c r="AE11" s="179"/>
      <c r="AF11" s="177"/>
      <c r="AG11" s="201"/>
      <c r="AH11" s="179"/>
      <c r="AI11" s="179"/>
      <c r="AJ11" s="177"/>
      <c r="AK11" s="201"/>
      <c r="AL11" s="179"/>
      <c r="AM11" s="179"/>
      <c r="AN11" s="177"/>
      <c r="AO11" s="201"/>
      <c r="AP11" s="179"/>
      <c r="AQ11" s="179"/>
      <c r="AR11" s="177"/>
    </row>
    <row r="12" spans="1:44" ht="19.5" customHeight="1">
      <c r="A12" s="198" t="s">
        <v>166</v>
      </c>
      <c r="B12" s="193"/>
      <c r="C12" s="184" t="s">
        <v>167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7"/>
      <c r="AC12" s="202" t="s">
        <v>168</v>
      </c>
      <c r="AD12" s="179"/>
      <c r="AE12" s="179"/>
      <c r="AF12" s="177"/>
      <c r="AG12" s="201"/>
      <c r="AH12" s="179"/>
      <c r="AI12" s="179"/>
      <c r="AJ12" s="177"/>
      <c r="AK12" s="201"/>
      <c r="AL12" s="179"/>
      <c r="AM12" s="179"/>
      <c r="AN12" s="177"/>
      <c r="AO12" s="201"/>
      <c r="AP12" s="179"/>
      <c r="AQ12" s="179"/>
      <c r="AR12" s="177"/>
    </row>
    <row r="13" spans="1:44" ht="19.5" customHeight="1">
      <c r="A13" s="198" t="s">
        <v>169</v>
      </c>
      <c r="B13" s="193"/>
      <c r="C13" s="184" t="s">
        <v>170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7"/>
      <c r="AC13" s="202" t="s">
        <v>171</v>
      </c>
      <c r="AD13" s="179"/>
      <c r="AE13" s="179"/>
      <c r="AF13" s="177"/>
      <c r="AG13" s="201">
        <v>616</v>
      </c>
      <c r="AH13" s="179"/>
      <c r="AI13" s="179"/>
      <c r="AJ13" s="177"/>
      <c r="AK13" s="201">
        <v>152</v>
      </c>
      <c r="AL13" s="179"/>
      <c r="AM13" s="179"/>
      <c r="AN13" s="177"/>
      <c r="AO13" s="201">
        <v>184</v>
      </c>
      <c r="AP13" s="179"/>
      <c r="AQ13" s="179"/>
      <c r="AR13" s="177"/>
    </row>
    <row r="14" spans="1:44" ht="19.5" customHeight="1">
      <c r="A14" s="198" t="s">
        <v>172</v>
      </c>
      <c r="B14" s="193"/>
      <c r="C14" s="184" t="s">
        <v>173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7"/>
      <c r="AC14" s="202" t="s">
        <v>174</v>
      </c>
      <c r="AD14" s="179"/>
      <c r="AE14" s="179"/>
      <c r="AF14" s="177"/>
      <c r="AG14" s="201"/>
      <c r="AH14" s="179"/>
      <c r="AI14" s="179"/>
      <c r="AJ14" s="177"/>
      <c r="AK14" s="201"/>
      <c r="AL14" s="179"/>
      <c r="AM14" s="179"/>
      <c r="AN14" s="177"/>
      <c r="AO14" s="201"/>
      <c r="AP14" s="179"/>
      <c r="AQ14" s="179"/>
      <c r="AR14" s="177"/>
    </row>
    <row r="15" spans="1:44" ht="19.5" customHeight="1">
      <c r="A15" s="198" t="s">
        <v>175</v>
      </c>
      <c r="B15" s="193"/>
      <c r="C15" s="188" t="s">
        <v>176</v>
      </c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7"/>
      <c r="AC15" s="202" t="s">
        <v>177</v>
      </c>
      <c r="AD15" s="179"/>
      <c r="AE15" s="179"/>
      <c r="AF15" s="177"/>
      <c r="AG15" s="201">
        <v>0</v>
      </c>
      <c r="AH15" s="179"/>
      <c r="AI15" s="179"/>
      <c r="AJ15" s="177"/>
      <c r="AK15" s="201">
        <v>7</v>
      </c>
      <c r="AL15" s="179"/>
      <c r="AM15" s="179"/>
      <c r="AN15" s="177"/>
      <c r="AO15" s="201">
        <v>63</v>
      </c>
      <c r="AP15" s="179"/>
      <c r="AQ15" s="179"/>
      <c r="AR15" s="177"/>
    </row>
    <row r="16" spans="1:44" ht="19.5" customHeight="1">
      <c r="A16" s="198" t="s">
        <v>178</v>
      </c>
      <c r="B16" s="193"/>
      <c r="C16" s="188" t="s">
        <v>179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7"/>
      <c r="AC16" s="202" t="s">
        <v>180</v>
      </c>
      <c r="AD16" s="179"/>
      <c r="AE16" s="179"/>
      <c r="AF16" s="177"/>
      <c r="AG16" s="201"/>
      <c r="AH16" s="179"/>
      <c r="AI16" s="179"/>
      <c r="AJ16" s="177"/>
      <c r="AK16" s="201"/>
      <c r="AL16" s="179"/>
      <c r="AM16" s="179"/>
      <c r="AN16" s="177"/>
      <c r="AO16" s="201"/>
      <c r="AP16" s="179"/>
      <c r="AQ16" s="179"/>
      <c r="AR16" s="177"/>
    </row>
    <row r="17" spans="1:44" ht="19.5" customHeight="1">
      <c r="A17" s="198" t="s">
        <v>181</v>
      </c>
      <c r="B17" s="193"/>
      <c r="C17" s="188" t="s">
        <v>182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7"/>
      <c r="AC17" s="202" t="s">
        <v>183</v>
      </c>
      <c r="AD17" s="179"/>
      <c r="AE17" s="179"/>
      <c r="AF17" s="177"/>
      <c r="AG17" s="201"/>
      <c r="AH17" s="179"/>
      <c r="AI17" s="179"/>
      <c r="AJ17" s="177"/>
      <c r="AK17" s="201"/>
      <c r="AL17" s="179"/>
      <c r="AM17" s="179"/>
      <c r="AN17" s="177"/>
      <c r="AO17" s="201"/>
      <c r="AP17" s="179"/>
      <c r="AQ17" s="179"/>
      <c r="AR17" s="177"/>
    </row>
    <row r="18" spans="1:44" s="98" customFormat="1" ht="19.5" customHeight="1">
      <c r="A18" s="198" t="s">
        <v>184</v>
      </c>
      <c r="B18" s="193"/>
      <c r="C18" s="188" t="s">
        <v>185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7"/>
      <c r="AC18" s="202" t="s">
        <v>186</v>
      </c>
      <c r="AD18" s="179"/>
      <c r="AE18" s="179"/>
      <c r="AF18" s="177"/>
      <c r="AG18" s="201"/>
      <c r="AH18" s="179"/>
      <c r="AI18" s="179"/>
      <c r="AJ18" s="177"/>
      <c r="AK18" s="201"/>
      <c r="AL18" s="179"/>
      <c r="AM18" s="179"/>
      <c r="AN18" s="177"/>
      <c r="AO18" s="201"/>
      <c r="AP18" s="179"/>
      <c r="AQ18" s="179"/>
      <c r="AR18" s="177"/>
    </row>
    <row r="19" spans="1:44" s="98" customFormat="1" ht="19.5" customHeight="1">
      <c r="A19" s="198" t="s">
        <v>187</v>
      </c>
      <c r="B19" s="193"/>
      <c r="C19" s="188" t="s">
        <v>188</v>
      </c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7"/>
      <c r="AC19" s="202" t="s">
        <v>189</v>
      </c>
      <c r="AD19" s="179"/>
      <c r="AE19" s="179"/>
      <c r="AF19" s="177"/>
      <c r="AG19" s="201"/>
      <c r="AH19" s="179"/>
      <c r="AI19" s="179"/>
      <c r="AJ19" s="177"/>
      <c r="AK19" s="201"/>
      <c r="AL19" s="179"/>
      <c r="AM19" s="179"/>
      <c r="AN19" s="177"/>
      <c r="AO19" s="201"/>
      <c r="AP19" s="179"/>
      <c r="AQ19" s="179"/>
      <c r="AR19" s="177"/>
    </row>
    <row r="20" spans="1:44" s="98" customFormat="1" ht="19.5" customHeight="1">
      <c r="A20" s="203" t="s">
        <v>190</v>
      </c>
      <c r="B20" s="193"/>
      <c r="C20" s="204" t="s">
        <v>191</v>
      </c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7"/>
      <c r="AC20" s="205" t="s">
        <v>192</v>
      </c>
      <c r="AD20" s="179"/>
      <c r="AE20" s="179"/>
      <c r="AF20" s="177"/>
      <c r="AG20" s="206">
        <f>SUM(AG7:AJ19)</f>
        <v>2533</v>
      </c>
      <c r="AH20" s="179"/>
      <c r="AI20" s="179"/>
      <c r="AJ20" s="177"/>
      <c r="AK20" s="206">
        <f>SUM(AK7:AN19)</f>
        <v>2917</v>
      </c>
      <c r="AL20" s="179"/>
      <c r="AM20" s="179"/>
      <c r="AN20" s="177"/>
      <c r="AO20" s="206">
        <f>SUM(AO7:AR19)</f>
        <v>4197</v>
      </c>
      <c r="AP20" s="179"/>
      <c r="AQ20" s="179"/>
      <c r="AR20" s="177"/>
    </row>
    <row r="21" spans="1:44" ht="19.5" customHeight="1">
      <c r="A21" s="198" t="s">
        <v>193</v>
      </c>
      <c r="B21" s="193"/>
      <c r="C21" s="188" t="s">
        <v>194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7"/>
      <c r="AC21" s="202" t="s">
        <v>195</v>
      </c>
      <c r="AD21" s="179"/>
      <c r="AE21" s="179"/>
      <c r="AF21" s="177"/>
      <c r="AG21" s="201">
        <v>4893</v>
      </c>
      <c r="AH21" s="179"/>
      <c r="AI21" s="179"/>
      <c r="AJ21" s="177"/>
      <c r="AK21" s="201">
        <v>4297</v>
      </c>
      <c r="AL21" s="179"/>
      <c r="AM21" s="179"/>
      <c r="AN21" s="177"/>
      <c r="AO21" s="201">
        <v>4310</v>
      </c>
      <c r="AP21" s="179"/>
      <c r="AQ21" s="179"/>
      <c r="AR21" s="177"/>
    </row>
    <row r="22" spans="1:44" ht="29.25" customHeight="1">
      <c r="A22" s="198" t="s">
        <v>196</v>
      </c>
      <c r="B22" s="193"/>
      <c r="C22" s="188" t="s">
        <v>197</v>
      </c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7"/>
      <c r="AC22" s="202" t="s">
        <v>198</v>
      </c>
      <c r="AD22" s="179"/>
      <c r="AE22" s="179"/>
      <c r="AF22" s="177"/>
      <c r="AG22" s="201"/>
      <c r="AH22" s="179"/>
      <c r="AI22" s="179"/>
      <c r="AJ22" s="177"/>
      <c r="AK22" s="201">
        <v>150</v>
      </c>
      <c r="AL22" s="179"/>
      <c r="AM22" s="179"/>
      <c r="AN22" s="177"/>
      <c r="AO22" s="201"/>
      <c r="AP22" s="179"/>
      <c r="AQ22" s="179"/>
      <c r="AR22" s="177"/>
    </row>
    <row r="23" spans="1:44" ht="19.5" customHeight="1">
      <c r="A23" s="198" t="s">
        <v>199</v>
      </c>
      <c r="B23" s="193"/>
      <c r="C23" s="185" t="s">
        <v>200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7"/>
      <c r="AC23" s="202" t="s">
        <v>201</v>
      </c>
      <c r="AD23" s="179"/>
      <c r="AE23" s="179"/>
      <c r="AF23" s="177"/>
      <c r="AG23" s="201">
        <v>40</v>
      </c>
      <c r="AH23" s="179"/>
      <c r="AI23" s="179"/>
      <c r="AJ23" s="177"/>
      <c r="AK23" s="201">
        <v>345</v>
      </c>
      <c r="AL23" s="179"/>
      <c r="AM23" s="179"/>
      <c r="AN23" s="177"/>
      <c r="AO23" s="201">
        <v>200</v>
      </c>
      <c r="AP23" s="179"/>
      <c r="AQ23" s="179"/>
      <c r="AR23" s="177"/>
    </row>
    <row r="24" spans="1:44" ht="19.5" customHeight="1">
      <c r="A24" s="203" t="s">
        <v>202</v>
      </c>
      <c r="B24" s="193"/>
      <c r="C24" s="190" t="s">
        <v>203</v>
      </c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7"/>
      <c r="AC24" s="205" t="s">
        <v>204</v>
      </c>
      <c r="AD24" s="179"/>
      <c r="AE24" s="179"/>
      <c r="AF24" s="177"/>
      <c r="AG24" s="206">
        <f>AG21+AG22+AG23</f>
        <v>4933</v>
      </c>
      <c r="AH24" s="179"/>
      <c r="AI24" s="179"/>
      <c r="AJ24" s="177"/>
      <c r="AK24" s="206">
        <f>AK21+AK22+AK23</f>
        <v>4792</v>
      </c>
      <c r="AL24" s="179"/>
      <c r="AM24" s="179"/>
      <c r="AN24" s="177"/>
      <c r="AO24" s="206">
        <f>AO21+AO22+AO23</f>
        <v>4510</v>
      </c>
      <c r="AP24" s="179"/>
      <c r="AQ24" s="179"/>
      <c r="AR24" s="177"/>
    </row>
    <row r="25" spans="1:44" ht="19.5" customHeight="1">
      <c r="A25" s="203" t="s">
        <v>205</v>
      </c>
      <c r="B25" s="193"/>
      <c r="C25" s="204" t="s">
        <v>206</v>
      </c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7"/>
      <c r="AC25" s="205" t="s">
        <v>85</v>
      </c>
      <c r="AD25" s="179"/>
      <c r="AE25" s="179"/>
      <c r="AF25" s="177"/>
      <c r="AG25" s="206">
        <f>AG20+AG24</f>
        <v>7466</v>
      </c>
      <c r="AH25" s="179"/>
      <c r="AI25" s="179"/>
      <c r="AJ25" s="177"/>
      <c r="AK25" s="206">
        <f>AK20+AK24</f>
        <v>7709</v>
      </c>
      <c r="AL25" s="179"/>
      <c r="AM25" s="179"/>
      <c r="AN25" s="177"/>
      <c r="AO25" s="206">
        <f>AO20+AO24</f>
        <v>8707</v>
      </c>
      <c r="AP25" s="179"/>
      <c r="AQ25" s="179"/>
      <c r="AR25" s="177"/>
    </row>
    <row r="26" spans="1:44" s="99" customFormat="1" ht="19.5" customHeight="1">
      <c r="A26" s="203" t="s">
        <v>207</v>
      </c>
      <c r="B26" s="193"/>
      <c r="C26" s="190" t="s">
        <v>208</v>
      </c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7"/>
      <c r="AC26" s="205" t="s">
        <v>86</v>
      </c>
      <c r="AD26" s="179"/>
      <c r="AE26" s="179"/>
      <c r="AF26" s="177"/>
      <c r="AG26" s="206">
        <v>1922</v>
      </c>
      <c r="AH26" s="179"/>
      <c r="AI26" s="179"/>
      <c r="AJ26" s="177"/>
      <c r="AK26" s="206">
        <v>1705</v>
      </c>
      <c r="AL26" s="179"/>
      <c r="AM26" s="179"/>
      <c r="AN26" s="177"/>
      <c r="AO26" s="206">
        <v>2236</v>
      </c>
      <c r="AP26" s="179"/>
      <c r="AQ26" s="179"/>
      <c r="AR26" s="177"/>
    </row>
    <row r="27" spans="1:44" ht="19.5" customHeight="1">
      <c r="A27" s="198" t="s">
        <v>209</v>
      </c>
      <c r="B27" s="193"/>
      <c r="C27" s="188" t="s">
        <v>210</v>
      </c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7"/>
      <c r="AC27" s="202" t="s">
        <v>211</v>
      </c>
      <c r="AD27" s="179"/>
      <c r="AE27" s="179"/>
      <c r="AF27" s="177"/>
      <c r="AG27" s="201">
        <v>36</v>
      </c>
      <c r="AH27" s="179"/>
      <c r="AI27" s="179"/>
      <c r="AJ27" s="177"/>
      <c r="AK27" s="201">
        <v>50</v>
      </c>
      <c r="AL27" s="179"/>
      <c r="AM27" s="179"/>
      <c r="AN27" s="177"/>
      <c r="AO27" s="201">
        <v>50</v>
      </c>
      <c r="AP27" s="179"/>
      <c r="AQ27" s="179"/>
      <c r="AR27" s="177"/>
    </row>
    <row r="28" spans="1:44" ht="19.5" customHeight="1">
      <c r="A28" s="198" t="s">
        <v>212</v>
      </c>
      <c r="B28" s="193"/>
      <c r="C28" s="188" t="s">
        <v>213</v>
      </c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7"/>
      <c r="AC28" s="202" t="s">
        <v>214</v>
      </c>
      <c r="AD28" s="179"/>
      <c r="AE28" s="179"/>
      <c r="AF28" s="177"/>
      <c r="AG28" s="201">
        <v>2713</v>
      </c>
      <c r="AH28" s="179"/>
      <c r="AI28" s="179"/>
      <c r="AJ28" s="177"/>
      <c r="AK28" s="201">
        <v>2910</v>
      </c>
      <c r="AL28" s="179"/>
      <c r="AM28" s="179"/>
      <c r="AN28" s="177"/>
      <c r="AO28" s="201">
        <v>2050</v>
      </c>
      <c r="AP28" s="179"/>
      <c r="AQ28" s="179"/>
      <c r="AR28" s="177"/>
    </row>
    <row r="29" spans="1:44" ht="19.5" customHeight="1">
      <c r="A29" s="198" t="s">
        <v>215</v>
      </c>
      <c r="B29" s="193"/>
      <c r="C29" s="188" t="s">
        <v>216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7"/>
      <c r="AC29" s="202" t="s">
        <v>217</v>
      </c>
      <c r="AD29" s="179"/>
      <c r="AE29" s="179"/>
      <c r="AF29" s="177"/>
      <c r="AG29" s="201"/>
      <c r="AH29" s="179"/>
      <c r="AI29" s="179"/>
      <c r="AJ29" s="177"/>
      <c r="AK29" s="201"/>
      <c r="AL29" s="179"/>
      <c r="AM29" s="179"/>
      <c r="AN29" s="177"/>
      <c r="AO29" s="201"/>
      <c r="AP29" s="179"/>
      <c r="AQ29" s="179"/>
      <c r="AR29" s="177"/>
    </row>
    <row r="30" spans="1:44" ht="19.5" customHeight="1">
      <c r="A30" s="203" t="s">
        <v>218</v>
      </c>
      <c r="B30" s="193"/>
      <c r="C30" s="190" t="s">
        <v>219</v>
      </c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7"/>
      <c r="AC30" s="205" t="s">
        <v>87</v>
      </c>
      <c r="AD30" s="179"/>
      <c r="AE30" s="179"/>
      <c r="AF30" s="177"/>
      <c r="AG30" s="206">
        <f>AG27+AG28+AG29</f>
        <v>2749</v>
      </c>
      <c r="AH30" s="179"/>
      <c r="AI30" s="179"/>
      <c r="AJ30" s="177"/>
      <c r="AK30" s="206">
        <f>AK27+AK28+AK29</f>
        <v>2960</v>
      </c>
      <c r="AL30" s="179"/>
      <c r="AM30" s="179"/>
      <c r="AN30" s="177"/>
      <c r="AO30" s="206">
        <f>AO27+AO28+AO29</f>
        <v>2100</v>
      </c>
      <c r="AP30" s="179"/>
      <c r="AQ30" s="179"/>
      <c r="AR30" s="177"/>
    </row>
    <row r="31" spans="1:44" ht="19.5" customHeight="1">
      <c r="A31" s="198" t="s">
        <v>220</v>
      </c>
      <c r="B31" s="193"/>
      <c r="C31" s="188" t="s">
        <v>221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7"/>
      <c r="AC31" s="202" t="s">
        <v>222</v>
      </c>
      <c r="AD31" s="179"/>
      <c r="AE31" s="179"/>
      <c r="AF31" s="177"/>
      <c r="AG31" s="201">
        <v>76</v>
      </c>
      <c r="AH31" s="179"/>
      <c r="AI31" s="179"/>
      <c r="AJ31" s="177"/>
      <c r="AK31" s="201">
        <v>105</v>
      </c>
      <c r="AL31" s="179"/>
      <c r="AM31" s="179"/>
      <c r="AN31" s="177"/>
      <c r="AO31" s="201">
        <v>120</v>
      </c>
      <c r="AP31" s="179"/>
      <c r="AQ31" s="179"/>
      <c r="AR31" s="177"/>
    </row>
    <row r="32" spans="1:44" ht="19.5" customHeight="1">
      <c r="A32" s="198" t="s">
        <v>223</v>
      </c>
      <c r="B32" s="193"/>
      <c r="C32" s="188" t="s">
        <v>224</v>
      </c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7"/>
      <c r="AC32" s="202" t="s">
        <v>225</v>
      </c>
      <c r="AD32" s="179"/>
      <c r="AE32" s="179"/>
      <c r="AF32" s="177"/>
      <c r="AG32" s="201">
        <v>332</v>
      </c>
      <c r="AH32" s="179"/>
      <c r="AI32" s="179"/>
      <c r="AJ32" s="177"/>
      <c r="AK32" s="201">
        <v>270</v>
      </c>
      <c r="AL32" s="179"/>
      <c r="AM32" s="179"/>
      <c r="AN32" s="177"/>
      <c r="AO32" s="201">
        <v>500</v>
      </c>
      <c r="AP32" s="179"/>
      <c r="AQ32" s="179"/>
      <c r="AR32" s="177"/>
    </row>
    <row r="33" spans="1:44" ht="19.5" customHeight="1">
      <c r="A33" s="203" t="s">
        <v>226</v>
      </c>
      <c r="B33" s="193"/>
      <c r="C33" s="190" t="s">
        <v>227</v>
      </c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7"/>
      <c r="AC33" s="205" t="s">
        <v>89</v>
      </c>
      <c r="AD33" s="179"/>
      <c r="AE33" s="179"/>
      <c r="AF33" s="177"/>
      <c r="AG33" s="206">
        <f>AG31+AG32</f>
        <v>408</v>
      </c>
      <c r="AH33" s="179"/>
      <c r="AI33" s="179"/>
      <c r="AJ33" s="177"/>
      <c r="AK33" s="206">
        <f>AK31+AK32</f>
        <v>375</v>
      </c>
      <c r="AL33" s="179"/>
      <c r="AM33" s="179"/>
      <c r="AN33" s="177"/>
      <c r="AO33" s="206">
        <f>AO31+AO32</f>
        <v>620</v>
      </c>
      <c r="AP33" s="179"/>
      <c r="AQ33" s="179"/>
      <c r="AR33" s="177"/>
    </row>
    <row r="34" spans="1:44" ht="19.5" customHeight="1">
      <c r="A34" s="198" t="s">
        <v>228</v>
      </c>
      <c r="B34" s="193"/>
      <c r="C34" s="188" t="s">
        <v>229</v>
      </c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7"/>
      <c r="AC34" s="202" t="s">
        <v>230</v>
      </c>
      <c r="AD34" s="179"/>
      <c r="AE34" s="179"/>
      <c r="AF34" s="177"/>
      <c r="AG34" s="201">
        <v>1192</v>
      </c>
      <c r="AH34" s="179"/>
      <c r="AI34" s="179"/>
      <c r="AJ34" s="177"/>
      <c r="AK34" s="201">
        <v>1764</v>
      </c>
      <c r="AL34" s="179"/>
      <c r="AM34" s="179"/>
      <c r="AN34" s="177"/>
      <c r="AO34" s="201">
        <v>1900</v>
      </c>
      <c r="AP34" s="179"/>
      <c r="AQ34" s="179"/>
      <c r="AR34" s="177"/>
    </row>
    <row r="35" spans="1:44" ht="19.5" customHeight="1">
      <c r="A35" s="198" t="s">
        <v>231</v>
      </c>
      <c r="B35" s="193"/>
      <c r="C35" s="188" t="s">
        <v>232</v>
      </c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7"/>
      <c r="AC35" s="202" t="s">
        <v>233</v>
      </c>
      <c r="AD35" s="179"/>
      <c r="AE35" s="179"/>
      <c r="AF35" s="177"/>
      <c r="AG35" s="201">
        <v>1087</v>
      </c>
      <c r="AH35" s="179"/>
      <c r="AI35" s="179"/>
      <c r="AJ35" s="177"/>
      <c r="AK35" s="201">
        <v>1617</v>
      </c>
      <c r="AL35" s="179"/>
      <c r="AM35" s="179"/>
      <c r="AN35" s="177"/>
      <c r="AO35" s="201">
        <v>0</v>
      </c>
      <c r="AP35" s="179"/>
      <c r="AQ35" s="179"/>
      <c r="AR35" s="177"/>
    </row>
    <row r="36" spans="1:44" ht="19.5" customHeight="1">
      <c r="A36" s="198" t="s">
        <v>234</v>
      </c>
      <c r="B36" s="193"/>
      <c r="C36" s="188" t="s">
        <v>235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7"/>
      <c r="AC36" s="202" t="s">
        <v>236</v>
      </c>
      <c r="AD36" s="179"/>
      <c r="AE36" s="179"/>
      <c r="AF36" s="177"/>
      <c r="AG36" s="201">
        <v>22</v>
      </c>
      <c r="AH36" s="179"/>
      <c r="AI36" s="179"/>
      <c r="AJ36" s="177"/>
      <c r="AK36" s="201">
        <v>100</v>
      </c>
      <c r="AL36" s="179"/>
      <c r="AM36" s="179"/>
      <c r="AN36" s="177"/>
      <c r="AO36" s="201">
        <v>0</v>
      </c>
      <c r="AP36" s="179"/>
      <c r="AQ36" s="179"/>
      <c r="AR36" s="177"/>
    </row>
    <row r="37" spans="1:44" ht="19.5" customHeight="1">
      <c r="A37" s="198" t="s">
        <v>237</v>
      </c>
      <c r="B37" s="193"/>
      <c r="C37" s="188" t="s">
        <v>238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7"/>
      <c r="AC37" s="202" t="s">
        <v>239</v>
      </c>
      <c r="AD37" s="179"/>
      <c r="AE37" s="179"/>
      <c r="AF37" s="177"/>
      <c r="AG37" s="201">
        <v>51</v>
      </c>
      <c r="AH37" s="179"/>
      <c r="AI37" s="179"/>
      <c r="AJ37" s="177"/>
      <c r="AK37" s="201">
        <v>165</v>
      </c>
      <c r="AL37" s="179"/>
      <c r="AM37" s="179"/>
      <c r="AN37" s="177"/>
      <c r="AO37" s="201">
        <v>200</v>
      </c>
      <c r="AP37" s="179"/>
      <c r="AQ37" s="179"/>
      <c r="AR37" s="177"/>
    </row>
    <row r="38" spans="1:44" ht="19.5" customHeight="1">
      <c r="A38" s="198" t="s">
        <v>240</v>
      </c>
      <c r="B38" s="193"/>
      <c r="C38" s="207" t="s">
        <v>241</v>
      </c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7"/>
      <c r="AC38" s="202" t="s">
        <v>242</v>
      </c>
      <c r="AD38" s="179"/>
      <c r="AE38" s="179"/>
      <c r="AF38" s="177"/>
      <c r="AG38" s="201"/>
      <c r="AH38" s="179"/>
      <c r="AI38" s="179"/>
      <c r="AJ38" s="177"/>
      <c r="AK38" s="201"/>
      <c r="AL38" s="179"/>
      <c r="AM38" s="179"/>
      <c r="AN38" s="177"/>
      <c r="AO38" s="201"/>
      <c r="AP38" s="179"/>
      <c r="AQ38" s="179"/>
      <c r="AR38" s="177"/>
    </row>
    <row r="39" spans="1:44" ht="19.5" customHeight="1">
      <c r="A39" s="198" t="s">
        <v>243</v>
      </c>
      <c r="B39" s="193"/>
      <c r="C39" s="185" t="s">
        <v>244</v>
      </c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7"/>
      <c r="AC39" s="202" t="s">
        <v>245</v>
      </c>
      <c r="AD39" s="179"/>
      <c r="AE39" s="179"/>
      <c r="AF39" s="177"/>
      <c r="AG39" s="201"/>
      <c r="AH39" s="179"/>
      <c r="AI39" s="179"/>
      <c r="AJ39" s="177"/>
      <c r="AK39" s="201"/>
      <c r="AL39" s="179"/>
      <c r="AM39" s="179"/>
      <c r="AN39" s="177"/>
      <c r="AO39" s="201"/>
      <c r="AP39" s="179"/>
      <c r="AQ39" s="179"/>
      <c r="AR39" s="177"/>
    </row>
    <row r="40" spans="1:44" ht="19.5" customHeight="1">
      <c r="A40" s="198" t="s">
        <v>246</v>
      </c>
      <c r="B40" s="193"/>
      <c r="C40" s="188" t="s">
        <v>247</v>
      </c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7"/>
      <c r="AC40" s="202" t="s">
        <v>248</v>
      </c>
      <c r="AD40" s="179"/>
      <c r="AE40" s="179"/>
      <c r="AF40" s="177"/>
      <c r="AG40" s="201">
        <v>2294</v>
      </c>
      <c r="AH40" s="179"/>
      <c r="AI40" s="179"/>
      <c r="AJ40" s="177"/>
      <c r="AK40" s="201">
        <v>3696</v>
      </c>
      <c r="AL40" s="179"/>
      <c r="AM40" s="179"/>
      <c r="AN40" s="177"/>
      <c r="AO40" s="201">
        <v>2750</v>
      </c>
      <c r="AP40" s="179"/>
      <c r="AQ40" s="179"/>
      <c r="AR40" s="177"/>
    </row>
    <row r="41" spans="1:44" ht="19.5" customHeight="1">
      <c r="A41" s="203" t="s">
        <v>249</v>
      </c>
      <c r="B41" s="193"/>
      <c r="C41" s="190" t="s">
        <v>250</v>
      </c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7"/>
      <c r="AC41" s="205" t="s">
        <v>88</v>
      </c>
      <c r="AD41" s="179"/>
      <c r="AE41" s="179"/>
      <c r="AF41" s="177"/>
      <c r="AG41" s="206">
        <f>SUM(AG34:AJ40)</f>
        <v>4646</v>
      </c>
      <c r="AH41" s="179"/>
      <c r="AI41" s="179"/>
      <c r="AJ41" s="177"/>
      <c r="AK41" s="206">
        <f>SUM(AK34:AN40)</f>
        <v>7342</v>
      </c>
      <c r="AL41" s="179"/>
      <c r="AM41" s="179"/>
      <c r="AN41" s="177"/>
      <c r="AO41" s="206">
        <f>SUM(AO34:AR40)</f>
        <v>4850</v>
      </c>
      <c r="AP41" s="179"/>
      <c r="AQ41" s="179"/>
      <c r="AR41" s="177"/>
    </row>
    <row r="42" spans="1:44" ht="19.5" customHeight="1">
      <c r="A42" s="198" t="s">
        <v>251</v>
      </c>
      <c r="B42" s="193"/>
      <c r="C42" s="188" t="s">
        <v>252</v>
      </c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7"/>
      <c r="AC42" s="202" t="s">
        <v>253</v>
      </c>
      <c r="AD42" s="179"/>
      <c r="AE42" s="179"/>
      <c r="AF42" s="177"/>
      <c r="AG42" s="201">
        <v>92</v>
      </c>
      <c r="AH42" s="179"/>
      <c r="AI42" s="179"/>
      <c r="AJ42" s="177"/>
      <c r="AK42" s="201">
        <v>0</v>
      </c>
      <c r="AL42" s="179"/>
      <c r="AM42" s="179"/>
      <c r="AN42" s="177"/>
      <c r="AO42" s="201">
        <v>50</v>
      </c>
      <c r="AP42" s="179"/>
      <c r="AQ42" s="179"/>
      <c r="AR42" s="177"/>
    </row>
    <row r="43" spans="1:44" ht="19.5" customHeight="1">
      <c r="A43" s="198" t="s">
        <v>254</v>
      </c>
      <c r="B43" s="193"/>
      <c r="C43" s="188" t="s">
        <v>255</v>
      </c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7"/>
      <c r="AC43" s="202" t="s">
        <v>256</v>
      </c>
      <c r="AD43" s="179"/>
      <c r="AE43" s="179"/>
      <c r="AF43" s="177"/>
      <c r="AG43" s="201">
        <v>0</v>
      </c>
      <c r="AH43" s="179"/>
      <c r="AI43" s="179"/>
      <c r="AJ43" s="177"/>
      <c r="AK43" s="201">
        <v>0</v>
      </c>
      <c r="AL43" s="179"/>
      <c r="AM43" s="179"/>
      <c r="AN43" s="177"/>
      <c r="AO43" s="201">
        <v>0</v>
      </c>
      <c r="AP43" s="179"/>
      <c r="AQ43" s="179"/>
      <c r="AR43" s="177"/>
    </row>
    <row r="44" spans="1:44" ht="19.5" customHeight="1">
      <c r="A44" s="203" t="s">
        <v>257</v>
      </c>
      <c r="B44" s="193"/>
      <c r="C44" s="190" t="s">
        <v>258</v>
      </c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7"/>
      <c r="AC44" s="205" t="s">
        <v>90</v>
      </c>
      <c r="AD44" s="179"/>
      <c r="AE44" s="179"/>
      <c r="AF44" s="177"/>
      <c r="AG44" s="206">
        <f>AG42+AG43</f>
        <v>92</v>
      </c>
      <c r="AH44" s="179"/>
      <c r="AI44" s="179"/>
      <c r="AJ44" s="177"/>
      <c r="AK44" s="206">
        <f>AK42+AK43</f>
        <v>0</v>
      </c>
      <c r="AL44" s="179"/>
      <c r="AM44" s="179"/>
      <c r="AN44" s="177"/>
      <c r="AO44" s="206">
        <f>AO42+AO43</f>
        <v>50</v>
      </c>
      <c r="AP44" s="179"/>
      <c r="AQ44" s="179"/>
      <c r="AR44" s="177"/>
    </row>
    <row r="45" spans="1:44" ht="19.5" customHeight="1">
      <c r="A45" s="198" t="s">
        <v>259</v>
      </c>
      <c r="B45" s="193"/>
      <c r="C45" s="188" t="s">
        <v>260</v>
      </c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7"/>
      <c r="AC45" s="202" t="s">
        <v>261</v>
      </c>
      <c r="AD45" s="179"/>
      <c r="AE45" s="179"/>
      <c r="AF45" s="177"/>
      <c r="AG45" s="201">
        <v>1753</v>
      </c>
      <c r="AH45" s="179"/>
      <c r="AI45" s="179"/>
      <c r="AJ45" s="177"/>
      <c r="AK45" s="201">
        <v>2674</v>
      </c>
      <c r="AL45" s="179"/>
      <c r="AM45" s="179"/>
      <c r="AN45" s="177"/>
      <c r="AO45" s="201">
        <v>1365</v>
      </c>
      <c r="AP45" s="179"/>
      <c r="AQ45" s="179"/>
      <c r="AR45" s="177"/>
    </row>
    <row r="46" spans="1:44" ht="19.5" customHeight="1">
      <c r="A46" s="198" t="s">
        <v>262</v>
      </c>
      <c r="B46" s="193"/>
      <c r="C46" s="188" t="s">
        <v>263</v>
      </c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7"/>
      <c r="AC46" s="202" t="s">
        <v>264</v>
      </c>
      <c r="AD46" s="179"/>
      <c r="AE46" s="179"/>
      <c r="AF46" s="177"/>
      <c r="AG46" s="201"/>
      <c r="AH46" s="179"/>
      <c r="AI46" s="179"/>
      <c r="AJ46" s="177"/>
      <c r="AK46" s="201"/>
      <c r="AL46" s="179"/>
      <c r="AM46" s="179"/>
      <c r="AN46" s="177"/>
      <c r="AO46" s="201"/>
      <c r="AP46" s="179"/>
      <c r="AQ46" s="179"/>
      <c r="AR46" s="177"/>
    </row>
    <row r="47" spans="1:44" ht="19.5" customHeight="1">
      <c r="A47" s="198" t="s">
        <v>265</v>
      </c>
      <c r="B47" s="193"/>
      <c r="C47" s="188" t="s">
        <v>266</v>
      </c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7"/>
      <c r="AC47" s="202" t="s">
        <v>267</v>
      </c>
      <c r="AD47" s="179"/>
      <c r="AE47" s="179"/>
      <c r="AF47" s="177"/>
      <c r="AG47" s="201">
        <v>61</v>
      </c>
      <c r="AH47" s="179"/>
      <c r="AI47" s="179"/>
      <c r="AJ47" s="177"/>
      <c r="AK47" s="201">
        <v>11</v>
      </c>
      <c r="AL47" s="179"/>
      <c r="AM47" s="179"/>
      <c r="AN47" s="177"/>
      <c r="AO47" s="201">
        <v>0</v>
      </c>
      <c r="AP47" s="179"/>
      <c r="AQ47" s="179"/>
      <c r="AR47" s="177"/>
    </row>
    <row r="48" spans="1:44" ht="19.5" customHeight="1">
      <c r="A48" s="198" t="s">
        <v>268</v>
      </c>
      <c r="B48" s="193"/>
      <c r="C48" s="188" t="s">
        <v>269</v>
      </c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7"/>
      <c r="AC48" s="202" t="s">
        <v>270</v>
      </c>
      <c r="AD48" s="179"/>
      <c r="AE48" s="179"/>
      <c r="AF48" s="177"/>
      <c r="AG48" s="201">
        <v>0</v>
      </c>
      <c r="AH48" s="179"/>
      <c r="AI48" s="179"/>
      <c r="AJ48" s="177"/>
      <c r="AK48" s="201">
        <v>0</v>
      </c>
      <c r="AL48" s="179"/>
      <c r="AM48" s="179"/>
      <c r="AN48" s="177"/>
      <c r="AO48" s="201">
        <v>0</v>
      </c>
      <c r="AP48" s="179"/>
      <c r="AQ48" s="179"/>
      <c r="AR48" s="177"/>
    </row>
    <row r="49" spans="1:44" ht="19.5" customHeight="1">
      <c r="A49" s="198" t="s">
        <v>271</v>
      </c>
      <c r="B49" s="193"/>
      <c r="C49" s="188" t="s">
        <v>272</v>
      </c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7"/>
      <c r="AC49" s="202" t="s">
        <v>273</v>
      </c>
      <c r="AD49" s="179"/>
      <c r="AE49" s="179"/>
      <c r="AF49" s="177"/>
      <c r="AG49" s="201">
        <v>636</v>
      </c>
      <c r="AH49" s="179"/>
      <c r="AI49" s="179"/>
      <c r="AJ49" s="177"/>
      <c r="AK49" s="201">
        <v>1135</v>
      </c>
      <c r="AL49" s="179"/>
      <c r="AM49" s="179"/>
      <c r="AN49" s="177"/>
      <c r="AO49" s="201">
        <v>710</v>
      </c>
      <c r="AP49" s="179"/>
      <c r="AQ49" s="179"/>
      <c r="AR49" s="177"/>
    </row>
    <row r="50" spans="1:44" ht="19.5" customHeight="1">
      <c r="A50" s="203" t="s">
        <v>274</v>
      </c>
      <c r="B50" s="193"/>
      <c r="C50" s="190" t="s">
        <v>275</v>
      </c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7"/>
      <c r="AC50" s="205" t="s">
        <v>91</v>
      </c>
      <c r="AD50" s="179"/>
      <c r="AE50" s="179"/>
      <c r="AF50" s="177"/>
      <c r="AG50" s="206">
        <f>SUM(AG45:AJ49)</f>
        <v>2450</v>
      </c>
      <c r="AH50" s="179"/>
      <c r="AI50" s="179"/>
      <c r="AJ50" s="177"/>
      <c r="AK50" s="206">
        <f>SUM(AK45:AN49)</f>
        <v>3820</v>
      </c>
      <c r="AL50" s="179"/>
      <c r="AM50" s="179"/>
      <c r="AN50" s="177"/>
      <c r="AO50" s="206">
        <f>SUM(AO45:AR49)</f>
        <v>2075</v>
      </c>
      <c r="AP50" s="179"/>
      <c r="AQ50" s="179"/>
      <c r="AR50" s="177"/>
    </row>
    <row r="51" spans="1:44" ht="19.5" customHeight="1">
      <c r="A51" s="203" t="s">
        <v>276</v>
      </c>
      <c r="B51" s="193"/>
      <c r="C51" s="190" t="s">
        <v>277</v>
      </c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7"/>
      <c r="AC51" s="205" t="s">
        <v>278</v>
      </c>
      <c r="AD51" s="179"/>
      <c r="AE51" s="179"/>
      <c r="AF51" s="177"/>
      <c r="AG51" s="206">
        <f>AG30+AG33+AG41+AG44+AG50</f>
        <v>10345</v>
      </c>
      <c r="AH51" s="179"/>
      <c r="AI51" s="179"/>
      <c r="AJ51" s="177"/>
      <c r="AK51" s="206">
        <f>AK30+AK33+AK41+AK44+AK50</f>
        <v>14497</v>
      </c>
      <c r="AL51" s="179"/>
      <c r="AM51" s="179"/>
      <c r="AN51" s="177"/>
      <c r="AO51" s="206">
        <f>AO30+AO33+AO41+AO44+AO50</f>
        <v>9695</v>
      </c>
      <c r="AP51" s="179"/>
      <c r="AQ51" s="179"/>
      <c r="AR51" s="177"/>
    </row>
    <row r="52" spans="1:44" ht="19.5" customHeight="1">
      <c r="A52" s="198" t="s">
        <v>279</v>
      </c>
      <c r="B52" s="193"/>
      <c r="C52" s="168" t="s">
        <v>280</v>
      </c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7"/>
      <c r="AC52" s="202" t="s">
        <v>281</v>
      </c>
      <c r="AD52" s="179"/>
      <c r="AE52" s="179"/>
      <c r="AF52" s="177"/>
      <c r="AG52" s="201"/>
      <c r="AH52" s="179"/>
      <c r="AI52" s="179"/>
      <c r="AJ52" s="177"/>
      <c r="AK52" s="201"/>
      <c r="AL52" s="179"/>
      <c r="AM52" s="179"/>
      <c r="AN52" s="177"/>
      <c r="AO52" s="201"/>
      <c r="AP52" s="179"/>
      <c r="AQ52" s="179"/>
      <c r="AR52" s="177"/>
    </row>
    <row r="53" spans="1:44" ht="19.5" customHeight="1">
      <c r="A53" s="198" t="s">
        <v>282</v>
      </c>
      <c r="B53" s="193"/>
      <c r="C53" s="168" t="s">
        <v>283</v>
      </c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7"/>
      <c r="AC53" s="202" t="s">
        <v>284</v>
      </c>
      <c r="AD53" s="179"/>
      <c r="AE53" s="179"/>
      <c r="AF53" s="177"/>
      <c r="AG53" s="201">
        <v>435</v>
      </c>
      <c r="AH53" s="179"/>
      <c r="AI53" s="179"/>
      <c r="AJ53" s="177"/>
      <c r="AK53" s="201">
        <v>40</v>
      </c>
      <c r="AL53" s="179"/>
      <c r="AM53" s="179"/>
      <c r="AN53" s="177"/>
      <c r="AO53" s="201">
        <v>20</v>
      </c>
      <c r="AP53" s="179"/>
      <c r="AQ53" s="179"/>
      <c r="AR53" s="177"/>
    </row>
    <row r="54" spans="1:44" ht="19.5" customHeight="1">
      <c r="A54" s="198" t="s">
        <v>285</v>
      </c>
      <c r="B54" s="193"/>
      <c r="C54" s="208" t="s">
        <v>286</v>
      </c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7"/>
      <c r="AC54" s="202" t="s">
        <v>287</v>
      </c>
      <c r="AD54" s="179"/>
      <c r="AE54" s="179"/>
      <c r="AF54" s="177"/>
      <c r="AG54" s="201"/>
      <c r="AH54" s="179"/>
      <c r="AI54" s="179"/>
      <c r="AJ54" s="177"/>
      <c r="AK54" s="201"/>
      <c r="AL54" s="179"/>
      <c r="AM54" s="179"/>
      <c r="AN54" s="177"/>
      <c r="AO54" s="201"/>
      <c r="AP54" s="179"/>
      <c r="AQ54" s="179"/>
      <c r="AR54" s="177"/>
    </row>
    <row r="55" spans="1:44" ht="19.5" customHeight="1">
      <c r="A55" s="198" t="s">
        <v>288</v>
      </c>
      <c r="B55" s="193"/>
      <c r="C55" s="208" t="s">
        <v>289</v>
      </c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7"/>
      <c r="AC55" s="202" t="s">
        <v>290</v>
      </c>
      <c r="AD55" s="179"/>
      <c r="AE55" s="179"/>
      <c r="AF55" s="177"/>
      <c r="AG55" s="201">
        <v>1581</v>
      </c>
      <c r="AH55" s="179"/>
      <c r="AI55" s="179"/>
      <c r="AJ55" s="177"/>
      <c r="AK55" s="201">
        <v>942</v>
      </c>
      <c r="AL55" s="179"/>
      <c r="AM55" s="179"/>
      <c r="AN55" s="177"/>
      <c r="AO55" s="201">
        <v>1416</v>
      </c>
      <c r="AP55" s="179"/>
      <c r="AQ55" s="179"/>
      <c r="AR55" s="177"/>
    </row>
    <row r="56" spans="1:44" ht="19.5" customHeight="1">
      <c r="A56" s="198" t="s">
        <v>291</v>
      </c>
      <c r="B56" s="193"/>
      <c r="C56" s="208" t="s">
        <v>292</v>
      </c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7"/>
      <c r="AC56" s="202" t="s">
        <v>293</v>
      </c>
      <c r="AD56" s="179"/>
      <c r="AE56" s="179"/>
      <c r="AF56" s="177"/>
      <c r="AG56" s="201">
        <v>8200</v>
      </c>
      <c r="AH56" s="179"/>
      <c r="AI56" s="179"/>
      <c r="AJ56" s="177"/>
      <c r="AK56" s="201">
        <v>5692</v>
      </c>
      <c r="AL56" s="179"/>
      <c r="AM56" s="179"/>
      <c r="AN56" s="177"/>
      <c r="AO56" s="201">
        <v>5700</v>
      </c>
      <c r="AP56" s="179"/>
      <c r="AQ56" s="179"/>
      <c r="AR56" s="177"/>
    </row>
    <row r="57" spans="1:44" ht="19.5" customHeight="1">
      <c r="A57" s="198" t="s">
        <v>294</v>
      </c>
      <c r="B57" s="193"/>
      <c r="C57" s="168" t="s">
        <v>295</v>
      </c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7"/>
      <c r="AC57" s="202" t="s">
        <v>296</v>
      </c>
      <c r="AD57" s="179"/>
      <c r="AE57" s="179"/>
      <c r="AF57" s="177"/>
      <c r="AG57" s="201">
        <v>1194</v>
      </c>
      <c r="AH57" s="179"/>
      <c r="AI57" s="179"/>
      <c r="AJ57" s="177"/>
      <c r="AK57" s="201">
        <v>1684</v>
      </c>
      <c r="AL57" s="179"/>
      <c r="AM57" s="179"/>
      <c r="AN57" s="177"/>
      <c r="AO57" s="201">
        <v>1700</v>
      </c>
      <c r="AP57" s="179"/>
      <c r="AQ57" s="179"/>
      <c r="AR57" s="177"/>
    </row>
    <row r="58" spans="1:44" ht="19.5" customHeight="1">
      <c r="A58" s="198" t="s">
        <v>297</v>
      </c>
      <c r="B58" s="193"/>
      <c r="C58" s="168" t="s">
        <v>298</v>
      </c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7"/>
      <c r="AC58" s="202" t="s">
        <v>299</v>
      </c>
      <c r="AD58" s="179"/>
      <c r="AE58" s="179"/>
      <c r="AF58" s="177"/>
      <c r="AG58" s="201"/>
      <c r="AH58" s="179"/>
      <c r="AI58" s="179"/>
      <c r="AJ58" s="177"/>
      <c r="AK58" s="201"/>
      <c r="AL58" s="179"/>
      <c r="AM58" s="179"/>
      <c r="AN58" s="177"/>
      <c r="AO58" s="201"/>
      <c r="AP58" s="179"/>
      <c r="AQ58" s="179"/>
      <c r="AR58" s="177"/>
    </row>
    <row r="59" spans="1:44" ht="19.5" customHeight="1">
      <c r="A59" s="198" t="s">
        <v>300</v>
      </c>
      <c r="B59" s="193"/>
      <c r="C59" s="168" t="s">
        <v>301</v>
      </c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7"/>
      <c r="AC59" s="202" t="s">
        <v>302</v>
      </c>
      <c r="AD59" s="179"/>
      <c r="AE59" s="179"/>
      <c r="AF59" s="177"/>
      <c r="AG59" s="201">
        <v>2676</v>
      </c>
      <c r="AH59" s="179"/>
      <c r="AI59" s="179"/>
      <c r="AJ59" s="177"/>
      <c r="AK59" s="201">
        <v>2026</v>
      </c>
      <c r="AL59" s="179"/>
      <c r="AM59" s="179"/>
      <c r="AN59" s="177"/>
      <c r="AO59" s="201">
        <v>1468</v>
      </c>
      <c r="AP59" s="179"/>
      <c r="AQ59" s="179"/>
      <c r="AR59" s="177"/>
    </row>
    <row r="60" spans="1:44" ht="19.5" customHeight="1">
      <c r="A60" s="203" t="s">
        <v>303</v>
      </c>
      <c r="B60" s="193"/>
      <c r="C60" s="169" t="s">
        <v>304</v>
      </c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7"/>
      <c r="AC60" s="205" t="s">
        <v>92</v>
      </c>
      <c r="AD60" s="179"/>
      <c r="AE60" s="179"/>
      <c r="AF60" s="177"/>
      <c r="AG60" s="206">
        <f>SUM(AG52:AJ59)</f>
        <v>14086</v>
      </c>
      <c r="AH60" s="179"/>
      <c r="AI60" s="179"/>
      <c r="AJ60" s="177"/>
      <c r="AK60" s="206">
        <f>SUM(AK52:AN59)</f>
        <v>10384</v>
      </c>
      <c r="AL60" s="179"/>
      <c r="AM60" s="179"/>
      <c r="AN60" s="177"/>
      <c r="AO60" s="206">
        <f>SUM(AO52:AR59)</f>
        <v>10304</v>
      </c>
      <c r="AP60" s="179"/>
      <c r="AQ60" s="179"/>
      <c r="AR60" s="177"/>
    </row>
    <row r="61" spans="1:44" ht="19.5" customHeight="1">
      <c r="A61" s="198" t="s">
        <v>305</v>
      </c>
      <c r="B61" s="193"/>
      <c r="C61" s="209" t="s">
        <v>306</v>
      </c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7"/>
      <c r="AC61" s="202" t="s">
        <v>307</v>
      </c>
      <c r="AD61" s="179"/>
      <c r="AE61" s="179"/>
      <c r="AF61" s="177"/>
      <c r="AG61" s="201"/>
      <c r="AH61" s="179"/>
      <c r="AI61" s="179"/>
      <c r="AJ61" s="177"/>
      <c r="AK61" s="201"/>
      <c r="AL61" s="179"/>
      <c r="AM61" s="179"/>
      <c r="AN61" s="177"/>
      <c r="AO61" s="201"/>
      <c r="AP61" s="179"/>
      <c r="AQ61" s="179"/>
      <c r="AR61" s="177"/>
    </row>
    <row r="62" spans="1:44" ht="19.5" customHeight="1">
      <c r="A62" s="198" t="s">
        <v>308</v>
      </c>
      <c r="B62" s="193"/>
      <c r="C62" s="209" t="s">
        <v>309</v>
      </c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7"/>
      <c r="AC62" s="202" t="s">
        <v>310</v>
      </c>
      <c r="AD62" s="179"/>
      <c r="AE62" s="179"/>
      <c r="AF62" s="177"/>
      <c r="AG62" s="201"/>
      <c r="AH62" s="179"/>
      <c r="AI62" s="179"/>
      <c r="AJ62" s="177"/>
      <c r="AK62" s="201"/>
      <c r="AL62" s="179"/>
      <c r="AM62" s="179"/>
      <c r="AN62" s="177"/>
      <c r="AO62" s="201"/>
      <c r="AP62" s="179"/>
      <c r="AQ62" s="179"/>
      <c r="AR62" s="177"/>
    </row>
    <row r="63" spans="1:44" ht="29.25" customHeight="1">
      <c r="A63" s="198" t="s">
        <v>311</v>
      </c>
      <c r="B63" s="193"/>
      <c r="C63" s="209" t="s">
        <v>312</v>
      </c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7"/>
      <c r="AC63" s="202" t="s">
        <v>313</v>
      </c>
      <c r="AD63" s="179"/>
      <c r="AE63" s="179"/>
      <c r="AF63" s="177"/>
      <c r="AG63" s="201"/>
      <c r="AH63" s="179"/>
      <c r="AI63" s="179"/>
      <c r="AJ63" s="177"/>
      <c r="AK63" s="201"/>
      <c r="AL63" s="179"/>
      <c r="AM63" s="179"/>
      <c r="AN63" s="177"/>
      <c r="AO63" s="201"/>
      <c r="AP63" s="179"/>
      <c r="AQ63" s="179"/>
      <c r="AR63" s="177"/>
    </row>
    <row r="64" spans="1:44" ht="29.25" customHeight="1">
      <c r="A64" s="198" t="s">
        <v>314</v>
      </c>
      <c r="B64" s="193"/>
      <c r="C64" s="209" t="s">
        <v>315</v>
      </c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7"/>
      <c r="AC64" s="202" t="s">
        <v>316</v>
      </c>
      <c r="AD64" s="179"/>
      <c r="AE64" s="179"/>
      <c r="AF64" s="177"/>
      <c r="AG64" s="201"/>
      <c r="AH64" s="179"/>
      <c r="AI64" s="179"/>
      <c r="AJ64" s="177"/>
      <c r="AK64" s="201"/>
      <c r="AL64" s="179"/>
      <c r="AM64" s="179"/>
      <c r="AN64" s="177"/>
      <c r="AO64" s="201"/>
      <c r="AP64" s="179"/>
      <c r="AQ64" s="179"/>
      <c r="AR64" s="177"/>
    </row>
    <row r="65" spans="1:44" ht="29.25" customHeight="1">
      <c r="A65" s="198" t="s">
        <v>317</v>
      </c>
      <c r="B65" s="193"/>
      <c r="C65" s="209" t="s">
        <v>318</v>
      </c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7"/>
      <c r="AC65" s="202" t="s">
        <v>319</v>
      </c>
      <c r="AD65" s="179"/>
      <c r="AE65" s="179"/>
      <c r="AF65" s="177"/>
      <c r="AG65" s="201"/>
      <c r="AH65" s="179"/>
      <c r="AI65" s="179"/>
      <c r="AJ65" s="177"/>
      <c r="AK65" s="201"/>
      <c r="AL65" s="179"/>
      <c r="AM65" s="179"/>
      <c r="AN65" s="177"/>
      <c r="AO65" s="201"/>
      <c r="AP65" s="179"/>
      <c r="AQ65" s="179"/>
      <c r="AR65" s="177"/>
    </row>
    <row r="66" spans="1:44" ht="19.5" customHeight="1">
      <c r="A66" s="198" t="s">
        <v>320</v>
      </c>
      <c r="B66" s="193"/>
      <c r="C66" s="209" t="s">
        <v>321</v>
      </c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7"/>
      <c r="AC66" s="202" t="s">
        <v>322</v>
      </c>
      <c r="AD66" s="179"/>
      <c r="AE66" s="179"/>
      <c r="AF66" s="177"/>
      <c r="AG66" s="201">
        <v>9396</v>
      </c>
      <c r="AH66" s="179"/>
      <c r="AI66" s="179"/>
      <c r="AJ66" s="177"/>
      <c r="AK66" s="201">
        <v>7495</v>
      </c>
      <c r="AL66" s="179"/>
      <c r="AM66" s="179"/>
      <c r="AN66" s="177"/>
      <c r="AO66" s="201">
        <v>6550</v>
      </c>
      <c r="AP66" s="179"/>
      <c r="AQ66" s="179"/>
      <c r="AR66" s="177"/>
    </row>
    <row r="67" spans="1:44" ht="29.25" customHeight="1">
      <c r="A67" s="198" t="s">
        <v>323</v>
      </c>
      <c r="B67" s="193"/>
      <c r="C67" s="209" t="s">
        <v>324</v>
      </c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7"/>
      <c r="AC67" s="202" t="s">
        <v>325</v>
      </c>
      <c r="AD67" s="179"/>
      <c r="AE67" s="179"/>
      <c r="AF67" s="177"/>
      <c r="AG67" s="201"/>
      <c r="AH67" s="179"/>
      <c r="AI67" s="179"/>
      <c r="AJ67" s="177"/>
      <c r="AK67" s="201"/>
      <c r="AL67" s="179"/>
      <c r="AM67" s="179"/>
      <c r="AN67" s="177"/>
      <c r="AO67" s="201"/>
      <c r="AP67" s="179"/>
      <c r="AQ67" s="179"/>
      <c r="AR67" s="177"/>
    </row>
    <row r="68" spans="1:44" ht="29.25" customHeight="1">
      <c r="A68" s="198" t="s">
        <v>326</v>
      </c>
      <c r="B68" s="193"/>
      <c r="C68" s="209" t="s">
        <v>327</v>
      </c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7"/>
      <c r="AC68" s="202" t="s">
        <v>328</v>
      </c>
      <c r="AD68" s="179"/>
      <c r="AE68" s="179"/>
      <c r="AF68" s="177"/>
      <c r="AG68" s="201"/>
      <c r="AH68" s="179"/>
      <c r="AI68" s="179"/>
      <c r="AJ68" s="177"/>
      <c r="AK68" s="201">
        <v>110</v>
      </c>
      <c r="AL68" s="179"/>
      <c r="AM68" s="179"/>
      <c r="AN68" s="177"/>
      <c r="AO68" s="201"/>
      <c r="AP68" s="179"/>
      <c r="AQ68" s="179"/>
      <c r="AR68" s="177"/>
    </row>
    <row r="69" spans="1:44" ht="19.5" customHeight="1">
      <c r="A69" s="198" t="s">
        <v>329</v>
      </c>
      <c r="B69" s="193"/>
      <c r="C69" s="209" t="s">
        <v>330</v>
      </c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7"/>
      <c r="AC69" s="202" t="s">
        <v>331</v>
      </c>
      <c r="AD69" s="179"/>
      <c r="AE69" s="179"/>
      <c r="AF69" s="177"/>
      <c r="AG69" s="201"/>
      <c r="AH69" s="179"/>
      <c r="AI69" s="179"/>
      <c r="AJ69" s="177"/>
      <c r="AK69" s="201"/>
      <c r="AL69" s="179"/>
      <c r="AM69" s="179"/>
      <c r="AN69" s="177"/>
      <c r="AO69" s="201"/>
      <c r="AP69" s="179"/>
      <c r="AQ69" s="179"/>
      <c r="AR69" s="177"/>
    </row>
    <row r="70" spans="1:44" ht="19.5" customHeight="1">
      <c r="A70" s="198" t="s">
        <v>332</v>
      </c>
      <c r="B70" s="193"/>
      <c r="C70" s="210" t="s">
        <v>333</v>
      </c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7"/>
      <c r="AC70" s="202" t="s">
        <v>334</v>
      </c>
      <c r="AD70" s="179"/>
      <c r="AE70" s="179"/>
      <c r="AF70" s="177"/>
      <c r="AG70" s="201"/>
      <c r="AH70" s="179"/>
      <c r="AI70" s="179"/>
      <c r="AJ70" s="177"/>
      <c r="AK70" s="201"/>
      <c r="AL70" s="179"/>
      <c r="AM70" s="179"/>
      <c r="AN70" s="177"/>
      <c r="AO70" s="201"/>
      <c r="AP70" s="179"/>
      <c r="AQ70" s="179"/>
      <c r="AR70" s="177"/>
    </row>
    <row r="71" spans="1:44" ht="19.5" customHeight="1">
      <c r="A71" s="198" t="s">
        <v>335</v>
      </c>
      <c r="B71" s="193"/>
      <c r="C71" s="209" t="s">
        <v>336</v>
      </c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7"/>
      <c r="AC71" s="202" t="s">
        <v>337</v>
      </c>
      <c r="AD71" s="179"/>
      <c r="AE71" s="179"/>
      <c r="AF71" s="177"/>
      <c r="AG71" s="201">
        <v>191</v>
      </c>
      <c r="AH71" s="179"/>
      <c r="AI71" s="179"/>
      <c r="AJ71" s="177"/>
      <c r="AK71" s="201">
        <v>376</v>
      </c>
      <c r="AL71" s="179"/>
      <c r="AM71" s="179"/>
      <c r="AN71" s="177"/>
      <c r="AO71" s="201">
        <v>220</v>
      </c>
      <c r="AP71" s="179"/>
      <c r="AQ71" s="179"/>
      <c r="AR71" s="177"/>
    </row>
    <row r="72" spans="1:44" ht="19.5" customHeight="1">
      <c r="A72" s="198" t="s">
        <v>338</v>
      </c>
      <c r="B72" s="193"/>
      <c r="C72" s="210" t="s">
        <v>5</v>
      </c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7"/>
      <c r="AC72" s="202" t="s">
        <v>339</v>
      </c>
      <c r="AD72" s="179"/>
      <c r="AE72" s="179"/>
      <c r="AF72" s="177"/>
      <c r="AG72" s="201"/>
      <c r="AH72" s="179"/>
      <c r="AI72" s="179"/>
      <c r="AJ72" s="177"/>
      <c r="AK72" s="201"/>
      <c r="AL72" s="179"/>
      <c r="AM72" s="179"/>
      <c r="AN72" s="177"/>
      <c r="AO72" s="201">
        <v>200</v>
      </c>
      <c r="AP72" s="179"/>
      <c r="AQ72" s="179"/>
      <c r="AR72" s="177"/>
    </row>
    <row r="73" spans="1:44" ht="19.5" customHeight="1">
      <c r="A73" s="203" t="s">
        <v>340</v>
      </c>
      <c r="B73" s="193"/>
      <c r="C73" s="169" t="s">
        <v>341</v>
      </c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7"/>
      <c r="AC73" s="205" t="s">
        <v>93</v>
      </c>
      <c r="AD73" s="179"/>
      <c r="AE73" s="179"/>
      <c r="AF73" s="177"/>
      <c r="AG73" s="206">
        <f>SUM(AG61:AJ72)</f>
        <v>9587</v>
      </c>
      <c r="AH73" s="179"/>
      <c r="AI73" s="179"/>
      <c r="AJ73" s="177"/>
      <c r="AK73" s="206">
        <f>SUM(AK61:AN72)</f>
        <v>7981</v>
      </c>
      <c r="AL73" s="179"/>
      <c r="AM73" s="179"/>
      <c r="AN73" s="177"/>
      <c r="AO73" s="206">
        <f>SUM(AO61:AR72)</f>
        <v>6970</v>
      </c>
      <c r="AP73" s="179"/>
      <c r="AQ73" s="179"/>
      <c r="AR73" s="177"/>
    </row>
    <row r="74" spans="1:44" ht="19.5" customHeight="1">
      <c r="A74" s="198" t="s">
        <v>342</v>
      </c>
      <c r="B74" s="193"/>
      <c r="C74" s="211" t="s">
        <v>34</v>
      </c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7"/>
      <c r="AC74" s="202" t="s">
        <v>67</v>
      </c>
      <c r="AD74" s="179"/>
      <c r="AE74" s="179"/>
      <c r="AF74" s="177"/>
      <c r="AG74" s="201"/>
      <c r="AH74" s="179"/>
      <c r="AI74" s="179"/>
      <c r="AJ74" s="177"/>
      <c r="AK74" s="201">
        <v>838</v>
      </c>
      <c r="AL74" s="179"/>
      <c r="AM74" s="179"/>
      <c r="AN74" s="177"/>
      <c r="AO74" s="201"/>
      <c r="AP74" s="179"/>
      <c r="AQ74" s="179"/>
      <c r="AR74" s="177"/>
    </row>
    <row r="75" spans="1:44" ht="19.5" customHeight="1">
      <c r="A75" s="198" t="s">
        <v>343</v>
      </c>
      <c r="B75" s="193"/>
      <c r="C75" s="211" t="s">
        <v>35</v>
      </c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7"/>
      <c r="AC75" s="202" t="s">
        <v>68</v>
      </c>
      <c r="AD75" s="179"/>
      <c r="AE75" s="179"/>
      <c r="AF75" s="177"/>
      <c r="AG75" s="201">
        <v>5628</v>
      </c>
      <c r="AH75" s="179"/>
      <c r="AI75" s="179"/>
      <c r="AJ75" s="177"/>
      <c r="AK75" s="201">
        <v>35932</v>
      </c>
      <c r="AL75" s="179"/>
      <c r="AM75" s="179"/>
      <c r="AN75" s="177"/>
      <c r="AO75" s="201"/>
      <c r="AP75" s="179"/>
      <c r="AQ75" s="179"/>
      <c r="AR75" s="177"/>
    </row>
    <row r="76" spans="1:44" ht="19.5" customHeight="1">
      <c r="A76" s="198" t="s">
        <v>344</v>
      </c>
      <c r="B76" s="193"/>
      <c r="C76" s="211" t="s">
        <v>36</v>
      </c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7"/>
      <c r="AC76" s="202" t="s">
        <v>69</v>
      </c>
      <c r="AD76" s="179"/>
      <c r="AE76" s="179"/>
      <c r="AF76" s="177"/>
      <c r="AG76" s="201"/>
      <c r="AH76" s="179"/>
      <c r="AI76" s="179"/>
      <c r="AJ76" s="177"/>
      <c r="AK76" s="201"/>
      <c r="AL76" s="179"/>
      <c r="AM76" s="179"/>
      <c r="AN76" s="177"/>
      <c r="AO76" s="201"/>
      <c r="AP76" s="179"/>
      <c r="AQ76" s="179"/>
      <c r="AR76" s="177"/>
    </row>
    <row r="77" spans="1:44" ht="19.5" customHeight="1">
      <c r="A77" s="198" t="s">
        <v>345</v>
      </c>
      <c r="B77" s="193"/>
      <c r="C77" s="211" t="s">
        <v>37</v>
      </c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7"/>
      <c r="AC77" s="202" t="s">
        <v>70</v>
      </c>
      <c r="AD77" s="179"/>
      <c r="AE77" s="179"/>
      <c r="AF77" s="177"/>
      <c r="AG77" s="201">
        <v>1732</v>
      </c>
      <c r="AH77" s="179"/>
      <c r="AI77" s="179"/>
      <c r="AJ77" s="177"/>
      <c r="AK77" s="201">
        <v>2670</v>
      </c>
      <c r="AL77" s="179"/>
      <c r="AM77" s="179"/>
      <c r="AN77" s="177"/>
      <c r="AO77" s="201"/>
      <c r="AP77" s="179"/>
      <c r="AQ77" s="179"/>
      <c r="AR77" s="177"/>
    </row>
    <row r="78" spans="1:44" ht="19.5" customHeight="1">
      <c r="A78" s="198" t="s">
        <v>346</v>
      </c>
      <c r="B78" s="193"/>
      <c r="C78" s="185" t="s">
        <v>38</v>
      </c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7"/>
      <c r="AC78" s="202" t="s">
        <v>71</v>
      </c>
      <c r="AD78" s="179"/>
      <c r="AE78" s="179"/>
      <c r="AF78" s="177"/>
      <c r="AG78" s="201"/>
      <c r="AH78" s="179"/>
      <c r="AI78" s="179"/>
      <c r="AJ78" s="177"/>
      <c r="AK78" s="201"/>
      <c r="AL78" s="179"/>
      <c r="AM78" s="179"/>
      <c r="AN78" s="177"/>
      <c r="AO78" s="201"/>
      <c r="AP78" s="179"/>
      <c r="AQ78" s="179"/>
      <c r="AR78" s="177"/>
    </row>
    <row r="79" spans="1:44" ht="19.5" customHeight="1">
      <c r="A79" s="198" t="s">
        <v>347</v>
      </c>
      <c r="B79" s="193"/>
      <c r="C79" s="185" t="s">
        <v>39</v>
      </c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7"/>
      <c r="AC79" s="202" t="s">
        <v>72</v>
      </c>
      <c r="AD79" s="179"/>
      <c r="AE79" s="179"/>
      <c r="AF79" s="177"/>
      <c r="AG79" s="201"/>
      <c r="AH79" s="179"/>
      <c r="AI79" s="179"/>
      <c r="AJ79" s="177"/>
      <c r="AK79" s="201"/>
      <c r="AL79" s="179"/>
      <c r="AM79" s="179"/>
      <c r="AN79" s="177"/>
      <c r="AO79" s="201"/>
      <c r="AP79" s="179"/>
      <c r="AQ79" s="179"/>
      <c r="AR79" s="177"/>
    </row>
    <row r="80" spans="1:44" ht="19.5" customHeight="1">
      <c r="A80" s="198" t="s">
        <v>348</v>
      </c>
      <c r="B80" s="193"/>
      <c r="C80" s="185" t="s">
        <v>40</v>
      </c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7"/>
      <c r="AC80" s="202" t="s">
        <v>73</v>
      </c>
      <c r="AD80" s="179"/>
      <c r="AE80" s="179"/>
      <c r="AF80" s="177"/>
      <c r="AG80" s="201">
        <v>1903</v>
      </c>
      <c r="AH80" s="179"/>
      <c r="AI80" s="179"/>
      <c r="AJ80" s="177"/>
      <c r="AK80" s="201">
        <v>10649</v>
      </c>
      <c r="AL80" s="179"/>
      <c r="AM80" s="179"/>
      <c r="AN80" s="177"/>
      <c r="AO80" s="201"/>
      <c r="AP80" s="179"/>
      <c r="AQ80" s="179"/>
      <c r="AR80" s="177"/>
    </row>
    <row r="81" spans="1:44" s="99" customFormat="1" ht="19.5" customHeight="1">
      <c r="A81" s="203" t="s">
        <v>349</v>
      </c>
      <c r="B81" s="193"/>
      <c r="C81" s="191" t="s">
        <v>41</v>
      </c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7"/>
      <c r="AC81" s="205" t="s">
        <v>74</v>
      </c>
      <c r="AD81" s="179"/>
      <c r="AE81" s="179"/>
      <c r="AF81" s="177"/>
      <c r="AG81" s="206">
        <f>SUM(AG74:AJ80)</f>
        <v>9263</v>
      </c>
      <c r="AH81" s="179"/>
      <c r="AI81" s="179"/>
      <c r="AJ81" s="177"/>
      <c r="AK81" s="206">
        <f>SUM(AK74:AN80)</f>
        <v>50089</v>
      </c>
      <c r="AL81" s="179"/>
      <c r="AM81" s="179"/>
      <c r="AN81" s="177"/>
      <c r="AO81" s="206">
        <f>SUM(AO74:AR80)</f>
        <v>0</v>
      </c>
      <c r="AP81" s="179"/>
      <c r="AQ81" s="179"/>
      <c r="AR81" s="177"/>
    </row>
    <row r="82" spans="1:44" ht="19.5" customHeight="1">
      <c r="A82" s="198" t="s">
        <v>350</v>
      </c>
      <c r="B82" s="193"/>
      <c r="C82" s="168" t="s">
        <v>42</v>
      </c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7"/>
      <c r="AC82" s="202" t="s">
        <v>75</v>
      </c>
      <c r="AD82" s="179"/>
      <c r="AE82" s="179"/>
      <c r="AF82" s="177"/>
      <c r="AG82" s="201"/>
      <c r="AH82" s="179"/>
      <c r="AI82" s="179"/>
      <c r="AJ82" s="177"/>
      <c r="AK82" s="201"/>
      <c r="AL82" s="179"/>
      <c r="AM82" s="179"/>
      <c r="AN82" s="177"/>
      <c r="AO82" s="201"/>
      <c r="AP82" s="179"/>
      <c r="AQ82" s="179"/>
      <c r="AR82" s="177"/>
    </row>
    <row r="83" spans="1:44" ht="19.5" customHeight="1">
      <c r="A83" s="198" t="s">
        <v>351</v>
      </c>
      <c r="B83" s="193"/>
      <c r="C83" s="168" t="s">
        <v>43</v>
      </c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7"/>
      <c r="AC83" s="202" t="s">
        <v>76</v>
      </c>
      <c r="AD83" s="179"/>
      <c r="AE83" s="179"/>
      <c r="AF83" s="177"/>
      <c r="AG83" s="201"/>
      <c r="AH83" s="179"/>
      <c r="AI83" s="179"/>
      <c r="AJ83" s="177"/>
      <c r="AK83" s="201"/>
      <c r="AL83" s="179"/>
      <c r="AM83" s="179"/>
      <c r="AN83" s="177"/>
      <c r="AO83" s="201"/>
      <c r="AP83" s="179"/>
      <c r="AQ83" s="179"/>
      <c r="AR83" s="177"/>
    </row>
    <row r="84" spans="1:44" ht="19.5" customHeight="1">
      <c r="A84" s="198" t="s">
        <v>352</v>
      </c>
      <c r="B84" s="193"/>
      <c r="C84" s="168" t="s">
        <v>44</v>
      </c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7"/>
      <c r="AC84" s="202" t="s">
        <v>77</v>
      </c>
      <c r="AD84" s="179"/>
      <c r="AE84" s="179"/>
      <c r="AF84" s="177"/>
      <c r="AG84" s="201"/>
      <c r="AH84" s="179"/>
      <c r="AI84" s="179"/>
      <c r="AJ84" s="177"/>
      <c r="AK84" s="201"/>
      <c r="AL84" s="179"/>
      <c r="AM84" s="179"/>
      <c r="AN84" s="177"/>
      <c r="AO84" s="201"/>
      <c r="AP84" s="179"/>
      <c r="AQ84" s="179"/>
      <c r="AR84" s="177"/>
    </row>
    <row r="85" spans="1:44" ht="19.5" customHeight="1">
      <c r="A85" s="198" t="s">
        <v>353</v>
      </c>
      <c r="B85" s="193"/>
      <c r="C85" s="168" t="s">
        <v>45</v>
      </c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7"/>
      <c r="AC85" s="202" t="s">
        <v>78</v>
      </c>
      <c r="AD85" s="179"/>
      <c r="AE85" s="179"/>
      <c r="AF85" s="177"/>
      <c r="AG85" s="201"/>
      <c r="AH85" s="179"/>
      <c r="AI85" s="179"/>
      <c r="AJ85" s="177"/>
      <c r="AK85" s="201"/>
      <c r="AL85" s="179"/>
      <c r="AM85" s="179"/>
      <c r="AN85" s="177"/>
      <c r="AO85" s="201"/>
      <c r="AP85" s="179"/>
      <c r="AQ85" s="179"/>
      <c r="AR85" s="177"/>
    </row>
    <row r="86" spans="1:44" s="99" customFormat="1" ht="19.5" customHeight="1">
      <c r="A86" s="203" t="s">
        <v>354</v>
      </c>
      <c r="B86" s="193"/>
      <c r="C86" s="169" t="s">
        <v>46</v>
      </c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7"/>
      <c r="AC86" s="205" t="s">
        <v>79</v>
      </c>
      <c r="AD86" s="179"/>
      <c r="AE86" s="179"/>
      <c r="AF86" s="177"/>
      <c r="AG86" s="206">
        <f>SUM(AG82:AJ85)</f>
        <v>0</v>
      </c>
      <c r="AH86" s="179"/>
      <c r="AI86" s="179"/>
      <c r="AJ86" s="177"/>
      <c r="AK86" s="206">
        <f>SUM(AK82:AN85)</f>
        <v>0</v>
      </c>
      <c r="AL86" s="179"/>
      <c r="AM86" s="179"/>
      <c r="AN86" s="177"/>
      <c r="AO86" s="206">
        <f>SUM(AO82:AR85)</f>
        <v>0</v>
      </c>
      <c r="AP86" s="179"/>
      <c r="AQ86" s="179"/>
      <c r="AR86" s="177"/>
    </row>
    <row r="87" spans="1:44" ht="29.25" customHeight="1">
      <c r="A87" s="198" t="s">
        <v>355</v>
      </c>
      <c r="B87" s="193"/>
      <c r="C87" s="168" t="s">
        <v>356</v>
      </c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7"/>
      <c r="AC87" s="202" t="s">
        <v>357</v>
      </c>
      <c r="AD87" s="179"/>
      <c r="AE87" s="179"/>
      <c r="AF87" s="177"/>
      <c r="AG87" s="201"/>
      <c r="AH87" s="179"/>
      <c r="AI87" s="179"/>
      <c r="AJ87" s="177"/>
      <c r="AK87" s="201"/>
      <c r="AL87" s="179"/>
      <c r="AM87" s="179"/>
      <c r="AN87" s="177"/>
      <c r="AO87" s="201"/>
      <c r="AP87" s="179"/>
      <c r="AQ87" s="179"/>
      <c r="AR87" s="177"/>
    </row>
    <row r="88" spans="1:44" ht="29.25" customHeight="1">
      <c r="A88" s="198" t="s">
        <v>358</v>
      </c>
      <c r="B88" s="193"/>
      <c r="C88" s="168" t="s">
        <v>359</v>
      </c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7"/>
      <c r="AC88" s="202" t="s">
        <v>360</v>
      </c>
      <c r="AD88" s="179"/>
      <c r="AE88" s="179"/>
      <c r="AF88" s="177"/>
      <c r="AG88" s="201"/>
      <c r="AH88" s="179"/>
      <c r="AI88" s="179"/>
      <c r="AJ88" s="177"/>
      <c r="AK88" s="201"/>
      <c r="AL88" s="179"/>
      <c r="AM88" s="179"/>
      <c r="AN88" s="177"/>
      <c r="AO88" s="201"/>
      <c r="AP88" s="179"/>
      <c r="AQ88" s="179"/>
      <c r="AR88" s="177"/>
    </row>
    <row r="89" spans="1:44" ht="29.25" customHeight="1">
      <c r="A89" s="198" t="s">
        <v>361</v>
      </c>
      <c r="B89" s="193"/>
      <c r="C89" s="168" t="s">
        <v>362</v>
      </c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7"/>
      <c r="AC89" s="202" t="s">
        <v>363</v>
      </c>
      <c r="AD89" s="179"/>
      <c r="AE89" s="179"/>
      <c r="AF89" s="177"/>
      <c r="AG89" s="201"/>
      <c r="AH89" s="179"/>
      <c r="AI89" s="179"/>
      <c r="AJ89" s="177"/>
      <c r="AK89" s="201"/>
      <c r="AL89" s="179"/>
      <c r="AM89" s="179"/>
      <c r="AN89" s="177"/>
      <c r="AO89" s="201"/>
      <c r="AP89" s="179"/>
      <c r="AQ89" s="179"/>
      <c r="AR89" s="177"/>
    </row>
    <row r="90" spans="1:44" ht="19.5" customHeight="1">
      <c r="A90" s="198" t="s">
        <v>364</v>
      </c>
      <c r="B90" s="193"/>
      <c r="C90" s="168" t="s">
        <v>365</v>
      </c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7"/>
      <c r="AC90" s="202" t="s">
        <v>366</v>
      </c>
      <c r="AD90" s="179"/>
      <c r="AE90" s="179"/>
      <c r="AF90" s="177"/>
      <c r="AG90" s="201"/>
      <c r="AH90" s="179"/>
      <c r="AI90" s="179"/>
      <c r="AJ90" s="177"/>
      <c r="AK90" s="201"/>
      <c r="AL90" s="179"/>
      <c r="AM90" s="179"/>
      <c r="AN90" s="177"/>
      <c r="AO90" s="201"/>
      <c r="AP90" s="179"/>
      <c r="AQ90" s="179"/>
      <c r="AR90" s="177"/>
    </row>
    <row r="91" spans="1:44" ht="29.25" customHeight="1">
      <c r="A91" s="198" t="s">
        <v>367</v>
      </c>
      <c r="B91" s="193"/>
      <c r="C91" s="168" t="s">
        <v>368</v>
      </c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7"/>
      <c r="AC91" s="202" t="s">
        <v>369</v>
      </c>
      <c r="AD91" s="179"/>
      <c r="AE91" s="179"/>
      <c r="AF91" s="177"/>
      <c r="AG91" s="201"/>
      <c r="AH91" s="179"/>
      <c r="AI91" s="179"/>
      <c r="AJ91" s="177"/>
      <c r="AK91" s="201"/>
      <c r="AL91" s="179"/>
      <c r="AM91" s="179"/>
      <c r="AN91" s="177"/>
      <c r="AO91" s="201"/>
      <c r="AP91" s="179"/>
      <c r="AQ91" s="179"/>
      <c r="AR91" s="177"/>
    </row>
    <row r="92" spans="1:44" ht="29.25" customHeight="1">
      <c r="A92" s="198" t="s">
        <v>370</v>
      </c>
      <c r="B92" s="193"/>
      <c r="C92" s="168" t="s">
        <v>371</v>
      </c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7"/>
      <c r="AC92" s="202" t="s">
        <v>372</v>
      </c>
      <c r="AD92" s="179"/>
      <c r="AE92" s="179"/>
      <c r="AF92" s="177"/>
      <c r="AG92" s="201">
        <v>3</v>
      </c>
      <c r="AH92" s="179"/>
      <c r="AI92" s="179"/>
      <c r="AJ92" s="177"/>
      <c r="AK92" s="201">
        <v>4</v>
      </c>
      <c r="AL92" s="179"/>
      <c r="AM92" s="179"/>
      <c r="AN92" s="177"/>
      <c r="AO92" s="201"/>
      <c r="AP92" s="179"/>
      <c r="AQ92" s="179"/>
      <c r="AR92" s="177"/>
    </row>
    <row r="93" spans="1:44" ht="19.5" customHeight="1">
      <c r="A93" s="198" t="s">
        <v>373</v>
      </c>
      <c r="B93" s="193"/>
      <c r="C93" s="168" t="s">
        <v>374</v>
      </c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7"/>
      <c r="AC93" s="202" t="s">
        <v>375</v>
      </c>
      <c r="AD93" s="179"/>
      <c r="AE93" s="179"/>
      <c r="AF93" s="177"/>
      <c r="AG93" s="201"/>
      <c r="AH93" s="179"/>
      <c r="AI93" s="179"/>
      <c r="AJ93" s="177"/>
      <c r="AK93" s="201"/>
      <c r="AL93" s="179"/>
      <c r="AM93" s="179"/>
      <c r="AN93" s="177"/>
      <c r="AO93" s="201"/>
      <c r="AP93" s="179"/>
      <c r="AQ93" s="179"/>
      <c r="AR93" s="177"/>
    </row>
    <row r="94" spans="1:44" ht="19.5" customHeight="1">
      <c r="A94" s="198" t="s">
        <v>376</v>
      </c>
      <c r="B94" s="193"/>
      <c r="C94" s="168" t="s">
        <v>377</v>
      </c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7"/>
      <c r="AC94" s="202" t="s">
        <v>378</v>
      </c>
      <c r="AD94" s="179"/>
      <c r="AE94" s="179"/>
      <c r="AF94" s="177"/>
      <c r="AG94" s="201">
        <v>1158</v>
      </c>
      <c r="AH94" s="179"/>
      <c r="AI94" s="179"/>
      <c r="AJ94" s="177"/>
      <c r="AK94" s="201">
        <v>45548</v>
      </c>
      <c r="AL94" s="179"/>
      <c r="AM94" s="179"/>
      <c r="AN94" s="177"/>
      <c r="AO94" s="201"/>
      <c r="AP94" s="179"/>
      <c r="AQ94" s="179"/>
      <c r="AR94" s="177"/>
    </row>
    <row r="95" spans="1:44" ht="19.5" customHeight="1">
      <c r="A95" s="203" t="s">
        <v>379</v>
      </c>
      <c r="B95" s="193"/>
      <c r="C95" s="169" t="s">
        <v>380</v>
      </c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7"/>
      <c r="AC95" s="205" t="s">
        <v>80</v>
      </c>
      <c r="AD95" s="179"/>
      <c r="AE95" s="179"/>
      <c r="AF95" s="177"/>
      <c r="AG95" s="206">
        <f>SUM(AG87:AJ94)</f>
        <v>1161</v>
      </c>
      <c r="AH95" s="179"/>
      <c r="AI95" s="179"/>
      <c r="AJ95" s="177"/>
      <c r="AK95" s="206">
        <f>SUM(AK87:AN94)</f>
        <v>45552</v>
      </c>
      <c r="AL95" s="179"/>
      <c r="AM95" s="179"/>
      <c r="AN95" s="177"/>
      <c r="AO95" s="206">
        <f>SUM(AO87:AR94)</f>
        <v>0</v>
      </c>
      <c r="AP95" s="179"/>
      <c r="AQ95" s="179"/>
      <c r="AR95" s="177"/>
    </row>
    <row r="96" spans="1:44" s="99" customFormat="1" ht="19.5" customHeight="1">
      <c r="A96" s="203" t="s">
        <v>381</v>
      </c>
      <c r="B96" s="193"/>
      <c r="C96" s="191" t="s">
        <v>382</v>
      </c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7"/>
      <c r="AC96" s="205" t="s">
        <v>383</v>
      </c>
      <c r="AD96" s="179"/>
      <c r="AE96" s="179"/>
      <c r="AF96" s="177"/>
      <c r="AG96" s="206">
        <f>AG25+AG26+AG51+AG60+AG73+AG81+AG86+AG95</f>
        <v>53830</v>
      </c>
      <c r="AH96" s="179"/>
      <c r="AI96" s="179"/>
      <c r="AJ96" s="177"/>
      <c r="AK96" s="206">
        <f>AK25+AK26+AK51+AK60+AK73+AK81+AK86+AK95</f>
        <v>137917</v>
      </c>
      <c r="AL96" s="179"/>
      <c r="AM96" s="179"/>
      <c r="AN96" s="177"/>
      <c r="AO96" s="206">
        <f>AO25+AO26+AO51+AO60+AO73+AO81+AO86+AO95</f>
        <v>37912</v>
      </c>
      <c r="AP96" s="179"/>
      <c r="AQ96" s="179"/>
      <c r="AR96" s="177"/>
    </row>
    <row r="97" spans="1:44" s="99" customFormat="1" ht="19.5" customHeight="1">
      <c r="A97" s="203">
        <v>91</v>
      </c>
      <c r="B97" s="193"/>
      <c r="C97" s="191" t="s">
        <v>55</v>
      </c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7"/>
      <c r="AC97" s="205" t="s">
        <v>384</v>
      </c>
      <c r="AD97" s="179"/>
      <c r="AE97" s="179"/>
      <c r="AF97" s="177"/>
      <c r="AG97" s="206">
        <v>-559</v>
      </c>
      <c r="AH97" s="179"/>
      <c r="AI97" s="179"/>
      <c r="AJ97" s="177"/>
      <c r="AK97" s="206">
        <v>490</v>
      </c>
      <c r="AL97" s="179"/>
      <c r="AM97" s="179"/>
      <c r="AN97" s="177"/>
      <c r="AO97" s="206">
        <v>1200</v>
      </c>
      <c r="AP97" s="179"/>
      <c r="AQ97" s="179"/>
      <c r="AR97" s="177"/>
    </row>
    <row r="98" spans="1:44" s="99" customFormat="1" ht="19.5" customHeight="1">
      <c r="A98" s="203" t="s">
        <v>381</v>
      </c>
      <c r="B98" s="193"/>
      <c r="C98" s="191" t="s">
        <v>385</v>
      </c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7"/>
      <c r="AC98" s="205" t="s">
        <v>383</v>
      </c>
      <c r="AD98" s="179"/>
      <c r="AE98" s="179"/>
      <c r="AF98" s="177"/>
      <c r="AG98" s="206">
        <f>AG96+AG97</f>
        <v>53271</v>
      </c>
      <c r="AH98" s="179"/>
      <c r="AI98" s="179"/>
      <c r="AJ98" s="177"/>
      <c r="AK98" s="206">
        <f>AK96+AK97</f>
        <v>138407</v>
      </c>
      <c r="AL98" s="179"/>
      <c r="AM98" s="179"/>
      <c r="AN98" s="177"/>
      <c r="AO98" s="206">
        <f>AO96+AO97</f>
        <v>39112</v>
      </c>
      <c r="AP98" s="179"/>
      <c r="AQ98" s="179"/>
      <c r="AR98" s="177"/>
    </row>
    <row r="99" spans="3:40" ht="15.75"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</row>
    <row r="100" spans="3:40" ht="15.75"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</row>
    <row r="101" spans="3:40" ht="15.75"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</row>
    <row r="102" spans="3:40" ht="15.75"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</row>
    <row r="103" spans="3:40" ht="15.75"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</row>
    <row r="104" spans="3:40" ht="15.75"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</row>
    <row r="105" spans="29:40" ht="15.75"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</row>
    <row r="106" spans="29:40" ht="15.75"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</row>
  </sheetData>
  <mergeCells count="563">
    <mergeCell ref="AK98:AN98"/>
    <mergeCell ref="AO98:AR98"/>
    <mergeCell ref="A97:B97"/>
    <mergeCell ref="C97:AB97"/>
    <mergeCell ref="A98:B98"/>
    <mergeCell ref="C98:AB98"/>
    <mergeCell ref="AC98:AF98"/>
    <mergeCell ref="AG98:AJ98"/>
    <mergeCell ref="AC97:AF97"/>
    <mergeCell ref="AG97:AJ97"/>
    <mergeCell ref="AK95:AN95"/>
    <mergeCell ref="AO95:AR95"/>
    <mergeCell ref="AK96:AN96"/>
    <mergeCell ref="AO96:AR96"/>
    <mergeCell ref="AK97:AN97"/>
    <mergeCell ref="AO97:AR97"/>
    <mergeCell ref="A96:B96"/>
    <mergeCell ref="C96:AB96"/>
    <mergeCell ref="AC96:AF96"/>
    <mergeCell ref="AG96:AJ96"/>
    <mergeCell ref="A95:B95"/>
    <mergeCell ref="C95:AB95"/>
    <mergeCell ref="AC95:AF95"/>
    <mergeCell ref="AG95:AJ95"/>
    <mergeCell ref="AK94:AN94"/>
    <mergeCell ref="AO94:AR94"/>
    <mergeCell ref="A93:B93"/>
    <mergeCell ref="C93:AB93"/>
    <mergeCell ref="A94:B94"/>
    <mergeCell ref="C94:AB94"/>
    <mergeCell ref="AC94:AF94"/>
    <mergeCell ref="AG94:AJ94"/>
    <mergeCell ref="AC93:AF93"/>
    <mergeCell ref="AG93:AJ93"/>
    <mergeCell ref="AK91:AN91"/>
    <mergeCell ref="AO91:AR91"/>
    <mergeCell ref="AK92:AN92"/>
    <mergeCell ref="AO92:AR92"/>
    <mergeCell ref="AK93:AN93"/>
    <mergeCell ref="AO93:AR93"/>
    <mergeCell ref="A92:B92"/>
    <mergeCell ref="C92:AB92"/>
    <mergeCell ref="AC92:AF92"/>
    <mergeCell ref="AG92:AJ92"/>
    <mergeCell ref="A91:B91"/>
    <mergeCell ref="C91:AB91"/>
    <mergeCell ref="AC91:AF91"/>
    <mergeCell ref="AG91:AJ91"/>
    <mergeCell ref="AK90:AN90"/>
    <mergeCell ref="AO90:AR90"/>
    <mergeCell ref="A89:B89"/>
    <mergeCell ref="C89:AB89"/>
    <mergeCell ref="A90:B90"/>
    <mergeCell ref="C90:AB90"/>
    <mergeCell ref="AC90:AF90"/>
    <mergeCell ref="AG90:AJ90"/>
    <mergeCell ref="AC89:AF89"/>
    <mergeCell ref="AG89:AJ89"/>
    <mergeCell ref="AK87:AN87"/>
    <mergeCell ref="AO87:AR87"/>
    <mergeCell ref="AK88:AN88"/>
    <mergeCell ref="AO88:AR88"/>
    <mergeCell ref="AK89:AN89"/>
    <mergeCell ref="AO89:AR89"/>
    <mergeCell ref="A88:B88"/>
    <mergeCell ref="C88:AB88"/>
    <mergeCell ref="AC88:AF88"/>
    <mergeCell ref="AG88:AJ88"/>
    <mergeCell ref="A87:B87"/>
    <mergeCell ref="C87:AB87"/>
    <mergeCell ref="AC87:AF87"/>
    <mergeCell ref="AG87:AJ87"/>
    <mergeCell ref="AK86:AN86"/>
    <mergeCell ref="AO86:AR86"/>
    <mergeCell ref="A85:B85"/>
    <mergeCell ref="C85:AB85"/>
    <mergeCell ref="A86:B86"/>
    <mergeCell ref="C86:AB86"/>
    <mergeCell ref="AC86:AF86"/>
    <mergeCell ref="AG86:AJ86"/>
    <mergeCell ref="AC85:AF85"/>
    <mergeCell ref="AG85:AJ85"/>
    <mergeCell ref="AK83:AN83"/>
    <mergeCell ref="AO83:AR83"/>
    <mergeCell ref="AK84:AN84"/>
    <mergeCell ref="AO84:AR84"/>
    <mergeCell ref="AK85:AN85"/>
    <mergeCell ref="AO85:AR85"/>
    <mergeCell ref="A84:B84"/>
    <mergeCell ref="C84:AB84"/>
    <mergeCell ref="AC84:AF84"/>
    <mergeCell ref="AG84:AJ84"/>
    <mergeCell ref="A83:B83"/>
    <mergeCell ref="C83:AB83"/>
    <mergeCell ref="AC83:AF83"/>
    <mergeCell ref="AG83:AJ83"/>
    <mergeCell ref="AK82:AN82"/>
    <mergeCell ref="AO82:AR82"/>
    <mergeCell ref="A81:B81"/>
    <mergeCell ref="C81:AB81"/>
    <mergeCell ref="A82:B82"/>
    <mergeCell ref="C82:AB82"/>
    <mergeCell ref="AC82:AF82"/>
    <mergeCell ref="AG82:AJ82"/>
    <mergeCell ref="AC81:AF81"/>
    <mergeCell ref="AG81:AJ81"/>
    <mergeCell ref="AK79:AN79"/>
    <mergeCell ref="AO79:AR79"/>
    <mergeCell ref="AK80:AN80"/>
    <mergeCell ref="AO80:AR80"/>
    <mergeCell ref="AK81:AN81"/>
    <mergeCell ref="AO81:AR81"/>
    <mergeCell ref="A80:B80"/>
    <mergeCell ref="C80:AB80"/>
    <mergeCell ref="AC80:AF80"/>
    <mergeCell ref="AG80:AJ80"/>
    <mergeCell ref="A79:B79"/>
    <mergeCell ref="C79:AB79"/>
    <mergeCell ref="AC79:AF79"/>
    <mergeCell ref="AG79:AJ79"/>
    <mergeCell ref="AK78:AN78"/>
    <mergeCell ref="AO78:AR78"/>
    <mergeCell ref="A77:B77"/>
    <mergeCell ref="C77:AB77"/>
    <mergeCell ref="A78:B78"/>
    <mergeCell ref="C78:AB78"/>
    <mergeCell ref="AC78:AF78"/>
    <mergeCell ref="AG78:AJ78"/>
    <mergeCell ref="AC77:AF77"/>
    <mergeCell ref="AG77:AJ77"/>
    <mergeCell ref="AK75:AN75"/>
    <mergeCell ref="AO75:AR75"/>
    <mergeCell ref="AK76:AN76"/>
    <mergeCell ref="AO76:AR76"/>
    <mergeCell ref="AK77:AN77"/>
    <mergeCell ref="AO77:AR77"/>
    <mergeCell ref="A76:B76"/>
    <mergeCell ref="C76:AB76"/>
    <mergeCell ref="AC76:AF76"/>
    <mergeCell ref="AG76:AJ76"/>
    <mergeCell ref="A75:B75"/>
    <mergeCell ref="C75:AB75"/>
    <mergeCell ref="AC75:AF75"/>
    <mergeCell ref="AG75:AJ75"/>
    <mergeCell ref="AK74:AN74"/>
    <mergeCell ref="AO74:AR74"/>
    <mergeCell ref="A73:B73"/>
    <mergeCell ref="C73:AB73"/>
    <mergeCell ref="A74:B74"/>
    <mergeCell ref="C74:AB74"/>
    <mergeCell ref="AC74:AF74"/>
    <mergeCell ref="AG74:AJ74"/>
    <mergeCell ref="AC73:AF73"/>
    <mergeCell ref="AG73:AJ73"/>
    <mergeCell ref="AK71:AN71"/>
    <mergeCell ref="AO71:AR71"/>
    <mergeCell ref="AK72:AN72"/>
    <mergeCell ref="AO72:AR72"/>
    <mergeCell ref="AK73:AN73"/>
    <mergeCell ref="AO73:AR73"/>
    <mergeCell ref="A72:B72"/>
    <mergeCell ref="C72:AB72"/>
    <mergeCell ref="AC72:AF72"/>
    <mergeCell ref="AG72:AJ72"/>
    <mergeCell ref="A71:B71"/>
    <mergeCell ref="C71:AB71"/>
    <mergeCell ref="AC71:AF71"/>
    <mergeCell ref="AG71:AJ71"/>
    <mergeCell ref="AK70:AN70"/>
    <mergeCell ref="AO70:AR70"/>
    <mergeCell ref="A69:B69"/>
    <mergeCell ref="C69:AB69"/>
    <mergeCell ref="A70:B70"/>
    <mergeCell ref="C70:AB70"/>
    <mergeCell ref="AC70:AF70"/>
    <mergeCell ref="AG70:AJ70"/>
    <mergeCell ref="AC69:AF69"/>
    <mergeCell ref="AG69:AJ69"/>
    <mergeCell ref="AK67:AN67"/>
    <mergeCell ref="AO67:AR67"/>
    <mergeCell ref="AK68:AN68"/>
    <mergeCell ref="AO68:AR68"/>
    <mergeCell ref="AK69:AN69"/>
    <mergeCell ref="AO69:AR69"/>
    <mergeCell ref="A68:B68"/>
    <mergeCell ref="C68:AB68"/>
    <mergeCell ref="AC68:AF68"/>
    <mergeCell ref="AG68:AJ68"/>
    <mergeCell ref="A67:B67"/>
    <mergeCell ref="C67:AB67"/>
    <mergeCell ref="AC67:AF67"/>
    <mergeCell ref="AG67:AJ67"/>
    <mergeCell ref="AK66:AN66"/>
    <mergeCell ref="AO66:AR66"/>
    <mergeCell ref="A65:B65"/>
    <mergeCell ref="C65:AB65"/>
    <mergeCell ref="A66:B66"/>
    <mergeCell ref="C66:AB66"/>
    <mergeCell ref="AC66:AF66"/>
    <mergeCell ref="AG66:AJ66"/>
    <mergeCell ref="AC65:AF65"/>
    <mergeCell ref="AG65:AJ65"/>
    <mergeCell ref="AK63:AN63"/>
    <mergeCell ref="AO63:AR63"/>
    <mergeCell ref="AK64:AN64"/>
    <mergeCell ref="AO64:AR64"/>
    <mergeCell ref="AK65:AN65"/>
    <mergeCell ref="AO65:AR65"/>
    <mergeCell ref="A64:B64"/>
    <mergeCell ref="C64:AB64"/>
    <mergeCell ref="AC64:AF64"/>
    <mergeCell ref="AG64:AJ64"/>
    <mergeCell ref="A63:B63"/>
    <mergeCell ref="C63:AB63"/>
    <mergeCell ref="AC63:AF63"/>
    <mergeCell ref="AG63:AJ63"/>
    <mergeCell ref="AK62:AN62"/>
    <mergeCell ref="AO62:AR62"/>
    <mergeCell ref="A61:B61"/>
    <mergeCell ref="C61:AB61"/>
    <mergeCell ref="A62:B62"/>
    <mergeCell ref="C62:AB62"/>
    <mergeCell ref="AC62:AF62"/>
    <mergeCell ref="AG62:AJ62"/>
    <mergeCell ref="AC61:AF61"/>
    <mergeCell ref="AG61:AJ61"/>
    <mergeCell ref="AK59:AN59"/>
    <mergeCell ref="AO59:AR59"/>
    <mergeCell ref="AK60:AN60"/>
    <mergeCell ref="AO60:AR60"/>
    <mergeCell ref="AK61:AN61"/>
    <mergeCell ref="AO61:AR61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K58:AN58"/>
    <mergeCell ref="AO58:AR58"/>
    <mergeCell ref="A57:B57"/>
    <mergeCell ref="C57:AB57"/>
    <mergeCell ref="A58:B58"/>
    <mergeCell ref="C58:AB58"/>
    <mergeCell ref="AC58:AF58"/>
    <mergeCell ref="AG58:AJ58"/>
    <mergeCell ref="AC57:AF57"/>
    <mergeCell ref="AG57:AJ57"/>
    <mergeCell ref="AK55:AN55"/>
    <mergeCell ref="AO55:AR55"/>
    <mergeCell ref="AK56:AN56"/>
    <mergeCell ref="AO56:AR56"/>
    <mergeCell ref="AK57:AN57"/>
    <mergeCell ref="AO57:AR57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K54:AN54"/>
    <mergeCell ref="AO54:AR54"/>
    <mergeCell ref="A53:B53"/>
    <mergeCell ref="C53:AB53"/>
    <mergeCell ref="A54:B54"/>
    <mergeCell ref="C54:AB54"/>
    <mergeCell ref="AC54:AF54"/>
    <mergeCell ref="AG54:AJ54"/>
    <mergeCell ref="AC53:AF53"/>
    <mergeCell ref="AG53:AJ53"/>
    <mergeCell ref="AK51:AN51"/>
    <mergeCell ref="AO51:AR51"/>
    <mergeCell ref="AK52:AN52"/>
    <mergeCell ref="AO52:AR52"/>
    <mergeCell ref="AK53:AN53"/>
    <mergeCell ref="AO53:AR53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K50:AN50"/>
    <mergeCell ref="AO50:AR50"/>
    <mergeCell ref="A49:B49"/>
    <mergeCell ref="C49:AB49"/>
    <mergeCell ref="A50:B50"/>
    <mergeCell ref="C50:AB50"/>
    <mergeCell ref="AC50:AF50"/>
    <mergeCell ref="AG50:AJ50"/>
    <mergeCell ref="AC49:AF49"/>
    <mergeCell ref="AG49:AJ49"/>
    <mergeCell ref="AK47:AN47"/>
    <mergeCell ref="AO47:AR47"/>
    <mergeCell ref="AK48:AN48"/>
    <mergeCell ref="AO48:AR48"/>
    <mergeCell ref="AK49:AN49"/>
    <mergeCell ref="AO49:AR49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K46:AN46"/>
    <mergeCell ref="AO46:AR46"/>
    <mergeCell ref="A45:B45"/>
    <mergeCell ref="C45:AB45"/>
    <mergeCell ref="A46:B46"/>
    <mergeCell ref="C46:AB46"/>
    <mergeCell ref="AC46:AF46"/>
    <mergeCell ref="AG46:AJ46"/>
    <mergeCell ref="AC45:AF45"/>
    <mergeCell ref="AG45:AJ45"/>
    <mergeCell ref="AK43:AN43"/>
    <mergeCell ref="AO43:AR43"/>
    <mergeCell ref="AK44:AN44"/>
    <mergeCell ref="AO44:AR44"/>
    <mergeCell ref="AK45:AN45"/>
    <mergeCell ref="AO45:AR45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K42:AN42"/>
    <mergeCell ref="AO42:AR42"/>
    <mergeCell ref="A41:B41"/>
    <mergeCell ref="C41:AB41"/>
    <mergeCell ref="A42:B42"/>
    <mergeCell ref="C42:AB42"/>
    <mergeCell ref="AC42:AF42"/>
    <mergeCell ref="AG42:AJ42"/>
    <mergeCell ref="AC41:AF41"/>
    <mergeCell ref="AG41:AJ41"/>
    <mergeCell ref="AK39:AN39"/>
    <mergeCell ref="AO39:AR39"/>
    <mergeCell ref="AK40:AN40"/>
    <mergeCell ref="AO40:AR40"/>
    <mergeCell ref="AK41:AN41"/>
    <mergeCell ref="AO41:AR41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K38:AN38"/>
    <mergeCell ref="AO38:AR38"/>
    <mergeCell ref="A37:B37"/>
    <mergeCell ref="C37:AB37"/>
    <mergeCell ref="A38:B38"/>
    <mergeCell ref="C38:AB38"/>
    <mergeCell ref="AC38:AF38"/>
    <mergeCell ref="AG38:AJ38"/>
    <mergeCell ref="AC37:AF37"/>
    <mergeCell ref="AG37:AJ37"/>
    <mergeCell ref="AK35:AN35"/>
    <mergeCell ref="AO35:AR35"/>
    <mergeCell ref="AK36:AN36"/>
    <mergeCell ref="AO36:AR36"/>
    <mergeCell ref="AK37:AN37"/>
    <mergeCell ref="AO37:AR37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K34:AN34"/>
    <mergeCell ref="AO34:AR34"/>
    <mergeCell ref="A33:B33"/>
    <mergeCell ref="C33:AB33"/>
    <mergeCell ref="A34:B34"/>
    <mergeCell ref="C34:AB34"/>
    <mergeCell ref="AC34:AF34"/>
    <mergeCell ref="AG34:AJ34"/>
    <mergeCell ref="AC33:AF33"/>
    <mergeCell ref="AG33:AJ33"/>
    <mergeCell ref="AK31:AN31"/>
    <mergeCell ref="AO31:AR31"/>
    <mergeCell ref="AK32:AN32"/>
    <mergeCell ref="AO32:AR32"/>
    <mergeCell ref="AK33:AN33"/>
    <mergeCell ref="AO33:AR33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K30:AN30"/>
    <mergeCell ref="AO30:AR30"/>
    <mergeCell ref="A29:B29"/>
    <mergeCell ref="C29:AB29"/>
    <mergeCell ref="A30:B30"/>
    <mergeCell ref="C30:AB30"/>
    <mergeCell ref="AC30:AF30"/>
    <mergeCell ref="AG30:AJ30"/>
    <mergeCell ref="AC29:AF29"/>
    <mergeCell ref="AG29:AJ29"/>
    <mergeCell ref="AK27:AN27"/>
    <mergeCell ref="AO27:AR27"/>
    <mergeCell ref="AK28:AN28"/>
    <mergeCell ref="AO28:AR28"/>
    <mergeCell ref="AK29:AN29"/>
    <mergeCell ref="AO29:AR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K26:AN26"/>
    <mergeCell ref="AO26:AR26"/>
    <mergeCell ref="A25:B25"/>
    <mergeCell ref="C25:AB25"/>
    <mergeCell ref="A26:B26"/>
    <mergeCell ref="C26:AB26"/>
    <mergeCell ref="AC26:AF26"/>
    <mergeCell ref="AG26:AJ26"/>
    <mergeCell ref="AC25:AF25"/>
    <mergeCell ref="AG25:AJ25"/>
    <mergeCell ref="AK23:AN23"/>
    <mergeCell ref="AO23:AR23"/>
    <mergeCell ref="AK24:AN24"/>
    <mergeCell ref="AO24:AR24"/>
    <mergeCell ref="AK25:AN25"/>
    <mergeCell ref="AO25:AR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K22:AN22"/>
    <mergeCell ref="AO22:AR22"/>
    <mergeCell ref="A21:B21"/>
    <mergeCell ref="C21:AB21"/>
    <mergeCell ref="A22:B22"/>
    <mergeCell ref="C22:AB22"/>
    <mergeCell ref="AC22:AF22"/>
    <mergeCell ref="AG22:AJ22"/>
    <mergeCell ref="AC21:AF21"/>
    <mergeCell ref="AG21:AJ21"/>
    <mergeCell ref="AK19:AN19"/>
    <mergeCell ref="AO19:AR19"/>
    <mergeCell ref="AK20:AN20"/>
    <mergeCell ref="AO20:AR20"/>
    <mergeCell ref="AK21:AN21"/>
    <mergeCell ref="AO21:AR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K18:AN18"/>
    <mergeCell ref="AO18:AR18"/>
    <mergeCell ref="A17:B17"/>
    <mergeCell ref="C17:AB17"/>
    <mergeCell ref="A18:B18"/>
    <mergeCell ref="C18:AB18"/>
    <mergeCell ref="AC18:AF18"/>
    <mergeCell ref="AG18:AJ18"/>
    <mergeCell ref="AC17:AF17"/>
    <mergeCell ref="AG17:AJ17"/>
    <mergeCell ref="AK15:AN15"/>
    <mergeCell ref="AO15:AR15"/>
    <mergeCell ref="AK16:AN16"/>
    <mergeCell ref="AO16:AR16"/>
    <mergeCell ref="AK17:AN17"/>
    <mergeCell ref="AO17:AR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K14:AN14"/>
    <mergeCell ref="AO14:AR14"/>
    <mergeCell ref="A13:B13"/>
    <mergeCell ref="C13:AB13"/>
    <mergeCell ref="A14:B14"/>
    <mergeCell ref="C14:AB14"/>
    <mergeCell ref="AC14:AF14"/>
    <mergeCell ref="AG14:AJ14"/>
    <mergeCell ref="AC13:AF13"/>
    <mergeCell ref="AG13:AJ13"/>
    <mergeCell ref="AK11:AN11"/>
    <mergeCell ref="AO11:AR11"/>
    <mergeCell ref="AK12:AN12"/>
    <mergeCell ref="AO12:AR12"/>
    <mergeCell ref="AK13:AN13"/>
    <mergeCell ref="AO13:AR13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K10:AN10"/>
    <mergeCell ref="AO10:AR10"/>
    <mergeCell ref="A9:B9"/>
    <mergeCell ref="C9:AB9"/>
    <mergeCell ref="A10:B10"/>
    <mergeCell ref="C10:AB10"/>
    <mergeCell ref="AC10:AF10"/>
    <mergeCell ref="AG10:AJ10"/>
    <mergeCell ref="AC9:AF9"/>
    <mergeCell ref="AG9:AJ9"/>
    <mergeCell ref="AK7:AN7"/>
    <mergeCell ref="AO7:AR7"/>
    <mergeCell ref="AK8:AN8"/>
    <mergeCell ref="AO8:AR8"/>
    <mergeCell ref="AK9:AN9"/>
    <mergeCell ref="AO9:AR9"/>
    <mergeCell ref="A8:B8"/>
    <mergeCell ref="C8:AB8"/>
    <mergeCell ref="AC8:AF8"/>
    <mergeCell ref="AG8:AJ8"/>
    <mergeCell ref="A7:B7"/>
    <mergeCell ref="C7:AB7"/>
    <mergeCell ref="AC7:AF7"/>
    <mergeCell ref="AG7:AJ7"/>
    <mergeCell ref="A5:AR5"/>
    <mergeCell ref="A6:B6"/>
    <mergeCell ref="C6:AB6"/>
    <mergeCell ref="AC6:AF6"/>
    <mergeCell ref="AG6:AJ6"/>
    <mergeCell ref="AK6:AN6"/>
    <mergeCell ref="AO6:AR6"/>
    <mergeCell ref="A1:AR1"/>
    <mergeCell ref="A2:AR2"/>
    <mergeCell ref="A3:AR3"/>
    <mergeCell ref="A4:AR4"/>
  </mergeCells>
  <printOptions/>
  <pageMargins left="0.2755905511811024" right="0.2755905511811024" top="0.6692913385826772" bottom="0.1968503937007874" header="0.2755905511811024" footer="0.5118110236220472"/>
  <pageSetup horizontalDpi="600" verticalDpi="600" orientation="portrait" paperSize="9" scale="78" r:id="rId3"/>
  <headerFooter alignWithMargins="0">
    <oddHeader>&amp;R&amp;"Times New Roman,Félkövér"&amp;12 2. sz. melléklet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8">
      <selection activeCell="K14" sqref="K14"/>
    </sheetView>
  </sheetViews>
  <sheetFormatPr defaultColWidth="9.00390625" defaultRowHeight="12.75"/>
  <cols>
    <col min="1" max="1" width="3.00390625" style="15" customWidth="1"/>
    <col min="2" max="2" width="24.75390625" style="35" customWidth="1"/>
    <col min="3" max="3" width="9.875" style="35" hidden="1" customWidth="1"/>
    <col min="4" max="4" width="10.75390625" style="15" customWidth="1"/>
    <col min="5" max="5" width="11.625" style="15" customWidth="1"/>
    <col min="6" max="6" width="12.625" style="15" customWidth="1"/>
    <col min="7" max="7" width="24.125" style="15" customWidth="1"/>
    <col min="8" max="8" width="10.375" style="15" hidden="1" customWidth="1"/>
    <col min="9" max="9" width="9.875" style="15" customWidth="1"/>
    <col min="10" max="10" width="11.125" style="15" customWidth="1"/>
    <col min="11" max="11" width="12.375" style="15" customWidth="1"/>
    <col min="12" max="13" width="11.00390625" style="15" customWidth="1"/>
    <col min="14" max="16384" width="9.125" style="15" customWidth="1"/>
  </cols>
  <sheetData>
    <row r="1" spans="1:11" ht="13.5" customHeight="1">
      <c r="A1" s="212" t="s">
        <v>529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2:11" ht="33.75" customHeight="1">
      <c r="B2" s="212" t="s">
        <v>57</v>
      </c>
      <c r="C2" s="212"/>
      <c r="D2" s="212"/>
      <c r="E2" s="212"/>
      <c r="F2" s="212"/>
      <c r="G2" s="212"/>
      <c r="H2" s="212"/>
      <c r="I2" s="212"/>
      <c r="J2" s="212"/>
      <c r="K2" s="212"/>
    </row>
    <row r="3" spans="2:13" ht="15.75">
      <c r="B3" s="16" t="s">
        <v>13</v>
      </c>
      <c r="C3" s="16"/>
      <c r="D3" s="17"/>
      <c r="E3" s="17"/>
      <c r="F3" s="17"/>
      <c r="G3" s="18" t="s">
        <v>14</v>
      </c>
      <c r="H3" s="18"/>
      <c r="I3" s="17"/>
      <c r="J3" s="213" t="s">
        <v>22</v>
      </c>
      <c r="K3" s="213"/>
      <c r="M3" s="19"/>
    </row>
    <row r="4" spans="2:11" s="20" customFormat="1" ht="32.25" customHeight="1">
      <c r="B4" s="3" t="s">
        <v>0</v>
      </c>
      <c r="C4" s="3" t="s">
        <v>64</v>
      </c>
      <c r="D4" s="3" t="s">
        <v>19</v>
      </c>
      <c r="E4" s="21" t="s">
        <v>20</v>
      </c>
      <c r="F4" s="21" t="s">
        <v>21</v>
      </c>
      <c r="G4" s="3" t="s">
        <v>0</v>
      </c>
      <c r="H4" s="3" t="s">
        <v>64</v>
      </c>
      <c r="I4" s="3" t="s">
        <v>19</v>
      </c>
      <c r="J4" s="21" t="s">
        <v>20</v>
      </c>
      <c r="K4" s="21" t="s">
        <v>21</v>
      </c>
    </row>
    <row r="5" spans="2:11" s="22" customFormat="1" ht="29.25" customHeight="1">
      <c r="B5" s="23" t="s">
        <v>18</v>
      </c>
      <c r="C5" s="23" t="s">
        <v>81</v>
      </c>
      <c r="D5" s="24">
        <v>33237</v>
      </c>
      <c r="E5" s="24">
        <v>28197</v>
      </c>
      <c r="F5" s="24">
        <v>32378</v>
      </c>
      <c r="G5" s="25" t="s">
        <v>15</v>
      </c>
      <c r="H5" s="25" t="s">
        <v>85</v>
      </c>
      <c r="I5" s="24">
        <v>7466</v>
      </c>
      <c r="J5" s="26">
        <v>7709</v>
      </c>
      <c r="K5" s="26">
        <v>8707</v>
      </c>
    </row>
    <row r="6" spans="2:11" ht="31.5" customHeight="1">
      <c r="B6" s="23" t="s">
        <v>24</v>
      </c>
      <c r="C6" s="23" t="s">
        <v>82</v>
      </c>
      <c r="D6" s="24">
        <v>12533</v>
      </c>
      <c r="E6" s="26">
        <v>1251</v>
      </c>
      <c r="F6" s="26">
        <v>1260</v>
      </c>
      <c r="G6" s="25" t="s">
        <v>16</v>
      </c>
      <c r="H6" s="25" t="s">
        <v>86</v>
      </c>
      <c r="I6" s="24">
        <v>1922</v>
      </c>
      <c r="J6" s="26">
        <v>1705</v>
      </c>
      <c r="K6" s="26">
        <v>2236</v>
      </c>
    </row>
    <row r="7" spans="2:11" ht="24.75" customHeight="1">
      <c r="B7" s="23" t="s">
        <v>25</v>
      </c>
      <c r="C7" s="23" t="s">
        <v>83</v>
      </c>
      <c r="D7" s="24">
        <v>1431</v>
      </c>
      <c r="E7" s="24">
        <v>11746</v>
      </c>
      <c r="F7" s="24">
        <v>2516</v>
      </c>
      <c r="G7" s="25" t="s">
        <v>28</v>
      </c>
      <c r="H7" s="25" t="s">
        <v>87</v>
      </c>
      <c r="I7" s="26">
        <v>2749</v>
      </c>
      <c r="J7" s="26">
        <v>2960</v>
      </c>
      <c r="K7" s="26">
        <v>2100</v>
      </c>
    </row>
    <row r="8" spans="2:11" ht="30" customHeight="1">
      <c r="B8" s="27" t="s">
        <v>59</v>
      </c>
      <c r="C8" s="27" t="s">
        <v>84</v>
      </c>
      <c r="D8" s="24">
        <v>0</v>
      </c>
      <c r="E8" s="26">
        <v>67</v>
      </c>
      <c r="F8" s="24">
        <v>0</v>
      </c>
      <c r="G8" s="25" t="s">
        <v>29</v>
      </c>
      <c r="H8" s="25" t="s">
        <v>89</v>
      </c>
      <c r="I8" s="26">
        <v>408</v>
      </c>
      <c r="J8" s="26">
        <v>375</v>
      </c>
      <c r="K8" s="26">
        <v>620</v>
      </c>
    </row>
    <row r="9" spans="2:11" ht="33.75" customHeight="1">
      <c r="B9" s="23" t="s">
        <v>60</v>
      </c>
      <c r="C9" s="23" t="s">
        <v>63</v>
      </c>
      <c r="D9" s="24">
        <v>0</v>
      </c>
      <c r="E9" s="24">
        <v>0</v>
      </c>
      <c r="F9" s="24">
        <v>2694</v>
      </c>
      <c r="G9" s="25" t="s">
        <v>56</v>
      </c>
      <c r="H9" s="25" t="s">
        <v>88</v>
      </c>
      <c r="I9" s="26">
        <v>4646</v>
      </c>
      <c r="J9" s="26">
        <v>7342</v>
      </c>
      <c r="K9" s="26">
        <v>4850</v>
      </c>
    </row>
    <row r="10" spans="2:11" ht="30" customHeight="1">
      <c r="B10" s="27"/>
      <c r="C10" s="27"/>
      <c r="D10" s="24"/>
      <c r="E10" s="24"/>
      <c r="F10" s="24"/>
      <c r="G10" s="28" t="s">
        <v>30</v>
      </c>
      <c r="H10" s="28" t="s">
        <v>90</v>
      </c>
      <c r="I10" s="26">
        <v>92</v>
      </c>
      <c r="J10" s="26">
        <v>0</v>
      </c>
      <c r="K10" s="26">
        <v>50</v>
      </c>
    </row>
    <row r="11" spans="2:11" ht="33" customHeight="1">
      <c r="B11" s="23"/>
      <c r="C11" s="23"/>
      <c r="D11" s="24"/>
      <c r="E11" s="24"/>
      <c r="F11" s="24"/>
      <c r="G11" s="28" t="s">
        <v>31</v>
      </c>
      <c r="H11" s="28" t="s">
        <v>91</v>
      </c>
      <c r="I11" s="26">
        <v>2450</v>
      </c>
      <c r="J11" s="26">
        <v>3820</v>
      </c>
      <c r="K11" s="26">
        <v>2075</v>
      </c>
    </row>
    <row r="12" spans="2:11" ht="45.75" customHeight="1">
      <c r="B12" s="29"/>
      <c r="C12" s="29"/>
      <c r="D12" s="26"/>
      <c r="E12" s="26"/>
      <c r="F12" s="26"/>
      <c r="G12" s="28" t="s">
        <v>32</v>
      </c>
      <c r="H12" s="28" t="s">
        <v>92</v>
      </c>
      <c r="I12" s="26">
        <v>14086</v>
      </c>
      <c r="J12" s="26">
        <v>10384</v>
      </c>
      <c r="K12" s="26">
        <v>10304</v>
      </c>
    </row>
    <row r="13" spans="2:11" ht="29.25" customHeight="1">
      <c r="B13" s="27"/>
      <c r="C13" s="27"/>
      <c r="D13" s="24"/>
      <c r="E13" s="30"/>
      <c r="F13" s="30"/>
      <c r="G13" s="25" t="s">
        <v>33</v>
      </c>
      <c r="H13" s="25" t="s">
        <v>93</v>
      </c>
      <c r="I13" s="24">
        <v>9587</v>
      </c>
      <c r="J13" s="24">
        <v>7981</v>
      </c>
      <c r="K13" s="24">
        <v>6970</v>
      </c>
    </row>
    <row r="14" spans="2:11" ht="24.75" customHeight="1">
      <c r="B14" s="27"/>
      <c r="C14" s="27"/>
      <c r="D14" s="24"/>
      <c r="E14" s="24"/>
      <c r="F14" s="24"/>
      <c r="G14" s="31"/>
      <c r="H14" s="31"/>
      <c r="I14" s="24"/>
      <c r="J14" s="24"/>
      <c r="K14" s="24"/>
    </row>
    <row r="15" spans="2:11" ht="24.75" customHeight="1">
      <c r="B15" s="27"/>
      <c r="C15" s="27"/>
      <c r="D15" s="24"/>
      <c r="E15" s="26"/>
      <c r="F15" s="24"/>
      <c r="G15" s="31"/>
      <c r="H15" s="31"/>
      <c r="I15" s="24"/>
      <c r="J15" s="24"/>
      <c r="K15" s="24"/>
    </row>
    <row r="16" spans="2:11" ht="18" customHeight="1">
      <c r="B16" s="32" t="s">
        <v>17</v>
      </c>
      <c r="C16" s="32"/>
      <c r="D16" s="33">
        <f>D5+D6+D7+D8+D9</f>
        <v>47201</v>
      </c>
      <c r="E16" s="33">
        <f>E5+E6+E7+E8+E9</f>
        <v>41261</v>
      </c>
      <c r="F16" s="33">
        <f>F5+F6+F7+F8+F9</f>
        <v>38848</v>
      </c>
      <c r="G16" s="34" t="s">
        <v>17</v>
      </c>
      <c r="H16" s="34"/>
      <c r="I16" s="33">
        <f>I5+I6+I7+I8+I9+I10+I11+I12+I13</f>
        <v>43406</v>
      </c>
      <c r="J16" s="33">
        <f>J5+J6+J7+J8+J9+J10+J11+J12+J13</f>
        <v>42276</v>
      </c>
      <c r="K16" s="33">
        <f>K5+K6+K7+K8+K9+K10+K11+K12+K13</f>
        <v>37912</v>
      </c>
    </row>
    <row r="17" spans="2:11" ht="34.5" customHeight="1">
      <c r="B17" s="27" t="s">
        <v>94</v>
      </c>
      <c r="C17" s="27"/>
      <c r="D17" s="24">
        <v>9</v>
      </c>
      <c r="E17" s="24">
        <v>3473</v>
      </c>
      <c r="F17" s="24">
        <v>0</v>
      </c>
      <c r="G17" s="31" t="s">
        <v>55</v>
      </c>
      <c r="H17" s="31"/>
      <c r="I17" s="24">
        <v>-559</v>
      </c>
      <c r="J17" s="24">
        <v>490</v>
      </c>
      <c r="K17" s="24"/>
    </row>
    <row r="18" spans="2:11" ht="18" customHeight="1">
      <c r="B18" s="32" t="s">
        <v>17</v>
      </c>
      <c r="C18" s="32"/>
      <c r="D18" s="33">
        <f>D16+D17</f>
        <v>47210</v>
      </c>
      <c r="E18" s="33">
        <f>E16+E17</f>
        <v>44734</v>
      </c>
      <c r="F18" s="33">
        <f>F16+F17</f>
        <v>38848</v>
      </c>
      <c r="G18" s="34" t="s">
        <v>17</v>
      </c>
      <c r="H18" s="34"/>
      <c r="I18" s="33">
        <f>I16+I17</f>
        <v>42847</v>
      </c>
      <c r="J18" s="33">
        <f>J16+J17</f>
        <v>42766</v>
      </c>
      <c r="K18" s="33">
        <f>K16+K17</f>
        <v>37912</v>
      </c>
    </row>
    <row r="19" ht="18" customHeight="1"/>
  </sheetData>
  <mergeCells count="3">
    <mergeCell ref="A1:K1"/>
    <mergeCell ref="B2:K2"/>
    <mergeCell ref="J3:K3"/>
  </mergeCells>
  <printOptions/>
  <pageMargins left="0.75" right="0.75" top="0.71" bottom="1" header="0.26" footer="0.5"/>
  <pageSetup horizontalDpi="600" verticalDpi="600" orientation="landscape" paperSize="9" scale="90" r:id="rId3"/>
  <headerFooter alignWithMargins="0">
    <oddHeader>&amp;R&amp;"Times New Roman,Félkövér"&amp;12 3/a. melléklet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F6" sqref="F6"/>
    </sheetView>
  </sheetViews>
  <sheetFormatPr defaultColWidth="9.00390625" defaultRowHeight="12.75"/>
  <cols>
    <col min="1" max="1" width="2.75390625" style="15" customWidth="1"/>
    <col min="2" max="2" width="30.625" style="35" customWidth="1"/>
    <col min="3" max="3" width="8.00390625" style="35" hidden="1" customWidth="1"/>
    <col min="4" max="4" width="9.875" style="15" customWidth="1"/>
    <col min="5" max="5" width="11.25390625" style="15" customWidth="1"/>
    <col min="6" max="6" width="11.75390625" style="15" customWidth="1"/>
    <col min="7" max="7" width="33.625" style="15" customWidth="1"/>
    <col min="8" max="8" width="10.125" style="35" hidden="1" customWidth="1"/>
    <col min="9" max="9" width="10.375" style="15" customWidth="1"/>
    <col min="10" max="10" width="10.125" style="15" customWidth="1"/>
    <col min="11" max="11" width="11.125" style="15" customWidth="1"/>
    <col min="12" max="16384" width="9.125" style="15" customWidth="1"/>
  </cols>
  <sheetData>
    <row r="1" spans="1:11" ht="12.75" customHeight="1">
      <c r="A1" s="212" t="s">
        <v>530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32.25" customHeight="1">
      <c r="A2" s="212" t="s">
        <v>58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2:11" ht="15.75">
      <c r="B3" s="16" t="s">
        <v>13</v>
      </c>
      <c r="D3" s="39"/>
      <c r="E3" s="39"/>
      <c r="F3" s="17"/>
      <c r="G3" s="18" t="s">
        <v>14</v>
      </c>
      <c r="H3" s="22"/>
      <c r="I3" s="17"/>
      <c r="J3" s="213" t="s">
        <v>22</v>
      </c>
      <c r="K3" s="213"/>
    </row>
    <row r="4" spans="2:11" ht="30" customHeight="1">
      <c r="B4" s="33" t="s">
        <v>0</v>
      </c>
      <c r="C4" s="33" t="s">
        <v>64</v>
      </c>
      <c r="D4" s="3" t="s">
        <v>19</v>
      </c>
      <c r="E4" s="21" t="s">
        <v>20</v>
      </c>
      <c r="F4" s="21" t="s">
        <v>21</v>
      </c>
      <c r="G4" s="33" t="s">
        <v>0</v>
      </c>
      <c r="H4" s="33" t="s">
        <v>64</v>
      </c>
      <c r="I4" s="3" t="s">
        <v>19</v>
      </c>
      <c r="J4" s="21" t="s">
        <v>20</v>
      </c>
      <c r="K4" s="21" t="s">
        <v>21</v>
      </c>
    </row>
    <row r="5" spans="2:11" ht="33" customHeight="1">
      <c r="B5" s="23" t="s">
        <v>23</v>
      </c>
      <c r="C5" s="149" t="s">
        <v>61</v>
      </c>
      <c r="D5" s="150">
        <v>672</v>
      </c>
      <c r="E5" s="150">
        <v>39874</v>
      </c>
      <c r="F5" s="150">
        <v>264</v>
      </c>
      <c r="G5" s="23" t="s">
        <v>47</v>
      </c>
      <c r="H5" s="149" t="s">
        <v>67</v>
      </c>
      <c r="I5" s="150">
        <v>0</v>
      </c>
      <c r="J5" s="150">
        <v>838</v>
      </c>
      <c r="K5" s="150">
        <v>0</v>
      </c>
    </row>
    <row r="6" spans="2:11" ht="31.5" customHeight="1">
      <c r="B6" s="23" t="s">
        <v>26</v>
      </c>
      <c r="C6" s="149" t="s">
        <v>62</v>
      </c>
      <c r="D6" s="150">
        <v>0</v>
      </c>
      <c r="E6" s="150">
        <v>831</v>
      </c>
      <c r="F6" s="150">
        <v>0</v>
      </c>
      <c r="G6" s="23" t="s">
        <v>35</v>
      </c>
      <c r="H6" s="149" t="s">
        <v>68</v>
      </c>
      <c r="I6" s="150">
        <v>5628</v>
      </c>
      <c r="J6" s="150">
        <v>35932</v>
      </c>
      <c r="K6" s="150"/>
    </row>
    <row r="7" spans="2:11" ht="27" customHeight="1">
      <c r="B7" s="23" t="s">
        <v>27</v>
      </c>
      <c r="C7" s="149" t="s">
        <v>63</v>
      </c>
      <c r="D7" s="150">
        <v>12332</v>
      </c>
      <c r="E7" s="26">
        <v>46070</v>
      </c>
      <c r="F7" s="26">
        <v>0</v>
      </c>
      <c r="G7" s="48" t="s">
        <v>36</v>
      </c>
      <c r="H7" s="151" t="s">
        <v>69</v>
      </c>
      <c r="I7" s="26"/>
      <c r="J7" s="26">
        <v>1858</v>
      </c>
      <c r="K7" s="26"/>
    </row>
    <row r="8" spans="2:11" ht="29.25" customHeight="1">
      <c r="B8" s="23" t="s">
        <v>60</v>
      </c>
      <c r="C8" s="149"/>
      <c r="D8" s="150">
        <v>3183</v>
      </c>
      <c r="E8" s="150">
        <v>9503</v>
      </c>
      <c r="F8" s="150">
        <v>0</v>
      </c>
      <c r="G8" s="48" t="s">
        <v>37</v>
      </c>
      <c r="H8" s="151" t="s">
        <v>70</v>
      </c>
      <c r="I8" s="26">
        <v>1732</v>
      </c>
      <c r="J8" s="26">
        <v>812</v>
      </c>
      <c r="K8" s="26"/>
    </row>
    <row r="9" spans="2:11" ht="24.75" customHeight="1">
      <c r="B9" s="152"/>
      <c r="C9" s="153"/>
      <c r="D9" s="154"/>
      <c r="E9" s="154"/>
      <c r="F9" s="154"/>
      <c r="G9" s="48" t="s">
        <v>48</v>
      </c>
      <c r="H9" s="151" t="s">
        <v>71</v>
      </c>
      <c r="I9" s="26"/>
      <c r="J9" s="26"/>
      <c r="K9" s="26"/>
    </row>
    <row r="10" spans="2:11" ht="32.25" customHeight="1">
      <c r="B10" s="27"/>
      <c r="C10" s="24"/>
      <c r="D10" s="150"/>
      <c r="E10" s="150"/>
      <c r="F10" s="150"/>
      <c r="G10" s="48" t="s">
        <v>49</v>
      </c>
      <c r="H10" s="151" t="s">
        <v>72</v>
      </c>
      <c r="I10" s="26"/>
      <c r="J10" s="26"/>
      <c r="K10" s="26"/>
    </row>
    <row r="11" spans="2:11" ht="29.25" customHeight="1">
      <c r="B11" s="27"/>
      <c r="C11" s="24"/>
      <c r="D11" s="150"/>
      <c r="E11" s="150"/>
      <c r="F11" s="150"/>
      <c r="G11" s="27" t="s">
        <v>40</v>
      </c>
      <c r="H11" s="24" t="s">
        <v>73</v>
      </c>
      <c r="I11" s="150">
        <v>1903</v>
      </c>
      <c r="J11" s="150">
        <v>10649</v>
      </c>
      <c r="K11" s="150"/>
    </row>
    <row r="12" spans="2:11" ht="24.75" customHeight="1">
      <c r="B12" s="23"/>
      <c r="C12" s="149"/>
      <c r="D12" s="150"/>
      <c r="E12" s="150"/>
      <c r="F12" s="150"/>
      <c r="G12" s="49" t="s">
        <v>50</v>
      </c>
      <c r="H12" s="33" t="s">
        <v>74</v>
      </c>
      <c r="I12" s="155">
        <f>I5+I6+I7+I8+I9+I10+I11</f>
        <v>9263</v>
      </c>
      <c r="J12" s="155">
        <f>J5+J6+J7+J8+J9+J10+J11</f>
        <v>50089</v>
      </c>
      <c r="K12" s="155">
        <f>K5+K6+K7+K8+K9+K10+K11</f>
        <v>0</v>
      </c>
    </row>
    <row r="13" spans="2:11" ht="24.75" customHeight="1">
      <c r="B13" s="23"/>
      <c r="C13" s="149"/>
      <c r="D13" s="150"/>
      <c r="E13" s="150"/>
      <c r="F13" s="150"/>
      <c r="G13" s="27" t="s">
        <v>42</v>
      </c>
      <c r="H13" s="24" t="s">
        <v>75</v>
      </c>
      <c r="I13" s="150"/>
      <c r="J13" s="150"/>
      <c r="K13" s="150"/>
    </row>
    <row r="14" spans="2:11" ht="24.75" customHeight="1">
      <c r="B14" s="23"/>
      <c r="C14" s="149"/>
      <c r="D14" s="150"/>
      <c r="E14" s="150"/>
      <c r="F14" s="150"/>
      <c r="G14" s="27" t="s">
        <v>43</v>
      </c>
      <c r="H14" s="24" t="s">
        <v>76</v>
      </c>
      <c r="I14" s="150"/>
      <c r="J14" s="150"/>
      <c r="K14" s="150"/>
    </row>
    <row r="15" spans="2:11" ht="24.75" customHeight="1">
      <c r="B15" s="23"/>
      <c r="C15" s="149"/>
      <c r="D15" s="150"/>
      <c r="E15" s="150"/>
      <c r="F15" s="150"/>
      <c r="G15" s="27" t="s">
        <v>51</v>
      </c>
      <c r="H15" s="24" t="s">
        <v>77</v>
      </c>
      <c r="I15" s="150"/>
      <c r="J15" s="150"/>
      <c r="K15" s="150"/>
    </row>
    <row r="16" spans="2:11" ht="30" customHeight="1">
      <c r="B16" s="23"/>
      <c r="C16" s="149"/>
      <c r="D16" s="150"/>
      <c r="E16" s="150"/>
      <c r="F16" s="150"/>
      <c r="G16" s="27" t="s">
        <v>52</v>
      </c>
      <c r="H16" s="24" t="s">
        <v>78</v>
      </c>
      <c r="I16" s="150"/>
      <c r="J16" s="150"/>
      <c r="K16" s="150"/>
    </row>
    <row r="17" spans="2:11" ht="24.75" customHeight="1">
      <c r="B17" s="23"/>
      <c r="C17" s="149"/>
      <c r="D17" s="150"/>
      <c r="E17" s="150"/>
      <c r="F17" s="150"/>
      <c r="G17" s="50" t="s">
        <v>53</v>
      </c>
      <c r="H17" s="156" t="s">
        <v>79</v>
      </c>
      <c r="I17" s="155">
        <f>I13+I14+I15+I16</f>
        <v>0</v>
      </c>
      <c r="J17" s="155">
        <f>J13+J14+J15+J16</f>
        <v>0</v>
      </c>
      <c r="K17" s="155">
        <f>K13+K14+K15+K16</f>
        <v>0</v>
      </c>
    </row>
    <row r="18" spans="2:11" ht="24.75" customHeight="1">
      <c r="B18" s="23"/>
      <c r="C18" s="149"/>
      <c r="D18" s="150"/>
      <c r="E18" s="150"/>
      <c r="F18" s="150"/>
      <c r="G18" s="50" t="s">
        <v>54</v>
      </c>
      <c r="H18" s="156" t="s">
        <v>80</v>
      </c>
      <c r="I18" s="155">
        <v>1161</v>
      </c>
      <c r="J18" s="155">
        <v>45552</v>
      </c>
      <c r="K18" s="155">
        <v>0</v>
      </c>
    </row>
    <row r="19" spans="2:11" ht="24.75" customHeight="1">
      <c r="B19" s="23" t="s">
        <v>94</v>
      </c>
      <c r="C19" s="149"/>
      <c r="D19" s="150"/>
      <c r="E19" s="150"/>
      <c r="F19" s="150"/>
      <c r="G19" s="157" t="s">
        <v>55</v>
      </c>
      <c r="H19" s="156"/>
      <c r="I19" s="155"/>
      <c r="J19" s="155"/>
      <c r="K19" s="155">
        <v>1200</v>
      </c>
    </row>
    <row r="20" spans="2:12" ht="18" customHeight="1">
      <c r="B20" s="32" t="s">
        <v>17</v>
      </c>
      <c r="C20" s="149"/>
      <c r="D20" s="158">
        <f>SUM(D5:D13)</f>
        <v>16187</v>
      </c>
      <c r="E20" s="158">
        <f>SUM(E5:E13)</f>
        <v>96278</v>
      </c>
      <c r="F20" s="158">
        <f>SUM(F5:F13)</f>
        <v>264</v>
      </c>
      <c r="G20" s="34" t="s">
        <v>17</v>
      </c>
      <c r="H20" s="33"/>
      <c r="I20" s="159">
        <f>I12+I17+I18+I19</f>
        <v>10424</v>
      </c>
      <c r="J20" s="159">
        <f>J12+J17+J18+J19</f>
        <v>95641</v>
      </c>
      <c r="K20" s="159">
        <f>K12+K17+K18+K19</f>
        <v>1200</v>
      </c>
      <c r="L20" s="160"/>
    </row>
  </sheetData>
  <mergeCells count="3">
    <mergeCell ref="J3:K3"/>
    <mergeCell ref="A1:K1"/>
    <mergeCell ref="A2:K2"/>
  </mergeCells>
  <printOptions/>
  <pageMargins left="0.75" right="0.75" top="0.52" bottom="1" header="0.19" footer="0.5"/>
  <pageSetup horizontalDpi="600" verticalDpi="600" orientation="landscape" paperSize="9" scale="85" r:id="rId3"/>
  <headerFooter alignWithMargins="0">
    <oddHeader>&amp;R&amp;"Times New Roman,Félkövér"&amp;12 3/b. sz. melléklet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F53"/>
  <sheetViews>
    <sheetView zoomScaleSheetLayoutView="100" workbookViewId="0" topLeftCell="B7">
      <selection activeCell="E9" sqref="E9"/>
    </sheetView>
  </sheetViews>
  <sheetFormatPr defaultColWidth="9.00390625" defaultRowHeight="12.75"/>
  <cols>
    <col min="1" max="1" width="0" style="38" hidden="1" customWidth="1"/>
    <col min="2" max="2" width="44.625" style="38" customWidth="1"/>
    <col min="3" max="5" width="11.00390625" style="38" customWidth="1"/>
    <col min="6" max="16384" width="9.125" style="38" customWidth="1"/>
  </cols>
  <sheetData>
    <row r="1" spans="2:5" ht="15.75">
      <c r="B1" s="214" t="s">
        <v>532</v>
      </c>
      <c r="C1" s="214"/>
      <c r="D1" s="214"/>
      <c r="E1" s="214"/>
    </row>
    <row r="2" spans="2:5" ht="15.75">
      <c r="B2" s="214" t="s">
        <v>95</v>
      </c>
      <c r="C2" s="214"/>
      <c r="D2" s="214"/>
      <c r="E2" s="214"/>
    </row>
    <row r="3" spans="2:5" ht="15.75">
      <c r="B3" s="2"/>
      <c r="C3" s="2"/>
      <c r="D3" s="2"/>
      <c r="E3" s="2"/>
    </row>
    <row r="4" spans="2:6" s="39" customFormat="1" ht="15.75" customHeight="1">
      <c r="B4" s="36"/>
      <c r="D4" s="213" t="s">
        <v>22</v>
      </c>
      <c r="E4" s="217"/>
      <c r="F4" s="37"/>
    </row>
    <row r="5" spans="2:5" s="43" customFormat="1" ht="15.75">
      <c r="B5" s="40" t="s">
        <v>0</v>
      </c>
      <c r="C5" s="40" t="s">
        <v>1</v>
      </c>
      <c r="D5" s="41" t="s">
        <v>2</v>
      </c>
      <c r="E5" s="42" t="s">
        <v>12</v>
      </c>
    </row>
    <row r="6" spans="2:5" s="44" customFormat="1" ht="13.5" customHeight="1">
      <c r="B6" s="215" t="s">
        <v>3</v>
      </c>
      <c r="C6" s="215"/>
      <c r="D6" s="215"/>
      <c r="E6" s="216"/>
    </row>
    <row r="7" spans="2:5" s="45" customFormat="1" ht="15.75">
      <c r="B7" s="23" t="s">
        <v>18</v>
      </c>
      <c r="C7" s="31">
        <v>32378</v>
      </c>
      <c r="D7" s="31">
        <v>24710</v>
      </c>
      <c r="E7" s="31">
        <v>25711</v>
      </c>
    </row>
    <row r="8" spans="2:5" s="45" customFormat="1" ht="15.75">
      <c r="B8" s="23" t="s">
        <v>24</v>
      </c>
      <c r="C8" s="31">
        <v>1260</v>
      </c>
      <c r="D8" s="31">
        <f aca="true" t="shared" si="0" ref="D8:E10">C8*1.05</f>
        <v>1323</v>
      </c>
      <c r="E8" s="31">
        <f t="shared" si="0"/>
        <v>1389.15</v>
      </c>
    </row>
    <row r="9" spans="2:5" s="45" customFormat="1" ht="15.75">
      <c r="B9" s="23" t="s">
        <v>25</v>
      </c>
      <c r="C9" s="31">
        <v>2516</v>
      </c>
      <c r="D9" s="31">
        <v>174</v>
      </c>
      <c r="E9" s="31">
        <f t="shared" si="0"/>
        <v>182.70000000000002</v>
      </c>
    </row>
    <row r="10" spans="2:5" s="45" customFormat="1" ht="15.75" customHeight="1">
      <c r="B10" s="27" t="s">
        <v>59</v>
      </c>
      <c r="C10" s="31">
        <v>0</v>
      </c>
      <c r="D10" s="31">
        <f t="shared" si="0"/>
        <v>0</v>
      </c>
      <c r="E10" s="31">
        <f t="shared" si="0"/>
        <v>0</v>
      </c>
    </row>
    <row r="11" spans="2:5" s="45" customFormat="1" ht="15.75">
      <c r="B11" s="23" t="s">
        <v>60</v>
      </c>
      <c r="C11" s="31">
        <v>2694</v>
      </c>
      <c r="D11" s="31">
        <v>2800</v>
      </c>
      <c r="E11" s="31">
        <v>3500</v>
      </c>
    </row>
    <row r="12" spans="2:5" s="45" customFormat="1" ht="15.75">
      <c r="B12" s="23" t="s">
        <v>94</v>
      </c>
      <c r="C12" s="31">
        <v>0</v>
      </c>
      <c r="D12" s="31">
        <v>9296</v>
      </c>
      <c r="E12" s="31">
        <v>8841</v>
      </c>
    </row>
    <row r="13" spans="2:5" s="45" customFormat="1" ht="15.75">
      <c r="B13" s="46" t="s">
        <v>4</v>
      </c>
      <c r="C13" s="34">
        <f>SUM(C7:C12)</f>
        <v>38848</v>
      </c>
      <c r="D13" s="34">
        <f>SUM(D7:D12)</f>
        <v>38303</v>
      </c>
      <c r="E13" s="34">
        <f>SUM(E7:E12)</f>
        <v>39623.850000000006</v>
      </c>
    </row>
    <row r="14" spans="2:5" s="45" customFormat="1" ht="15.75">
      <c r="B14" s="25" t="s">
        <v>15</v>
      </c>
      <c r="C14" s="31">
        <v>8707</v>
      </c>
      <c r="D14" s="31">
        <v>7747</v>
      </c>
      <c r="E14" s="31">
        <v>7900</v>
      </c>
    </row>
    <row r="15" spans="2:5" s="45" customFormat="1" ht="15.75">
      <c r="B15" s="25" t="s">
        <v>16</v>
      </c>
      <c r="C15" s="31">
        <v>2236</v>
      </c>
      <c r="D15" s="31">
        <v>1896</v>
      </c>
      <c r="E15" s="31">
        <f aca="true" t="shared" si="1" ref="E15:E22">D15*1.05</f>
        <v>1990.8000000000002</v>
      </c>
    </row>
    <row r="16" spans="2:5" s="45" customFormat="1" ht="15.75">
      <c r="B16" s="25" t="s">
        <v>28</v>
      </c>
      <c r="C16" s="31">
        <v>2100</v>
      </c>
      <c r="D16" s="31">
        <f aca="true" t="shared" si="2" ref="D16:D22">C16*1.05</f>
        <v>2205</v>
      </c>
      <c r="E16" s="31">
        <f t="shared" si="1"/>
        <v>2315.25</v>
      </c>
    </row>
    <row r="17" spans="2:5" s="45" customFormat="1" ht="15" customHeight="1">
      <c r="B17" s="25" t="s">
        <v>29</v>
      </c>
      <c r="C17" s="31">
        <v>620</v>
      </c>
      <c r="D17" s="31">
        <f t="shared" si="2"/>
        <v>651</v>
      </c>
      <c r="E17" s="31">
        <f t="shared" si="1"/>
        <v>683.5500000000001</v>
      </c>
    </row>
    <row r="18" spans="2:5" s="45" customFormat="1" ht="15.75" customHeight="1">
      <c r="B18" s="25" t="s">
        <v>56</v>
      </c>
      <c r="C18" s="31">
        <v>4850</v>
      </c>
      <c r="D18" s="31">
        <f t="shared" si="2"/>
        <v>5092.5</v>
      </c>
      <c r="E18" s="31">
        <f t="shared" si="1"/>
        <v>5347.125</v>
      </c>
    </row>
    <row r="19" spans="2:5" s="45" customFormat="1" ht="15.75">
      <c r="B19" s="28" t="s">
        <v>30</v>
      </c>
      <c r="C19" s="31">
        <v>50</v>
      </c>
      <c r="D19" s="31">
        <f t="shared" si="2"/>
        <v>52.5</v>
      </c>
      <c r="E19" s="31">
        <f t="shared" si="1"/>
        <v>55.125</v>
      </c>
    </row>
    <row r="20" spans="2:5" s="45" customFormat="1" ht="14.25" customHeight="1">
      <c r="B20" s="28" t="s">
        <v>31</v>
      </c>
      <c r="C20" s="31">
        <v>2245</v>
      </c>
      <c r="D20" s="31">
        <v>1800</v>
      </c>
      <c r="E20" s="31">
        <f t="shared" si="1"/>
        <v>1890</v>
      </c>
    </row>
    <row r="21" spans="2:5" s="45" customFormat="1" ht="14.25" customHeight="1">
      <c r="B21" s="28" t="s">
        <v>32</v>
      </c>
      <c r="C21" s="31">
        <v>10304</v>
      </c>
      <c r="D21" s="31">
        <f t="shared" si="2"/>
        <v>10819.2</v>
      </c>
      <c r="E21" s="31">
        <f t="shared" si="1"/>
        <v>11360.160000000002</v>
      </c>
    </row>
    <row r="22" spans="2:5" s="45" customFormat="1" ht="15.75">
      <c r="B22" s="25" t="s">
        <v>33</v>
      </c>
      <c r="C22" s="31">
        <v>6800</v>
      </c>
      <c r="D22" s="31">
        <f t="shared" si="2"/>
        <v>7140</v>
      </c>
      <c r="E22" s="31">
        <f t="shared" si="1"/>
        <v>7497</v>
      </c>
    </row>
    <row r="23" spans="2:5" s="45" customFormat="1" ht="15.75">
      <c r="B23" s="25" t="s">
        <v>55</v>
      </c>
      <c r="C23" s="31">
        <v>0</v>
      </c>
      <c r="D23" s="31"/>
      <c r="E23" s="31"/>
    </row>
    <row r="24" spans="2:5" s="45" customFormat="1" ht="15.75" customHeight="1">
      <c r="B24" s="46" t="s">
        <v>6</v>
      </c>
      <c r="C24" s="34">
        <f>SUM(C14:C23)</f>
        <v>37912</v>
      </c>
      <c r="D24" s="34">
        <f>SUM(D14:D22)</f>
        <v>37403.2</v>
      </c>
      <c r="E24" s="34">
        <f>SUM(E14:E22)</f>
        <v>39039.01</v>
      </c>
    </row>
    <row r="25" spans="2:5" s="45" customFormat="1" ht="15.75" customHeight="1">
      <c r="B25" s="47"/>
      <c r="C25" s="37"/>
      <c r="D25" s="37"/>
      <c r="E25" s="37"/>
    </row>
    <row r="26" spans="2:6" s="44" customFormat="1" ht="15.75" customHeight="1">
      <c r="B26" s="38"/>
      <c r="C26" s="38"/>
      <c r="D26" s="212" t="s">
        <v>22</v>
      </c>
      <c r="E26" s="212"/>
      <c r="F26" s="212"/>
    </row>
    <row r="27" spans="2:5" ht="28.5" customHeight="1">
      <c r="B27" s="40" t="s">
        <v>0</v>
      </c>
      <c r="C27" s="40" t="s">
        <v>1</v>
      </c>
      <c r="D27" s="40" t="s">
        <v>2</v>
      </c>
      <c r="E27" s="40" t="s">
        <v>12</v>
      </c>
    </row>
    <row r="28" spans="2:5" s="43" customFormat="1" ht="13.5" customHeight="1">
      <c r="B28" s="215" t="s">
        <v>7</v>
      </c>
      <c r="C28" s="215"/>
      <c r="D28" s="215"/>
      <c r="E28" s="215"/>
    </row>
    <row r="29" spans="2:5" s="44" customFormat="1" ht="31.5">
      <c r="B29" s="23" t="s">
        <v>23</v>
      </c>
      <c r="C29" s="31">
        <v>264</v>
      </c>
      <c r="D29" s="31">
        <v>300</v>
      </c>
      <c r="E29" s="31">
        <v>315</v>
      </c>
    </row>
    <row r="30" spans="2:5" s="45" customFormat="1" ht="15.75">
      <c r="B30" s="23" t="s">
        <v>26</v>
      </c>
      <c r="C30" s="31">
        <v>0</v>
      </c>
      <c r="D30" s="31"/>
      <c r="E30" s="31"/>
    </row>
    <row r="31" spans="2:5" s="45" customFormat="1" ht="15.75">
      <c r="B31" s="23" t="s">
        <v>27</v>
      </c>
      <c r="C31" s="31">
        <v>0</v>
      </c>
      <c r="D31" s="31"/>
      <c r="E31" s="31"/>
    </row>
    <row r="32" spans="2:5" s="45" customFormat="1" ht="15" customHeight="1">
      <c r="B32" s="23" t="s">
        <v>60</v>
      </c>
      <c r="C32" s="31">
        <v>0</v>
      </c>
      <c r="D32" s="31"/>
      <c r="E32" s="31"/>
    </row>
    <row r="33" spans="2:5" s="45" customFormat="1" ht="15" customHeight="1">
      <c r="B33" s="23" t="s">
        <v>94</v>
      </c>
      <c r="C33" s="31"/>
      <c r="D33" s="31"/>
      <c r="E33" s="31"/>
    </row>
    <row r="34" spans="2:5" s="45" customFormat="1" ht="15.75">
      <c r="B34" s="46" t="s">
        <v>8</v>
      </c>
      <c r="C34" s="34">
        <f>SUM(C29:C33)</f>
        <v>264</v>
      </c>
      <c r="D34" s="34">
        <f>SUM(D29:D33)</f>
        <v>300</v>
      </c>
      <c r="E34" s="34">
        <f>SUM(E29:E33)</f>
        <v>315</v>
      </c>
    </row>
    <row r="35" spans="2:5" s="45" customFormat="1" ht="21" customHeight="1">
      <c r="B35" s="23" t="s">
        <v>47</v>
      </c>
      <c r="C35" s="31"/>
      <c r="D35" s="31"/>
      <c r="E35" s="31"/>
    </row>
    <row r="36" spans="2:5" s="45" customFormat="1" ht="15" customHeight="1">
      <c r="B36" s="23" t="s">
        <v>35</v>
      </c>
      <c r="C36" s="31"/>
      <c r="D36" s="31"/>
      <c r="E36" s="31"/>
    </row>
    <row r="37" spans="2:5" s="45" customFormat="1" ht="15.75">
      <c r="B37" s="48" t="s">
        <v>36</v>
      </c>
      <c r="C37" s="31"/>
      <c r="D37" s="31"/>
      <c r="E37" s="31"/>
    </row>
    <row r="38" spans="2:5" s="45" customFormat="1" ht="15.75">
      <c r="B38" s="48" t="s">
        <v>37</v>
      </c>
      <c r="C38" s="31"/>
      <c r="D38" s="31"/>
      <c r="E38" s="31">
        <v>400</v>
      </c>
    </row>
    <row r="39" spans="2:5" s="45" customFormat="1" ht="18" customHeight="1">
      <c r="B39" s="48" t="s">
        <v>48</v>
      </c>
      <c r="C39" s="31"/>
      <c r="D39" s="31"/>
      <c r="E39" s="31"/>
    </row>
    <row r="40" spans="2:5" s="45" customFormat="1" ht="31.5">
      <c r="B40" s="48" t="s">
        <v>49</v>
      </c>
      <c r="C40" s="31"/>
      <c r="D40" s="31"/>
      <c r="E40" s="31"/>
    </row>
    <row r="41" spans="2:5" s="45" customFormat="1" ht="27" customHeight="1">
      <c r="B41" s="27" t="s">
        <v>40</v>
      </c>
      <c r="C41" s="31"/>
      <c r="D41" s="31"/>
      <c r="E41" s="31"/>
    </row>
    <row r="42" spans="2:5" s="45" customFormat="1" ht="15" customHeight="1">
      <c r="B42" s="49" t="s">
        <v>50</v>
      </c>
      <c r="C42" s="31"/>
      <c r="D42" s="31"/>
      <c r="E42" s="31"/>
    </row>
    <row r="43" spans="2:5" s="45" customFormat="1" ht="15" customHeight="1">
      <c r="B43" s="27" t="s">
        <v>42</v>
      </c>
      <c r="C43" s="31"/>
      <c r="D43" s="31"/>
      <c r="E43" s="31"/>
    </row>
    <row r="44" spans="2:5" s="45" customFormat="1" ht="15" customHeight="1">
      <c r="B44" s="27" t="s">
        <v>43</v>
      </c>
      <c r="C44" s="31"/>
      <c r="D44" s="31"/>
      <c r="E44" s="31"/>
    </row>
    <row r="45" spans="2:5" s="45" customFormat="1" ht="15" customHeight="1">
      <c r="B45" s="27" t="s">
        <v>51</v>
      </c>
      <c r="C45" s="31"/>
      <c r="D45" s="31"/>
      <c r="E45" s="31"/>
    </row>
    <row r="46" spans="2:5" s="45" customFormat="1" ht="15" customHeight="1">
      <c r="B46" s="27" t="s">
        <v>52</v>
      </c>
      <c r="C46" s="31"/>
      <c r="D46" s="31"/>
      <c r="E46" s="31"/>
    </row>
    <row r="47" spans="2:5" s="45" customFormat="1" ht="15" customHeight="1">
      <c r="B47" s="50" t="s">
        <v>53</v>
      </c>
      <c r="C47" s="31"/>
      <c r="D47" s="31"/>
      <c r="E47" s="31"/>
    </row>
    <row r="48" spans="2:5" s="45" customFormat="1" ht="15.75">
      <c r="B48" s="50" t="s">
        <v>54</v>
      </c>
      <c r="C48" s="31"/>
      <c r="D48" s="31"/>
      <c r="E48" s="31"/>
    </row>
    <row r="49" spans="2:5" s="45" customFormat="1" ht="15.75">
      <c r="B49" s="27" t="s">
        <v>55</v>
      </c>
      <c r="C49" s="31">
        <v>1200</v>
      </c>
      <c r="D49" s="31">
        <v>1200</v>
      </c>
      <c r="E49" s="31">
        <v>500</v>
      </c>
    </row>
    <row r="50" spans="2:5" s="45" customFormat="1" ht="15.75">
      <c r="B50" s="46" t="s">
        <v>9</v>
      </c>
      <c r="C50" s="34">
        <f>SUM(C35:C49)</f>
        <v>1200</v>
      </c>
      <c r="D50" s="34">
        <f>SUM(D35:D49)</f>
        <v>1200</v>
      </c>
      <c r="E50" s="34">
        <f>SUM(E35:E49)</f>
        <v>900</v>
      </c>
    </row>
    <row r="51" spans="2:5" s="44" customFormat="1" ht="15" customHeight="1">
      <c r="B51" s="46" t="s">
        <v>10</v>
      </c>
      <c r="C51" s="34">
        <f>C13+C34</f>
        <v>39112</v>
      </c>
      <c r="D51" s="34">
        <f>D13+D34</f>
        <v>38603</v>
      </c>
      <c r="E51" s="34">
        <f>E13+E34</f>
        <v>39938.850000000006</v>
      </c>
    </row>
    <row r="52" spans="2:5" s="44" customFormat="1" ht="15" customHeight="1">
      <c r="B52" s="46" t="s">
        <v>11</v>
      </c>
      <c r="C52" s="34">
        <f>C24+C50</f>
        <v>39112</v>
      </c>
      <c r="D52" s="34">
        <f>D24+D50</f>
        <v>38603.2</v>
      </c>
      <c r="E52" s="34">
        <f>E24+E50</f>
        <v>39939.01</v>
      </c>
    </row>
    <row r="53" spans="2:5" s="44" customFormat="1" ht="15" customHeight="1">
      <c r="B53" s="38"/>
      <c r="C53" s="38"/>
      <c r="D53" s="38"/>
      <c r="E53" s="38"/>
    </row>
  </sheetData>
  <mergeCells count="6">
    <mergeCell ref="B1:E1"/>
    <mergeCell ref="B2:E2"/>
    <mergeCell ref="B6:E6"/>
    <mergeCell ref="B28:E28"/>
    <mergeCell ref="D4:E4"/>
    <mergeCell ref="D26:F26"/>
  </mergeCells>
  <printOptions/>
  <pageMargins left="0.75" right="0.74" top="0.45" bottom="0.37" header="0.17" footer="0.28"/>
  <pageSetup horizontalDpi="600" verticalDpi="600" orientation="portrait" paperSize="9" scale="90" r:id="rId3"/>
  <headerFooter alignWithMargins="0">
    <oddHeader>&amp;R&amp;"Times New Roman,Félkövér"&amp;12 4. sz. melléklet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28">
      <selection activeCell="K30" sqref="K30"/>
    </sheetView>
  </sheetViews>
  <sheetFormatPr defaultColWidth="9.00390625" defaultRowHeight="12.75"/>
  <cols>
    <col min="1" max="1" width="37.75390625" style="52" customWidth="1"/>
    <col min="2" max="2" width="8.75390625" style="52" customWidth="1"/>
    <col min="3" max="3" width="7.375" style="52" customWidth="1"/>
    <col min="4" max="4" width="7.25390625" style="52" customWidth="1"/>
    <col min="5" max="5" width="7.625" style="52" customWidth="1"/>
    <col min="6" max="6" width="6.875" style="52" customWidth="1"/>
    <col min="7" max="7" width="7.125" style="52" customWidth="1"/>
    <col min="8" max="8" width="6.625" style="52" customWidth="1"/>
    <col min="9" max="11" width="7.375" style="52" customWidth="1"/>
    <col min="12" max="12" width="7.00390625" style="52" customWidth="1"/>
    <col min="13" max="13" width="6.875" style="52" customWidth="1"/>
    <col min="14" max="14" width="10.125" style="53" customWidth="1"/>
    <col min="15" max="16384" width="9.125" style="52" customWidth="1"/>
  </cols>
  <sheetData>
    <row r="1" spans="1:14" ht="12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9"/>
      <c r="M1" s="219"/>
      <c r="N1" s="219"/>
    </row>
    <row r="2" spans="1:15" ht="12.75">
      <c r="A2" s="221" t="s">
        <v>533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ht="12.75">
      <c r="A3" s="221" t="s">
        <v>534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51"/>
    </row>
    <row r="4" spans="1:14" ht="12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3:14" ht="12.75" customHeight="1">
      <c r="M5" s="220" t="s">
        <v>22</v>
      </c>
      <c r="N5" s="220"/>
    </row>
    <row r="6" spans="1:14" s="53" customFormat="1" ht="26.25" customHeight="1">
      <c r="A6" s="54" t="s">
        <v>0</v>
      </c>
      <c r="B6" s="54" t="s">
        <v>97</v>
      </c>
      <c r="C6" s="54" t="s">
        <v>98</v>
      </c>
      <c r="D6" s="54" t="s">
        <v>99</v>
      </c>
      <c r="E6" s="54" t="s">
        <v>100</v>
      </c>
      <c r="F6" s="54" t="s">
        <v>101</v>
      </c>
      <c r="G6" s="54" t="s">
        <v>102</v>
      </c>
      <c r="H6" s="54" t="s">
        <v>103</v>
      </c>
      <c r="I6" s="54" t="s">
        <v>104</v>
      </c>
      <c r="J6" s="54" t="s">
        <v>105</v>
      </c>
      <c r="K6" s="54" t="s">
        <v>106</v>
      </c>
      <c r="L6" s="54" t="s">
        <v>107</v>
      </c>
      <c r="M6" s="54" t="s">
        <v>108</v>
      </c>
      <c r="N6" s="54" t="s">
        <v>109</v>
      </c>
    </row>
    <row r="7" spans="1:14" s="57" customFormat="1" ht="18" customHeight="1">
      <c r="A7" s="55" t="s">
        <v>111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>
        <f>SUM(B7:M7)</f>
        <v>0</v>
      </c>
    </row>
    <row r="8" spans="1:14" s="60" customFormat="1" ht="12">
      <c r="A8" s="58" t="s">
        <v>18</v>
      </c>
      <c r="B8" s="59">
        <v>1848</v>
      </c>
      <c r="C8" s="59">
        <v>1848</v>
      </c>
      <c r="D8" s="59">
        <v>1636</v>
      </c>
      <c r="E8" s="59">
        <v>1540</v>
      </c>
      <c r="F8" s="59">
        <v>1650</v>
      </c>
      <c r="G8" s="59">
        <v>1748</v>
      </c>
      <c r="H8" s="59">
        <v>1548</v>
      </c>
      <c r="I8" s="59">
        <v>1848</v>
      </c>
      <c r="J8" s="59">
        <v>1658</v>
      </c>
      <c r="K8" s="59">
        <v>4250</v>
      </c>
      <c r="L8" s="59">
        <v>5282</v>
      </c>
      <c r="M8" s="59">
        <v>7522</v>
      </c>
      <c r="N8" s="56">
        <f>SUM(B8:M8)</f>
        <v>32378</v>
      </c>
    </row>
    <row r="9" spans="1:14" s="60" customFormat="1" ht="12">
      <c r="A9" s="58" t="s">
        <v>24</v>
      </c>
      <c r="B9" s="59"/>
      <c r="C9" s="59"/>
      <c r="D9" s="59">
        <v>126</v>
      </c>
      <c r="E9" s="59">
        <v>126</v>
      </c>
      <c r="F9" s="59">
        <v>126</v>
      </c>
      <c r="G9" s="59">
        <v>126</v>
      </c>
      <c r="H9" s="59">
        <v>126</v>
      </c>
      <c r="I9" s="59">
        <v>126</v>
      </c>
      <c r="J9" s="59">
        <v>126</v>
      </c>
      <c r="K9" s="59">
        <v>126</v>
      </c>
      <c r="L9" s="59">
        <v>126</v>
      </c>
      <c r="M9" s="59">
        <v>126</v>
      </c>
      <c r="N9" s="56">
        <f aca="true" t="shared" si="0" ref="N9:N31">SUM(B9:M9)</f>
        <v>1260</v>
      </c>
    </row>
    <row r="10" spans="1:14" s="60" customFormat="1" ht="12">
      <c r="A10" s="58" t="s">
        <v>25</v>
      </c>
      <c r="B10" s="59">
        <v>14</v>
      </c>
      <c r="C10" s="59">
        <v>2364</v>
      </c>
      <c r="D10" s="59">
        <v>14</v>
      </c>
      <c r="E10" s="59">
        <v>14</v>
      </c>
      <c r="F10" s="59">
        <v>14</v>
      </c>
      <c r="G10" s="59">
        <v>14</v>
      </c>
      <c r="H10" s="59">
        <v>14</v>
      </c>
      <c r="I10" s="59">
        <v>12</v>
      </c>
      <c r="J10" s="59">
        <v>14</v>
      </c>
      <c r="K10" s="59">
        <v>14</v>
      </c>
      <c r="L10" s="59">
        <v>14</v>
      </c>
      <c r="M10" s="59">
        <v>14</v>
      </c>
      <c r="N10" s="56">
        <f t="shared" si="0"/>
        <v>2516</v>
      </c>
    </row>
    <row r="11" spans="1:14" s="60" customFormat="1" ht="12">
      <c r="A11" s="61" t="s">
        <v>59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6">
        <f t="shared" si="0"/>
        <v>0</v>
      </c>
    </row>
    <row r="12" spans="1:14" s="60" customFormat="1" ht="12">
      <c r="A12" s="58" t="s">
        <v>60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>
        <v>2694</v>
      </c>
      <c r="M12" s="59"/>
      <c r="N12" s="56">
        <f t="shared" si="0"/>
        <v>2694</v>
      </c>
    </row>
    <row r="13" spans="1:14" s="60" customFormat="1" ht="25.5" customHeight="1">
      <c r="A13" s="58" t="s">
        <v>94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6">
        <f t="shared" si="0"/>
        <v>0</v>
      </c>
    </row>
    <row r="14" spans="1:14" s="60" customFormat="1" ht="12">
      <c r="A14" s="62" t="s">
        <v>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6">
        <f t="shared" si="0"/>
        <v>0</v>
      </c>
    </row>
    <row r="15" spans="1:14" s="60" customFormat="1" ht="12">
      <c r="A15" s="58" t="s">
        <v>23</v>
      </c>
      <c r="B15" s="59"/>
      <c r="C15" s="59"/>
      <c r="D15" s="59"/>
      <c r="E15" s="59"/>
      <c r="F15" s="59"/>
      <c r="G15" s="59"/>
      <c r="H15" s="59"/>
      <c r="I15" s="59"/>
      <c r="J15" s="59">
        <v>132</v>
      </c>
      <c r="K15" s="59"/>
      <c r="L15" s="59"/>
      <c r="M15" s="59">
        <v>132</v>
      </c>
      <c r="N15" s="56">
        <f t="shared" si="0"/>
        <v>264</v>
      </c>
    </row>
    <row r="16" spans="1:14" s="60" customFormat="1" ht="12">
      <c r="A16" s="58" t="s">
        <v>26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6">
        <f t="shared" si="0"/>
        <v>0</v>
      </c>
    </row>
    <row r="17" spans="1:14" s="60" customFormat="1" ht="12">
      <c r="A17" s="58" t="s">
        <v>27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6">
        <f t="shared" si="0"/>
        <v>0</v>
      </c>
    </row>
    <row r="18" spans="1:14" s="60" customFormat="1" ht="12">
      <c r="A18" s="58" t="s">
        <v>60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6">
        <f t="shared" si="0"/>
        <v>0</v>
      </c>
    </row>
    <row r="19" spans="1:14" s="60" customFormat="1" ht="12">
      <c r="A19" s="62" t="s">
        <v>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6">
        <f t="shared" si="0"/>
        <v>0</v>
      </c>
    </row>
    <row r="20" spans="1:14" s="57" customFormat="1" ht="20.25" customHeight="1">
      <c r="A20" s="63" t="s">
        <v>123</v>
      </c>
      <c r="B20" s="64">
        <f aca="true" t="shared" si="1" ref="B20:N20">SUM(B8:B19)</f>
        <v>1862</v>
      </c>
      <c r="C20" s="64">
        <f t="shared" si="1"/>
        <v>4212</v>
      </c>
      <c r="D20" s="64">
        <f t="shared" si="1"/>
        <v>1776</v>
      </c>
      <c r="E20" s="64">
        <f t="shared" si="1"/>
        <v>1680</v>
      </c>
      <c r="F20" s="64">
        <f t="shared" si="1"/>
        <v>1790</v>
      </c>
      <c r="G20" s="64">
        <f t="shared" si="1"/>
        <v>1888</v>
      </c>
      <c r="H20" s="64">
        <f t="shared" si="1"/>
        <v>1688</v>
      </c>
      <c r="I20" s="64">
        <f t="shared" si="1"/>
        <v>1986</v>
      </c>
      <c r="J20" s="64">
        <f t="shared" si="1"/>
        <v>1930</v>
      </c>
      <c r="K20" s="64">
        <f t="shared" si="1"/>
        <v>4390</v>
      </c>
      <c r="L20" s="64">
        <f t="shared" si="1"/>
        <v>8116</v>
      </c>
      <c r="M20" s="64">
        <f t="shared" si="1"/>
        <v>7794</v>
      </c>
      <c r="N20" s="65">
        <f t="shared" si="1"/>
        <v>39112</v>
      </c>
    </row>
    <row r="21" spans="1:14" s="57" customFormat="1" ht="18.75" customHeight="1">
      <c r="A21" s="55" t="s">
        <v>14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>
        <f t="shared" si="0"/>
        <v>0</v>
      </c>
    </row>
    <row r="22" spans="1:14" s="60" customFormat="1" ht="12">
      <c r="A22" s="66" t="s">
        <v>15</v>
      </c>
      <c r="B22" s="59">
        <v>726</v>
      </c>
      <c r="C22" s="59">
        <v>726</v>
      </c>
      <c r="D22" s="59">
        <v>726</v>
      </c>
      <c r="E22" s="59">
        <v>726</v>
      </c>
      <c r="F22" s="59">
        <v>726</v>
      </c>
      <c r="G22" s="59">
        <v>726</v>
      </c>
      <c r="H22" s="59">
        <v>726</v>
      </c>
      <c r="I22" s="59">
        <v>725</v>
      </c>
      <c r="J22" s="59">
        <v>725</v>
      </c>
      <c r="K22" s="59">
        <v>725</v>
      </c>
      <c r="L22" s="59">
        <v>725</v>
      </c>
      <c r="M22" s="59">
        <v>725</v>
      </c>
      <c r="N22" s="56">
        <f>SUM(B22:M22)</f>
        <v>8707</v>
      </c>
    </row>
    <row r="23" spans="1:14" s="60" customFormat="1" ht="12">
      <c r="A23" s="66" t="s">
        <v>16</v>
      </c>
      <c r="B23" s="59">
        <v>186</v>
      </c>
      <c r="C23" s="59">
        <v>186</v>
      </c>
      <c r="D23" s="59">
        <v>186</v>
      </c>
      <c r="E23" s="59">
        <v>186</v>
      </c>
      <c r="F23" s="59">
        <v>186</v>
      </c>
      <c r="G23" s="59">
        <v>186</v>
      </c>
      <c r="H23" s="59">
        <v>186</v>
      </c>
      <c r="I23" s="59">
        <v>186</v>
      </c>
      <c r="J23" s="59">
        <v>187</v>
      </c>
      <c r="K23" s="59">
        <v>187</v>
      </c>
      <c r="L23" s="59">
        <v>187</v>
      </c>
      <c r="M23" s="59">
        <v>187</v>
      </c>
      <c r="N23" s="56">
        <f>SUM(B23:M23)</f>
        <v>2236</v>
      </c>
    </row>
    <row r="24" spans="1:14" s="60" customFormat="1" ht="12">
      <c r="A24" s="66" t="s">
        <v>28</v>
      </c>
      <c r="B24" s="59">
        <v>75</v>
      </c>
      <c r="C24" s="59">
        <v>75</v>
      </c>
      <c r="D24" s="59">
        <v>125</v>
      </c>
      <c r="E24" s="59">
        <v>150</v>
      </c>
      <c r="F24" s="59">
        <v>175</v>
      </c>
      <c r="G24" s="59">
        <v>225</v>
      </c>
      <c r="H24" s="59">
        <v>275</v>
      </c>
      <c r="I24" s="59">
        <v>275</v>
      </c>
      <c r="J24" s="59">
        <v>200</v>
      </c>
      <c r="K24" s="59">
        <v>175</v>
      </c>
      <c r="L24" s="59">
        <v>175</v>
      </c>
      <c r="M24" s="59">
        <v>175</v>
      </c>
      <c r="N24" s="56">
        <f t="shared" si="0"/>
        <v>2100</v>
      </c>
    </row>
    <row r="25" spans="1:14" s="60" customFormat="1" ht="12">
      <c r="A25" s="66" t="s">
        <v>29</v>
      </c>
      <c r="B25" s="59">
        <v>52</v>
      </c>
      <c r="C25" s="59">
        <v>52</v>
      </c>
      <c r="D25" s="59">
        <v>52</v>
      </c>
      <c r="E25" s="59">
        <v>52</v>
      </c>
      <c r="F25" s="59">
        <v>51</v>
      </c>
      <c r="G25" s="59">
        <v>51</v>
      </c>
      <c r="H25" s="59">
        <v>51</v>
      </c>
      <c r="I25" s="59">
        <v>51</v>
      </c>
      <c r="J25" s="59">
        <v>52</v>
      </c>
      <c r="K25" s="59">
        <v>52</v>
      </c>
      <c r="L25" s="59">
        <v>52</v>
      </c>
      <c r="M25" s="59">
        <v>52</v>
      </c>
      <c r="N25" s="56">
        <f t="shared" si="0"/>
        <v>620</v>
      </c>
    </row>
    <row r="26" spans="1:14" s="60" customFormat="1" ht="12">
      <c r="A26" s="66" t="s">
        <v>56</v>
      </c>
      <c r="B26" s="59">
        <v>304</v>
      </c>
      <c r="C26" s="59">
        <v>304</v>
      </c>
      <c r="D26" s="59">
        <v>354</v>
      </c>
      <c r="E26" s="59">
        <v>404</v>
      </c>
      <c r="F26" s="59">
        <v>404</v>
      </c>
      <c r="G26" s="59">
        <v>404</v>
      </c>
      <c r="H26" s="59">
        <v>504</v>
      </c>
      <c r="I26" s="59">
        <v>504</v>
      </c>
      <c r="J26" s="59">
        <v>454</v>
      </c>
      <c r="K26" s="59">
        <v>404</v>
      </c>
      <c r="L26" s="59">
        <v>405</v>
      </c>
      <c r="M26" s="59">
        <v>405</v>
      </c>
      <c r="N26" s="56">
        <f t="shared" si="0"/>
        <v>4850</v>
      </c>
    </row>
    <row r="27" spans="1:14" s="60" customFormat="1" ht="12">
      <c r="A27" s="67" t="s">
        <v>30</v>
      </c>
      <c r="B27" s="59"/>
      <c r="C27" s="59"/>
      <c r="D27" s="59">
        <v>25</v>
      </c>
      <c r="E27" s="59">
        <v>25</v>
      </c>
      <c r="F27" s="59"/>
      <c r="G27" s="59"/>
      <c r="H27" s="59"/>
      <c r="I27" s="59"/>
      <c r="J27" s="59"/>
      <c r="K27" s="59"/>
      <c r="L27" s="59"/>
      <c r="M27" s="59"/>
      <c r="N27" s="56">
        <f t="shared" si="0"/>
        <v>50</v>
      </c>
    </row>
    <row r="28" spans="1:14" s="60" customFormat="1" ht="12">
      <c r="A28" s="67" t="s">
        <v>31</v>
      </c>
      <c r="B28" s="59">
        <v>95</v>
      </c>
      <c r="C28" s="59">
        <v>135</v>
      </c>
      <c r="D28" s="59">
        <v>145</v>
      </c>
      <c r="E28" s="59">
        <v>177</v>
      </c>
      <c r="F28" s="59">
        <v>185</v>
      </c>
      <c r="G28" s="59">
        <v>210</v>
      </c>
      <c r="H28" s="59">
        <v>177</v>
      </c>
      <c r="I28" s="59">
        <v>168</v>
      </c>
      <c r="J28" s="59">
        <v>187</v>
      </c>
      <c r="K28" s="59">
        <v>188</v>
      </c>
      <c r="L28" s="59">
        <v>221</v>
      </c>
      <c r="M28" s="59">
        <v>187</v>
      </c>
      <c r="N28" s="56">
        <f t="shared" si="0"/>
        <v>2075</v>
      </c>
    </row>
    <row r="29" spans="1:14" s="60" customFormat="1" ht="12">
      <c r="A29" s="67" t="s">
        <v>32</v>
      </c>
      <c r="B29" s="59">
        <v>559</v>
      </c>
      <c r="C29" s="59">
        <v>859</v>
      </c>
      <c r="D29" s="59">
        <v>859</v>
      </c>
      <c r="E29" s="59">
        <v>859</v>
      </c>
      <c r="F29" s="59">
        <v>859</v>
      </c>
      <c r="G29" s="59">
        <v>859</v>
      </c>
      <c r="H29" s="59">
        <v>859</v>
      </c>
      <c r="I29" s="59">
        <v>858</v>
      </c>
      <c r="J29" s="59">
        <v>1158</v>
      </c>
      <c r="K29" s="59">
        <v>858</v>
      </c>
      <c r="L29" s="59">
        <v>858</v>
      </c>
      <c r="M29" s="59">
        <v>859</v>
      </c>
      <c r="N29" s="56">
        <f t="shared" si="0"/>
        <v>10304</v>
      </c>
    </row>
    <row r="30" spans="1:14" s="60" customFormat="1" ht="12">
      <c r="A30" s="66" t="s">
        <v>33</v>
      </c>
      <c r="B30" s="59">
        <v>566</v>
      </c>
      <c r="C30" s="59">
        <v>566</v>
      </c>
      <c r="D30" s="59">
        <v>586</v>
      </c>
      <c r="E30" s="59">
        <v>616</v>
      </c>
      <c r="F30" s="59">
        <v>616</v>
      </c>
      <c r="G30" s="59">
        <v>616</v>
      </c>
      <c r="H30" s="59">
        <v>666</v>
      </c>
      <c r="I30" s="59">
        <v>616</v>
      </c>
      <c r="J30" s="59">
        <v>426</v>
      </c>
      <c r="K30" s="59">
        <v>565</v>
      </c>
      <c r="L30" s="59">
        <v>565</v>
      </c>
      <c r="M30" s="59">
        <v>566</v>
      </c>
      <c r="N30" s="56">
        <f t="shared" si="0"/>
        <v>6970</v>
      </c>
    </row>
    <row r="31" spans="1:14" s="60" customFormat="1" ht="12">
      <c r="A31" s="66" t="s">
        <v>55</v>
      </c>
      <c r="B31" s="59">
        <v>100</v>
      </c>
      <c r="C31" s="59">
        <v>100</v>
      </c>
      <c r="D31" s="59">
        <v>100</v>
      </c>
      <c r="E31" s="59">
        <v>100</v>
      </c>
      <c r="F31" s="59">
        <v>100</v>
      </c>
      <c r="G31" s="59">
        <v>100</v>
      </c>
      <c r="H31" s="59">
        <v>100</v>
      </c>
      <c r="I31" s="59">
        <v>100</v>
      </c>
      <c r="J31" s="59">
        <v>100</v>
      </c>
      <c r="K31" s="59">
        <v>100</v>
      </c>
      <c r="L31" s="59">
        <v>100</v>
      </c>
      <c r="M31" s="59">
        <v>100</v>
      </c>
      <c r="N31" s="56">
        <f t="shared" si="0"/>
        <v>1200</v>
      </c>
    </row>
    <row r="32" spans="1:14" s="60" customFormat="1" ht="12">
      <c r="A32" s="62" t="s">
        <v>6</v>
      </c>
      <c r="B32" s="72">
        <f>B22+B23+B24+B25+B26+B27+B28+B29+B30+B31</f>
        <v>2663</v>
      </c>
      <c r="C32" s="72">
        <f aca="true" t="shared" si="2" ref="C32:M32">C22+C23+C24+C25+C26+C27+C28+C29+C30+C31</f>
        <v>3003</v>
      </c>
      <c r="D32" s="72">
        <f t="shared" si="2"/>
        <v>3158</v>
      </c>
      <c r="E32" s="72">
        <f t="shared" si="2"/>
        <v>3295</v>
      </c>
      <c r="F32" s="72">
        <f t="shared" si="2"/>
        <v>3302</v>
      </c>
      <c r="G32" s="72">
        <f t="shared" si="2"/>
        <v>3377</v>
      </c>
      <c r="H32" s="72">
        <f t="shared" si="2"/>
        <v>3544</v>
      </c>
      <c r="I32" s="72">
        <f t="shared" si="2"/>
        <v>3483</v>
      </c>
      <c r="J32" s="72">
        <f t="shared" si="2"/>
        <v>3489</v>
      </c>
      <c r="K32" s="72">
        <f t="shared" si="2"/>
        <v>3254</v>
      </c>
      <c r="L32" s="72">
        <f t="shared" si="2"/>
        <v>3288</v>
      </c>
      <c r="M32" s="72">
        <f t="shared" si="2"/>
        <v>3256</v>
      </c>
      <c r="N32" s="72">
        <f>N22+N23+N24+N25+N26+N27+N28+N29+N30+N31</f>
        <v>39112</v>
      </c>
    </row>
    <row r="33" spans="1:14" s="60" customFormat="1" ht="12">
      <c r="A33" s="58" t="s">
        <v>47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6"/>
    </row>
    <row r="34" spans="1:14" s="60" customFormat="1" ht="12">
      <c r="A34" s="58" t="s">
        <v>35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6"/>
    </row>
    <row r="35" spans="1:14" s="60" customFormat="1" ht="12">
      <c r="A35" s="68" t="s">
        <v>36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6"/>
    </row>
    <row r="36" spans="1:14" s="60" customFormat="1" ht="12">
      <c r="A36" s="68" t="s">
        <v>37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6"/>
    </row>
    <row r="37" spans="1:14" s="60" customFormat="1" ht="12">
      <c r="A37" s="68" t="s">
        <v>48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6"/>
    </row>
    <row r="38" spans="1:14" s="60" customFormat="1" ht="24">
      <c r="A38" s="68" t="s">
        <v>49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6"/>
    </row>
    <row r="39" spans="1:14" s="60" customFormat="1" ht="24">
      <c r="A39" s="61" t="s">
        <v>40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6"/>
    </row>
    <row r="40" spans="1:14" s="60" customFormat="1" ht="12">
      <c r="A40" s="69" t="s">
        <v>50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6"/>
    </row>
    <row r="41" spans="1:14" s="60" customFormat="1" ht="12">
      <c r="A41" s="61" t="s">
        <v>42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6"/>
    </row>
    <row r="42" spans="1:14" s="60" customFormat="1" ht="12">
      <c r="A42" s="61" t="s">
        <v>43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6"/>
    </row>
    <row r="43" spans="1:14" s="60" customFormat="1" ht="12">
      <c r="A43" s="61" t="s">
        <v>51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6"/>
    </row>
    <row r="44" spans="1:14" s="60" customFormat="1" ht="12">
      <c r="A44" s="61" t="s">
        <v>52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6"/>
    </row>
    <row r="45" spans="1:14" s="60" customFormat="1" ht="12">
      <c r="A45" s="70" t="s">
        <v>53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6"/>
    </row>
    <row r="46" spans="1:14" s="60" customFormat="1" ht="12">
      <c r="A46" s="70" t="s">
        <v>54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6"/>
    </row>
    <row r="47" spans="1:14" s="60" customFormat="1" ht="12">
      <c r="A47" s="62" t="s">
        <v>9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6"/>
    </row>
    <row r="48" spans="1:14" s="60" customFormat="1" ht="12">
      <c r="A48" s="71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6"/>
    </row>
    <row r="49" spans="1:14" s="57" customFormat="1" ht="20.25" customHeight="1">
      <c r="A49" s="63" t="s">
        <v>128</v>
      </c>
      <c r="B49" s="65">
        <f>B32+B47</f>
        <v>2663</v>
      </c>
      <c r="C49" s="65">
        <f aca="true" t="shared" si="3" ref="C49:N49">C32+C47</f>
        <v>3003</v>
      </c>
      <c r="D49" s="65">
        <f t="shared" si="3"/>
        <v>3158</v>
      </c>
      <c r="E49" s="65">
        <f t="shared" si="3"/>
        <v>3295</v>
      </c>
      <c r="F49" s="65">
        <f t="shared" si="3"/>
        <v>3302</v>
      </c>
      <c r="G49" s="65">
        <f t="shared" si="3"/>
        <v>3377</v>
      </c>
      <c r="H49" s="65">
        <f t="shared" si="3"/>
        <v>3544</v>
      </c>
      <c r="I49" s="65">
        <f t="shared" si="3"/>
        <v>3483</v>
      </c>
      <c r="J49" s="65">
        <f t="shared" si="3"/>
        <v>3489</v>
      </c>
      <c r="K49" s="65">
        <f t="shared" si="3"/>
        <v>3254</v>
      </c>
      <c r="L49" s="65">
        <f t="shared" si="3"/>
        <v>3288</v>
      </c>
      <c r="M49" s="65">
        <f t="shared" si="3"/>
        <v>3256</v>
      </c>
      <c r="N49" s="65">
        <f t="shared" si="3"/>
        <v>39112</v>
      </c>
    </row>
  </sheetData>
  <mergeCells count="6">
    <mergeCell ref="A1:K1"/>
    <mergeCell ref="L1:N1"/>
    <mergeCell ref="A4:N4"/>
    <mergeCell ref="M5:N5"/>
    <mergeCell ref="A2:O2"/>
    <mergeCell ref="A3:N3"/>
  </mergeCells>
  <printOptions/>
  <pageMargins left="0.31" right="0.36" top="0.4" bottom="0.18" header="0.17" footer="0.16"/>
  <pageSetup horizontalDpi="600" verticalDpi="600" orientation="landscape" paperSize="9" scale="85" r:id="rId3"/>
  <headerFooter alignWithMargins="0">
    <oddHeader>&amp;R&amp;"Times New Roman,Félkövér"&amp;12 5. sz. melléklet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O38"/>
  <sheetViews>
    <sheetView workbookViewId="0" topLeftCell="A1">
      <selection activeCell="E12" sqref="E12"/>
    </sheetView>
  </sheetViews>
  <sheetFormatPr defaultColWidth="9.00390625" defaultRowHeight="12.75"/>
  <cols>
    <col min="1" max="1" width="1.12109375" style="73" customWidth="1"/>
    <col min="2" max="2" width="31.25390625" style="73" customWidth="1"/>
    <col min="3" max="3" width="9.375" style="73" customWidth="1"/>
    <col min="4" max="4" width="11.75390625" style="73" customWidth="1"/>
    <col min="5" max="5" width="9.625" style="73" customWidth="1"/>
    <col min="6" max="6" width="9.875" style="73" customWidth="1"/>
    <col min="7" max="7" width="9.125" style="73" customWidth="1"/>
    <col min="8" max="8" width="2.75390625" style="73" customWidth="1"/>
    <col min="9" max="9" width="0.12890625" style="73" customWidth="1"/>
    <col min="10" max="16384" width="9.125" style="73" customWidth="1"/>
  </cols>
  <sheetData>
    <row r="2" spans="2:6" ht="15.75">
      <c r="B2" s="222" t="s">
        <v>532</v>
      </c>
      <c r="C2" s="222"/>
      <c r="D2" s="222"/>
      <c r="E2" s="222"/>
      <c r="F2" s="222"/>
    </row>
    <row r="3" spans="2:6" ht="15.75">
      <c r="B3" s="222" t="s">
        <v>145</v>
      </c>
      <c r="C3" s="222"/>
      <c r="D3" s="222"/>
      <c r="E3" s="222"/>
      <c r="F3" s="222"/>
    </row>
    <row r="4" spans="2:6" ht="15.75">
      <c r="B4" s="74"/>
      <c r="C4" s="74"/>
      <c r="D4" s="74"/>
      <c r="E4" s="74"/>
      <c r="F4" s="74"/>
    </row>
    <row r="5" spans="2:8" ht="16.5" thickBot="1">
      <c r="B5" s="75"/>
      <c r="C5" s="75"/>
      <c r="D5" s="75"/>
      <c r="E5" s="75"/>
      <c r="F5" s="75"/>
      <c r="G5" s="241" t="s">
        <v>22</v>
      </c>
      <c r="H5" s="241"/>
    </row>
    <row r="6" spans="2:9" ht="13.5" thickBot="1">
      <c r="B6" s="76" t="s">
        <v>0</v>
      </c>
      <c r="C6" s="76" t="s">
        <v>129</v>
      </c>
      <c r="D6" s="77"/>
      <c r="E6" s="223" t="s">
        <v>130</v>
      </c>
      <c r="F6" s="224"/>
      <c r="G6" s="224"/>
      <c r="H6" s="224"/>
      <c r="I6" s="225"/>
    </row>
    <row r="7" spans="1:9" ht="13.5" thickBot="1">
      <c r="A7" s="78"/>
      <c r="B7" s="79" t="s">
        <v>131</v>
      </c>
      <c r="C7" s="80"/>
      <c r="D7" s="81" t="s">
        <v>132</v>
      </c>
      <c r="E7" s="81" t="s">
        <v>133</v>
      </c>
      <c r="F7" s="81" t="s">
        <v>134</v>
      </c>
      <c r="G7" s="223" t="s">
        <v>135</v>
      </c>
      <c r="H7" s="224"/>
      <c r="I7" s="225"/>
    </row>
    <row r="8" spans="1:9" ht="13.5" thickBot="1">
      <c r="A8" s="78"/>
      <c r="B8" s="82" t="s">
        <v>146</v>
      </c>
      <c r="C8" s="83">
        <v>1</v>
      </c>
      <c r="D8" s="83">
        <v>1250</v>
      </c>
      <c r="E8" s="83">
        <v>1300</v>
      </c>
      <c r="F8" s="83">
        <v>1350</v>
      </c>
      <c r="G8" s="226">
        <v>1400</v>
      </c>
      <c r="H8" s="227"/>
      <c r="I8" s="228"/>
    </row>
    <row r="9" spans="1:9" ht="27.75" customHeight="1" thickBot="1">
      <c r="A9" s="78"/>
      <c r="B9" s="82" t="s">
        <v>136</v>
      </c>
      <c r="C9" s="83">
        <v>2</v>
      </c>
      <c r="D9" s="83">
        <v>0</v>
      </c>
      <c r="E9" s="83">
        <v>0</v>
      </c>
      <c r="F9" s="83">
        <v>0</v>
      </c>
      <c r="G9" s="226">
        <v>0</v>
      </c>
      <c r="H9" s="227"/>
      <c r="I9" s="228"/>
    </row>
    <row r="10" spans="1:9" ht="13.5" thickBot="1">
      <c r="A10" s="78"/>
      <c r="B10" s="82" t="s">
        <v>137</v>
      </c>
      <c r="C10" s="83">
        <v>3</v>
      </c>
      <c r="D10" s="83">
        <v>10</v>
      </c>
      <c r="E10" s="83">
        <v>10</v>
      </c>
      <c r="F10" s="83">
        <v>10</v>
      </c>
      <c r="G10" s="226">
        <v>10</v>
      </c>
      <c r="H10" s="227"/>
      <c r="I10" s="228"/>
    </row>
    <row r="11" spans="1:9" ht="51.75" customHeight="1" thickBot="1">
      <c r="A11" s="78"/>
      <c r="B11" s="82" t="s">
        <v>138</v>
      </c>
      <c r="C11" s="83">
        <v>4</v>
      </c>
      <c r="D11" s="83">
        <v>2350</v>
      </c>
      <c r="E11" s="83">
        <v>1500</v>
      </c>
      <c r="F11" s="83">
        <v>0</v>
      </c>
      <c r="G11" s="226">
        <v>0</v>
      </c>
      <c r="H11" s="227"/>
      <c r="I11" s="228"/>
    </row>
    <row r="12" spans="1:9" ht="27" thickBot="1">
      <c r="A12" s="78"/>
      <c r="B12" s="79" t="s">
        <v>139</v>
      </c>
      <c r="C12" s="83">
        <v>5</v>
      </c>
      <c r="D12" s="84">
        <f>D8+D9+D10+D11</f>
        <v>3610</v>
      </c>
      <c r="E12" s="84">
        <f>E8+E9+E10+E11</f>
        <v>2810</v>
      </c>
      <c r="F12" s="84">
        <f>F8+F9+F10+F11</f>
        <v>1360</v>
      </c>
      <c r="G12" s="229">
        <f>G8+G9+G10+G11</f>
        <v>1410</v>
      </c>
      <c r="H12" s="230"/>
      <c r="I12" s="85"/>
    </row>
    <row r="13" spans="1:9" ht="16.5" thickBot="1">
      <c r="A13" s="78"/>
      <c r="B13" s="79" t="s">
        <v>140</v>
      </c>
      <c r="C13" s="83">
        <v>6</v>
      </c>
      <c r="D13" s="84">
        <f>D12*0.5</f>
        <v>1805</v>
      </c>
      <c r="E13" s="84">
        <f>E12*0.5</f>
        <v>1405</v>
      </c>
      <c r="F13" s="84">
        <f>F12*0.5</f>
        <v>680</v>
      </c>
      <c r="G13" s="229">
        <f>G12/2</f>
        <v>705</v>
      </c>
      <c r="H13" s="231"/>
      <c r="I13" s="85"/>
    </row>
    <row r="14" spans="1:9" ht="39.75" thickBot="1">
      <c r="A14" s="78"/>
      <c r="B14" s="82" t="s">
        <v>141</v>
      </c>
      <c r="C14" s="83">
        <v>7</v>
      </c>
      <c r="D14" s="84">
        <f>D15+D16</f>
        <v>1200</v>
      </c>
      <c r="E14" s="84">
        <f>E15+E16</f>
        <v>1200</v>
      </c>
      <c r="F14" s="84">
        <f>F15+F16</f>
        <v>500</v>
      </c>
      <c r="G14" s="229">
        <f>G15+G16</f>
        <v>0</v>
      </c>
      <c r="H14" s="230"/>
      <c r="I14" s="85"/>
    </row>
    <row r="15" spans="1:9" ht="26.25" thickBot="1">
      <c r="A15" s="78"/>
      <c r="B15" s="82" t="s">
        <v>142</v>
      </c>
      <c r="C15" s="83">
        <v>8</v>
      </c>
      <c r="D15" s="83">
        <v>1200</v>
      </c>
      <c r="E15" s="83">
        <v>1200</v>
      </c>
      <c r="F15" s="83">
        <v>500</v>
      </c>
      <c r="G15" s="232">
        <v>0</v>
      </c>
      <c r="H15" s="233"/>
      <c r="I15" s="234"/>
    </row>
    <row r="16" spans="2:9" ht="26.25" thickBot="1">
      <c r="B16" s="82" t="s">
        <v>143</v>
      </c>
      <c r="C16" s="83">
        <v>9</v>
      </c>
      <c r="D16" s="83">
        <v>0</v>
      </c>
      <c r="E16" s="83">
        <v>0</v>
      </c>
      <c r="F16" s="83">
        <v>0</v>
      </c>
      <c r="G16" s="226">
        <v>0</v>
      </c>
      <c r="H16" s="227"/>
      <c r="I16" s="228"/>
    </row>
    <row r="17" spans="2:9" ht="27" thickBot="1">
      <c r="B17" s="79" t="s">
        <v>144</v>
      </c>
      <c r="C17" s="83">
        <v>10</v>
      </c>
      <c r="D17" s="84">
        <f>D13-D14</f>
        <v>605</v>
      </c>
      <c r="E17" s="84">
        <f>E13-E14</f>
        <v>205</v>
      </c>
      <c r="F17" s="84">
        <f>F13-F14</f>
        <v>180</v>
      </c>
      <c r="G17" s="229">
        <f>G13-G14</f>
        <v>705</v>
      </c>
      <c r="H17" s="230"/>
      <c r="I17" s="85"/>
    </row>
    <row r="21" ht="12.75">
      <c r="F21" s="86"/>
    </row>
    <row r="23" spans="7:14" ht="25.5" customHeight="1">
      <c r="G23" s="235"/>
      <c r="H23" s="235"/>
      <c r="I23" s="235"/>
      <c r="J23" s="235"/>
      <c r="K23" s="235"/>
      <c r="L23" s="235"/>
      <c r="M23" s="236"/>
      <c r="N23" s="236"/>
    </row>
    <row r="24" spans="7:14" ht="25.5" customHeight="1">
      <c r="G24" s="235"/>
      <c r="H24" s="235"/>
      <c r="I24" s="235"/>
      <c r="J24" s="235"/>
      <c r="K24" s="235"/>
      <c r="L24" s="235"/>
      <c r="M24" s="236"/>
      <c r="N24" s="236"/>
    </row>
    <row r="25" spans="7:14" ht="15.75">
      <c r="G25" s="87"/>
      <c r="H25" s="87"/>
      <c r="I25" s="87"/>
      <c r="J25" s="87"/>
      <c r="K25" s="87"/>
      <c r="L25" s="88"/>
      <c r="M25" s="238"/>
      <c r="N25" s="238"/>
    </row>
    <row r="26" spans="7:15" ht="38.25" customHeight="1">
      <c r="G26" s="90"/>
      <c r="H26" s="90"/>
      <c r="I26" s="91"/>
      <c r="J26" s="239"/>
      <c r="K26" s="239"/>
      <c r="L26" s="239"/>
      <c r="M26" s="239"/>
      <c r="N26" s="239"/>
      <c r="O26" s="78"/>
    </row>
    <row r="27" spans="7:15" ht="12.75">
      <c r="G27" s="91"/>
      <c r="H27" s="92"/>
      <c r="I27" s="90"/>
      <c r="J27" s="90"/>
      <c r="K27" s="90"/>
      <c r="L27" s="239"/>
      <c r="M27" s="239"/>
      <c r="N27" s="239"/>
      <c r="O27" s="78"/>
    </row>
    <row r="28" spans="7:15" ht="12.75">
      <c r="G28" s="93"/>
      <c r="H28" s="94"/>
      <c r="I28" s="94"/>
      <c r="J28" s="94"/>
      <c r="K28" s="94"/>
      <c r="L28" s="237"/>
      <c r="M28" s="237"/>
      <c r="N28" s="237"/>
      <c r="O28" s="78"/>
    </row>
    <row r="29" spans="7:15" ht="12.75">
      <c r="G29" s="93"/>
      <c r="H29" s="94"/>
      <c r="I29" s="94"/>
      <c r="J29" s="94"/>
      <c r="K29" s="94"/>
      <c r="L29" s="237"/>
      <c r="M29" s="237"/>
      <c r="N29" s="237"/>
      <c r="O29" s="78"/>
    </row>
    <row r="30" spans="7:15" ht="12.75">
      <c r="G30" s="93"/>
      <c r="H30" s="94"/>
      <c r="I30" s="94"/>
      <c r="J30" s="94"/>
      <c r="K30" s="94"/>
      <c r="L30" s="237"/>
      <c r="M30" s="237"/>
      <c r="N30" s="237"/>
      <c r="O30" s="78"/>
    </row>
    <row r="31" spans="7:15" ht="12.75">
      <c r="G31" s="93"/>
      <c r="H31" s="94"/>
      <c r="I31" s="94"/>
      <c r="J31" s="94"/>
      <c r="K31" s="94"/>
      <c r="L31" s="237"/>
      <c r="M31" s="237"/>
      <c r="N31" s="237"/>
      <c r="O31" s="78"/>
    </row>
    <row r="32" spans="7:15" ht="15.75">
      <c r="G32" s="91"/>
      <c r="H32" s="94"/>
      <c r="I32" s="95"/>
      <c r="J32" s="95"/>
      <c r="K32" s="95"/>
      <c r="L32" s="240"/>
      <c r="M32" s="240"/>
      <c r="N32" s="89"/>
      <c r="O32" s="78"/>
    </row>
    <row r="33" spans="7:15" ht="15.75">
      <c r="G33" s="91"/>
      <c r="H33" s="94"/>
      <c r="I33" s="95"/>
      <c r="J33" s="95"/>
      <c r="K33" s="95"/>
      <c r="L33" s="240"/>
      <c r="M33" s="240"/>
      <c r="N33" s="89"/>
      <c r="O33" s="78"/>
    </row>
    <row r="34" spans="7:15" ht="15.75">
      <c r="G34" s="93"/>
      <c r="H34" s="94"/>
      <c r="I34" s="95"/>
      <c r="J34" s="95"/>
      <c r="K34" s="95"/>
      <c r="L34" s="240"/>
      <c r="M34" s="240"/>
      <c r="N34" s="89"/>
      <c r="O34" s="78"/>
    </row>
    <row r="35" spans="7:15" ht="12.75">
      <c r="G35" s="93"/>
      <c r="H35" s="94"/>
      <c r="I35" s="94"/>
      <c r="J35" s="94"/>
      <c r="K35" s="94"/>
      <c r="L35" s="237"/>
      <c r="M35" s="237"/>
      <c r="N35" s="237"/>
      <c r="O35" s="78"/>
    </row>
    <row r="36" spans="7:15" ht="12.75">
      <c r="G36" s="93"/>
      <c r="H36" s="94"/>
      <c r="I36" s="94"/>
      <c r="J36" s="94"/>
      <c r="K36" s="94"/>
      <c r="L36" s="237"/>
      <c r="M36" s="237"/>
      <c r="N36" s="237"/>
      <c r="O36" s="78"/>
    </row>
    <row r="37" spans="7:15" ht="15.75">
      <c r="G37" s="91"/>
      <c r="H37" s="94"/>
      <c r="I37" s="95"/>
      <c r="J37" s="95"/>
      <c r="K37" s="95"/>
      <c r="L37" s="240"/>
      <c r="M37" s="240"/>
      <c r="N37" s="89"/>
      <c r="O37" s="78"/>
    </row>
    <row r="38" spans="7:15" ht="12.75">
      <c r="G38" s="78"/>
      <c r="H38" s="78"/>
      <c r="I38" s="78"/>
      <c r="J38" s="78"/>
      <c r="K38" s="78"/>
      <c r="L38" s="78"/>
      <c r="M38" s="78"/>
      <c r="N38" s="78"/>
      <c r="O38" s="78"/>
    </row>
  </sheetData>
  <mergeCells count="32">
    <mergeCell ref="L35:N35"/>
    <mergeCell ref="L36:N36"/>
    <mergeCell ref="L37:M37"/>
    <mergeCell ref="G5:H5"/>
    <mergeCell ref="L31:N31"/>
    <mergeCell ref="L32:M32"/>
    <mergeCell ref="L33:M33"/>
    <mergeCell ref="L34:M34"/>
    <mergeCell ref="L27:N27"/>
    <mergeCell ref="L28:N28"/>
    <mergeCell ref="L29:N29"/>
    <mergeCell ref="L30:N30"/>
    <mergeCell ref="G24:L24"/>
    <mergeCell ref="M24:N24"/>
    <mergeCell ref="M25:N25"/>
    <mergeCell ref="J26:N26"/>
    <mergeCell ref="G16:I16"/>
    <mergeCell ref="G17:H17"/>
    <mergeCell ref="G23:L23"/>
    <mergeCell ref="M23:N23"/>
    <mergeCell ref="G12:H12"/>
    <mergeCell ref="G13:H13"/>
    <mergeCell ref="G14:H14"/>
    <mergeCell ref="G15:I15"/>
    <mergeCell ref="G8:I8"/>
    <mergeCell ref="G9:I9"/>
    <mergeCell ref="G10:I10"/>
    <mergeCell ref="G11:I11"/>
    <mergeCell ref="B2:F2"/>
    <mergeCell ref="B3:F3"/>
    <mergeCell ref="E6:I6"/>
    <mergeCell ref="G7:I7"/>
  </mergeCells>
  <printOptions/>
  <pageMargins left="0.75" right="0.75" top="0.52" bottom="1" header="0.27" footer="0.5"/>
  <pageSetup horizontalDpi="600" verticalDpi="600" orientation="portrait" paperSize="9" r:id="rId1"/>
  <headerFooter alignWithMargins="0">
    <oddHeader>&amp;R&amp;"Times New Roman,Félkövér"&amp;12 6.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I26"/>
  <sheetViews>
    <sheetView workbookViewId="0" topLeftCell="A1">
      <selection activeCell="C5" sqref="C5"/>
    </sheetView>
  </sheetViews>
  <sheetFormatPr defaultColWidth="9.00390625" defaultRowHeight="12.75"/>
  <cols>
    <col min="1" max="1" width="2.125" style="120" customWidth="1"/>
    <col min="2" max="2" width="5.625" style="121" customWidth="1"/>
    <col min="3" max="3" width="37.00390625" style="120" customWidth="1"/>
    <col min="4" max="4" width="17.125" style="120" customWidth="1"/>
    <col min="5" max="5" width="15.25390625" style="120" customWidth="1"/>
    <col min="6" max="16384" width="9.125" style="120" customWidth="1"/>
  </cols>
  <sheetData>
    <row r="1" spans="5:7" ht="13.5" customHeight="1">
      <c r="E1" s="242"/>
      <c r="F1" s="242"/>
      <c r="G1" s="122"/>
    </row>
    <row r="2" spans="2:9" ht="13.5" customHeight="1">
      <c r="B2" s="222" t="s">
        <v>532</v>
      </c>
      <c r="C2" s="222"/>
      <c r="D2" s="222"/>
      <c r="E2" s="222"/>
      <c r="F2" s="222"/>
      <c r="G2" s="123"/>
      <c r="H2" s="123"/>
      <c r="I2" s="123"/>
    </row>
    <row r="3" spans="2:5" ht="13.5" customHeight="1">
      <c r="B3" s="243" t="s">
        <v>518</v>
      </c>
      <c r="C3" s="243"/>
      <c r="D3" s="243"/>
      <c r="E3" s="243"/>
    </row>
    <row r="4" spans="2:5" ht="14.25" customHeight="1">
      <c r="B4" s="244" t="s">
        <v>509</v>
      </c>
      <c r="C4" s="244"/>
      <c r="D4" s="244"/>
      <c r="E4" s="244"/>
    </row>
    <row r="5" s="124" customFormat="1" ht="15.75" thickBot="1">
      <c r="E5" s="143" t="s">
        <v>22</v>
      </c>
    </row>
    <row r="6" spans="2:5" s="125" customFormat="1" ht="48" customHeight="1" thickBot="1">
      <c r="B6" s="126" t="s">
        <v>96</v>
      </c>
      <c r="C6" s="127" t="s">
        <v>510</v>
      </c>
      <c r="D6" s="127" t="s">
        <v>511</v>
      </c>
      <c r="E6" s="128" t="s">
        <v>512</v>
      </c>
    </row>
    <row r="7" spans="2:5" s="125" customFormat="1" ht="18" customHeight="1" thickBot="1">
      <c r="B7" s="126">
        <v>1</v>
      </c>
      <c r="C7" s="129">
        <v>2</v>
      </c>
      <c r="D7" s="129">
        <v>3</v>
      </c>
      <c r="E7" s="130">
        <v>4</v>
      </c>
    </row>
    <row r="8" spans="2:5" ht="12.75">
      <c r="B8" s="131" t="s">
        <v>110</v>
      </c>
      <c r="C8" s="132" t="s">
        <v>513</v>
      </c>
      <c r="D8" s="133"/>
      <c r="E8" s="134"/>
    </row>
    <row r="9" spans="2:5" ht="12.75">
      <c r="B9" s="135" t="s">
        <v>112</v>
      </c>
      <c r="C9" s="132" t="s">
        <v>514</v>
      </c>
      <c r="D9" s="136"/>
      <c r="E9" s="137"/>
    </row>
    <row r="10" spans="2:5" ht="12.75">
      <c r="B10" s="135" t="s">
        <v>113</v>
      </c>
      <c r="C10" s="138"/>
      <c r="D10" s="136"/>
      <c r="E10" s="137"/>
    </row>
    <row r="11" spans="2:5" ht="12.75">
      <c r="B11" s="135" t="s">
        <v>114</v>
      </c>
      <c r="C11" s="138"/>
      <c r="D11" s="136"/>
      <c r="E11" s="137"/>
    </row>
    <row r="12" spans="2:5" ht="12.75">
      <c r="B12" s="135" t="s">
        <v>115</v>
      </c>
      <c r="C12" s="138"/>
      <c r="D12" s="136"/>
      <c r="E12" s="137"/>
    </row>
    <row r="13" spans="2:5" ht="12.75">
      <c r="B13" s="135" t="s">
        <v>116</v>
      </c>
      <c r="C13" s="138"/>
      <c r="D13" s="136"/>
      <c r="E13" s="137"/>
    </row>
    <row r="14" spans="2:5" ht="12.75">
      <c r="B14" s="135" t="s">
        <v>117</v>
      </c>
      <c r="C14" s="138"/>
      <c r="D14" s="136"/>
      <c r="E14" s="137"/>
    </row>
    <row r="15" spans="2:5" ht="12.75">
      <c r="B15" s="135" t="s">
        <v>118</v>
      </c>
      <c r="C15" s="138"/>
      <c r="D15" s="136"/>
      <c r="E15" s="137"/>
    </row>
    <row r="16" spans="2:5" ht="12.75">
      <c r="B16" s="135" t="s">
        <v>119</v>
      </c>
      <c r="C16" s="138"/>
      <c r="D16" s="136"/>
      <c r="E16" s="137"/>
    </row>
    <row r="17" spans="2:5" ht="12.75">
      <c r="B17" s="135" t="s">
        <v>120</v>
      </c>
      <c r="C17" s="138"/>
      <c r="D17" s="136"/>
      <c r="E17" s="137"/>
    </row>
    <row r="18" spans="2:5" ht="12.75">
      <c r="B18" s="135" t="s">
        <v>121</v>
      </c>
      <c r="C18" s="138"/>
      <c r="D18" s="136"/>
      <c r="E18" s="137"/>
    </row>
    <row r="19" spans="2:5" ht="12.75">
      <c r="B19" s="135" t="s">
        <v>122</v>
      </c>
      <c r="C19" s="138"/>
      <c r="D19" s="136"/>
      <c r="E19" s="137"/>
    </row>
    <row r="20" spans="2:5" ht="12.75">
      <c r="B20" s="135" t="s">
        <v>515</v>
      </c>
      <c r="C20" s="138"/>
      <c r="D20" s="136"/>
      <c r="E20" s="137"/>
    </row>
    <row r="21" spans="2:5" ht="12.75">
      <c r="B21" s="135" t="s">
        <v>516</v>
      </c>
      <c r="C21" s="138"/>
      <c r="D21" s="136"/>
      <c r="E21" s="137"/>
    </row>
    <row r="22" spans="2:5" ht="12.75">
      <c r="B22" s="135" t="s">
        <v>517</v>
      </c>
      <c r="C22" s="138"/>
      <c r="D22" s="136"/>
      <c r="E22" s="137"/>
    </row>
    <row r="23" spans="2:5" ht="12.75">
      <c r="B23" s="135" t="s">
        <v>124</v>
      </c>
      <c r="C23" s="138"/>
      <c r="D23" s="136"/>
      <c r="E23" s="137"/>
    </row>
    <row r="24" spans="2:5" ht="12.75">
      <c r="B24" s="135" t="s">
        <v>125</v>
      </c>
      <c r="C24" s="138"/>
      <c r="D24" s="136"/>
      <c r="E24" s="137"/>
    </row>
    <row r="25" spans="2:5" ht="12.75">
      <c r="B25" s="135" t="s">
        <v>126</v>
      </c>
      <c r="C25" s="138"/>
      <c r="D25" s="136"/>
      <c r="E25" s="137"/>
    </row>
    <row r="26" spans="2:5" ht="18" customHeight="1" thickBot="1">
      <c r="B26" s="139" t="s">
        <v>127</v>
      </c>
      <c r="C26" s="140" t="s">
        <v>109</v>
      </c>
      <c r="D26" s="141">
        <v>0</v>
      </c>
      <c r="E26" s="142">
        <v>0</v>
      </c>
    </row>
  </sheetData>
  <mergeCells count="4">
    <mergeCell ref="E1:F1"/>
    <mergeCell ref="B2:F2"/>
    <mergeCell ref="B3:E3"/>
    <mergeCell ref="B4:E4"/>
  </mergeCells>
  <printOptions/>
  <pageMargins left="0.75" right="0.75" top="0.7" bottom="1" header="0.34" footer="0.5"/>
  <pageSetup horizontalDpi="600" verticalDpi="600" orientation="portrait" paperSize="9" r:id="rId1"/>
  <headerFooter alignWithMargins="0">
    <oddHeader>&amp;R&amp;"Times New Roman,Félkövér"&amp;12 7. 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C7" sqref="C7"/>
    </sheetView>
  </sheetViews>
  <sheetFormatPr defaultColWidth="9.00390625" defaultRowHeight="12.75"/>
  <cols>
    <col min="1" max="1" width="1.875" style="1" customWidth="1"/>
    <col min="2" max="2" width="35.25390625" style="1" customWidth="1"/>
    <col min="3" max="3" width="14.25390625" style="1" customWidth="1"/>
    <col min="4" max="4" width="18.75390625" style="1" customWidth="1"/>
    <col min="5" max="5" width="14.625" style="1" customWidth="1"/>
    <col min="6" max="16384" width="9.125" style="1" customWidth="1"/>
  </cols>
  <sheetData>
    <row r="1" spans="1:15" ht="12.75">
      <c r="A1" s="246" t="s">
        <v>535</v>
      </c>
      <c r="B1" s="246"/>
      <c r="C1" s="246"/>
      <c r="D1" s="246"/>
      <c r="E1" s="246"/>
      <c r="F1" s="246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12.75">
      <c r="A2" s="246" t="s">
        <v>497</v>
      </c>
      <c r="B2" s="246"/>
      <c r="C2" s="246"/>
      <c r="D2" s="246"/>
      <c r="E2" s="246"/>
      <c r="F2" s="246"/>
      <c r="G2" s="110"/>
      <c r="H2" s="110"/>
      <c r="I2" s="110"/>
      <c r="J2" s="110"/>
      <c r="K2" s="110"/>
      <c r="L2" s="110"/>
      <c r="M2" s="110"/>
      <c r="N2" s="110"/>
      <c r="O2" s="110"/>
    </row>
    <row r="3" spans="4:6" ht="12.75">
      <c r="D3" s="245" t="s">
        <v>22</v>
      </c>
      <c r="E3" s="245"/>
      <c r="F3" s="112"/>
    </row>
    <row r="4" spans="5:6" ht="12.75">
      <c r="E4" s="109"/>
      <c r="F4" s="109"/>
    </row>
    <row r="5" spans="2:5" ht="12.75">
      <c r="B5" s="9" t="s">
        <v>0</v>
      </c>
      <c r="C5" s="4" t="s">
        <v>19</v>
      </c>
      <c r="D5" s="5" t="s">
        <v>20</v>
      </c>
      <c r="E5" s="5" t="s">
        <v>21</v>
      </c>
    </row>
    <row r="6" spans="2:5" ht="12.75">
      <c r="B6" s="6" t="s">
        <v>47</v>
      </c>
      <c r="C6" s="10">
        <v>0</v>
      </c>
      <c r="D6" s="10">
        <v>838</v>
      </c>
      <c r="E6" s="10">
        <v>0</v>
      </c>
    </row>
    <row r="7" spans="2:5" ht="12.75">
      <c r="B7" s="6" t="s">
        <v>35</v>
      </c>
      <c r="C7" s="10">
        <v>5628</v>
      </c>
      <c r="D7" s="10">
        <v>35932</v>
      </c>
      <c r="E7" s="10"/>
    </row>
    <row r="8" spans="2:5" ht="12.75">
      <c r="B8" s="11" t="s">
        <v>36</v>
      </c>
      <c r="C8" s="7"/>
      <c r="D8" s="7">
        <v>1858</v>
      </c>
      <c r="E8" s="7"/>
    </row>
    <row r="9" spans="2:5" ht="25.5">
      <c r="B9" s="11" t="s">
        <v>37</v>
      </c>
      <c r="C9" s="7">
        <v>1732</v>
      </c>
      <c r="D9" s="7">
        <v>812</v>
      </c>
      <c r="E9" s="7"/>
    </row>
    <row r="10" spans="2:5" ht="12.75">
      <c r="B10" s="11" t="s">
        <v>48</v>
      </c>
      <c r="C10" s="7"/>
      <c r="D10" s="7"/>
      <c r="E10" s="7"/>
    </row>
    <row r="11" spans="2:5" ht="25.5">
      <c r="B11" s="11" t="s">
        <v>49</v>
      </c>
      <c r="C11" s="7"/>
      <c r="D11" s="7"/>
      <c r="E11" s="7"/>
    </row>
    <row r="12" spans="2:5" ht="25.5">
      <c r="B12" s="8" t="s">
        <v>40</v>
      </c>
      <c r="C12" s="10">
        <v>1903</v>
      </c>
      <c r="D12" s="10">
        <v>10649</v>
      </c>
      <c r="E12" s="10"/>
    </row>
    <row r="13" spans="2:5" ht="12.75">
      <c r="B13" s="12" t="s">
        <v>50</v>
      </c>
      <c r="C13" s="13">
        <f>C6+C7+C8+C9+C10+C11+C12</f>
        <v>9263</v>
      </c>
      <c r="D13" s="13">
        <f>D6+D7+D8+D9+D10+D11+D12</f>
        <v>50089</v>
      </c>
      <c r="E13" s="13">
        <f>E6+E7+E8+E9+E10+E11+E12</f>
        <v>0</v>
      </c>
    </row>
    <row r="14" spans="2:5" ht="12.75">
      <c r="B14" s="8" t="s">
        <v>42</v>
      </c>
      <c r="C14" s="10"/>
      <c r="D14" s="10"/>
      <c r="E14" s="10"/>
    </row>
    <row r="15" spans="2:5" ht="12.75">
      <c r="B15" s="8" t="s">
        <v>43</v>
      </c>
      <c r="C15" s="10"/>
      <c r="D15" s="10"/>
      <c r="E15" s="10"/>
    </row>
    <row r="16" spans="2:5" ht="12.75">
      <c r="B16" s="8" t="s">
        <v>51</v>
      </c>
      <c r="C16" s="10"/>
      <c r="D16" s="10"/>
      <c r="E16" s="10"/>
    </row>
    <row r="17" spans="2:5" ht="25.5">
      <c r="B17" s="8" t="s">
        <v>52</v>
      </c>
      <c r="C17" s="10"/>
      <c r="D17" s="10"/>
      <c r="E17" s="10"/>
    </row>
    <row r="18" spans="2:5" ht="12.75">
      <c r="B18" s="14" t="s">
        <v>53</v>
      </c>
      <c r="C18" s="13">
        <f>C14+C15+C16+C17</f>
        <v>0</v>
      </c>
      <c r="D18" s="13">
        <f>D14+D15+D16+D17</f>
        <v>0</v>
      </c>
      <c r="E18" s="13">
        <f>E14+E15+E16+E17</f>
        <v>0</v>
      </c>
    </row>
    <row r="19" spans="2:5" ht="12.75">
      <c r="B19" s="107" t="s">
        <v>54</v>
      </c>
      <c r="C19" s="108">
        <v>1161</v>
      </c>
      <c r="D19" s="108">
        <v>45552</v>
      </c>
      <c r="E19" s="108">
        <v>0</v>
      </c>
    </row>
    <row r="20" spans="2:5" ht="12.75">
      <c r="B20" s="111" t="s">
        <v>498</v>
      </c>
      <c r="C20" s="113">
        <f>C13+C18+C19</f>
        <v>10424</v>
      </c>
      <c r="D20" s="113">
        <f>D13+D18+D19</f>
        <v>95641</v>
      </c>
      <c r="E20" s="113">
        <f>E13+E18+E19</f>
        <v>0</v>
      </c>
    </row>
  </sheetData>
  <mergeCells count="3">
    <mergeCell ref="D3:E3"/>
    <mergeCell ref="A1:F1"/>
    <mergeCell ref="A2:F2"/>
  </mergeCells>
  <printOptions/>
  <pageMargins left="0.75" right="0.42" top="0.56" bottom="1" header="0.24" footer="0.5"/>
  <pageSetup horizontalDpi="600" verticalDpi="600" orientation="portrait" paperSize="9" r:id="rId3"/>
  <headerFooter alignWithMargins="0">
    <oddHeader>&amp;R&amp;"Times New Roman,Félkövér"&amp;12 8. sz. melléklet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BalatinczK</cp:lastModifiedBy>
  <cp:lastPrinted>2014-02-05T08:17:09Z</cp:lastPrinted>
  <dcterms:created xsi:type="dcterms:W3CDTF">1997-01-17T14:02:09Z</dcterms:created>
  <dcterms:modified xsi:type="dcterms:W3CDTF">2014-02-10T08:16:39Z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