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Regöly Önkormányzat\2019\4. 2019. 05. 23\3. napirend - 2018. évi zárszámadás\"/>
    </mc:Choice>
  </mc:AlternateContent>
  <xr:revisionPtr revIDLastSave="0" documentId="13_ncr:1_{6BA923C6-58A9-4D3E-8E66-67D637C03050}" xr6:coauthVersionLast="43" xr6:coauthVersionMax="43" xr10:uidLastSave="{00000000-0000-0000-0000-000000000000}"/>
  <bookViews>
    <workbookView xWindow="-120" yWindow="-120" windowWidth="29040" windowHeight="15840" firstSheet="11" activeTab="14" xr2:uid="{859496E7-ADD4-48B7-B687-C6CF4A915CD8}"/>
  </bookViews>
  <sheets>
    <sheet name="1.sz.mell. Működési mérleg" sheetId="1" r:id="rId1"/>
    <sheet name="2.sz.mell Felhalm. mérleg" sheetId="2" r:id="rId2"/>
    <sheet name="3.sz.mell. Összevont mérleg" sheetId="3" r:id="rId3"/>
    <sheet name="4.sz.mell. Vagyonmérleg" sheetId="4" r:id="rId4"/>
    <sheet name="5.sz.mell. Pénzeszközök" sheetId="5" r:id="rId5"/>
    <sheet name="6.sz.mell. Maradvány kimutatás" sheetId="6" r:id="rId6"/>
    <sheet name="7.sz.mell. Eredménykimutatás" sheetId="7" r:id="rId7"/>
    <sheet name="8.sz.mell. KÖH Műk.bev.kiad." sheetId="8" r:id="rId8"/>
    <sheet name="9.sz.mell. KÖH Felhalm.bev.kiad" sheetId="9" r:id="rId9"/>
    <sheet name="10.sz.mell. KÖH Összevont.mérl " sheetId="10" r:id="rId10"/>
    <sheet name="11.sz.mell. KÖH Vagyonmérleg" sheetId="11" r:id="rId11"/>
    <sheet name="12.sz.mell. KÖH Pénzeszközök" sheetId="12" r:id="rId12"/>
    <sheet name="13.sz.mell. KÖH Maradványkimut." sheetId="13" r:id="rId13"/>
    <sheet name="14.sz.mell. KÖH Eredménykimut." sheetId="14" r:id="rId14"/>
    <sheet name="15.sz.mell.EU Pályázatok" sheetId="15" r:id="rId15"/>
  </sheets>
  <definedNames>
    <definedName name="_xlnm.Print_Area" localSheetId="0">'1.sz.mell. Működési mérleg'!$A$1:$I$26</definedName>
    <definedName name="_xlnm.Print_Area" localSheetId="9">'10.sz.mell. KÖH Összevont.mérl '!$A$1:$E$153</definedName>
    <definedName name="_xlnm.Print_Area" localSheetId="2">'3.sz.mell. Összevont mérleg'!$A$1:$E$152</definedName>
    <definedName name="_xlnm.Print_Area" localSheetId="4">'5.sz.mell. Pénzeszközök'!$A$1:$N$37</definedName>
    <definedName name="_xlnm.Print_Area" localSheetId="5">'6.sz.mell. Maradvány kimutatás'!$A$1:$C$26</definedName>
    <definedName name="_xlnm.Print_Area" localSheetId="6">'7.sz.mell. Eredménykimutatás'!$A$1:$E$47</definedName>
    <definedName name="_xlnm.Print_Area" localSheetId="7">'8.sz.mell. KÖH Műk.bev.kiad.'!$A$1:$I$26</definedName>
    <definedName name="_xlnm.Print_Area" localSheetId="8">'9.sz.mell. KÖH Felhalm.bev.kiad'!$A$1:$I$30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6" i="15" l="1"/>
  <c r="K16" i="15"/>
  <c r="K26" i="15" s="1"/>
  <c r="J16" i="15"/>
  <c r="I16" i="15"/>
  <c r="H16" i="15"/>
  <c r="G16" i="15"/>
  <c r="G26" i="15" s="1"/>
  <c r="F16" i="15"/>
  <c r="E16" i="15"/>
  <c r="D16" i="15"/>
  <c r="C16" i="15"/>
  <c r="K7" i="15"/>
  <c r="J7" i="15"/>
  <c r="I7" i="15"/>
  <c r="H7" i="15"/>
  <c r="H26" i="15" s="1"/>
  <c r="G7" i="15"/>
  <c r="F7" i="15"/>
  <c r="E7" i="15"/>
  <c r="E26" i="15" s="1"/>
  <c r="C7" i="15"/>
  <c r="C41" i="14" l="1"/>
  <c r="E40" i="14"/>
  <c r="E41" i="14" s="1"/>
  <c r="D40" i="14"/>
  <c r="C40" i="14"/>
  <c r="D35" i="14"/>
  <c r="E27" i="14"/>
  <c r="D27" i="14"/>
  <c r="C27" i="14"/>
  <c r="E23" i="14"/>
  <c r="D23" i="14"/>
  <c r="C23" i="14"/>
  <c r="E18" i="14"/>
  <c r="D18" i="14"/>
  <c r="C18" i="14"/>
  <c r="E10" i="14"/>
  <c r="E30" i="14" s="1"/>
  <c r="D10" i="14"/>
  <c r="C10" i="14"/>
  <c r="E42" i="14" l="1"/>
  <c r="C30" i="14"/>
  <c r="C42" i="14" s="1"/>
  <c r="D41" i="14"/>
  <c r="D30" i="14"/>
  <c r="D42" i="14" s="1"/>
  <c r="C25" i="13" l="1"/>
  <c r="C12" i="13"/>
  <c r="C9" i="13"/>
  <c r="C13" i="13" s="1"/>
  <c r="C21" i="13" l="1"/>
  <c r="C23" i="13"/>
  <c r="M35" i="12" l="1"/>
  <c r="L35" i="12"/>
  <c r="K35" i="12"/>
  <c r="J35" i="12"/>
  <c r="I35" i="12"/>
  <c r="H35" i="12"/>
  <c r="G35" i="12"/>
  <c r="F35" i="12"/>
  <c r="E35" i="12"/>
  <c r="D35" i="12"/>
  <c r="C35" i="12"/>
  <c r="B35" i="12"/>
  <c r="N34" i="12"/>
  <c r="N33" i="12"/>
  <c r="N32" i="12"/>
  <c r="N31" i="12"/>
  <c r="N30" i="12"/>
  <c r="N29" i="12"/>
  <c r="N28" i="12"/>
  <c r="N27" i="12"/>
  <c r="N35" i="12" s="1"/>
  <c r="N26" i="12"/>
  <c r="N25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N16" i="12" s="1"/>
  <c r="N37" i="12" s="1"/>
  <c r="N15" i="12"/>
  <c r="N14" i="12"/>
  <c r="N13" i="12"/>
  <c r="N12" i="12"/>
  <c r="N11" i="12"/>
  <c r="N10" i="12"/>
  <c r="N9" i="12"/>
  <c r="N8" i="12"/>
  <c r="N7" i="12"/>
  <c r="D158" i="11" l="1"/>
  <c r="E158" i="11" s="1"/>
  <c r="E156" i="11"/>
  <c r="E154" i="11"/>
  <c r="E103" i="11"/>
  <c r="D103" i="11"/>
  <c r="C103" i="11"/>
  <c r="C158" i="11" s="1"/>
  <c r="E102" i="11"/>
  <c r="E101" i="11"/>
  <c r="E100" i="11"/>
  <c r="D94" i="11"/>
  <c r="C94" i="11"/>
  <c r="C89" i="11"/>
  <c r="D88" i="11"/>
  <c r="D61" i="11"/>
  <c r="D89" i="11" s="1"/>
  <c r="C61" i="11"/>
  <c r="D47" i="11"/>
  <c r="E47" i="11" s="1"/>
  <c r="C47" i="11"/>
  <c r="C95" i="11" s="1"/>
  <c r="E43" i="11"/>
  <c r="D95" i="11" l="1"/>
  <c r="E95" i="11" s="1"/>
  <c r="E89" i="11"/>
  <c r="E134" i="10" l="1"/>
  <c r="E144" i="10" s="1"/>
  <c r="D134" i="10"/>
  <c r="D144" i="10" s="1"/>
  <c r="C134" i="10"/>
  <c r="C144" i="10" s="1"/>
  <c r="E121" i="10"/>
  <c r="D121" i="10"/>
  <c r="C121" i="10"/>
  <c r="E107" i="10"/>
  <c r="D107" i="10"/>
  <c r="C107" i="10"/>
  <c r="E91" i="10"/>
  <c r="D91" i="10"/>
  <c r="C91" i="10"/>
  <c r="E74" i="10"/>
  <c r="D74" i="10"/>
  <c r="C74" i="10"/>
  <c r="E71" i="10"/>
  <c r="D71" i="10"/>
  <c r="C71" i="10"/>
  <c r="E56" i="10"/>
  <c r="D56" i="10"/>
  <c r="C56" i="10"/>
  <c r="E51" i="10"/>
  <c r="E45" i="10" s="1"/>
  <c r="D45" i="10"/>
  <c r="C45" i="10"/>
  <c r="E34" i="10"/>
  <c r="D34" i="10"/>
  <c r="C34" i="10"/>
  <c r="E27" i="10"/>
  <c r="D27" i="10"/>
  <c r="C27" i="10"/>
  <c r="E20" i="10"/>
  <c r="D20" i="10"/>
  <c r="C20" i="10"/>
  <c r="E13" i="10"/>
  <c r="D13" i="10"/>
  <c r="C13" i="10"/>
  <c r="E6" i="10"/>
  <c r="D6" i="10"/>
  <c r="C6" i="10"/>
  <c r="H28" i="9"/>
  <c r="E28" i="9"/>
  <c r="C28" i="9"/>
  <c r="E27" i="9"/>
  <c r="D27" i="9"/>
  <c r="C27" i="9"/>
  <c r="I14" i="9"/>
  <c r="I28" i="9" s="1"/>
  <c r="H14" i="9"/>
  <c r="G14" i="9"/>
  <c r="G28" i="9" s="1"/>
  <c r="E14" i="9"/>
  <c r="D14" i="9"/>
  <c r="D28" i="9" s="1"/>
  <c r="C14" i="9"/>
  <c r="I22" i="8"/>
  <c r="H22" i="8"/>
  <c r="G22" i="8"/>
  <c r="C22" i="8"/>
  <c r="C19" i="8"/>
  <c r="E14" i="8"/>
  <c r="E22" i="8" s="1"/>
  <c r="D14" i="8"/>
  <c r="D22" i="8" s="1"/>
  <c r="I13" i="8"/>
  <c r="I23" i="8" s="1"/>
  <c r="H13" i="8"/>
  <c r="H23" i="8" s="1"/>
  <c r="G13" i="8"/>
  <c r="G23" i="8" s="1"/>
  <c r="E13" i="8"/>
  <c r="E23" i="8" s="1"/>
  <c r="D13" i="8"/>
  <c r="D23" i="8" s="1"/>
  <c r="C13" i="8"/>
  <c r="C23" i="8" s="1"/>
  <c r="E45" i="7"/>
  <c r="E43" i="7"/>
  <c r="D43" i="7"/>
  <c r="D45" i="7" s="1"/>
  <c r="C43" i="7"/>
  <c r="C45" i="7" s="1"/>
  <c r="D38" i="7"/>
  <c r="E33" i="7"/>
  <c r="E39" i="7" s="1"/>
  <c r="D33" i="7"/>
  <c r="D39" i="7" s="1"/>
  <c r="C33" i="7"/>
  <c r="C39" i="7" s="1"/>
  <c r="E25" i="7"/>
  <c r="D25" i="7"/>
  <c r="C25" i="7"/>
  <c r="E21" i="7"/>
  <c r="C21" i="7"/>
  <c r="D17" i="7"/>
  <c r="D21" i="7" s="1"/>
  <c r="E16" i="7"/>
  <c r="D16" i="7"/>
  <c r="C16" i="7"/>
  <c r="E12" i="7"/>
  <c r="E28" i="7" s="1"/>
  <c r="E40" i="7" s="1"/>
  <c r="E46" i="7" s="1"/>
  <c r="C12" i="7"/>
  <c r="E9" i="7"/>
  <c r="D9" i="7"/>
  <c r="C9" i="7"/>
  <c r="C28" i="7" s="1"/>
  <c r="C40" i="7" s="1"/>
  <c r="C46" i="7" s="1"/>
  <c r="C124" i="10" l="1"/>
  <c r="C145" i="10" s="1"/>
  <c r="D61" i="10"/>
  <c r="C85" i="10"/>
  <c r="C153" i="10" s="1"/>
  <c r="E124" i="10"/>
  <c r="E145" i="10" s="1"/>
  <c r="C61" i="10"/>
  <c r="C152" i="10" s="1"/>
  <c r="D85" i="10"/>
  <c r="E85" i="10"/>
  <c r="E153" i="10" s="1"/>
  <c r="D124" i="10"/>
  <c r="D145" i="10" s="1"/>
  <c r="E61" i="10"/>
  <c r="D28" i="7"/>
  <c r="D40" i="7" s="1"/>
  <c r="D46" i="7" s="1"/>
  <c r="C86" i="10" l="1"/>
  <c r="D86" i="10"/>
  <c r="E86" i="10"/>
  <c r="E152" i="10"/>
  <c r="C13" i="6"/>
  <c r="C10" i="6"/>
  <c r="C14" i="6" s="1"/>
  <c r="C24" i="6" l="1"/>
  <c r="C22" i="6"/>
  <c r="M37" i="5" l="1"/>
  <c r="L37" i="5"/>
  <c r="K37" i="5"/>
  <c r="J37" i="5"/>
  <c r="I37" i="5"/>
  <c r="H37" i="5"/>
  <c r="G37" i="5"/>
  <c r="F37" i="5"/>
  <c r="E37" i="5"/>
  <c r="D37" i="5"/>
  <c r="C37" i="5"/>
  <c r="B37" i="5"/>
  <c r="N36" i="5"/>
  <c r="N35" i="5"/>
  <c r="N34" i="5"/>
  <c r="N33" i="5"/>
  <c r="N32" i="5"/>
  <c r="N31" i="5"/>
  <c r="N30" i="5"/>
  <c r="N29" i="5"/>
  <c r="N28" i="5"/>
  <c r="N27" i="5"/>
  <c r="N26" i="5"/>
  <c r="N37" i="5" s="1"/>
  <c r="M17" i="5"/>
  <c r="L17" i="5"/>
  <c r="K17" i="5"/>
  <c r="J17" i="5"/>
  <c r="I17" i="5"/>
  <c r="H17" i="5"/>
  <c r="G17" i="5"/>
  <c r="F17" i="5"/>
  <c r="E17" i="5"/>
  <c r="D17" i="5"/>
  <c r="C17" i="5"/>
  <c r="B17" i="5"/>
  <c r="N17" i="5" s="1"/>
  <c r="N16" i="5"/>
  <c r="N15" i="5"/>
  <c r="N14" i="5"/>
  <c r="N13" i="5"/>
  <c r="N12" i="5"/>
  <c r="N11" i="5"/>
  <c r="N10" i="5"/>
  <c r="N9" i="5"/>
  <c r="N8" i="5"/>
  <c r="N7" i="5"/>
  <c r="E109" i="4" l="1"/>
  <c r="E107" i="4"/>
  <c r="D95" i="4"/>
  <c r="E95" i="4" s="1"/>
  <c r="C95" i="4"/>
  <c r="C108" i="4" s="1"/>
  <c r="D82" i="4"/>
  <c r="E82" i="4" s="1"/>
  <c r="C82" i="4"/>
  <c r="C110" i="4" s="1"/>
  <c r="E81" i="4"/>
  <c r="E79" i="4"/>
  <c r="E78" i="4"/>
  <c r="E77" i="4"/>
  <c r="E76" i="4"/>
  <c r="E63" i="4"/>
  <c r="E61" i="4"/>
  <c r="D61" i="4"/>
  <c r="D64" i="4" s="1"/>
  <c r="C61" i="4"/>
  <c r="C64" i="4" s="1"/>
  <c r="E60" i="4"/>
  <c r="E55" i="4"/>
  <c r="D52" i="4"/>
  <c r="C52" i="4"/>
  <c r="E52" i="4" s="1"/>
  <c r="E50" i="4"/>
  <c r="E49" i="4"/>
  <c r="D46" i="4"/>
  <c r="E46" i="4" s="1"/>
  <c r="E48" i="4" s="1"/>
  <c r="E44" i="4"/>
  <c r="D43" i="4"/>
  <c r="D67" i="4" s="1"/>
  <c r="C43" i="4"/>
  <c r="C67" i="4" s="1"/>
  <c r="E40" i="4"/>
  <c r="E39" i="4"/>
  <c r="E34" i="4"/>
  <c r="E9" i="4"/>
  <c r="E8" i="4"/>
  <c r="D108" i="4" l="1"/>
  <c r="E67" i="4"/>
  <c r="E64" i="4"/>
  <c r="E43" i="4"/>
  <c r="E108" i="4" l="1"/>
  <c r="D110" i="4"/>
  <c r="E110" i="4" s="1"/>
  <c r="E133" i="3" l="1"/>
  <c r="E143" i="3" s="1"/>
  <c r="D133" i="3"/>
  <c r="D143" i="3" s="1"/>
  <c r="C133" i="3"/>
  <c r="C143" i="3" s="1"/>
  <c r="E120" i="3"/>
  <c r="D120" i="3"/>
  <c r="C120" i="3"/>
  <c r="E106" i="3"/>
  <c r="D106" i="3"/>
  <c r="C106" i="3"/>
  <c r="E90" i="3"/>
  <c r="D90" i="3"/>
  <c r="C90" i="3"/>
  <c r="E73" i="3"/>
  <c r="D73" i="3"/>
  <c r="C73" i="3"/>
  <c r="E70" i="3"/>
  <c r="D70" i="3"/>
  <c r="C70" i="3"/>
  <c r="E55" i="3"/>
  <c r="D55" i="3"/>
  <c r="C55" i="3"/>
  <c r="E50" i="3"/>
  <c r="E44" i="3"/>
  <c r="D44" i="3"/>
  <c r="C44" i="3"/>
  <c r="E33" i="3"/>
  <c r="D33" i="3"/>
  <c r="C33" i="3"/>
  <c r="C27" i="3"/>
  <c r="C26" i="3" s="1"/>
  <c r="E26" i="3"/>
  <c r="D26" i="3"/>
  <c r="E19" i="3"/>
  <c r="D19" i="3"/>
  <c r="C19" i="3"/>
  <c r="E12" i="3"/>
  <c r="D12" i="3"/>
  <c r="C12" i="3"/>
  <c r="E5" i="3"/>
  <c r="D5" i="3"/>
  <c r="C5" i="3"/>
  <c r="G28" i="2"/>
  <c r="E28" i="2"/>
  <c r="E27" i="2"/>
  <c r="D27" i="2"/>
  <c r="C15" i="2"/>
  <c r="C27" i="2" s="1"/>
  <c r="I14" i="2"/>
  <c r="I28" i="2" s="1"/>
  <c r="H14" i="2"/>
  <c r="H28" i="2" s="1"/>
  <c r="G14" i="2"/>
  <c r="E14" i="2"/>
  <c r="D14" i="2"/>
  <c r="D28" i="2" s="1"/>
  <c r="D29" i="2" s="1"/>
  <c r="C14" i="2"/>
  <c r="I23" i="1"/>
  <c r="H23" i="1"/>
  <c r="G23" i="1"/>
  <c r="C20" i="1"/>
  <c r="E15" i="1"/>
  <c r="E23" i="1" s="1"/>
  <c r="D15" i="1"/>
  <c r="D23" i="1" s="1"/>
  <c r="C15" i="1"/>
  <c r="C23" i="1" s="1"/>
  <c r="I14" i="1"/>
  <c r="I24" i="1" s="1"/>
  <c r="H14" i="1"/>
  <c r="H24" i="1" s="1"/>
  <c r="G14" i="1"/>
  <c r="G24" i="1" s="1"/>
  <c r="E14" i="1"/>
  <c r="D14" i="1"/>
  <c r="C14" i="1"/>
  <c r="C24" i="1" s="1"/>
  <c r="C123" i="3" l="1"/>
  <c r="C84" i="3"/>
  <c r="C152" i="3" s="1"/>
  <c r="E123" i="3"/>
  <c r="E144" i="3" s="1"/>
  <c r="E84" i="3"/>
  <c r="E152" i="3" s="1"/>
  <c r="C60" i="3"/>
  <c r="C151" i="3" s="1"/>
  <c r="D84" i="3"/>
  <c r="D60" i="3"/>
  <c r="D85" i="3" s="1"/>
  <c r="E60" i="3"/>
  <c r="E151" i="3" s="1"/>
  <c r="D123" i="3"/>
  <c r="D144" i="3" s="1"/>
  <c r="C144" i="3"/>
  <c r="E29" i="2"/>
  <c r="C28" i="2"/>
  <c r="D24" i="1"/>
  <c r="H25" i="1" s="1"/>
  <c r="E24" i="1"/>
  <c r="E85" i="3" l="1"/>
  <c r="C85" i="3"/>
</calcChain>
</file>

<file path=xl/sharedStrings.xml><?xml version="1.0" encoding="utf-8"?>
<sst xmlns="http://schemas.openxmlformats.org/spreadsheetml/2006/main" count="1795" uniqueCount="1037">
  <si>
    <t>I. Működési célú bevételek és kiadások mérlege</t>
  </si>
  <si>
    <t>Regöly Község Önkormányzata</t>
  </si>
  <si>
    <t>Forintban!</t>
  </si>
  <si>
    <t>Sor-
szám</t>
  </si>
  <si>
    <t>Bevételek</t>
  </si>
  <si>
    <t>Kiadások</t>
  </si>
  <si>
    <t>Megnevezés</t>
  </si>
  <si>
    <t>2018. évi eredeti előirányzat</t>
  </si>
  <si>
    <t>2018.évi II. módosítás      12.31.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</si>
  <si>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</si>
  <si>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</si>
  <si>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</si>
  <si>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</si>
  <si>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</si>
  <si>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</si>
  <si>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</si>
  <si>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</si>
  <si>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</si>
  <si>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</si>
  <si>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</si>
  <si>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</si>
  <si>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</si>
  <si>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</si>
  <si>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</si>
  <si>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</si>
  <si>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</si>
  <si>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</si>
  <si>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</si>
  <si>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</si>
  <si>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</si>
  <si>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</si>
  <si>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</si>
  <si>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4.-ből EU-s támogatás</t>
  </si>
  <si>
    <t>Tartalékok</t>
  </si>
  <si>
    <t>Egyéb működési bevételek</t>
  </si>
  <si>
    <t>Költségvetési bevételek összesen (1.+2.+4.+5.+7.)</t>
  </si>
  <si>
    <t>Költségvetési kiadások összesen (1.+...+7.)</t>
  </si>
  <si>
    <t>Hiány belső finanszírozásának bevételei (10.+…+13.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</si>
  <si>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</si>
  <si>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</si>
  <si>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</si>
  <si>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</si>
  <si>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</si>
  <si>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</si>
  <si>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</si>
  <si>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>Irányítószervi támogatás (intézményfinanszírozás)</t>
  </si>
  <si>
    <t>Kölcsön törlesztése</t>
  </si>
  <si>
    <t>14.</t>
  </si>
  <si>
    <t xml:space="preserve">Hiány külső finanszírozásának bevételei (15.+16.) </t>
  </si>
  <si>
    <t>Forgatási célú belföldi, külföldi értékpapírok vásárlása</t>
  </si>
  <si>
    <t>15.</t>
  </si>
  <si>
    <t xml:space="preserve">   Likviditási célú hitelek, kölcsönök felvétele</t>
  </si>
  <si>
    <t>AHB megelőlegezések visszafizetése</t>
  </si>
  <si>
    <t>16.</t>
  </si>
  <si>
    <t xml:space="preserve">Megelőlegezés </t>
  </si>
  <si>
    <t>Központi,irányítószervi támogatások folyósítása</t>
  </si>
  <si>
    <t>17.</t>
  </si>
  <si>
    <t>Működési célú finanszírozási bevételek összesen (9.+14.)</t>
  </si>
  <si>
    <t>Működési célú finanszírozási kiadások összesen (9.+...+16.)</t>
  </si>
  <si>
    <t>18.</t>
  </si>
  <si>
    <t>BEVÉTEL ÖSSZESEN (8.+17.)</t>
  </si>
  <si>
    <t>KIADÁSOK ÖSSZESEN (8.+17.)</t>
  </si>
  <si>
    <t>19.</t>
  </si>
  <si>
    <t>Költségvetési hiány:</t>
  </si>
  <si>
    <t>Költségvetési többlet:</t>
  </si>
  <si>
    <t>20.</t>
  </si>
  <si>
    <t>Tárgyévi  hiány:</t>
  </si>
  <si>
    <t>Tárgyévi  többlet:</t>
  </si>
  <si>
    <t>Összesített</t>
  </si>
  <si>
    <t xml:space="preserve">II. Felhalmozási célú bevételek és kiadások mérlege
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</si>
  <si>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</si>
  <si>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</si>
  <si>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</si>
  <si>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</si>
  <si>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</si>
  <si>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</si>
  <si>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</si>
  <si>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</si>
  <si>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</si>
  <si>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</si>
  <si>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</si>
  <si>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AHB felhalmozási célú kiadások</t>
  </si>
  <si>
    <t>Költségvetési bevételek összesen: (1.+3.+4.+6.+7.)</t>
  </si>
  <si>
    <t>Költségvetési kiadások összesen: (1.+3.+5.+...+7.)</t>
  </si>
  <si>
    <t>Hiány belső finanszírozás bevételei ( 10.+…+14.)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</si>
  <si>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</si>
  <si>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</si>
  <si>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</si>
  <si>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</si>
  <si>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</si>
  <si>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</si>
  <si>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</si>
  <si>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(16.+…+20.)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</si>
  <si>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</si>
  <si>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</si>
  <si>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</si>
  <si>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</si>
  <si>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</si>
  <si>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</si>
  <si>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</si>
  <si>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21.</t>
  </si>
  <si>
    <t>Felhalmozási célú finanszírozási bevételek összesen (9.+15..)</t>
  </si>
  <si>
    <t>Felhalmozási célú finanszírozási kiadások összesen (9.+…20.)</t>
  </si>
  <si>
    <t>22.</t>
  </si>
  <si>
    <t>BEVÉTEL ÖSSZESEN (8.+21.)</t>
  </si>
  <si>
    <t>KIADÁSOK ÖSSZESEN (8.+21.)</t>
  </si>
  <si>
    <t>23.</t>
  </si>
  <si>
    <t>24.</t>
  </si>
  <si>
    <t>2. sz. melléklet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</si>
  <si>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</si>
  <si>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</si>
  <si>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</si>
  <si>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</si>
  <si>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</si>
  <si>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</si>
  <si>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</si>
  <si>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</si>
  <si>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</si>
  <si>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</si>
  <si>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</si>
  <si>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</si>
  <si>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</si>
  <si>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</si>
  <si>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</si>
  <si>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</si>
  <si>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</si>
  <si>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</si>
  <si>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</si>
  <si>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</si>
  <si>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</si>
  <si>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</si>
  <si>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</si>
  <si>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</si>
  <si>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</si>
  <si>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</si>
  <si>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</si>
  <si>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</si>
  <si>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</si>
  <si>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</si>
  <si>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</si>
  <si>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</si>
  <si>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</si>
  <si>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</si>
  <si>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</si>
  <si>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</si>
  <si>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</si>
  <si>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</si>
  <si>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</si>
  <si>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</si>
  <si>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</si>
  <si>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</si>
  <si>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</si>
  <si>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</si>
  <si>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</si>
  <si>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</si>
  <si>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</si>
  <si>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</si>
  <si>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</si>
  <si>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</si>
  <si>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</si>
  <si>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</si>
  <si>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</si>
  <si>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</si>
  <si>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</si>
  <si>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</si>
  <si>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</si>
  <si>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</si>
  <si>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</si>
  <si>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</si>
  <si>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</si>
  <si>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</si>
  <si>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</si>
  <si>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</si>
  <si>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</si>
  <si>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</si>
  <si>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</si>
  <si>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</si>
  <si>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</si>
  <si>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</si>
  <si>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</si>
  <si>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</si>
  <si>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</si>
  <si>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</si>
  <si>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</si>
  <si>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</si>
  <si>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</si>
  <si>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</si>
  <si>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</si>
  <si>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</si>
  <si>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</si>
  <si>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</si>
  <si>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</si>
  <si>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</si>
  <si>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</si>
  <si>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</si>
  <si>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</si>
  <si>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</si>
  <si>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</si>
  <si>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</si>
  <si>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</si>
  <si>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</si>
  <si>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</si>
  <si>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</si>
  <si>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</si>
  <si>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</si>
  <si>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</si>
  <si>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</si>
  <si>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</si>
  <si>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</si>
  <si>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</si>
  <si>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</si>
  <si>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</si>
  <si>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</si>
  <si>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</si>
  <si>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</si>
  <si>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</si>
  <si>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</si>
  <si>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</si>
  <si>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</si>
  <si>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</si>
  <si>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</si>
  <si>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</si>
  <si>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</si>
  <si>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</si>
  <si>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</si>
  <si>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</si>
  <si>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</si>
  <si>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</si>
  <si>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</si>
  <si>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</si>
  <si>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</si>
  <si>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</si>
  <si>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</si>
  <si>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</si>
  <si>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</si>
  <si>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</si>
  <si>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</si>
  <si>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</si>
  <si>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</si>
  <si>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</si>
  <si>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</si>
  <si>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</t>
  </si>
  <si>
    <t>Betétek megszüntetése</t>
  </si>
  <si>
    <t>13.4.</t>
  </si>
  <si>
    <t>irányítószervi támogatás (intézményfinanszírozás)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</si>
  <si>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</si>
  <si>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</si>
  <si>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</si>
  <si>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</si>
  <si>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</si>
  <si>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</si>
  <si>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</si>
  <si>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</si>
  <si>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</si>
  <si>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</si>
  <si>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</si>
  <si>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</si>
  <si>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</si>
  <si>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 xml:space="preserve"> </t>
  </si>
  <si>
    <t xml:space="preserve"> Forintban!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</si>
  <si>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</si>
  <si>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</si>
  <si>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</si>
  <si>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</si>
  <si>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</si>
  <si>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</si>
  <si>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</si>
  <si>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</si>
  <si>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</si>
  <si>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</si>
  <si>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</si>
  <si>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</si>
  <si>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</si>
  <si>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</si>
  <si>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</si>
  <si>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</si>
  <si>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</si>
  <si>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</si>
  <si>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</si>
  <si>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</si>
  <si>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</si>
  <si>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</si>
  <si>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</si>
  <si>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</si>
  <si>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</si>
  <si>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</si>
  <si>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</si>
  <si>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</si>
  <si>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</si>
  <si>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</si>
  <si>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</si>
  <si>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</si>
  <si>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</si>
  <si>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</si>
  <si>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</si>
  <si>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</si>
  <si>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</si>
  <si>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</si>
  <si>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</si>
  <si>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</si>
  <si>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</si>
  <si>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</si>
  <si>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</si>
  <si>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</si>
  <si>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</si>
  <si>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</si>
  <si>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</si>
  <si>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</si>
  <si>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</si>
  <si>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</si>
  <si>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</si>
  <si>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</si>
  <si>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</si>
  <si>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</si>
  <si>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</si>
  <si>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</si>
  <si>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</si>
  <si>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Központi, irányítószervi támogatások folyósítása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</si>
  <si>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</si>
  <si>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</si>
  <si>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</si>
  <si>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</si>
  <si>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</si>
  <si>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</si>
  <si>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(4.+9.)</t>
  </si>
  <si>
    <t>Éves engedélyezett létszám előirányzat ( fő )</t>
  </si>
  <si>
    <t>Közfoglalkoztatottak létszáma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</si>
  <si>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</si>
  <si>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</si>
  <si>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</si>
  <si>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Sor-szám</t>
  </si>
  <si>
    <t>2018.évi II. módosítás 12.31.</t>
  </si>
  <si>
    <t>Regölyi Közös Önkormányzati Hivatal</t>
  </si>
  <si>
    <t>9. sz. melléklet</t>
  </si>
  <si>
    <t>2018.évi teljesítés</t>
  </si>
  <si>
    <t>1.sz. melléklet</t>
  </si>
  <si>
    <t>II. Felhalmozási célú bevételek és kiadások mérlege</t>
  </si>
  <si>
    <t>ESZKÖZÖK</t>
  </si>
  <si>
    <t>Sorszám</t>
  </si>
  <si>
    <t xml:space="preserve">Előző év   </t>
  </si>
  <si>
    <t>Tárgyév</t>
  </si>
  <si>
    <t>Változás 
%-a</t>
  </si>
  <si>
    <t>állományi érték</t>
  </si>
  <si>
    <t>1</t>
  </si>
  <si>
    <t>2</t>
  </si>
  <si>
    <t>3</t>
  </si>
  <si>
    <t>4</t>
  </si>
  <si>
    <t>5</t>
  </si>
  <si>
    <t xml:space="preserve"> I. Immateriális javak </t>
  </si>
  <si>
    <t>01.</t>
  </si>
  <si>
    <t>II. Tárgyi eszközök (3+23+27)</t>
  </si>
  <si>
    <t>02.</t>
  </si>
  <si>
    <t>II/1. Ingatlanok és kapcsolódó vagyoni értékű jogok</t>
  </si>
  <si>
    <t>03.</t>
  </si>
  <si>
    <t xml:space="preserve">   a/ Forgalomképtelen ingatlanok (5-től 10-ig)</t>
  </si>
  <si>
    <t>04.</t>
  </si>
  <si>
    <t xml:space="preserve">      1. Földterület</t>
  </si>
  <si>
    <t>05.</t>
  </si>
  <si>
    <t xml:space="preserve">      2. Telek</t>
  </si>
  <si>
    <t>06.</t>
  </si>
  <si>
    <t xml:space="preserve">      3. Épület</t>
  </si>
  <si>
    <t>07.</t>
  </si>
  <si>
    <t xml:space="preserve">      4. Építmény</t>
  </si>
  <si>
    <t>08.</t>
  </si>
  <si>
    <t xml:space="preserve">      5. Ingatlanhoz kapcs. vagyon ért. jog</t>
  </si>
  <si>
    <t>09.</t>
  </si>
  <si>
    <t xml:space="preserve">      6. Egyéb ingatlanok</t>
  </si>
  <si>
    <t xml:space="preserve">    b/Korlátozottan forgalomképes ingatlanok (12-tól 22-ig)</t>
  </si>
  <si>
    <t xml:space="preserve">      7.</t>
  </si>
  <si>
    <t xml:space="preserve">      8.</t>
  </si>
  <si>
    <t xml:space="preserve">      9. </t>
  </si>
  <si>
    <t xml:space="preserve">      10.</t>
  </si>
  <si>
    <t xml:space="preserve">      11.</t>
  </si>
  <si>
    <t>II/2.Forgalomképes ingatlanok (24+25+26)</t>
  </si>
  <si>
    <t xml:space="preserve">      1. Telkek, zártkerti- és külterületi földterületek</t>
  </si>
  <si>
    <t xml:space="preserve">      2. Épületek</t>
  </si>
  <si>
    <t xml:space="preserve">      3. Építmények</t>
  </si>
  <si>
    <t>II/3. Egyéb tárgyi eszközök (28+29+30+31+32)</t>
  </si>
  <si>
    <t xml:space="preserve">      1. Gépek berendezések felszerlések</t>
  </si>
  <si>
    <t xml:space="preserve">      2. Járművek</t>
  </si>
  <si>
    <t xml:space="preserve">      3. Tenyészállatok</t>
  </si>
  <si>
    <t>25.</t>
  </si>
  <si>
    <t xml:space="preserve">      4. Beruházásra adott előlegek</t>
  </si>
  <si>
    <t>26.</t>
  </si>
  <si>
    <t xml:space="preserve">      5. Beruházások</t>
  </si>
  <si>
    <t>27.</t>
  </si>
  <si>
    <t>III.Befektetett pénzügyi eszközök</t>
  </si>
  <si>
    <t>28.</t>
  </si>
  <si>
    <t xml:space="preserve">     1.Tartós részesedések</t>
  </si>
  <si>
    <t>29.</t>
  </si>
  <si>
    <t xml:space="preserve">     2.Tartósan adott kölcsönök</t>
  </si>
  <si>
    <t>30.</t>
  </si>
  <si>
    <t>IV.Üzemeltetésre, kezelésre átadott, koncesszióba adott eszk.</t>
  </si>
  <si>
    <t>31.</t>
  </si>
  <si>
    <t>A) Nemzeti vagyonba tartozó befektetett eszközök(1+2+33+35)</t>
  </si>
  <si>
    <t>32.</t>
  </si>
  <si>
    <t xml:space="preserve"> I. Készletek (21-23)</t>
  </si>
  <si>
    <t>33.</t>
  </si>
  <si>
    <t>II.Értékpapírok (24)</t>
  </si>
  <si>
    <t>34.</t>
  </si>
  <si>
    <t>B) Nemzeti vagyonba tartozó forgóeszközök</t>
  </si>
  <si>
    <t>35.</t>
  </si>
  <si>
    <t>I. Hosszúlejáratú betétek (31)</t>
  </si>
  <si>
    <t>36.</t>
  </si>
  <si>
    <r>
      <t>I</t>
    </r>
    <r>
      <rPr>
        <sz val="11"/>
        <color theme="1"/>
        <rFont val="Calibri"/>
        <family val="2"/>
        <charset val="238"/>
        <scheme val="minor"/>
      </rPr>
      <t>I.Pénztárak, csekkek és betétkönyvek (32)</t>
    </r>
  </si>
  <si>
    <t>37.</t>
  </si>
  <si>
    <t>III.Forint pénztárak (331,332,339)</t>
  </si>
  <si>
    <t>38.</t>
  </si>
  <si>
    <t>IV.Kincstáron kívüli forintszámlák</t>
  </si>
  <si>
    <t>39.</t>
  </si>
  <si>
    <t>V. Idegen pénzeszközök (34)</t>
  </si>
  <si>
    <t>40.</t>
  </si>
  <si>
    <t>C) Pénzeszközök (31-34)</t>
  </si>
  <si>
    <t>41.</t>
  </si>
  <si>
    <t xml:space="preserve">      1. Követelések áruszállításból, szolgáltatásból (vevők)</t>
  </si>
  <si>
    <t>42.</t>
  </si>
  <si>
    <t xml:space="preserve">      2. Adósok</t>
  </si>
  <si>
    <t>43.</t>
  </si>
  <si>
    <t xml:space="preserve">          Ebből:               - helyi adóhátralék</t>
  </si>
  <si>
    <t>44.</t>
  </si>
  <si>
    <t xml:space="preserve">                                    - lakbér hátralék</t>
  </si>
  <si>
    <t>45.</t>
  </si>
  <si>
    <t xml:space="preserve">                                    - téritési díj hátralékok</t>
  </si>
  <si>
    <t>46.</t>
  </si>
  <si>
    <t xml:space="preserve">                                    - egyéb hátralékok</t>
  </si>
  <si>
    <t>47.</t>
  </si>
  <si>
    <t xml:space="preserve">      3. Rövid lejáratú kölcsönök</t>
  </si>
  <si>
    <t>48.</t>
  </si>
  <si>
    <t xml:space="preserve">      4. Egyéb követelések</t>
  </si>
  <si>
    <t>49.</t>
  </si>
  <si>
    <t>I. Költségvetési évben esedékes követelések (351)</t>
  </si>
  <si>
    <t>50.</t>
  </si>
  <si>
    <t>II.Kv-i évet követően esedékes követelések (352)</t>
  </si>
  <si>
    <t>51.</t>
  </si>
  <si>
    <t>D/III Követelés jellegű sajátos elszámolások</t>
  </si>
  <si>
    <t>52.</t>
  </si>
  <si>
    <t>D) Követelések (365)</t>
  </si>
  <si>
    <t>53.</t>
  </si>
  <si>
    <t>E) Egyéb sajátos eszközoldali elsz.(361-364,366)</t>
  </si>
  <si>
    <t>54.</t>
  </si>
  <si>
    <t>F) Altív időbeli elhatárolások (37)</t>
  </si>
  <si>
    <t>55.</t>
  </si>
  <si>
    <t>ESZKÖZÖK ÖSSZESEN  (36+50)</t>
  </si>
  <si>
    <t>56.</t>
  </si>
  <si>
    <t>VAGYONKIMUTATÁS 2018. XII. 31.</t>
  </si>
  <si>
    <t>4. sz. melléklet</t>
  </si>
  <si>
    <t>FORRÁSOK</t>
  </si>
  <si>
    <t>Előző év   (nyitó)</t>
  </si>
  <si>
    <t>Változás</t>
  </si>
  <si>
    <t>%-a</t>
  </si>
  <si>
    <t xml:space="preserve">I. Nemzeti vagyon induláskori értéke (411) </t>
  </si>
  <si>
    <t>57.</t>
  </si>
  <si>
    <t xml:space="preserve">II.Nemzeti vagyon változásai (412) </t>
  </si>
  <si>
    <t>58.</t>
  </si>
  <si>
    <t>III. Egyéb eszközök indulás.értéke és vált. (413)</t>
  </si>
  <si>
    <t>59.</t>
  </si>
  <si>
    <t>IV.Felhalmozási eredmény (414)</t>
  </si>
  <si>
    <t>60.</t>
  </si>
  <si>
    <t>V.Eszközök értékhelyesbítésének forrása (415)</t>
  </si>
  <si>
    <t>61.</t>
  </si>
  <si>
    <t>VI. Mérleg szerinti eredmény (416)</t>
  </si>
  <si>
    <t>62.</t>
  </si>
  <si>
    <r>
      <t xml:space="preserve"> D) SAJÁT TŐKE ÖSSZESEN </t>
    </r>
    <r>
      <rPr>
        <b/>
        <sz val="9"/>
        <rFont val="Times New Roman CE"/>
        <family val="1"/>
        <charset val="238"/>
      </rPr>
      <t>(57+…62)</t>
    </r>
  </si>
  <si>
    <t>63.</t>
  </si>
  <si>
    <t>a/ Következő évben felhasználható pénzmaradvány (65+66)</t>
  </si>
  <si>
    <t>64.</t>
  </si>
  <si>
    <t xml:space="preserve"> 1. Tárgyévi költségvetési tartalék (pénzmaradvány) </t>
  </si>
  <si>
    <t>65.</t>
  </si>
  <si>
    <t xml:space="preserve"> 2. Előző év(ek) költségvetési tartalékai (pénzmaradvány)</t>
  </si>
  <si>
    <t>66.</t>
  </si>
  <si>
    <t>b/Következő évben felhasználható vállakozási eredmény (68+69)</t>
  </si>
  <si>
    <t>67.</t>
  </si>
  <si>
    <t xml:space="preserve"> 1. Tárgyévi vállakozási eredmény</t>
  </si>
  <si>
    <t>68.</t>
  </si>
  <si>
    <t xml:space="preserve"> 2. Előző év(ek) vállakozási eredménye</t>
  </si>
  <si>
    <t>69.</t>
  </si>
  <si>
    <t>E) TARTALÉKOK ÖSSZESEN (68+69)</t>
  </si>
  <si>
    <t>80.</t>
  </si>
  <si>
    <r>
      <t xml:space="preserve"> I. Hosszú lejáratú kötelezettségek összesen</t>
    </r>
    <r>
      <rPr>
        <b/>
        <i/>
        <sz val="9"/>
        <rFont val="Times New Roman CE"/>
        <family val="1"/>
        <charset val="238"/>
      </rPr>
      <t xml:space="preserve"> (81+….85)</t>
    </r>
  </si>
  <si>
    <t>81.</t>
  </si>
  <si>
    <t>1. Hosszú lejáratra kapott kölcsönök</t>
  </si>
  <si>
    <t>2. Tartozás (fejlesztési célú) kötvénykibocsátásból</t>
  </si>
  <si>
    <t>83.</t>
  </si>
  <si>
    <t>3. Beruházási és fejlesztési hitelek</t>
  </si>
  <si>
    <t>84.</t>
  </si>
  <si>
    <t xml:space="preserve">4. Egyéb hosszú lejáratú kötelezettségek </t>
  </si>
  <si>
    <t>85.</t>
  </si>
  <si>
    <r>
      <t xml:space="preserve"> II. Rövid lejáratú kötelezettségek összesen</t>
    </r>
    <r>
      <rPr>
        <b/>
        <i/>
        <sz val="9"/>
        <rFont val="Times New Roman CE"/>
        <family val="1"/>
        <charset val="238"/>
      </rPr>
      <t xml:space="preserve"> </t>
    </r>
    <r>
      <rPr>
        <b/>
        <i/>
        <sz val="8"/>
        <rFont val="Times New Roman CE"/>
        <family val="1"/>
        <charset val="238"/>
      </rPr>
      <t>(87+…97)</t>
    </r>
  </si>
  <si>
    <t>86.</t>
  </si>
  <si>
    <t>1. Kv-i évben esedékes kötelezettség dologi</t>
  </si>
  <si>
    <t>87.</t>
  </si>
  <si>
    <t>2. Kv-i évi kötelezettség személyi juttatás</t>
  </si>
  <si>
    <t>88.</t>
  </si>
  <si>
    <t>3. Kötelezettségek kv-i évet követően dologi</t>
  </si>
  <si>
    <t>89.</t>
  </si>
  <si>
    <t>4.kv-i évet követően esedékes finanszírozási kiadások</t>
  </si>
  <si>
    <t>90.</t>
  </si>
  <si>
    <t>5. Kötelezettség felújításokra</t>
  </si>
  <si>
    <t>91.</t>
  </si>
  <si>
    <t>4. Egyéb rövid lejáratú kötelezettségek</t>
  </si>
  <si>
    <t>92.</t>
  </si>
  <si>
    <t xml:space="preserve">          Kapott előlegek</t>
  </si>
  <si>
    <t>93.</t>
  </si>
  <si>
    <t xml:space="preserve"> Továbbadás céljából folyósított támogatások,ell. elsz                                </t>
  </si>
  <si>
    <t>94.</t>
  </si>
  <si>
    <t xml:space="preserve">    Más szervezetet megillető bevételek elsz.                             </t>
  </si>
  <si>
    <t>95.</t>
  </si>
  <si>
    <t xml:space="preserve">     letétre átvett pénzeszközök                      </t>
  </si>
  <si>
    <t>96.</t>
  </si>
  <si>
    <t xml:space="preserve">                                    - egyéb </t>
  </si>
  <si>
    <t>97.</t>
  </si>
  <si>
    <t>III.Kötelezettség jellegű sajátos elszámolások</t>
  </si>
  <si>
    <t>98.</t>
  </si>
  <si>
    <t>F) KÖTELEZETTSÉGEK ÖSSZESEN (81+86)</t>
  </si>
  <si>
    <t>99.</t>
  </si>
  <si>
    <t xml:space="preserve">G) Egyéb passzív pénzügyi elszámolások </t>
  </si>
  <si>
    <t>100.</t>
  </si>
  <si>
    <t>FORRÁSOK ÖSSZESEN  (63+80+98+99)</t>
  </si>
  <si>
    <t>101.</t>
  </si>
  <si>
    <t>Regöly Község Önkormányzat</t>
  </si>
  <si>
    <t>5. sz. melléklet</t>
  </si>
  <si>
    <t>2018. évi pénzeszköz változása</t>
  </si>
  <si>
    <t>1. oldal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</si>
  <si>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</si>
  <si>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</si>
  <si>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</si>
  <si>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</si>
  <si>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</si>
  <si>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</si>
  <si>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</si>
  <si>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</si>
  <si>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</si>
  <si>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</si>
  <si>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</si>
  <si>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</si>
  <si>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</si>
  <si>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 e v é t e l e k</t>
  </si>
  <si>
    <t>Önkormányzat költségvetési támogatása</t>
  </si>
  <si>
    <t>Támogatás értékű működési bevétel</t>
  </si>
  <si>
    <t>Közhatalmi bevétel</t>
  </si>
  <si>
    <t>Működési bevételek</t>
  </si>
  <si>
    <t>Felhalmozási bevétel</t>
  </si>
  <si>
    <t>Támogatásértékű felhalmozási bevétel</t>
  </si>
  <si>
    <t>Működés célú pénzeszköz átvétel</t>
  </si>
  <si>
    <t>Felh.c. v. tám. Kölcs.visszat. ÁHK</t>
  </si>
  <si>
    <t>Előző évi pénzmaradvány  /és vállalkozási maradvány alaptevékenység ellátására történő igénybevétele</t>
  </si>
  <si>
    <t>ÁH-on belüli megelőlegezés</t>
  </si>
  <si>
    <t>Bevételek összesen:</t>
  </si>
  <si>
    <t>2. oldal</t>
  </si>
  <si>
    <t xml:space="preserve">K i a d á s o k </t>
  </si>
  <si>
    <t>Személyi kiadások</t>
  </si>
  <si>
    <t>Munkadókat terhelő járulékok</t>
  </si>
  <si>
    <t>Dologi kiadások</t>
  </si>
  <si>
    <t>Egyéb pénz.eszk.átad.ÁHK</t>
  </si>
  <si>
    <t>Felhalmozási kiadások</t>
  </si>
  <si>
    <t>Egyéb működési támogatás ÁHB</t>
  </si>
  <si>
    <t>Elvonások és befizetések</t>
  </si>
  <si>
    <t>Elátottak pénzbeli juttatása</t>
  </si>
  <si>
    <t>Központi,irányítószervi támogatás folyósítása</t>
  </si>
  <si>
    <t>Rövid lejáró hitelek törlesztése</t>
  </si>
  <si>
    <t>ÁHB-n belüli megelőlegezés visszafizetése</t>
  </si>
  <si>
    <t>Kiadások összesen:</t>
  </si>
  <si>
    <t>MARADVÁNYKIMUTATÁS</t>
  </si>
  <si>
    <t>Összeg</t>
  </si>
  <si>
    <t>A</t>
  </si>
  <si>
    <t>B</t>
  </si>
  <si>
    <t>C</t>
  </si>
  <si>
    <t>01 Alaptevékenység költségvetési bevételei</t>
  </si>
  <si>
    <t>02 Alaptevékenység költségvetési kiadásai</t>
  </si>
  <si>
    <t>I Alaptevékenység költségvetési egyenlege (=01-02)</t>
  </si>
  <si>
    <t>03 Alaptevékenység finanszírozási bevételei</t>
  </si>
  <si>
    <t>04 Alaptevékenység finanszírozási kiadásai</t>
  </si>
  <si>
    <t>II Alaptevékenység finanszírozási egyenlege (=03-04)</t>
  </si>
  <si>
    <t>A) Alaptevékenység maradványa (+/-I+/-II)</t>
  </si>
  <si>
    <t>05 Vállalkozási tevékenység költségvetési bevételei</t>
  </si>
  <si>
    <t>06 Vállalkozási tevékenység költségvetési kiadásai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</si>
  <si>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</si>
  <si>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</si>
  <si>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</si>
  <si>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(=07-08)</t>
  </si>
  <si>
    <t>B) Vállalkozási tevékenység maradványa (=+/-III+/-IV)</t>
  </si>
  <si>
    <t>C) Összes maradvány (=A+B)</t>
  </si>
  <si>
    <t>D) Alaptevékenység kötelezettségvállalással terhelt maradványa</t>
  </si>
  <si>
    <t>E) Alaptevékenység szabad maradványa</t>
  </si>
  <si>
    <t>F) Vállalkozási tevékenységet terhelő befizetési kötelezettség (=B*0,1)</t>
  </si>
  <si>
    <t>G) Vállalkozási tevékenység felhasználható maradványa (=B-F)</t>
  </si>
  <si>
    <t>6. sz. melléklet</t>
  </si>
  <si>
    <t>EREDMÉNYKIMUTATÁS</t>
  </si>
  <si>
    <t>Előző időszak</t>
  </si>
  <si>
    <t>Módosítások</t>
  </si>
  <si>
    <t>Tárgyi időszak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</si>
  <si>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</si>
  <si>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</si>
  <si>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</si>
  <si>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</si>
  <si>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</si>
  <si>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</si>
  <si>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</si>
  <si>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</si>
  <si>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</si>
  <si>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</si>
  <si>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</si>
  <si>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08   Különféle egyéb eredményszemléletű bevételek</t>
  </si>
  <si>
    <t>III   Egyéb eredményszemléletű bevételek (=06+07+08)</t>
  </si>
  <si>
    <t>09   Anyagköltség</t>
  </si>
  <si>
    <t>10   Igénybe vett szolgáltatások értéke</t>
  </si>
  <si>
    <t>11   Eladott áruk beszerzési értéke</t>
  </si>
  <si>
    <t>12   Eladott (közvetített) szolgáltatások értéke</t>
  </si>
  <si>
    <t>IV   Anyagjellegű ráfordítások (=09+10+11+12)</t>
  </si>
  <si>
    <t>13   Bérköltség</t>
  </si>
  <si>
    <t>14   Személyi jellegű egyéb kifizetések</t>
  </si>
  <si>
    <t>15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</si>
  <si>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</si>
  <si>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</si>
  <si>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</si>
  <si>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</si>
  <si>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16    Kapott (járó) osztalék és részesedés</t>
  </si>
  <si>
    <t>17    Kapott (járó) kamatok és kamatjellegű eredményszemléletű bevételek</t>
  </si>
  <si>
    <t>18    Pénzügyi műveletek egyéb eredményszemléletű bevételei</t>
  </si>
  <si>
    <t>18a   - ebből: árfolyamnyereség</t>
  </si>
  <si>
    <t>VIII Pénzügyi műveletek eredményszemléletű bevételei (=16+17+18)</t>
  </si>
  <si>
    <t>19   Fizetendő kamatok és kamatjellegű ráfordítások</t>
  </si>
  <si>
    <t>20   Részesedések, értékpapírok, pénzeszközök értékvesztése</t>
  </si>
  <si>
    <t>21   Pénzügyi műveletek egyéb ráfordításai</t>
  </si>
  <si>
    <t>21a  - ebből: árfolyamveszteség</t>
  </si>
  <si>
    <t>IX   Pénzügyi műveletek ráfordításai (=19+20+21)</t>
  </si>
  <si>
    <t>B)   PÉNZÜGYI MŰVELETEK EREDMÉNYE (=VIII-IX)</t>
  </si>
  <si>
    <t>C)   SZOKÁSOS EREDMÉNY (=+/-A+/-B)</t>
  </si>
  <si>
    <t>22   Felhalmozási célú támogatások eredményszemléletű bevételei</t>
  </si>
  <si>
    <t>23   Különféle rendkívüli eredményszemléletű bevételek</t>
  </si>
  <si>
    <t>X    Rendkívüli eredményszemléletű bevételek (=22+23)</t>
  </si>
  <si>
    <t>XI   Rendkívüli ráfordítások</t>
  </si>
  <si>
    <t>D)   RENDKÍVÜLI EREDMÉNY (=X-XI)</t>
  </si>
  <si>
    <t>E)   MÉRLEG SZERINTI EREDMÉNY (=+/-C+/-D)</t>
  </si>
  <si>
    <t>7. sz. melléklet</t>
  </si>
  <si>
    <t>Regölyi Közös  Önkormányzati Hivatal</t>
  </si>
  <si>
    <t>8. sz. melléklet</t>
  </si>
  <si>
    <t xml:space="preserve">Regölyi Közös Önkormányzati  Hivatal </t>
  </si>
  <si>
    <t>Vagyonkimutatás</t>
  </si>
  <si>
    <t>Változás %</t>
  </si>
  <si>
    <t>96</t>
  </si>
  <si>
    <t>G/III/3     Pénzeszközökön kívüli egyéb eszközök ind.értéke és vált.</t>
  </si>
  <si>
    <t>97</t>
  </si>
  <si>
    <t>G/IV.Felhalmozott eredmény</t>
  </si>
  <si>
    <t>98</t>
  </si>
  <si>
    <t>G/VI        Mérleg szerinti eredmény</t>
  </si>
  <si>
    <t>99</t>
  </si>
  <si>
    <t>G)        SAJÁT TŐKE (=G/I+…+G/VI) (98=92+...+97)</t>
  </si>
  <si>
    <t>100</t>
  </si>
  <si>
    <t>H/I/1        Költségvetési évben esedékes kötelezettségek személyi juttatásokra</t>
  </si>
  <si>
    <t>101</t>
  </si>
  <si>
    <t>H/I/2        Költségvetési évben esedékes kötelezettségek munkaadókat terhelő járulékokra és szociális hozzájárulási adóra</t>
  </si>
  <si>
    <t>102</t>
  </si>
  <si>
    <t>H/I/3        Költségvetési évben esedékes kötelezettségek dologi kiadásokra</t>
  </si>
  <si>
    <t>103</t>
  </si>
  <si>
    <t>H/I/4        Költségvetési évben esedékes kötelezettségek ellátottak pénzbeli juttatásaira</t>
  </si>
  <si>
    <t>104</t>
  </si>
  <si>
    <t>H/I/5        Költségvetési évben esedékes kötelezettségek egyéb működési célú kiadásokra (103&gt;=104)</t>
  </si>
  <si>
    <t>105</t>
  </si>
  <si>
    <t>H/I/5a        - ebből: költségvetési évben esedékes kötelezettségek működési célú visszatérítendő támogatások, kölcsönök törlesztésére államháztartáson belülre</t>
  </si>
  <si>
    <t>106</t>
  </si>
  <si>
    <t>H/I/6        Költségvetési évben esedékes kötelezettségek beruházásokra</t>
  </si>
  <si>
    <t>107</t>
  </si>
  <si>
    <t>H/I/7        Költségvetési évben esedékes kötelezettségek felújításokra</t>
  </si>
  <si>
    <t>108</t>
  </si>
  <si>
    <t>H/I/8        Költségvetési évben esedékes kötelezettségek egyéb felhalmozási célú kiadásokra (107&gt;=108)</t>
  </si>
  <si>
    <t>109</t>
  </si>
  <si>
    <t>H/I/8a        - ebből: költségvetési évben esedékes kötelezettségek felhalmozási célú visszatérítendő támogatások, kölcsönök törlesztésére államháztartáson belülre</t>
  </si>
  <si>
    <t>110</t>
  </si>
  <si>
    <t>H/I/9        Költségvetési évben esedékes kötelezettségek finanszírozási kiadásokra (109&gt;=110+...+117)</t>
  </si>
  <si>
    <t>111</t>
  </si>
  <si>
    <t>H/I/9a        - ebből: költségvetési évben esedékes kötelezettségek államháztartáson belüli megelőlegezések visszafizetésére</t>
  </si>
  <si>
    <t>112</t>
  </si>
  <si>
    <t>H/I/9b        - ebből: költségvetési évben esedékes kötelezettségek hosszú lejáratú hitelek, kölcsönök törlesztésére</t>
  </si>
  <si>
    <t>113</t>
  </si>
  <si>
    <t>H/I/9c        - ebből: költségvetési évben esedékes kötelezettségek likviditási célú hitelek, kölcsönök törlesztésére pénzügyi vállalkozásoknak</t>
  </si>
  <si>
    <t>114</t>
  </si>
  <si>
    <t>H/I/9d        - ebből: költségvetési évben esedékes kötelezettségek rövid lejáratú hitelek, kölcsönök törlesztésére</t>
  </si>
  <si>
    <t>115</t>
  </si>
  <si>
    <t>H/I/9e        - ebből: költségvetési évben esedékes kötelezettségek külföldi hitelek, kölcsönök törlesztésére</t>
  </si>
  <si>
    <t>116</t>
  </si>
  <si>
    <t>H/I/9f        - ebből: költségvetési évben esedékes kötelezettségek forgatási célú belföldi értékpapírok beváltására</t>
  </si>
  <si>
    <t>117</t>
  </si>
  <si>
    <t>H/I/9g        - ebből: költségvetési évben esedékes kötelezettségek befektetési célú belföldi értékpapírok beváltására</t>
  </si>
  <si>
    <t>118</t>
  </si>
  <si>
    <t>H/I/9h        - ebből: költségvetési évben esedékes kötelezettségek külföldi értékpapírok beváltására</t>
  </si>
  <si>
    <t>119</t>
  </si>
  <si>
    <t>H/I        Költségvetési évben esedékes kötelezettségek (=H/I/1+…H/I/9) (118=99+...+103+105+...+107+109)</t>
  </si>
  <si>
    <t>120</t>
  </si>
  <si>
    <t>H/II/1        Költségvetési évet követően esedékes kötelezettségek személyi juttatásokra</t>
  </si>
  <si>
    <t>121</t>
  </si>
  <si>
    <t>H/II/2        Költségvetési évet követően esedékes kötelezettségek munkaadókat terhelő járulékokra és szociális hozzájárulási adóra</t>
  </si>
  <si>
    <t>122</t>
  </si>
  <si>
    <t>H/II/3        Költségvetési évet követően esedékes kötelezettségek dologi kiadásokra</t>
  </si>
  <si>
    <t>123</t>
  </si>
  <si>
    <t>H/II/4        Költségvetési évet követően esedékes kötelezettségek ellátottak pénzbeli juttatásaira</t>
  </si>
  <si>
    <t>124</t>
  </si>
  <si>
    <t>H/II/5        Költségvetési évet követően esedékes kötelezettségek egyéb működési célú kiadásokra (123&gt;=124)</t>
  </si>
  <si>
    <t>125</t>
  </si>
  <si>
    <t>H/II/5a        - ebből: költségvetési évet követően esedékes kötelezettségek működési célú visszatérítendő támogatások, kölcsönök törlesztésére államháztartáson belülre</t>
  </si>
  <si>
    <t>126</t>
  </si>
  <si>
    <t>H/II/6        Költségvetési évet követően esedékes kötelezettségek beruházásokra</t>
  </si>
  <si>
    <t>127</t>
  </si>
  <si>
    <t>H/II/7        Költségvetési évet követően esedékes kötelezettségek felújításokra</t>
  </si>
  <si>
    <t>128</t>
  </si>
  <si>
    <t>H/II/8        Költségvetési évet követően esedékes kötelezettségek egyéb felhalmozási célú kiadásokra (127&gt;=128)</t>
  </si>
  <si>
    <t>129</t>
  </si>
  <si>
    <t>H/II/8a        - ebből: költségvetési évet követően esedékes kötelezettségek felhalmozási célú visszatérítendő támogatások, kölcsönök törlesztésére államháztartáson belülre</t>
  </si>
  <si>
    <t>130</t>
  </si>
  <si>
    <t>H/II/9        Költségvetési évet követően esedékes kötelezettségek finanszírozási kiadásokra (129&gt;=130+...+137)</t>
  </si>
  <si>
    <t>131</t>
  </si>
  <si>
    <t>H/II/9a        - ebből: költségvetési évet követően esedékes kötelezettségek államháztartáson belüli megelőlegezések visszafizetésére</t>
  </si>
  <si>
    <t>132</t>
  </si>
  <si>
    <t>H/II/9b        - ebből: költségvetési évet követően esedékes kötelezettségek hosszú lejáratú hitelek, kölcsönök törlesztésére</t>
  </si>
  <si>
    <t>133</t>
  </si>
  <si>
    <t>H/II/9c        - ebből: költségvetési évet követően esedékes kötelezettségek likviditási célú hitelek, kölcsönök törlesztésére pénzügyi vállalkozásoknak</t>
  </si>
  <si>
    <t>134</t>
  </si>
  <si>
    <t>H/II/9d        - ebből: költségvetési évet követően esedékes kötelezettségek rövid lejáratú hitelek, kölcsönök törlesztésére</t>
  </si>
  <si>
    <t>135</t>
  </si>
  <si>
    <t>H/II/9e        - ebből: költségvetési évet követően esedékes kötelezettségek külföldi hitelek, kölcsönök törlesztésére</t>
  </si>
  <si>
    <t>136</t>
  </si>
  <si>
    <t>H/II/9f        - ebből: költségvetési évet követően esedékes kötelezettségek forgatási célú belföldi értékpapírok beváltására</t>
  </si>
  <si>
    <t>137</t>
  </si>
  <si>
    <t>H/II/9g        - ebből: költségvetési évet követően esedékes kötelezettségek befektetési célú belföldi értékpapírok beváltására</t>
  </si>
  <si>
    <t>138</t>
  </si>
  <si>
    <t>H/II/9h        - ebből: költségvetési évévet követően esedékes kötelezettségek külföldi értékpapírok beváltására</t>
  </si>
  <si>
    <t>139</t>
  </si>
  <si>
    <t>H/II        Költségvetési évet követően esedékes kötelezettségek (=H/II/1+…H/II/9) (138=119+...+123+125+...+127+129)</t>
  </si>
  <si>
    <t>140</t>
  </si>
  <si>
    <t>H/III/1        Kapott előlegek</t>
  </si>
  <si>
    <t>141</t>
  </si>
  <si>
    <t>H/III/2        Továbbadási célból folyósított támogatások, ellátások elszámolása</t>
  </si>
  <si>
    <t>142</t>
  </si>
  <si>
    <t>H/III/3        Más szervezetet megillető bevételek elszámolása</t>
  </si>
  <si>
    <t>143</t>
  </si>
  <si>
    <t>H/III/4        Forgótőke elszámolása (Kincstár)</t>
  </si>
  <si>
    <t>144</t>
  </si>
  <si>
    <t>H/III/5        Vagyonkezelésbe vett eszközökkel kapcsolatos visszapótlási kötelezettség elszámolása</t>
  </si>
  <si>
    <t>145</t>
  </si>
  <si>
    <t>H/III/6        Nem társadalombiztosítás pénzügyi alapjait terhelő kifizetett ellátások megtérítésének elszámolása</t>
  </si>
  <si>
    <t>146</t>
  </si>
  <si>
    <t>H/III/7        Munkáltató által korengedményes nyugdíjhoz megfizetett hozzájárulás elszámolása</t>
  </si>
  <si>
    <t>147</t>
  </si>
  <si>
    <t>H/III        Kötelezettség jellegű sajátos elszámolások (=H)/III/1+…+H)/III/7) (146=139+...+145)</t>
  </si>
  <si>
    <t>148</t>
  </si>
  <si>
    <t>H)        KÖTELEZETTSÉGEK (=H/I+H/II+H/III) (=118+138+146)</t>
  </si>
  <si>
    <t>149</t>
  </si>
  <si>
    <t>I)        EGYÉB SAJÁTOS FORRÁSOLDALI ELSZÁMOLÁSOK</t>
  </si>
  <si>
    <t>150</t>
  </si>
  <si>
    <t>J)        PASSZÍV IDŐBELI ELHATÁROLÁSOK (=K/1+K/2+K/3) (153=150+...+152)</t>
  </si>
  <si>
    <t>151</t>
  </si>
  <si>
    <t>J/1        Eredményszemléletű bevételek passzív időbeli elhatárolása</t>
  </si>
  <si>
    <t>152</t>
  </si>
  <si>
    <t>J/2        Költségek, ráfordítások passzív időbeli elhatárolása</t>
  </si>
  <si>
    <t>153</t>
  </si>
  <si>
    <t>J/3        Halasztott eredményszemléletű bevételek</t>
  </si>
  <si>
    <t>154</t>
  </si>
  <si>
    <t>FORRÁSOK ÖSSZESEN (=G+H+I+J+K) (=154=98+147+...+149+153)</t>
  </si>
  <si>
    <t>Változások °%</t>
  </si>
  <si>
    <t/>
  </si>
  <si>
    <t>01</t>
  </si>
  <si>
    <t>A/I/1        Vagyoni értékű jogok</t>
  </si>
  <si>
    <t>02</t>
  </si>
  <si>
    <t>A/I/2        Szellemi termékek</t>
  </si>
  <si>
    <t>03</t>
  </si>
  <si>
    <t>A/I/3        Immateriális javak értékhelyesbítése</t>
  </si>
  <si>
    <t>04</t>
  </si>
  <si>
    <t>A/I        Immateriális javak (=A/I/1+A/I/2+A/I/3) (04=01+02+03)</t>
  </si>
  <si>
    <t>05</t>
  </si>
  <si>
    <t>A/II/1        Ingatlanok és a kapcsolódó vagyoni értékű jogok</t>
  </si>
  <si>
    <t>06</t>
  </si>
  <si>
    <t>A/II/2        Gépek, berendezések, felszerelések, járművek</t>
  </si>
  <si>
    <t>07</t>
  </si>
  <si>
    <t>A/II/3        Tenyészállatok</t>
  </si>
  <si>
    <t>08</t>
  </si>
  <si>
    <t>A/II/4        Beruházások, felújítások</t>
  </si>
  <si>
    <t>09</t>
  </si>
  <si>
    <t>A/II/5        Tárgyi eszközök értékhelyesbítése</t>
  </si>
  <si>
    <t>10</t>
  </si>
  <si>
    <t>A/II        Tárgyi eszközök (=A/II/1+...+A/II/5) (10=05+...+09)</t>
  </si>
  <si>
    <t>11</t>
  </si>
  <si>
    <t>A/III/1        Tartós részesedések (11&gt;=12+13)</t>
  </si>
  <si>
    <t>12</t>
  </si>
  <si>
    <t>A/III/1a        - ebből: tartós részesedések jegybankban</t>
  </si>
  <si>
    <t>13</t>
  </si>
  <si>
    <t>A/III/1b        - ebből: tartós részesedések társulásban</t>
  </si>
  <si>
    <t>14</t>
  </si>
  <si>
    <t>A/III/2        Tartós hitelviszonyt megtestesítő értékpapírok (14&gt;=15+16)</t>
  </si>
  <si>
    <t>15</t>
  </si>
  <si>
    <t>A/III/2a        - ebből: államkötvények</t>
  </si>
  <si>
    <t>16</t>
  </si>
  <si>
    <t>A/III/2b        - ebből: helyi önkormányzatok kötvényei</t>
  </si>
  <si>
    <t>17</t>
  </si>
  <si>
    <t>A/III/3        Befektetett pénzügyi eszközök értékhelyesbítése</t>
  </si>
  <si>
    <t>18</t>
  </si>
  <si>
    <t>A/III        Befektetett pénzügyi eszközök (=A/III/1+A/III/2+A/III/3) (18=11+14+17)</t>
  </si>
  <si>
    <t>19</t>
  </si>
  <si>
    <t>A/IV/1        Koncesszióba, vagyonkezelésbe adott eszközök</t>
  </si>
  <si>
    <t>20</t>
  </si>
  <si>
    <t>A/IV/2        Koncesszióba, vagyonkezelésbe adott eszközök értékhelyesbítése</t>
  </si>
  <si>
    <t>21</t>
  </si>
  <si>
    <t>A/IV        Koncesszióba, vagyonkezelésbe adott eszközök (=A/IV/1+A/IV/2) (21=19+20)</t>
  </si>
  <si>
    <t>22</t>
  </si>
  <si>
    <t>A)        NEMZETI VAGYONBA TARTOZÓ BEFEKTETETT ESZKÖZÖK (=A/I+A/II+A/III+A/IV) (22=04+10+18+21)</t>
  </si>
  <si>
    <t>23</t>
  </si>
  <si>
    <t>B/I/1        Vásárolt készletek</t>
  </si>
  <si>
    <t>24</t>
  </si>
  <si>
    <t>B/I/2        Átsorolt, követelés fejében átvett készletek</t>
  </si>
  <si>
    <t>25</t>
  </si>
  <si>
    <t>B/I/3        Egyéb készletek</t>
  </si>
  <si>
    <t>26</t>
  </si>
  <si>
    <t>B/I/4        Befejezetlen termelés, félkész termékek, késztermékek</t>
  </si>
  <si>
    <t>27</t>
  </si>
  <si>
    <t>B/I/5        Növendék-, hízó és egyéb állatok</t>
  </si>
  <si>
    <t>28</t>
  </si>
  <si>
    <t>B/I        Készletek (=B/I/1+…+B/I/5) (28=23+...+27)</t>
  </si>
  <si>
    <t>29</t>
  </si>
  <si>
    <t>B/II/1        Nem tartós részesedések</t>
  </si>
  <si>
    <t>30</t>
  </si>
  <si>
    <t>B/II/2        Forgatási célú hitelviszonyt megtestesítő értékpapírok (30&gt;=31+...+35)</t>
  </si>
  <si>
    <t>31</t>
  </si>
  <si>
    <t>B/II/2a        - ebből: kárpótlási jegyek</t>
  </si>
  <si>
    <t>32</t>
  </si>
  <si>
    <t>B/II/2b        - ebből: kincstárjegyek</t>
  </si>
  <si>
    <t>33</t>
  </si>
  <si>
    <t>B/II/2c        - ebből: államkötvények</t>
  </si>
  <si>
    <t>34</t>
  </si>
  <si>
    <t>B/II/2d        - ebből: helyi önkormányzatok kötvényei</t>
  </si>
  <si>
    <t>35</t>
  </si>
  <si>
    <t>B/II/2e        - ebből: befektetési jegyek</t>
  </si>
  <si>
    <t>36</t>
  </si>
  <si>
    <t>B/II        Értékpapírok (=B/II/1+B/II/2) (36=29+30)</t>
  </si>
  <si>
    <t>37</t>
  </si>
  <si>
    <t>B)        NEMZETI VAGYONBA TARTOZÓ FORGÓESZKÖZÖK (= B/I+B/II) (37=28+36)</t>
  </si>
  <si>
    <t>38</t>
  </si>
  <si>
    <t>C/I        Hosszú lejáratú betétek</t>
  </si>
  <si>
    <t>39</t>
  </si>
  <si>
    <t>C/II        Pénztárak, csekkek, betétkönyvek</t>
  </si>
  <si>
    <t>40</t>
  </si>
  <si>
    <t>C/III        Forintszámlák</t>
  </si>
  <si>
    <t>41</t>
  </si>
  <si>
    <t>C/IV        Devizaszámlák</t>
  </si>
  <si>
    <t>42</t>
  </si>
  <si>
    <t>C/V        Idegen pénzeszközök</t>
  </si>
  <si>
    <t>43</t>
  </si>
  <si>
    <t>C)        PÉNZESZKÖZÖK (=C/I+…+C/V) (43=38+...+42)</t>
  </si>
  <si>
    <t>44</t>
  </si>
  <si>
    <t>D/I/1        Költségvetési évben esedékes követelések működési célú támogatások bevételeire államháztartáson belülről (44&gt;=45)</t>
  </si>
  <si>
    <t>45</t>
  </si>
  <si>
    <t>D/I/1a        - ebből: költségvetési évben esedékes követelések működési célú visszatérítendő támogatások, kölcsönök visszatérülésére államháztartáson belülről</t>
  </si>
  <si>
    <t>46</t>
  </si>
  <si>
    <t>D/I/2        Költségvetési évben esedékes követelések felhalmozási célú támogatások bevételeire államháztartáson belülről (46&gt;=47)</t>
  </si>
  <si>
    <t>47</t>
  </si>
  <si>
    <t>D/I/2a        - ebből: költségvetési évben esedékes követelések felhalmozási célú visszatérítendő támogatások, kölcsönök visszatérülésére államháztartáson belülről</t>
  </si>
  <si>
    <t>48</t>
  </si>
  <si>
    <t>D/I/3        Költségvetési évben esedékes követelések közhatalmi bevételre</t>
  </si>
  <si>
    <t>49</t>
  </si>
  <si>
    <t>D/I/4        Költségvetési évben esedékes követelések működési bevételre</t>
  </si>
  <si>
    <t>50</t>
  </si>
  <si>
    <t>D/I/5        Költségvetési évben esedékes követelések felhalmozási bevételre</t>
  </si>
  <si>
    <t>51</t>
  </si>
  <si>
    <t>D/I/6        Költségvetési évben esedékes követelések működési célú átvett pénzeszközre (51&gt;=52)</t>
  </si>
  <si>
    <t>52</t>
  </si>
  <si>
    <t>D/I/6a        - ebből: költségvetési évben esedékes követelések működési célú visszatérítendő támogatások, kölcsönök visszatérülésére államháztartáson kívülről</t>
  </si>
  <si>
    <t>53</t>
  </si>
  <si>
    <t>D/I/7        Költségvetési évben esedékes követelések felhalmozási célú átvett pénzeszközre (53&gt;=54)</t>
  </si>
  <si>
    <t>54</t>
  </si>
  <si>
    <t>D/I/7a        - ebből: költségvetési évben esedékes követelések felhalmozási célú visszatérítendő támogatások, kölcsönök visszatérülésére államháztartáson kívülről</t>
  </si>
  <si>
    <t>55</t>
  </si>
  <si>
    <t>D/I/8        Költségvetési évben esedékes követelések finanszírozási bevételekre (55&gt;=56)</t>
  </si>
  <si>
    <t>56</t>
  </si>
  <si>
    <t>D/I/8a        - ebből: költségvetési évben esedékes követelések államháztartáson belüli megelőlegezések törlesztésére</t>
  </si>
  <si>
    <t>57</t>
  </si>
  <si>
    <t>D/I        Költségvetési évben esedékes követelések (=D/I/1+…+D/I/8) (57=44+46+48+...+51+53+55)</t>
  </si>
  <si>
    <t>58</t>
  </si>
  <si>
    <t>D/II/1        Költségvetési évet követően esedékes követelések működési célú támogatások bevételeire államháztartáson belülről (58&gt;=59)</t>
  </si>
  <si>
    <t>59</t>
  </si>
  <si>
    <t>D/II/1a        - ebből: költségvetési évet követően esedékes követelések működési célú visszatérítendő támogatások, kölcsönök visszatérülésére államháztartáson belülről</t>
  </si>
  <si>
    <t>60</t>
  </si>
  <si>
    <t>D/II/2        Költségvetési évet követően esedékes követelések felhalmozási célú támogatások bevételeire államháztartáson belülről (60&gt;=61)</t>
  </si>
  <si>
    <t>61</t>
  </si>
  <si>
    <t>D/II/2a        - ebből: költségvetési évet követően esedékes követelések felhalmozási célú visszatérítendő támogatások, kölcsönök visszatérülésére államháztartáson belülről</t>
  </si>
  <si>
    <t>62</t>
  </si>
  <si>
    <t>D/II/3        Költségvetési évet követően esedékes követelések közhatalmi bevételre</t>
  </si>
  <si>
    <t>63</t>
  </si>
  <si>
    <t>D/II/4        Költségvetési évet követően esedékes követelések működési bevételre</t>
  </si>
  <si>
    <t>64</t>
  </si>
  <si>
    <t>D/II/5        Költségvetési évet követően esedékes követelések felhalmozási bevételre</t>
  </si>
  <si>
    <t>65</t>
  </si>
  <si>
    <t>D/II/6        Költségvetési évet követően esedékes követelések működési célú átvett pénzeszközre (65&gt;=66)</t>
  </si>
  <si>
    <t>66</t>
  </si>
  <si>
    <t>D/II/6a        - ebből: költségvetési évet követően esedékes követelések működési célú visszatérítendő támogatások, kölcsönök visszatérülésére államháztartáson kívülről</t>
  </si>
  <si>
    <t>67</t>
  </si>
  <si>
    <t>D/II/7        Költségvetési évet követően esedékes követelések felhalmozási célú átvett pénzeszközre (67&gt;=68)</t>
  </si>
  <si>
    <t>68</t>
  </si>
  <si>
    <t>D/II/7a        - ebből: költségvetési évet követően esedékes követelések felhalmozási célú visszatérítendő támogatások, kölcsönök visszatérülésére államháztartáson kívülről</t>
  </si>
  <si>
    <t>69</t>
  </si>
  <si>
    <t>D/II/8        Költségvetési évet követően esedékes követelések finanszírozási bevételekre (69&gt;=70)</t>
  </si>
  <si>
    <t>70</t>
  </si>
  <si>
    <t>D/II8a        - ebből: költségvetési évet követően esedékes követelések államháztartáson belüli megelőlegezések törlesztésére</t>
  </si>
  <si>
    <t>71</t>
  </si>
  <si>
    <t>D/II        Költségvetési évet követően esedékes követelések (=D/II/1+…+D/II/8) (71=58+60+62+...+65+67+69)</t>
  </si>
  <si>
    <t>72</t>
  </si>
  <si>
    <t>D/III/1        Adott előlegek (72&gt;=73+...+77)</t>
  </si>
  <si>
    <t>73</t>
  </si>
  <si>
    <t>D/III/1a        - ebből: immateriális javakra adott előlegek</t>
  </si>
  <si>
    <t>74</t>
  </si>
  <si>
    <t>D/III/1b        - ebből: beruházásokra adott előlegek</t>
  </si>
  <si>
    <t>75</t>
  </si>
  <si>
    <t>D/III/1c        - ebből: készletekre adott előlegek</t>
  </si>
  <si>
    <t>76</t>
  </si>
  <si>
    <t>D/III/1d        - ebből: foglalkoztatottaknak adott előlegek</t>
  </si>
  <si>
    <t>77</t>
  </si>
  <si>
    <t>D/III/1e        - ebből: egyéb adott előlegek</t>
  </si>
  <si>
    <t>78</t>
  </si>
  <si>
    <t>D/III/2        Továbbadási célból folyósított támogatások, ellátások elszámolása</t>
  </si>
  <si>
    <t>79</t>
  </si>
  <si>
    <t>D/III/3        Más által beszedett bevételek elszámolása</t>
  </si>
  <si>
    <t>80</t>
  </si>
  <si>
    <t>D/III/4        Forgótőke elszámolása</t>
  </si>
  <si>
    <t>81</t>
  </si>
  <si>
    <t>D/III/5        Vagyonkezelésbe adott eszközökkel kapcsolatos visszapótlási követelés elszámolása</t>
  </si>
  <si>
    <t>82</t>
  </si>
  <si>
    <t>D/III/6        Nem társadalombiztosítás pénzügyi alapjait terhelő kifizetett ellátások megtérítésének elszámolása</t>
  </si>
  <si>
    <t>83</t>
  </si>
  <si>
    <t>D/III/7        Folyósított, megelőlegezett társadalombiztosítási és családtámogatási ellátások elszámolása</t>
  </si>
  <si>
    <t>84</t>
  </si>
  <si>
    <t>D/III        Követelés jellegű sajátos elszámolások (=D/III/1+…+D/III/7) (84=72+78+...+83)</t>
  </si>
  <si>
    <t>85</t>
  </si>
  <si>
    <t>D)        KÖVETELÉSEK (=D/I+D/II+D/III) (85=57+71+84)</t>
  </si>
  <si>
    <t>86</t>
  </si>
  <si>
    <t>E)        EGYÉB SAJÁTOS ESZKÖZOLDALI ELSZÁMOLÁSOK</t>
  </si>
  <si>
    <t>87</t>
  </si>
  <si>
    <t>F/1        Eredményszemléletű bevételek aktív időbeli elhatárolása</t>
  </si>
  <si>
    <t>88</t>
  </si>
  <si>
    <t>F/2        Költségek, ráfordítások aktív időbeli elhatárolása</t>
  </si>
  <si>
    <t>89</t>
  </si>
  <si>
    <t>F/3        Halasztott ráfordítások</t>
  </si>
  <si>
    <t>90</t>
  </si>
  <si>
    <t>F)        AKTÍV IDŐBELI ELHATÁROLÁSOK (=F/1+F/2+F/3) (90=87+...+89)</t>
  </si>
  <si>
    <t>91</t>
  </si>
  <si>
    <t>ESZKÖZÖK ÖSSZESEN (=A+B+C+D+E+F) (91=22+37+43+85+86+90)</t>
  </si>
  <si>
    <t>12. sz. melléklet</t>
  </si>
  <si>
    <t>Felhalm.c.visszat.tám. kölcs.visszat ÁHK</t>
  </si>
  <si>
    <t>Központi, irányító szervi támogatás</t>
  </si>
  <si>
    <t>Összes pénzeszköz változás</t>
  </si>
  <si>
    <t>13. sz. melléklet</t>
  </si>
  <si>
    <t xml:space="preserve"> MARADVÁNYKIMUTATÁS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</si>
  <si>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</si>
  <si>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</si>
  <si>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</si>
  <si>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</si>
  <si>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</si>
  <si>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</si>
  <si>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</si>
  <si>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</si>
  <si>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</si>
  <si>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</si>
  <si>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</si>
  <si>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</si>
  <si>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</si>
  <si>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</si>
  <si>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</si>
  <si>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</si>
  <si>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</si>
  <si>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</si>
  <si>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</si>
  <si>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14. sz. melléklet</t>
  </si>
  <si>
    <t xml:space="preserve"> Eredménykimutatás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</si>
  <si>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</si>
  <si>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</si>
  <si>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</si>
  <si>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</si>
  <si>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</si>
  <si>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</si>
  <si>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</si>
  <si>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</si>
  <si>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</si>
  <si>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Felhalmozás célú támogatások eredményszemléletű bevételei</t>
  </si>
  <si>
    <t>09        Különféle egyéb eredményszemléletű bevételek</t>
  </si>
  <si>
    <t>III        Egyéb eredményszemléletű bevételek (=06+07+08) (11=08+09+10)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</si>
  <si>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</si>
  <si>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</si>
  <si>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</si>
  <si>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</si>
  <si>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IV        Anyagjellegű ráfordítások (=09+10+11+12) (16=12+...+15)</t>
  </si>
  <si>
    <t>14        Bérköltség</t>
  </si>
  <si>
    <t>15        Személyi jellegű egyéb kifizetések</t>
  </si>
  <si>
    <t>16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</si>
  <si>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</si>
  <si>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</si>
  <si>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</si>
  <si>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</si>
  <si>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17        Kapott (járó) osztalék és részesedés</t>
  </si>
  <si>
    <t>18        Kapott (járó) kamatok és kamatjellegű eredményszemléletű bevételek</t>
  </si>
  <si>
    <t>19        Pénzügyi műveletek egyéb eredményszemléletű bevételei (&gt;=18a) (26&gt;=27)</t>
  </si>
  <si>
    <t>19a        - ebből: árfolyamnyereség</t>
  </si>
  <si>
    <t>VIII        Pénzügyi műveletek eredményszemléletű bevételei (=16+17+18) (28=24+...+26)</t>
  </si>
  <si>
    <t>20        Fizetendő kamatok és kamatjellegű ráfordítások</t>
  </si>
  <si>
    <t>21        Részesedések, értékpapírok, pénzeszközök értékvesztése</t>
  </si>
  <si>
    <t>22        Pénzügyi műveletek egyéb ráfordításai (&gt;=21a) (31&gt;=32)</t>
  </si>
  <si>
    <t>22a        - ebből: árfolyamveszteség</t>
  </si>
  <si>
    <t>IX        Pénzügyi műveletek ráfordításai (=19+20+21) (33=29+...+31)</t>
  </si>
  <si>
    <t>B)        PÉNZÜGYI MŰVELETEK EREDMÉNYE (=VIII-IX) (34=28-33)</t>
  </si>
  <si>
    <t>C)        MÉRLEG SZERINTI EREDMÉNY (=±A±B)</t>
  </si>
  <si>
    <t>15. sz. melléklet</t>
  </si>
  <si>
    <t>Regöly Község Önkormányzat 
2018. évi Európai Uniós pályázatai</t>
  </si>
  <si>
    <t>2018. év</t>
  </si>
  <si>
    <t>Külterületi, helyi közutak fejlesztése 
VP6-7.2.1-7.4.1.2-16</t>
  </si>
  <si>
    <t>Orvosi rendelő pályázat 
TOP-4.1.-15-TL1-2016-00024</t>
  </si>
  <si>
    <t>Művelődés ház pályázat 
VP-6-7.4.1.1.-16</t>
  </si>
  <si>
    <t>Eredeti</t>
  </si>
  <si>
    <t>Módosított</t>
  </si>
  <si>
    <t>Teljesítés</t>
  </si>
  <si>
    <t xml:space="preserve">   B1</t>
  </si>
  <si>
    <t xml:space="preserve">   B2</t>
  </si>
  <si>
    <t xml:space="preserve">   B3</t>
  </si>
  <si>
    <t xml:space="preserve">   B4</t>
  </si>
  <si>
    <t xml:space="preserve">   B5</t>
  </si>
  <si>
    <t xml:space="preserve">   B6</t>
  </si>
  <si>
    <t xml:space="preserve">   B7</t>
  </si>
  <si>
    <t>Felhalmozási célú átvett pénzeszközök</t>
  </si>
  <si>
    <t xml:space="preserve">   B8</t>
  </si>
  <si>
    <t>Finanszírozási bevételek</t>
  </si>
  <si>
    <t xml:space="preserve">   K1</t>
  </si>
  <si>
    <t>Személyi juttatások összesen</t>
  </si>
  <si>
    <t xml:space="preserve">   K2</t>
  </si>
  <si>
    <t xml:space="preserve">   K3</t>
  </si>
  <si>
    <t xml:space="preserve">   K4</t>
  </si>
  <si>
    <t xml:space="preserve">   K5</t>
  </si>
  <si>
    <t xml:space="preserve">   K6</t>
  </si>
  <si>
    <t xml:space="preserve">   K7</t>
  </si>
  <si>
    <t xml:space="preserve">   K8</t>
  </si>
  <si>
    <t>Egyéb felhalmozási célú kiadások</t>
  </si>
  <si>
    <t xml:space="preserve">   K9</t>
  </si>
  <si>
    <t>Finanszírozási kiadások</t>
  </si>
  <si>
    <t>Bevétel - Kiadás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</si>
</sst>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#"/>
    <numFmt numFmtId="165" formatCode="_-* #,##0\ _F_t_-;\-* #,##0\ _F_t_-;_-* &quot;-&quot;\ _F_t_-;_-@_-"/>
    <numFmt numFmtId="168" formatCode="00"/>
    <numFmt numFmtId="169" formatCode="#,###\ _F_t;\-#,###\ _F_t"/>
    <numFmt numFmtId="170" formatCode="#,##0.00\ _F_t;\-\ #,##0.00\ _F_t"/>
    <numFmt numFmtId="171" formatCode="#\ ###\ ###\ ###\ ##0"/>
  </numFmts>
  <fonts count="64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4"/>
      <color indexed="10"/>
      <name val="Times New Roman CE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2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 CE"/>
      <charset val="238"/>
    </font>
    <font>
      <sz val="11"/>
      <color theme="1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16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i/>
      <sz val="11"/>
      <color theme="1"/>
      <name val="Times New Roman CE"/>
      <charset val="238"/>
    </font>
    <font>
      <sz val="10"/>
      <name val="MS Sans Serif"/>
      <family val="2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"/>
    </font>
    <font>
      <sz val="11"/>
      <color indexed="0"/>
      <name val="Times New Roman"/>
      <family val="1"/>
      <charset val="238"/>
    </font>
    <font>
      <sz val="10"/>
      <color indexed="0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sz val="11"/>
      <color indexed="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thin">
        <color indexed="0"/>
      </top>
      <bottom/>
      <diagonal/>
    </border>
  </borders>
  <cellStyleXfs count="5">
    <xf numFmtId="0" fontId="0" fillId="0" borderId="0"/>
    <xf numFmtId="0" fontId="19" fillId="0" borderId="0"/>
    <xf numFmtId="9" fontId="30" fillId="0" borderId="0" applyFont="0" applyFill="0" applyBorder="0" applyAlignment="0" applyProtection="0"/>
    <xf numFmtId="0" fontId="51" fillId="0" borderId="0"/>
    <xf numFmtId="0" fontId="56" fillId="0" borderId="0"/>
  </cellStyleXfs>
  <cellXfs count="499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0" fillId="0" borderId="5" xfId="0" applyNumberFormat="1" applyFill="1" applyBorder="1" applyAlignment="1" applyProtection="1">
      <alignment vertical="center" wrapText="1"/>
    </xf>
    <xf numFmtId="164" fontId="0" fillId="0" borderId="7" xfId="0" applyNumberFormat="1" applyFill="1" applyBorder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6" fillId="0" borderId="3" xfId="0" applyNumberFormat="1" applyFont="1" applyFill="1" applyBorder="1" applyAlignment="1" applyProtection="1">
      <alignment horizontal="centerContinuous" vertical="center" wrapText="1"/>
    </xf>
    <xf numFmtId="164" fontId="16" fillId="0" borderId="4" xfId="0" applyNumberFormat="1" applyFont="1" applyFill="1" applyBorder="1" applyAlignment="1" applyProtection="1">
      <alignment horizontal="centerContinuous" vertical="center" wrapText="1"/>
    </xf>
    <xf numFmtId="164" fontId="16" fillId="0" borderId="5" xfId="0" applyNumberFormat="1" applyFont="1" applyFill="1" applyBorder="1" applyAlignment="1" applyProtection="1">
      <alignment horizontal="centerContinuous" vertical="center" wrapText="1"/>
    </xf>
    <xf numFmtId="164" fontId="16" fillId="0" borderId="3" xfId="0" applyNumberFormat="1" applyFont="1" applyFill="1" applyBorder="1" applyAlignment="1" applyProtection="1">
      <alignment horizontal="center" vertical="center" wrapText="1"/>
    </xf>
    <xf numFmtId="164" fontId="16" fillId="0" borderId="4" xfId="0" applyNumberFormat="1" applyFont="1" applyFill="1" applyBorder="1" applyAlignment="1" applyProtection="1">
      <alignment horizontal="center" vertical="center" wrapText="1"/>
    </xf>
    <xf numFmtId="164" fontId="16" fillId="0" borderId="9" xfId="0" applyNumberFormat="1" applyFont="1" applyFill="1" applyBorder="1" applyAlignment="1" applyProtection="1">
      <alignment horizontal="center" vertical="center" wrapText="1"/>
    </xf>
    <xf numFmtId="165" fontId="16" fillId="0" borderId="9" xfId="0" applyNumberFormat="1" applyFont="1" applyFill="1" applyBorder="1" applyAlignment="1" applyProtection="1">
      <alignment horizontal="center" vertical="center" wrapText="1"/>
    </xf>
    <xf numFmtId="164" fontId="16" fillId="0" borderId="10" xfId="0" applyNumberFormat="1" applyFont="1" applyFill="1" applyBorder="1" applyAlignment="1" applyProtection="1">
      <alignment horizontal="center" vertical="center" wrapText="1"/>
    </xf>
    <xf numFmtId="164" fontId="17" fillId="0" borderId="11" xfId="0" applyNumberFormat="1" applyFont="1" applyFill="1" applyBorder="1" applyAlignment="1" applyProtection="1">
      <alignment horizontal="center" vertical="center" wrapText="1"/>
    </xf>
    <xf numFmtId="164" fontId="17" fillId="0" borderId="12" xfId="0" applyNumberFormat="1" applyFont="1" applyFill="1" applyBorder="1" applyAlignment="1" applyProtection="1">
      <alignment horizontal="left" vertical="center" wrapText="1" indent="1"/>
    </xf>
    <xf numFmtId="164" fontId="1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0" applyNumberFormat="1" applyFont="1" applyFill="1" applyBorder="1" applyAlignment="1" applyProtection="1">
      <alignment horizontal="center" vertical="center" wrapText="1"/>
    </xf>
    <xf numFmtId="164" fontId="17" fillId="0" borderId="17" xfId="0" applyNumberFormat="1" applyFont="1" applyFill="1" applyBorder="1" applyAlignment="1" applyProtection="1">
      <alignment horizontal="left" vertical="center" wrapText="1" indent="1"/>
    </xf>
    <xf numFmtId="164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" xfId="0" applyNumberFormat="1" applyFont="1" applyFill="1" applyBorder="1" applyAlignment="1" applyProtection="1">
      <alignment horizontal="left" vertical="center" wrapText="1" indent="1"/>
    </xf>
    <xf numFmtId="164" fontId="16" fillId="0" borderId="4" xfId="0" applyNumberFormat="1" applyFont="1" applyFill="1" applyBorder="1" applyAlignment="1" applyProtection="1">
      <alignment horizontal="right" vertical="center" wrapText="1" indent="1"/>
    </xf>
    <xf numFmtId="164" fontId="16" fillId="0" borderId="9" xfId="0" applyNumberFormat="1" applyFont="1" applyFill="1" applyBorder="1" applyAlignment="1" applyProtection="1">
      <alignment horizontal="right" vertical="center" wrapText="1" indent="1"/>
    </xf>
    <xf numFmtId="165" fontId="16" fillId="0" borderId="9" xfId="0" applyNumberFormat="1" applyFont="1" applyFill="1" applyBorder="1" applyAlignment="1" applyProtection="1">
      <alignment horizontal="right" vertical="center" wrapText="1" indent="1"/>
    </xf>
    <xf numFmtId="164" fontId="18" fillId="0" borderId="21" xfId="0" applyNumberFormat="1" applyFont="1" applyFill="1" applyBorder="1" applyAlignment="1" applyProtection="1">
      <alignment horizontal="left" vertical="center" wrapText="1" indent="1"/>
    </xf>
    <xf numFmtId="164" fontId="18" fillId="0" borderId="13" xfId="0" applyNumberFormat="1" applyFont="1" applyFill="1" applyBorder="1" applyAlignment="1" applyProtection="1">
      <alignment horizontal="right" vertical="center" wrapText="1" indent="1"/>
    </xf>
    <xf numFmtId="164" fontId="18" fillId="0" borderId="14" xfId="0" applyNumberFormat="1" applyFont="1" applyFill="1" applyBorder="1" applyAlignment="1" applyProtection="1">
      <alignment horizontal="righ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</xf>
    <xf numFmtId="164" fontId="17" fillId="0" borderId="17" xfId="0" applyNumberFormat="1" applyFont="1" applyFill="1" applyBorder="1" applyAlignment="1" applyProtection="1">
      <alignment horizontal="left" vertical="center" wrapText="1" indent="2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left" vertical="center" wrapText="1" indent="1"/>
    </xf>
    <xf numFmtId="164" fontId="18" fillId="0" borderId="17" xfId="0" applyNumberFormat="1" applyFont="1" applyFill="1" applyBorder="1" applyAlignment="1" applyProtection="1">
      <alignment horizontal="left" vertical="center" wrapText="1" indent="1"/>
    </xf>
    <xf numFmtId="164" fontId="18" fillId="0" borderId="18" xfId="0" applyNumberFormat="1" applyFont="1" applyFill="1" applyBorder="1" applyAlignment="1" applyProtection="1">
      <alignment horizontal="right" vertical="center" wrapText="1" indent="1"/>
    </xf>
    <xf numFmtId="164" fontId="1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2" xfId="0" applyNumberFormat="1" applyFont="1" applyFill="1" applyBorder="1" applyAlignment="1" applyProtection="1">
      <alignment horizontal="left" vertical="center" wrapText="1" indent="2"/>
    </xf>
    <xf numFmtId="164" fontId="17" fillId="0" borderId="27" xfId="0" applyNumberFormat="1" applyFont="1" applyFill="1" applyBorder="1" applyAlignment="1" applyProtection="1">
      <alignment horizontal="left" vertical="center" wrapText="1" indent="2"/>
    </xf>
    <xf numFmtId="164" fontId="1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1" applyFill="1" applyProtection="1"/>
    <xf numFmtId="0" fontId="19" fillId="0" borderId="0" xfId="1" applyFont="1" applyFill="1" applyAlignment="1" applyProtection="1">
      <alignment horizontal="right" vertical="center" indent="1"/>
    </xf>
    <xf numFmtId="0" fontId="21" fillId="0" borderId="1" xfId="0" applyFont="1" applyFill="1" applyBorder="1" applyAlignment="1" applyProtection="1">
      <alignment horizontal="right" vertical="center"/>
    </xf>
    <xf numFmtId="49" fontId="1" fillId="0" borderId="10" xfId="1" applyNumberFormat="1" applyFont="1" applyFill="1" applyBorder="1" applyAlignment="1" applyProtection="1">
      <alignment horizontal="center" vertical="center" wrapText="1"/>
    </xf>
    <xf numFmtId="0" fontId="1" fillId="0" borderId="10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49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center" vertical="center" wrapText="1"/>
    </xf>
    <xf numFmtId="0" fontId="22" fillId="0" borderId="0" xfId="1" applyFont="1" applyFill="1" applyProtection="1"/>
    <xf numFmtId="0" fontId="1" fillId="0" borderId="10" xfId="1" applyFont="1" applyFill="1" applyBorder="1" applyAlignment="1" applyProtection="1">
      <alignment horizontal="left" vertical="center" wrapText="1" indent="1"/>
    </xf>
    <xf numFmtId="164" fontId="1" fillId="0" borderId="10" xfId="1" applyNumberFormat="1" applyFont="1" applyFill="1" applyBorder="1" applyAlignment="1" applyProtection="1">
      <alignment horizontal="right" vertical="center" wrapText="1"/>
    </xf>
    <xf numFmtId="49" fontId="23" fillId="0" borderId="11" xfId="1" applyNumberFormat="1" applyFont="1" applyFill="1" applyBorder="1" applyAlignment="1" applyProtection="1">
      <alignment horizontal="center" vertical="center" wrapText="1"/>
    </xf>
    <xf numFmtId="0" fontId="24" fillId="0" borderId="11" xfId="0" applyFont="1" applyBorder="1" applyAlignment="1" applyProtection="1">
      <alignment horizontal="left" vertical="center" wrapText="1" indent="1"/>
    </xf>
    <xf numFmtId="164" fontId="23" fillId="0" borderId="11" xfId="1" applyNumberFormat="1" applyFont="1" applyFill="1" applyBorder="1" applyAlignment="1" applyProtection="1">
      <alignment horizontal="right" vertical="center" wrapText="1"/>
      <protection locked="0"/>
    </xf>
    <xf numFmtId="49" fontId="23" fillId="0" borderId="16" xfId="1" applyNumberFormat="1" applyFont="1" applyFill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left" vertical="center" wrapText="1" indent="1"/>
    </xf>
    <xf numFmtId="164" fontId="23" fillId="0" borderId="16" xfId="1" applyNumberFormat="1" applyFont="1" applyFill="1" applyBorder="1" applyAlignment="1" applyProtection="1">
      <alignment horizontal="right" vertical="center" wrapText="1"/>
      <protection locked="0"/>
    </xf>
    <xf numFmtId="0" fontId="23" fillId="0" borderId="16" xfId="1" applyFont="1" applyFill="1" applyBorder="1" applyProtection="1"/>
    <xf numFmtId="0" fontId="22" fillId="0" borderId="16" xfId="1" applyFont="1" applyFill="1" applyBorder="1" applyProtection="1"/>
    <xf numFmtId="3" fontId="23" fillId="0" borderId="16" xfId="1" applyNumberFormat="1" applyFont="1" applyFill="1" applyBorder="1" applyProtection="1"/>
    <xf numFmtId="164" fontId="23" fillId="0" borderId="16" xfId="1" applyNumberFormat="1" applyFont="1" applyFill="1" applyBorder="1" applyProtection="1"/>
    <xf numFmtId="49" fontId="23" fillId="0" borderId="34" xfId="1" applyNumberFormat="1" applyFont="1" applyFill="1" applyBorder="1" applyAlignment="1" applyProtection="1">
      <alignment horizontal="center" vertical="center" wrapText="1"/>
    </xf>
    <xf numFmtId="0" fontId="24" fillId="0" borderId="34" xfId="0" applyFont="1" applyBorder="1" applyAlignment="1" applyProtection="1">
      <alignment horizontal="left" vertical="center" wrapText="1" indent="1"/>
    </xf>
    <xf numFmtId="0" fontId="22" fillId="0" borderId="34" xfId="1" applyFont="1" applyFill="1" applyBorder="1" applyProtection="1"/>
    <xf numFmtId="164" fontId="23" fillId="0" borderId="34" xfId="1" applyNumberFormat="1" applyFont="1" applyFill="1" applyBorder="1" applyProtection="1"/>
    <xf numFmtId="0" fontId="13" fillId="0" borderId="10" xfId="0" applyFont="1" applyBorder="1" applyAlignment="1" applyProtection="1">
      <alignment horizontal="left" vertical="center" wrapText="1" indent="1"/>
    </xf>
    <xf numFmtId="0" fontId="23" fillId="0" borderId="11" xfId="1" applyFont="1" applyFill="1" applyBorder="1" applyProtection="1"/>
    <xf numFmtId="0" fontId="22" fillId="0" borderId="11" xfId="1" applyFont="1" applyFill="1" applyBorder="1" applyProtection="1"/>
    <xf numFmtId="164" fontId="23" fillId="0" borderId="34" xfId="1" applyNumberFormat="1" applyFont="1" applyFill="1" applyBorder="1" applyAlignment="1" applyProtection="1">
      <alignment horizontal="right" vertical="center" wrapText="1"/>
      <protection locked="0"/>
    </xf>
    <xf numFmtId="3" fontId="2" fillId="0" borderId="10" xfId="1" applyNumberFormat="1" applyFont="1" applyFill="1" applyBorder="1" applyProtection="1"/>
    <xf numFmtId="3" fontId="23" fillId="0" borderId="34" xfId="1" applyNumberFormat="1" applyFont="1" applyFill="1" applyBorder="1" applyProtection="1"/>
    <xf numFmtId="164" fontId="2" fillId="0" borderId="10" xfId="1" applyNumberFormat="1" applyFont="1" applyFill="1" applyBorder="1" applyAlignment="1" applyProtection="1">
      <alignment horizontal="right" vertical="center" wrapText="1"/>
    </xf>
    <xf numFmtId="0" fontId="22" fillId="0" borderId="10" xfId="1" applyFont="1" applyFill="1" applyBorder="1" applyProtection="1"/>
    <xf numFmtId="164" fontId="23" fillId="0" borderId="11" xfId="1" applyNumberFormat="1" applyFont="1" applyFill="1" applyBorder="1" applyAlignment="1" applyProtection="1">
      <alignment horizontal="right" vertical="center" wrapText="1"/>
    </xf>
    <xf numFmtId="164" fontId="19" fillId="0" borderId="16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34" xfId="1" applyNumberFormat="1" applyFont="1" applyFill="1" applyBorder="1" applyAlignment="1" applyProtection="1">
      <alignment horizontal="right" vertical="center" wrapText="1"/>
      <protection locked="0"/>
    </xf>
    <xf numFmtId="164" fontId="19" fillId="0" borderId="11" xfId="1" applyNumberFormat="1" applyFont="1" applyFill="1" applyBorder="1" applyAlignment="1" applyProtection="1">
      <alignment horizontal="right" vertical="center" wrapText="1"/>
      <protection locked="0"/>
    </xf>
    <xf numFmtId="49" fontId="13" fillId="0" borderId="10" xfId="0" applyNumberFormat="1" applyFont="1" applyBorder="1" applyAlignment="1" applyProtection="1">
      <alignment horizontal="center" vertical="center" wrapText="1"/>
    </xf>
    <xf numFmtId="3" fontId="23" fillId="0" borderId="11" xfId="1" applyNumberFormat="1" applyFont="1" applyFill="1" applyBorder="1" applyProtection="1"/>
    <xf numFmtId="49" fontId="24" fillId="0" borderId="11" xfId="0" applyNumberFormat="1" applyFont="1" applyBorder="1" applyAlignment="1" applyProtection="1">
      <alignment horizontal="center" vertical="center" wrapText="1"/>
    </xf>
    <xf numFmtId="49" fontId="24" fillId="0" borderId="16" xfId="0" applyNumberFormat="1" applyFont="1" applyBorder="1" applyAlignment="1" applyProtection="1">
      <alignment horizontal="center" vertical="center" wrapText="1"/>
    </xf>
    <xf numFmtId="49" fontId="24" fillId="0" borderId="34" xfId="0" applyNumberFormat="1" applyFont="1" applyBorder="1" applyAlignment="1" applyProtection="1">
      <alignment horizontal="center" vertical="center" wrapText="1"/>
    </xf>
    <xf numFmtId="164" fontId="1" fillId="0" borderId="10" xfId="1" applyNumberFormat="1" applyFont="1" applyFill="1" applyBorder="1" applyAlignment="1" applyProtection="1">
      <alignment horizontal="right" vertical="center" wrapText="1"/>
      <protection locked="0"/>
    </xf>
    <xf numFmtId="49" fontId="13" fillId="0" borderId="8" xfId="0" applyNumberFormat="1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left" vertical="center" wrapText="1" indent="1"/>
    </xf>
    <xf numFmtId="0" fontId="19" fillId="0" borderId="0" xfId="1" applyFill="1" applyAlignment="1" applyProtection="1"/>
    <xf numFmtId="0" fontId="21" fillId="0" borderId="1" xfId="0" applyFont="1" applyFill="1" applyBorder="1" applyAlignment="1" applyProtection="1">
      <alignment horizontal="right"/>
    </xf>
    <xf numFmtId="0" fontId="2" fillId="0" borderId="10" xfId="1" applyFont="1" applyFill="1" applyBorder="1" applyAlignment="1" applyProtection="1">
      <alignment horizontal="center"/>
    </xf>
    <xf numFmtId="0" fontId="25" fillId="0" borderId="0" xfId="1" applyFont="1" applyFill="1" applyProtection="1"/>
    <xf numFmtId="0" fontId="1" fillId="0" borderId="2" xfId="1" applyFont="1" applyFill="1" applyBorder="1" applyAlignment="1" applyProtection="1">
      <alignment vertical="center" wrapText="1"/>
    </xf>
    <xf numFmtId="164" fontId="1" fillId="0" borderId="2" xfId="1" applyNumberFormat="1" applyFont="1" applyFill="1" applyBorder="1" applyAlignment="1" applyProtection="1">
      <alignment horizontal="right" vertical="center" wrapText="1" indent="1"/>
    </xf>
    <xf numFmtId="164" fontId="1" fillId="0" borderId="10" xfId="1" applyNumberFormat="1" applyFont="1" applyFill="1" applyBorder="1" applyAlignment="1" applyProtection="1">
      <alignment horizontal="right" vertical="center" wrapText="1" indent="1"/>
    </xf>
    <xf numFmtId="49" fontId="23" fillId="0" borderId="30" xfId="1" applyNumberFormat="1" applyFont="1" applyFill="1" applyBorder="1" applyAlignment="1" applyProtection="1">
      <alignment horizontal="center" vertical="center" wrapText="1"/>
    </xf>
    <xf numFmtId="0" fontId="23" fillId="0" borderId="30" xfId="1" applyFont="1" applyFill="1" applyBorder="1" applyAlignment="1" applyProtection="1">
      <alignment horizontal="left" vertical="center" wrapText="1" indent="1"/>
    </xf>
    <xf numFmtId="164" fontId="2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11" xfId="1" applyNumberFormat="1" applyFill="1" applyBorder="1" applyProtection="1"/>
    <xf numFmtId="0" fontId="23" fillId="0" borderId="16" xfId="1" applyFont="1" applyFill="1" applyBorder="1" applyAlignment="1" applyProtection="1">
      <alignment horizontal="left" vertical="center" wrapText="1" indent="1"/>
    </xf>
    <xf numFmtId="164" fontId="2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16" xfId="1" applyNumberFormat="1" applyFill="1" applyBorder="1" applyProtection="1"/>
    <xf numFmtId="164" fontId="23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4" xfId="1" applyFont="1" applyFill="1" applyBorder="1" applyAlignment="1" applyProtection="1">
      <alignment horizontal="left" vertical="center" wrapText="1" indent="1"/>
    </xf>
    <xf numFmtId="0" fontId="19" fillId="0" borderId="16" xfId="1" applyFill="1" applyBorder="1" applyProtection="1"/>
    <xf numFmtId="0" fontId="23" fillId="0" borderId="16" xfId="1" applyFont="1" applyFill="1" applyBorder="1" applyAlignment="1" applyProtection="1">
      <alignment horizontal="left" indent="6"/>
    </xf>
    <xf numFmtId="0" fontId="23" fillId="0" borderId="16" xfId="1" applyFont="1" applyFill="1" applyBorder="1" applyAlignment="1" applyProtection="1">
      <alignment horizontal="left" vertical="center" wrapText="1" indent="6"/>
    </xf>
    <xf numFmtId="49" fontId="23" fillId="0" borderId="24" xfId="1" applyNumberFormat="1" applyFont="1" applyFill="1" applyBorder="1" applyAlignment="1" applyProtection="1">
      <alignment horizontal="center" vertical="center" wrapText="1"/>
    </xf>
    <xf numFmtId="0" fontId="23" fillId="0" borderId="34" xfId="1" applyFont="1" applyFill="1" applyBorder="1" applyAlignment="1" applyProtection="1">
      <alignment horizontal="left" vertical="center" wrapText="1" indent="6"/>
    </xf>
    <xf numFmtId="49" fontId="23" fillId="0" borderId="28" xfId="1" applyNumberFormat="1" applyFont="1" applyFill="1" applyBorder="1" applyAlignment="1" applyProtection="1">
      <alignment horizontal="center" vertical="center" wrapText="1"/>
    </xf>
    <xf numFmtId="0" fontId="23" fillId="0" borderId="28" xfId="1" applyFont="1" applyFill="1" applyBorder="1" applyAlignment="1" applyProtection="1">
      <alignment horizontal="left" vertical="center" wrapText="1" indent="6"/>
    </xf>
    <xf numFmtId="164" fontId="2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10" xfId="1" applyFont="1" applyFill="1" applyBorder="1" applyAlignment="1" applyProtection="1">
      <alignment vertical="center" wrapText="1"/>
    </xf>
    <xf numFmtId="164" fontId="23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34" xfId="1" applyFont="1" applyFill="1" applyBorder="1" applyAlignment="1" applyProtection="1">
      <alignment horizontal="left" vertical="center" wrapText="1" indent="1"/>
    </xf>
    <xf numFmtId="0" fontId="23" fillId="0" borderId="11" xfId="1" applyFont="1" applyFill="1" applyBorder="1" applyAlignment="1" applyProtection="1">
      <alignment horizontal="left" vertical="center" wrapText="1" indent="6"/>
    </xf>
    <xf numFmtId="0" fontId="19" fillId="0" borderId="34" xfId="1" applyFill="1" applyBorder="1" applyProtection="1"/>
    <xf numFmtId="0" fontId="2" fillId="0" borderId="10" xfId="1" applyFont="1" applyFill="1" applyBorder="1" applyAlignment="1" applyProtection="1">
      <alignment horizontal="left" vertical="center" wrapText="1" indent="1"/>
    </xf>
    <xf numFmtId="0" fontId="23" fillId="0" borderId="11" xfId="1" applyFont="1" applyFill="1" applyBorder="1" applyAlignment="1" applyProtection="1">
      <alignment horizontal="left" vertical="center" wrapText="1" indent="1"/>
    </xf>
    <xf numFmtId="0" fontId="19" fillId="0" borderId="10" xfId="1" applyFill="1" applyBorder="1" applyProtection="1"/>
    <xf numFmtId="0" fontId="19" fillId="0" borderId="11" xfId="1" applyFill="1" applyBorder="1" applyProtection="1"/>
    <xf numFmtId="164" fontId="2" fillId="0" borderId="10" xfId="1" applyNumberFormat="1" applyFont="1" applyFill="1" applyBorder="1" applyAlignment="1" applyProtection="1">
      <alignment horizontal="right" vertical="center" wrapText="1" indent="1"/>
    </xf>
    <xf numFmtId="164" fontId="13" fillId="0" borderId="10" xfId="0" applyNumberFormat="1" applyFont="1" applyBorder="1" applyAlignment="1" applyProtection="1">
      <alignment horizontal="right" vertical="center" wrapText="1" indent="1"/>
    </xf>
    <xf numFmtId="164" fontId="13" fillId="0" borderId="10" xfId="0" quotePrefix="1" applyNumberFormat="1" applyFont="1" applyBorder="1" applyAlignment="1" applyProtection="1">
      <alignment horizontal="right" vertical="center" wrapText="1" indent="1"/>
    </xf>
    <xf numFmtId="0" fontId="2" fillId="0" borderId="0" xfId="1" applyFont="1" applyFill="1" applyProtection="1"/>
    <xf numFmtId="49" fontId="13" fillId="0" borderId="0" xfId="0" applyNumberFormat="1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vertical="center" wrapText="1" indent="1"/>
    </xf>
    <xf numFmtId="164" fontId="13" fillId="0" borderId="0" xfId="0" quotePrefix="1" applyNumberFormat="1" applyFont="1" applyBorder="1" applyAlignment="1" applyProtection="1">
      <alignment horizontal="right" vertical="center" wrapText="1" indent="1"/>
    </xf>
    <xf numFmtId="49" fontId="19" fillId="0" borderId="0" xfId="1" applyNumberFormat="1" applyFont="1" applyFill="1" applyAlignment="1" applyProtection="1">
      <alignment horizontal="center" vertical="center"/>
    </xf>
    <xf numFmtId="0" fontId="19" fillId="0" borderId="0" xfId="1" applyFont="1" applyFill="1" applyProtection="1"/>
    <xf numFmtId="49" fontId="2" fillId="0" borderId="0" xfId="1" applyNumberFormat="1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horizontal="center"/>
    </xf>
    <xf numFmtId="49" fontId="5" fillId="0" borderId="10" xfId="1" applyNumberFormat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vertical="center" wrapText="1"/>
    </xf>
    <xf numFmtId="164" fontId="5" fillId="0" borderId="10" xfId="1" applyNumberFormat="1" applyFont="1" applyFill="1" applyBorder="1" applyAlignment="1" applyProtection="1">
      <alignment horizontal="right" vertical="center" wrapText="1" indent="1"/>
    </xf>
    <xf numFmtId="0" fontId="2" fillId="0" borderId="10" xfId="1" applyFont="1" applyFill="1" applyBorder="1" applyProtection="1"/>
    <xf numFmtId="0" fontId="27" fillId="0" borderId="10" xfId="0" applyFont="1" applyBorder="1" applyAlignment="1" applyProtection="1">
      <alignment horizontal="left" vertical="center" wrapText="1"/>
    </xf>
    <xf numFmtId="164" fontId="12" fillId="0" borderId="0" xfId="0" applyNumberFormat="1" applyFont="1" applyFill="1" applyAlignment="1" applyProtection="1">
      <alignment horizontal="right" vertical="center" wrapText="1"/>
    </xf>
    <xf numFmtId="164" fontId="9" fillId="0" borderId="29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6" xfId="0" applyNumberFormat="1" applyFont="1" applyFill="1" applyBorder="1" applyAlignment="1" applyProtection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2" fillId="0" borderId="0" xfId="1" applyFont="1" applyFill="1" applyAlignment="1" applyProtection="1">
      <alignment horizontal="center"/>
    </xf>
    <xf numFmtId="164" fontId="20" fillId="0" borderId="1" xfId="1" applyNumberFormat="1" applyFont="1" applyFill="1" applyBorder="1" applyAlignment="1" applyProtection="1">
      <alignment horizontal="left" vertical="center"/>
    </xf>
    <xf numFmtId="164" fontId="20" fillId="0" borderId="1" xfId="1" applyNumberFormat="1" applyFont="1" applyFill="1" applyBorder="1" applyAlignment="1" applyProtection="1">
      <alignment horizontal="left"/>
    </xf>
    <xf numFmtId="0" fontId="2" fillId="0" borderId="10" xfId="1" applyFont="1" applyFill="1" applyBorder="1" applyAlignment="1" applyProtection="1">
      <alignment horizontal="left"/>
    </xf>
    <xf numFmtId="164" fontId="1" fillId="0" borderId="0" xfId="1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left" vertical="center" wrapText="1" indent="1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164" fontId="7" fillId="0" borderId="17" xfId="0" applyNumberFormat="1" applyFont="1" applyFill="1" applyBorder="1" applyAlignment="1" applyProtection="1">
      <alignment horizontal="left" vertical="center" wrapText="1" indent="1"/>
    </xf>
    <xf numFmtId="164" fontId="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1" xfId="0" applyNumberFormat="1" applyFont="1" applyFill="1" applyBorder="1" applyAlignment="1" applyProtection="1">
      <alignment horizontal="left" vertical="center" wrapText="1" indent="1"/>
    </xf>
    <xf numFmtId="164" fontId="7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4" xfId="0" applyNumberFormat="1" applyFont="1" applyFill="1" applyBorder="1" applyAlignment="1" applyProtection="1">
      <alignment horizontal="right" vertical="center" wrapText="1" indent="1"/>
    </xf>
    <xf numFmtId="164" fontId="4" fillId="0" borderId="9" xfId="0" applyNumberFormat="1" applyFont="1" applyFill="1" applyBorder="1" applyAlignment="1" applyProtection="1">
      <alignment horizontal="right" vertical="center" wrapText="1" indent="1"/>
    </xf>
    <xf numFmtId="165" fontId="4" fillId="0" borderId="9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horizontal="left" vertical="center" wrapText="1" indent="1"/>
    </xf>
    <xf numFmtId="164" fontId="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righ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</xf>
    <xf numFmtId="164" fontId="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7" xfId="0" applyNumberFormat="1" applyFont="1" applyFill="1" applyBorder="1" applyAlignment="1" applyProtection="1">
      <alignment horizontal="right" vertical="center" wrapText="1" indent="1"/>
    </xf>
    <xf numFmtId="164" fontId="4" fillId="0" borderId="5" xfId="0" applyNumberFormat="1" applyFont="1" applyFill="1" applyBorder="1" applyAlignment="1" applyProtection="1">
      <alignment horizontal="right" vertical="center" wrapText="1" indent="1"/>
    </xf>
    <xf numFmtId="164" fontId="32" fillId="0" borderId="0" xfId="0" applyNumberFormat="1" applyFont="1" applyFill="1" applyAlignment="1" applyProtection="1">
      <alignment horizontal="left" vertical="center" wrapText="1"/>
    </xf>
    <xf numFmtId="164" fontId="33" fillId="0" borderId="0" xfId="0" applyNumberFormat="1" applyFont="1" applyFill="1" applyAlignment="1" applyProtection="1">
      <alignment vertical="center" wrapText="1"/>
    </xf>
    <xf numFmtId="164" fontId="32" fillId="0" borderId="0" xfId="0" applyNumberFormat="1" applyFont="1" applyFill="1" applyAlignment="1" applyProtection="1">
      <alignment horizontal="right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33" fillId="0" borderId="5" xfId="0" applyNumberFormat="1" applyFont="1" applyFill="1" applyBorder="1" applyAlignment="1" applyProtection="1">
      <alignment vertical="center" wrapText="1"/>
    </xf>
    <xf numFmtId="164" fontId="33" fillId="0" borderId="7" xfId="0" applyNumberFormat="1" applyFont="1" applyFill="1" applyBorder="1" applyAlignment="1" applyProtection="1">
      <alignment vertical="center" wrapText="1"/>
    </xf>
    <xf numFmtId="165" fontId="33" fillId="0" borderId="14" xfId="0" applyNumberFormat="1" applyFont="1" applyFill="1" applyBorder="1" applyAlignment="1" applyProtection="1">
      <alignment vertical="center" wrapText="1"/>
    </xf>
    <xf numFmtId="165" fontId="33" fillId="0" borderId="19" xfId="0" applyNumberFormat="1" applyFont="1" applyFill="1" applyBorder="1" applyAlignment="1" applyProtection="1">
      <alignment vertical="center" wrapText="1"/>
    </xf>
    <xf numFmtId="165" fontId="33" fillId="0" borderId="23" xfId="0" applyNumberFormat="1" applyFont="1" applyFill="1" applyBorder="1" applyAlignment="1" applyProtection="1">
      <alignment vertical="center" wrapText="1"/>
    </xf>
    <xf numFmtId="164" fontId="33" fillId="0" borderId="24" xfId="0" applyNumberFormat="1" applyFont="1" applyFill="1" applyBorder="1" applyAlignment="1" applyProtection="1">
      <alignment horizontal="center" vertical="center" wrapText="1"/>
    </xf>
    <xf numFmtId="164" fontId="33" fillId="0" borderId="25" xfId="0" applyNumberFormat="1" applyFont="1" applyFill="1" applyBorder="1" applyAlignment="1" applyProtection="1">
      <alignment horizontal="right" vertical="center" wrapText="1" indent="1"/>
    </xf>
    <xf numFmtId="164" fontId="33" fillId="0" borderId="35" xfId="0" applyNumberFormat="1" applyFont="1" applyFill="1" applyBorder="1" applyAlignment="1" applyProtection="1">
      <alignment horizontal="right" vertical="center" wrapText="1" indent="1"/>
    </xf>
    <xf numFmtId="164" fontId="33" fillId="0" borderId="36" xfId="0" applyNumberFormat="1" applyFont="1" applyFill="1" applyBorder="1" applyAlignment="1" applyProtection="1">
      <alignment horizontal="right" vertical="center" wrapText="1" indent="1"/>
    </xf>
    <xf numFmtId="164" fontId="3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7" xfId="0" applyNumberFormat="1" applyFont="1" applyFill="1" applyBorder="1" applyAlignment="1" applyProtection="1">
      <alignment horizontal="left" vertical="center" wrapText="1" indent="1"/>
    </xf>
    <xf numFmtId="164" fontId="33" fillId="0" borderId="12" xfId="0" applyNumberFormat="1" applyFont="1" applyFill="1" applyBorder="1" applyAlignment="1" applyProtection="1">
      <alignment horizontal="left" vertical="center" wrapText="1" indent="1"/>
    </xf>
    <xf numFmtId="164" fontId="33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5" fontId="33" fillId="0" borderId="9" xfId="0" applyNumberFormat="1" applyFont="1" applyFill="1" applyBorder="1" applyAlignment="1" applyProtection="1">
      <alignment vertical="center" wrapText="1"/>
    </xf>
    <xf numFmtId="165" fontId="4" fillId="0" borderId="4" xfId="0" applyNumberFormat="1" applyFont="1" applyFill="1" applyBorder="1" applyAlignment="1" applyProtection="1">
      <alignment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9" xfId="0" applyNumberFormat="1" applyFont="1" applyFill="1" applyBorder="1" applyAlignment="1" applyProtection="1">
      <alignment horizontal="center" vertical="center" wrapText="1"/>
    </xf>
    <xf numFmtId="164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9" xfId="0" applyNumberFormat="1" applyFont="1" applyFill="1" applyBorder="1" applyAlignment="1" applyProtection="1">
      <alignment horizontal="centerContinuous" vertical="center" wrapText="1"/>
    </xf>
    <xf numFmtId="165" fontId="1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4" xfId="0" applyNumberFormat="1" applyFont="1" applyFill="1" applyBorder="1" applyAlignment="1" applyProtection="1">
      <alignment horizontal="right" vertical="center" wrapText="1" indent="1"/>
    </xf>
    <xf numFmtId="0" fontId="19" fillId="0" borderId="0" xfId="1" applyFill="1" applyBorder="1" applyProtection="1"/>
    <xf numFmtId="0" fontId="19" fillId="0" borderId="0" xfId="1" applyFill="1" applyBorder="1" applyAlignment="1" applyProtection="1"/>
    <xf numFmtId="3" fontId="23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28" xfId="1" applyNumberFormat="1" applyFill="1" applyBorder="1" applyProtection="1"/>
    <xf numFmtId="0" fontId="19" fillId="0" borderId="28" xfId="1" applyFill="1" applyBorder="1" applyProtection="1"/>
    <xf numFmtId="3" fontId="19" fillId="0" borderId="34" xfId="1" applyNumberFormat="1" applyFill="1" applyBorder="1" applyProtection="1"/>
    <xf numFmtId="0" fontId="22" fillId="0" borderId="0" xfId="1" applyFont="1" applyFill="1" applyBorder="1" applyProtection="1"/>
    <xf numFmtId="0" fontId="34" fillId="0" borderId="1" xfId="0" applyFont="1" applyFill="1" applyBorder="1" applyAlignment="1" applyProtection="1">
      <alignment horizontal="right" vertical="center"/>
    </xf>
    <xf numFmtId="0" fontId="35" fillId="0" borderId="2" xfId="0" applyFont="1" applyBorder="1" applyAlignment="1" applyProtection="1">
      <alignment horizontal="centerContinuous" vertical="center" wrapText="1"/>
    </xf>
    <xf numFmtId="0" fontId="36" fillId="0" borderId="10" xfId="0" applyFont="1" applyBorder="1" applyAlignment="1" applyProtection="1">
      <alignment horizontal="center" textRotation="90"/>
    </xf>
    <xf numFmtId="0" fontId="37" fillId="0" borderId="10" xfId="0" applyFont="1" applyBorder="1" applyAlignment="1" applyProtection="1">
      <alignment horizontal="center" vertical="center" wrapText="1"/>
    </xf>
    <xf numFmtId="0" fontId="37" fillId="0" borderId="10" xfId="0" applyFont="1" applyBorder="1" applyAlignment="1" applyProtection="1">
      <alignment horizontal="center" vertical="center"/>
    </xf>
    <xf numFmtId="0" fontId="37" fillId="0" borderId="10" xfId="0" applyFont="1" applyBorder="1" applyAlignment="1" applyProtection="1">
      <alignment horizontal="centerContinuous" vertical="center" wrapText="1"/>
    </xf>
    <xf numFmtId="0" fontId="38" fillId="0" borderId="0" xfId="0" applyFont="1" applyAlignment="1" applyProtection="1">
      <alignment horizontal="center" vertical="center"/>
    </xf>
    <xf numFmtId="0" fontId="0" fillId="0" borderId="8" xfId="0" applyBorder="1" applyAlignment="1">
      <alignment horizontal="centerContinuous" vertical="center" wrapText="1"/>
    </xf>
    <xf numFmtId="0" fontId="39" fillId="0" borderId="10" xfId="0" applyFont="1" applyBorder="1" applyAlignment="1" applyProtection="1">
      <alignment horizontal="center" vertical="center"/>
    </xf>
    <xf numFmtId="0" fontId="37" fillId="0" borderId="10" xfId="0" applyFont="1" applyBorder="1" applyAlignment="1" applyProtection="1">
      <alignment horizontal="centerContinuous" vertical="center"/>
    </xf>
    <xf numFmtId="0" fontId="34" fillId="0" borderId="10" xfId="0" applyFont="1" applyBorder="1" applyAlignment="1" applyProtection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34" fillId="0" borderId="0" xfId="0" applyFont="1" applyAlignment="1" applyProtection="1">
      <alignment horizontal="center" vertical="center"/>
    </xf>
    <xf numFmtId="49" fontId="34" fillId="0" borderId="10" xfId="0" applyNumberFormat="1" applyFont="1" applyBorder="1" applyAlignment="1" applyProtection="1">
      <alignment horizontal="center" vertical="center" wrapText="1"/>
    </xf>
    <xf numFmtId="49" fontId="34" fillId="0" borderId="10" xfId="0" applyNumberFormat="1" applyFont="1" applyBorder="1" applyAlignment="1" applyProtection="1">
      <alignment horizontal="center" vertical="center"/>
    </xf>
    <xf numFmtId="49" fontId="34" fillId="0" borderId="0" xfId="0" applyNumberFormat="1" applyFont="1" applyAlignment="1" applyProtection="1">
      <alignment horizontal="center" vertical="center"/>
    </xf>
    <xf numFmtId="0" fontId="5" fillId="0" borderId="10" xfId="0" applyFont="1" applyBorder="1" applyAlignment="1" applyProtection="1">
      <alignment horizontal="left" vertical="center" wrapText="1"/>
    </xf>
    <xf numFmtId="168" fontId="40" fillId="0" borderId="10" xfId="0" applyNumberFormat="1" applyFont="1" applyBorder="1" applyAlignment="1" applyProtection="1">
      <alignment horizontal="center" vertical="center"/>
    </xf>
    <xf numFmtId="169" fontId="7" fillId="0" borderId="10" xfId="0" applyNumberFormat="1" applyFont="1" applyFill="1" applyBorder="1" applyAlignment="1" applyProtection="1">
      <alignment horizontal="right" vertical="center"/>
      <protection locked="0"/>
    </xf>
    <xf numFmtId="170" fontId="0" fillId="0" borderId="10" xfId="0" applyNumberFormat="1" applyBorder="1" applyAlignment="1" applyProtection="1">
      <alignment horizontal="right" vertical="center"/>
    </xf>
    <xf numFmtId="0" fontId="0" fillId="0" borderId="0" xfId="0" applyAlignment="1" applyProtection="1">
      <alignment vertical="center"/>
      <protection locked="0"/>
    </xf>
    <xf numFmtId="169" fontId="7" fillId="0" borderId="10" xfId="0" applyNumberFormat="1" applyFont="1" applyBorder="1" applyAlignment="1" applyProtection="1">
      <alignment horizontal="right" vertical="center"/>
    </xf>
    <xf numFmtId="0" fontId="34" fillId="0" borderId="10" xfId="0" applyFont="1" applyBorder="1" applyAlignment="1" applyProtection="1">
      <alignment horizontal="left" vertical="center" wrapText="1"/>
    </xf>
    <xf numFmtId="2" fontId="7" fillId="0" borderId="10" xfId="0" applyNumberFormat="1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left" vertical="center" wrapText="1"/>
    </xf>
    <xf numFmtId="169" fontId="0" fillId="0" borderId="10" xfId="0" applyNumberFormat="1" applyBorder="1" applyAlignment="1" applyProtection="1">
      <alignment horizontal="right" vertical="center"/>
      <protection locked="0"/>
    </xf>
    <xf numFmtId="2" fontId="0" fillId="0" borderId="10" xfId="0" applyNumberFormat="1" applyFill="1" applyBorder="1" applyAlignment="1" applyProtection="1">
      <alignment horizontal="center" vertical="center"/>
    </xf>
    <xf numFmtId="9" fontId="0" fillId="0" borderId="0" xfId="2" applyFont="1" applyAlignment="1" applyProtection="1">
      <alignment vertical="center"/>
      <protection locked="0"/>
    </xf>
    <xf numFmtId="0" fontId="22" fillId="0" borderId="10" xfId="0" applyFont="1" applyBorder="1" applyAlignment="1" applyProtection="1">
      <alignment horizontal="left" vertical="center" wrapText="1"/>
    </xf>
    <xf numFmtId="169" fontId="0" fillId="0" borderId="10" xfId="0" applyNumberFormat="1" applyFill="1" applyBorder="1" applyAlignment="1" applyProtection="1">
      <alignment horizontal="right" vertical="center"/>
      <protection locked="0"/>
    </xf>
    <xf numFmtId="169" fontId="0" fillId="0" borderId="10" xfId="0" applyNumberFormat="1" applyBorder="1" applyAlignment="1" applyProtection="1">
      <alignment horizontal="right" vertical="center"/>
    </xf>
    <xf numFmtId="0" fontId="22" fillId="0" borderId="0" xfId="0" applyFont="1" applyAlignment="1" applyProtection="1">
      <alignment vertical="center"/>
      <protection locked="0"/>
    </xf>
    <xf numFmtId="0" fontId="22" fillId="0" borderId="10" xfId="0" applyFont="1" applyBorder="1" applyAlignment="1" applyProtection="1">
      <alignment horizontal="left" vertical="center"/>
      <protection locked="0"/>
    </xf>
    <xf numFmtId="169" fontId="22" fillId="0" borderId="10" xfId="0" applyNumberFormat="1" applyFont="1" applyBorder="1" applyAlignment="1" applyProtection="1">
      <alignment horizontal="right" vertical="center"/>
      <protection locked="0"/>
    </xf>
    <xf numFmtId="169" fontId="22" fillId="0" borderId="10" xfId="0" applyNumberFormat="1" applyFont="1" applyBorder="1" applyAlignment="1" applyProtection="1">
      <alignment horizontal="right" vertical="center"/>
    </xf>
    <xf numFmtId="0" fontId="22" fillId="0" borderId="10" xfId="0" applyFont="1" applyBorder="1" applyAlignment="1" applyProtection="1">
      <alignment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169" fontId="0" fillId="0" borderId="10" xfId="0" applyNumberFormat="1" applyFill="1" applyBorder="1" applyAlignment="1" applyProtection="1">
      <alignment horizontal="right" vertical="center"/>
    </xf>
    <xf numFmtId="0" fontId="4" fillId="0" borderId="10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40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horizontal="right" vertical="center"/>
      <protection locked="0"/>
    </xf>
    <xf numFmtId="0" fontId="35" fillId="0" borderId="10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34" fillId="0" borderId="10" xfId="0" applyFont="1" applyBorder="1" applyAlignment="1" applyProtection="1">
      <alignment horizontal="center" vertical="center"/>
    </xf>
    <xf numFmtId="169" fontId="0" fillId="0" borderId="10" xfId="0" applyNumberFormat="1" applyBorder="1" applyAlignment="1" applyProtection="1">
      <alignment vertical="center"/>
      <protection locked="0"/>
    </xf>
    <xf numFmtId="169" fontId="0" fillId="0" borderId="10" xfId="0" applyNumberFormat="1" applyFill="1" applyBorder="1" applyAlignment="1" applyProtection="1">
      <alignment vertical="center"/>
    </xf>
    <xf numFmtId="0" fontId="40" fillId="0" borderId="10" xfId="0" applyFont="1" applyBorder="1" applyAlignment="1" applyProtection="1">
      <alignment horizontal="left" vertical="center" wrapText="1"/>
    </xf>
    <xf numFmtId="169" fontId="0" fillId="0" borderId="10" xfId="0" applyNumberFormat="1" applyFill="1" applyBorder="1" applyAlignment="1" applyProtection="1">
      <alignment vertical="center"/>
      <protection locked="0"/>
    </xf>
    <xf numFmtId="0" fontId="41" fillId="0" borderId="10" xfId="0" applyFont="1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vertical="center" wrapText="1"/>
    </xf>
    <xf numFmtId="169" fontId="4" fillId="0" borderId="10" xfId="0" applyNumberFormat="1" applyFont="1" applyFill="1" applyBorder="1" applyAlignment="1" applyProtection="1">
      <alignment vertical="center"/>
      <protection locked="0"/>
    </xf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43" fillId="0" borderId="10" xfId="0" applyFont="1" applyBorder="1" applyAlignment="1">
      <alignment vertical="center"/>
    </xf>
    <xf numFmtId="0" fontId="44" fillId="0" borderId="10" xfId="0" applyFont="1" applyBorder="1" applyAlignment="1">
      <alignment horizontal="center" vertical="center"/>
    </xf>
    <xf numFmtId="0" fontId="43" fillId="0" borderId="6" xfId="0" applyFont="1" applyBorder="1" applyAlignment="1">
      <alignment vertical="center"/>
    </xf>
    <xf numFmtId="0" fontId="43" fillId="0" borderId="5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5" fillId="0" borderId="10" xfId="0" applyFont="1" applyBorder="1" applyAlignment="1">
      <alignment vertical="center" wrapText="1"/>
    </xf>
    <xf numFmtId="3" fontId="46" fillId="0" borderId="10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43" fillId="0" borderId="10" xfId="0" applyNumberFormat="1" applyFont="1" applyBorder="1" applyAlignment="1">
      <alignment horizontal="center" vertical="center"/>
    </xf>
    <xf numFmtId="0" fontId="45" fillId="0" borderId="10" xfId="0" applyFont="1" applyBorder="1" applyAlignment="1">
      <alignment horizontal="left" vertical="center" wrapText="1"/>
    </xf>
    <xf numFmtId="0" fontId="43" fillId="0" borderId="10" xfId="0" applyFont="1" applyBorder="1" applyAlignment="1">
      <alignment vertical="center" wrapText="1"/>
    </xf>
    <xf numFmtId="3" fontId="14" fillId="0" borderId="10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0" fontId="47" fillId="0" borderId="0" xfId="0" applyFont="1" applyBorder="1" applyAlignment="1">
      <alignment horizontal="right" vertical="center"/>
    </xf>
    <xf numFmtId="0" fontId="44" fillId="0" borderId="7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/>
    <xf numFmtId="0" fontId="45" fillId="0" borderId="10" xfId="0" applyFont="1" applyBorder="1" applyAlignment="1">
      <alignment vertical="center"/>
    </xf>
    <xf numFmtId="3" fontId="46" fillId="0" borderId="37" xfId="0" applyNumberFormat="1" applyFont="1" applyFill="1" applyBorder="1" applyAlignment="1">
      <alignment horizontal="center" vertical="center"/>
    </xf>
    <xf numFmtId="3" fontId="15" fillId="2" borderId="10" xfId="0" applyNumberFormat="1" applyFont="1" applyFill="1" applyBorder="1" applyAlignment="1">
      <alignment horizontal="center" vertical="center"/>
    </xf>
    <xf numFmtId="3" fontId="46" fillId="0" borderId="0" xfId="0" applyNumberFormat="1" applyFont="1" applyFill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11" xfId="0" applyFont="1" applyBorder="1" applyAlignment="1">
      <alignment horizontal="center"/>
    </xf>
    <xf numFmtId="0" fontId="17" fillId="0" borderId="11" xfId="0" applyFont="1" applyBorder="1"/>
    <xf numFmtId="3" fontId="17" fillId="0" borderId="11" xfId="0" applyNumberFormat="1" applyFont="1" applyBorder="1"/>
    <xf numFmtId="0" fontId="17" fillId="0" borderId="16" xfId="0" applyFont="1" applyBorder="1" applyAlignment="1">
      <alignment horizontal="center"/>
    </xf>
    <xf numFmtId="0" fontId="17" fillId="0" borderId="16" xfId="0" applyFont="1" applyBorder="1"/>
    <xf numFmtId="3" fontId="17" fillId="0" borderId="16" xfId="0" applyNumberFormat="1" applyFont="1" applyBorder="1"/>
    <xf numFmtId="0" fontId="16" fillId="0" borderId="16" xfId="0" applyFont="1" applyBorder="1" applyAlignment="1">
      <alignment horizontal="center"/>
    </xf>
    <xf numFmtId="0" fontId="16" fillId="0" borderId="16" xfId="0" applyFont="1" applyBorder="1"/>
    <xf numFmtId="3" fontId="16" fillId="0" borderId="16" xfId="0" applyNumberFormat="1" applyFont="1" applyBorder="1"/>
    <xf numFmtId="0" fontId="4" fillId="0" borderId="0" xfId="0" applyFont="1"/>
    <xf numFmtId="0" fontId="17" fillId="0" borderId="28" xfId="0" applyFont="1" applyBorder="1" applyAlignment="1">
      <alignment horizontal="center"/>
    </xf>
    <xf numFmtId="0" fontId="16" fillId="0" borderId="28" xfId="0" applyFont="1" applyBorder="1"/>
    <xf numFmtId="3" fontId="16" fillId="0" borderId="28" xfId="0" applyNumberFormat="1" applyFont="1" applyBorder="1"/>
    <xf numFmtId="0" fontId="31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/>
    </xf>
    <xf numFmtId="0" fontId="48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49" fillId="0" borderId="11" xfId="0" applyFont="1" applyBorder="1" applyAlignment="1">
      <alignment horizontal="center"/>
    </xf>
    <xf numFmtId="0" fontId="49" fillId="0" borderId="11" xfId="0" applyFont="1" applyBorder="1"/>
    <xf numFmtId="3" fontId="7" fillId="0" borderId="11" xfId="0" applyNumberFormat="1" applyFont="1" applyBorder="1"/>
    <xf numFmtId="0" fontId="49" fillId="0" borderId="16" xfId="0" applyFont="1" applyBorder="1" applyAlignment="1">
      <alignment horizontal="center"/>
    </xf>
    <xf numFmtId="0" fontId="26" fillId="0" borderId="16" xfId="0" applyFont="1" applyBorder="1"/>
    <xf numFmtId="3" fontId="7" fillId="0" borderId="16" xfId="0" applyNumberFormat="1" applyFont="1" applyBorder="1"/>
    <xf numFmtId="0" fontId="49" fillId="0" borderId="16" xfId="0" applyFont="1" applyBorder="1"/>
    <xf numFmtId="0" fontId="48" fillId="0" borderId="16" xfId="0" applyFont="1" applyBorder="1" applyAlignment="1">
      <alignment horizontal="center"/>
    </xf>
    <xf numFmtId="0" fontId="48" fillId="0" borderId="16" xfId="0" applyFont="1" applyBorder="1"/>
    <xf numFmtId="3" fontId="4" fillId="0" borderId="16" xfId="0" applyNumberFormat="1" applyFont="1" applyBorder="1"/>
    <xf numFmtId="0" fontId="7" fillId="0" borderId="0" xfId="0" applyFont="1"/>
    <xf numFmtId="0" fontId="49" fillId="0" borderId="28" xfId="0" applyFont="1" applyBorder="1" applyAlignment="1">
      <alignment horizontal="center"/>
    </xf>
    <xf numFmtId="0" fontId="48" fillId="0" borderId="28" xfId="0" applyFont="1" applyBorder="1"/>
    <xf numFmtId="3" fontId="4" fillId="0" borderId="28" xfId="0" applyNumberFormat="1" applyFont="1" applyBorder="1"/>
    <xf numFmtId="3" fontId="0" fillId="0" borderId="0" xfId="0" applyNumberFormat="1"/>
    <xf numFmtId="164" fontId="4" fillId="0" borderId="9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50" fillId="0" borderId="0" xfId="0" applyNumberFormat="1" applyFont="1" applyFill="1" applyAlignment="1" applyProtection="1">
      <alignment horizontal="right" vertical="top" wrapText="1"/>
    </xf>
    <xf numFmtId="165" fontId="33" fillId="0" borderId="13" xfId="0" applyNumberFormat="1" applyFont="1" applyFill="1" applyBorder="1" applyAlignment="1" applyProtection="1">
      <alignment vertical="center" wrapText="1"/>
    </xf>
    <xf numFmtId="165" fontId="33" fillId="0" borderId="18" xfId="0" applyNumberFormat="1" applyFont="1" applyFill="1" applyBorder="1" applyAlignment="1" applyProtection="1">
      <alignment vertical="center" wrapText="1"/>
    </xf>
    <xf numFmtId="165" fontId="33" fillId="0" borderId="22" xfId="0" applyNumberFormat="1" applyFont="1" applyFill="1" applyBorder="1" applyAlignment="1" applyProtection="1">
      <alignment vertical="center" wrapText="1"/>
    </xf>
    <xf numFmtId="164" fontId="33" fillId="0" borderId="26" xfId="0" applyNumberFormat="1" applyFont="1" applyFill="1" applyBorder="1" applyAlignment="1" applyProtection="1">
      <alignment horizontal="right" vertical="center" wrapText="1" indent="1"/>
    </xf>
    <xf numFmtId="165" fontId="33" fillId="0" borderId="4" xfId="0" applyNumberFormat="1" applyFont="1" applyFill="1" applyBorder="1" applyAlignment="1" applyProtection="1">
      <alignment vertical="center" wrapText="1"/>
    </xf>
    <xf numFmtId="0" fontId="13" fillId="0" borderId="0" xfId="3" applyFont="1" applyFill="1" applyAlignment="1">
      <alignment horizontal="center" vertical="top" wrapText="1"/>
    </xf>
    <xf numFmtId="0" fontId="13" fillId="0" borderId="0" xfId="3" applyFont="1" applyFill="1"/>
    <xf numFmtId="49" fontId="27" fillId="0" borderId="10" xfId="3" applyNumberFormat="1" applyFont="1" applyFill="1" applyBorder="1" applyAlignment="1">
      <alignment horizontal="center" vertical="center" wrapText="1"/>
    </xf>
    <xf numFmtId="0" fontId="27" fillId="0" borderId="10" xfId="3" applyFont="1" applyFill="1" applyBorder="1" applyAlignment="1">
      <alignment horizontal="center" vertical="center" wrapText="1"/>
    </xf>
    <xf numFmtId="49" fontId="13" fillId="0" borderId="10" xfId="3" applyNumberFormat="1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top" wrapText="1"/>
    </xf>
    <xf numFmtId="49" fontId="15" fillId="0" borderId="11" xfId="3" applyNumberFormat="1" applyFont="1" applyBorder="1" applyAlignment="1">
      <alignment horizontal="center" vertical="center" wrapText="1"/>
    </xf>
    <xf numFmtId="0" fontId="15" fillId="0" borderId="11" xfId="3" applyFont="1" applyBorder="1" applyAlignment="1">
      <alignment horizontal="left" vertical="center" wrapText="1"/>
    </xf>
    <xf numFmtId="3" fontId="14" fillId="0" borderId="11" xfId="3" applyNumberFormat="1" applyFont="1" applyBorder="1" applyAlignment="1">
      <alignment horizontal="right" vertical="top" wrapText="1"/>
    </xf>
    <xf numFmtId="49" fontId="15" fillId="0" borderId="16" xfId="3" applyNumberFormat="1" applyFont="1" applyBorder="1" applyAlignment="1">
      <alignment horizontal="center" vertical="center" wrapText="1"/>
    </xf>
    <xf numFmtId="0" fontId="15" fillId="0" borderId="16" xfId="3" applyFont="1" applyBorder="1" applyAlignment="1">
      <alignment horizontal="left" vertical="center" wrapText="1"/>
    </xf>
    <xf numFmtId="3" fontId="14" fillId="0" borderId="16" xfId="3" applyNumberFormat="1" applyFont="1" applyBorder="1" applyAlignment="1">
      <alignment horizontal="right" vertical="top" wrapText="1"/>
    </xf>
    <xf numFmtId="0" fontId="14" fillId="0" borderId="16" xfId="3" applyFont="1" applyBorder="1" applyAlignment="1">
      <alignment horizontal="left" vertical="center" wrapText="1"/>
    </xf>
    <xf numFmtId="0" fontId="14" fillId="0" borderId="28" xfId="3" applyFont="1" applyBorder="1" applyAlignment="1">
      <alignment horizontal="left" vertical="center" wrapText="1"/>
    </xf>
    <xf numFmtId="3" fontId="14" fillId="0" borderId="28" xfId="3" applyNumberFormat="1" applyFont="1" applyBorder="1" applyAlignment="1">
      <alignment horizontal="right" vertical="top" wrapText="1"/>
    </xf>
    <xf numFmtId="0" fontId="0" fillId="0" borderId="0" xfId="0" applyAlignment="1">
      <alignment horizontal="left" vertical="center"/>
    </xf>
    <xf numFmtId="0" fontId="13" fillId="0" borderId="0" xfId="3" applyFont="1" applyFill="1" applyAlignment="1">
      <alignment horizontal="center" vertical="center" wrapText="1"/>
    </xf>
    <xf numFmtId="0" fontId="14" fillId="0" borderId="0" xfId="3" applyFont="1" applyFill="1" applyAlignment="1">
      <alignment vertical="center"/>
    </xf>
    <xf numFmtId="0" fontId="14" fillId="0" borderId="1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top" wrapText="1"/>
    </xf>
    <xf numFmtId="0" fontId="14" fillId="0" borderId="6" xfId="3" applyFont="1" applyBorder="1" applyAlignment="1">
      <alignment horizontal="center" vertical="center" wrapText="1"/>
    </xf>
    <xf numFmtId="0" fontId="14" fillId="0" borderId="5" xfId="3" applyFont="1" applyBorder="1" applyAlignment="1">
      <alignment horizontal="center" vertical="center" wrapText="1"/>
    </xf>
    <xf numFmtId="0" fontId="15" fillId="0" borderId="5" xfId="3" applyFont="1" applyBorder="1"/>
    <xf numFmtId="0" fontId="15" fillId="0" borderId="7" xfId="3" applyFont="1" applyBorder="1"/>
    <xf numFmtId="0" fontId="15" fillId="0" borderId="11" xfId="3" applyFont="1" applyBorder="1" applyAlignment="1">
      <alignment horizontal="center" vertical="center" wrapText="1"/>
    </xf>
    <xf numFmtId="3" fontId="14" fillId="0" borderId="11" xfId="3" applyNumberFormat="1" applyFont="1" applyBorder="1" applyAlignment="1">
      <alignment vertical="center" wrapText="1"/>
    </xf>
    <xf numFmtId="0" fontId="15" fillId="0" borderId="16" xfId="3" applyFont="1" applyBorder="1" applyAlignment="1">
      <alignment horizontal="center" vertical="center" wrapText="1"/>
    </xf>
    <xf numFmtId="3" fontId="14" fillId="0" borderId="16" xfId="3" applyNumberFormat="1" applyFont="1" applyBorder="1" applyAlignment="1">
      <alignment vertical="center" wrapText="1"/>
    </xf>
    <xf numFmtId="0" fontId="14" fillId="0" borderId="16" xfId="3" applyFont="1" applyBorder="1" applyAlignment="1">
      <alignment horizontal="center" vertical="center" wrapText="1"/>
    </xf>
    <xf numFmtId="0" fontId="14" fillId="0" borderId="28" xfId="3" applyFont="1" applyBorder="1" applyAlignment="1">
      <alignment horizontal="center" vertical="center" wrapText="1"/>
    </xf>
    <xf numFmtId="3" fontId="14" fillId="0" borderId="28" xfId="3" applyNumberFormat="1" applyFont="1" applyBorder="1" applyAlignment="1">
      <alignment vertical="center" wrapText="1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 vertical="center"/>
    </xf>
    <xf numFmtId="0" fontId="43" fillId="0" borderId="8" xfId="0" applyFont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38" xfId="0" applyFont="1" applyBorder="1" applyAlignment="1">
      <alignment horizontal="center" vertical="center"/>
    </xf>
    <xf numFmtId="3" fontId="43" fillId="0" borderId="2" xfId="0" applyNumberFormat="1" applyFont="1" applyBorder="1" applyAlignment="1">
      <alignment horizontal="center" vertical="center"/>
    </xf>
    <xf numFmtId="0" fontId="45" fillId="0" borderId="8" xfId="0" applyFont="1" applyBorder="1" applyAlignment="1">
      <alignment vertical="center" wrapText="1"/>
    </xf>
    <xf numFmtId="3" fontId="46" fillId="0" borderId="38" xfId="0" applyNumberFormat="1" applyFont="1" applyBorder="1" applyAlignment="1">
      <alignment horizontal="center" vertical="center"/>
    </xf>
    <xf numFmtId="0" fontId="45" fillId="0" borderId="8" xfId="0" applyFont="1" applyBorder="1" applyAlignment="1">
      <alignment horizontal="left" vertical="center" wrapText="1"/>
    </xf>
    <xf numFmtId="0" fontId="43" fillId="0" borderId="8" xfId="0" applyFont="1" applyBorder="1" applyAlignment="1">
      <alignment vertical="center" wrapText="1"/>
    </xf>
    <xf numFmtId="3" fontId="43" fillId="0" borderId="38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right" vertical="center"/>
    </xf>
    <xf numFmtId="0" fontId="52" fillId="0" borderId="0" xfId="0" applyFont="1" applyAlignment="1">
      <alignment horizontal="right"/>
    </xf>
    <xf numFmtId="0" fontId="44" fillId="0" borderId="6" xfId="0" applyFont="1" applyBorder="1" applyAlignment="1">
      <alignment horizontal="center" vertical="center"/>
    </xf>
    <xf numFmtId="0" fontId="45" fillId="0" borderId="8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horizontal="center" vertical="center"/>
    </xf>
    <xf numFmtId="3" fontId="43" fillId="0" borderId="29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3" fontId="11" fillId="0" borderId="0" xfId="0" applyNumberFormat="1" applyFont="1"/>
    <xf numFmtId="0" fontId="53" fillId="0" borderId="0" xfId="0" applyFont="1" applyAlignment="1">
      <alignment horizontal="center" vertical="center"/>
    </xf>
    <xf numFmtId="0" fontId="10" fillId="0" borderId="0" xfId="0" applyFont="1" applyFill="1"/>
    <xf numFmtId="0" fontId="12" fillId="0" borderId="0" xfId="0" applyFont="1" applyFill="1" applyAlignment="1">
      <alignment horizontal="right"/>
    </xf>
    <xf numFmtId="0" fontId="15" fillId="0" borderId="30" xfId="3" applyFont="1" applyFill="1" applyBorder="1" applyAlignment="1">
      <alignment horizontal="center" vertical="top" wrapText="1"/>
    </xf>
    <xf numFmtId="0" fontId="15" fillId="0" borderId="30" xfId="3" applyFont="1" applyFill="1" applyBorder="1" applyAlignment="1">
      <alignment horizontal="left" vertical="top" wrapText="1"/>
    </xf>
    <xf numFmtId="3" fontId="15" fillId="0" borderId="30" xfId="3" applyNumberFormat="1" applyFont="1" applyFill="1" applyBorder="1" applyAlignment="1">
      <alignment horizontal="right" vertical="top" wrapText="1"/>
    </xf>
    <xf numFmtId="0" fontId="15" fillId="0" borderId="16" xfId="3" applyFont="1" applyFill="1" applyBorder="1" applyAlignment="1">
      <alignment horizontal="center" vertical="top" wrapText="1"/>
    </xf>
    <xf numFmtId="0" fontId="15" fillId="0" borderId="16" xfId="3" applyFont="1" applyFill="1" applyBorder="1" applyAlignment="1">
      <alignment horizontal="left" vertical="top" wrapText="1"/>
    </xf>
    <xf numFmtId="3" fontId="15" fillId="0" borderId="16" xfId="3" applyNumberFormat="1" applyFont="1" applyFill="1" applyBorder="1" applyAlignment="1">
      <alignment horizontal="right" vertical="top" wrapText="1"/>
    </xf>
    <xf numFmtId="0" fontId="14" fillId="0" borderId="16" xfId="3" applyFont="1" applyFill="1" applyBorder="1" applyAlignment="1">
      <alignment horizontal="center" vertical="top" wrapText="1"/>
    </xf>
    <xf numFmtId="0" fontId="14" fillId="0" borderId="16" xfId="3" applyFont="1" applyFill="1" applyBorder="1" applyAlignment="1">
      <alignment horizontal="left" vertical="top" wrapText="1"/>
    </xf>
    <xf numFmtId="3" fontId="14" fillId="0" borderId="16" xfId="3" applyNumberFormat="1" applyFont="1" applyFill="1" applyBorder="1" applyAlignment="1">
      <alignment horizontal="right" vertical="top" wrapText="1"/>
    </xf>
    <xf numFmtId="0" fontId="14" fillId="0" borderId="28" xfId="3" applyFont="1" applyFill="1" applyBorder="1" applyAlignment="1">
      <alignment horizontal="center" vertical="top" wrapText="1"/>
    </xf>
    <xf numFmtId="0" fontId="14" fillId="0" borderId="28" xfId="3" applyFont="1" applyFill="1" applyBorder="1" applyAlignment="1">
      <alignment horizontal="left" vertical="top" wrapText="1"/>
    </xf>
    <xf numFmtId="3" fontId="14" fillId="0" borderId="28" xfId="3" applyNumberFormat="1" applyFont="1" applyFill="1" applyBorder="1" applyAlignment="1">
      <alignment horizontal="right" vertical="top" wrapText="1"/>
    </xf>
    <xf numFmtId="0" fontId="53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0" fillId="0" borderId="0" xfId="0" applyFill="1"/>
    <xf numFmtId="0" fontId="13" fillId="0" borderId="0" xfId="3" applyFont="1" applyFill="1" applyAlignment="1">
      <alignment vertical="center"/>
    </xf>
    <xf numFmtId="0" fontId="15" fillId="0" borderId="30" xfId="3" applyFont="1" applyFill="1" applyBorder="1" applyAlignment="1">
      <alignment horizontal="center" vertical="center" wrapText="1"/>
    </xf>
    <xf numFmtId="0" fontId="15" fillId="0" borderId="30" xfId="3" applyFont="1" applyFill="1" applyBorder="1" applyAlignment="1">
      <alignment horizontal="left" vertical="center" wrapText="1"/>
    </xf>
    <xf numFmtId="3" fontId="15" fillId="0" borderId="30" xfId="3" applyNumberFormat="1" applyFont="1" applyFill="1" applyBorder="1" applyAlignment="1">
      <alignment horizontal="right" vertical="center" wrapText="1"/>
    </xf>
    <xf numFmtId="0" fontId="15" fillId="0" borderId="16" xfId="3" applyFont="1" applyFill="1" applyBorder="1" applyAlignment="1">
      <alignment horizontal="center" vertical="center" wrapText="1"/>
    </xf>
    <xf numFmtId="0" fontId="15" fillId="0" borderId="16" xfId="3" applyFont="1" applyFill="1" applyBorder="1" applyAlignment="1">
      <alignment horizontal="left" vertical="center" wrapText="1"/>
    </xf>
    <xf numFmtId="3" fontId="15" fillId="0" borderId="16" xfId="3" applyNumberFormat="1" applyFont="1" applyFill="1" applyBorder="1" applyAlignment="1">
      <alignment horizontal="right" vertical="center" wrapText="1"/>
    </xf>
    <xf numFmtId="0" fontId="54" fillId="0" borderId="16" xfId="3" applyFont="1" applyBorder="1" applyAlignment="1">
      <alignment horizontal="left" vertical="center" wrapText="1"/>
    </xf>
    <xf numFmtId="3" fontId="14" fillId="0" borderId="16" xfId="3" applyNumberFormat="1" applyFont="1" applyBorder="1" applyAlignment="1">
      <alignment horizontal="right" vertical="center" wrapText="1"/>
    </xf>
    <xf numFmtId="3" fontId="15" fillId="0" borderId="16" xfId="3" applyNumberFormat="1" applyFont="1" applyBorder="1" applyAlignment="1">
      <alignment horizontal="right" vertical="center" wrapText="1"/>
    </xf>
    <xf numFmtId="3" fontId="14" fillId="0" borderId="28" xfId="3" applyNumberFormat="1" applyFont="1" applyBorder="1" applyAlignment="1">
      <alignment horizontal="right" vertical="center" wrapText="1"/>
    </xf>
    <xf numFmtId="3" fontId="55" fillId="0" borderId="0" xfId="3" applyNumberFormat="1" applyFont="1" applyAlignment="1">
      <alignment horizontal="right" vertical="top" wrapText="1"/>
    </xf>
    <xf numFmtId="0" fontId="15" fillId="0" borderId="0" xfId="3" applyFont="1" applyAlignment="1">
      <alignment horizontal="center" vertical="center" wrapText="1"/>
    </xf>
    <xf numFmtId="0" fontId="15" fillId="0" borderId="0" xfId="3" applyFont="1" applyAlignment="1">
      <alignment horizontal="left" vertical="center" wrapText="1"/>
    </xf>
    <xf numFmtId="3" fontId="15" fillId="0" borderId="0" xfId="3" applyNumberFormat="1" applyFont="1" applyAlignment="1">
      <alignment horizontal="right" vertical="center" wrapText="1"/>
    </xf>
    <xf numFmtId="0" fontId="14" fillId="0" borderId="0" xfId="3" applyFont="1" applyAlignment="1">
      <alignment horizontal="center" vertical="center" wrapText="1"/>
    </xf>
    <xf numFmtId="0" fontId="14" fillId="0" borderId="0" xfId="3" applyFont="1" applyAlignment="1">
      <alignment horizontal="left" vertical="center" wrapText="1"/>
    </xf>
    <xf numFmtId="3" fontId="14" fillId="0" borderId="0" xfId="3" applyNumberFormat="1" applyFont="1" applyAlignment="1">
      <alignment horizontal="right" vertical="center" wrapText="1"/>
    </xf>
    <xf numFmtId="0" fontId="55" fillId="0" borderId="0" xfId="3" applyFont="1" applyAlignment="1">
      <alignment horizontal="center" vertical="center" wrapText="1"/>
    </xf>
    <xf numFmtId="0" fontId="55" fillId="0" borderId="0" xfId="3" applyFont="1" applyAlignment="1">
      <alignment horizontal="left" vertical="center" wrapText="1"/>
    </xf>
    <xf numFmtId="3" fontId="55" fillId="0" borderId="0" xfId="3" applyNumberFormat="1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57" fillId="0" borderId="0" xfId="4" applyFont="1" applyFill="1"/>
    <xf numFmtId="0" fontId="57" fillId="0" borderId="0" xfId="4" applyFont="1" applyFill="1" applyAlignment="1">
      <alignment wrapText="1"/>
    </xf>
    <xf numFmtId="0" fontId="58" fillId="0" borderId="0" xfId="4" applyFont="1" applyFill="1" applyAlignment="1">
      <alignment horizontal="right" vertical="center"/>
    </xf>
    <xf numFmtId="0" fontId="57" fillId="0" borderId="0" xfId="0" applyFont="1" applyFill="1"/>
    <xf numFmtId="0" fontId="59" fillId="0" borderId="0" xfId="0" applyFont="1" applyFill="1" applyAlignment="1">
      <alignment horizontal="center" vertical="center" wrapText="1"/>
    </xf>
    <xf numFmtId="0" fontId="57" fillId="0" borderId="1" xfId="4" applyFont="1" applyFill="1" applyBorder="1" applyAlignment="1">
      <alignment horizontal="right"/>
    </xf>
    <xf numFmtId="0" fontId="60" fillId="0" borderId="2" xfId="4" applyFont="1" applyFill="1" applyBorder="1" applyAlignment="1">
      <alignment horizontal="center" vertical="center"/>
    </xf>
    <xf numFmtId="0" fontId="61" fillId="0" borderId="10" xfId="4" applyFont="1" applyFill="1" applyBorder="1" applyAlignment="1">
      <alignment horizontal="center" vertical="center"/>
    </xf>
    <xf numFmtId="0" fontId="60" fillId="0" borderId="8" xfId="4" applyFont="1" applyFill="1" applyBorder="1" applyAlignment="1">
      <alignment horizontal="center" vertical="center"/>
    </xf>
    <xf numFmtId="0" fontId="62" fillId="0" borderId="10" xfId="4" applyFont="1" applyFill="1" applyBorder="1" applyAlignment="1">
      <alignment horizontal="center" vertical="center" wrapText="1"/>
    </xf>
    <xf numFmtId="0" fontId="62" fillId="0" borderId="10" xfId="4" applyFont="1" applyFill="1" applyBorder="1" applyAlignment="1">
      <alignment horizontal="center" vertical="center"/>
    </xf>
    <xf numFmtId="0" fontId="60" fillId="0" borderId="24" xfId="4" applyFont="1" applyFill="1" applyBorder="1"/>
    <xf numFmtId="0" fontId="60" fillId="0" borderId="24" xfId="4" applyFont="1" applyFill="1" applyBorder="1" applyAlignment="1">
      <alignment horizontal="center" vertical="center"/>
    </xf>
    <xf numFmtId="0" fontId="63" fillId="0" borderId="10" xfId="4" applyFont="1" applyFill="1" applyBorder="1"/>
    <xf numFmtId="171" fontId="63" fillId="0" borderId="10" xfId="4" applyNumberFormat="1" applyFont="1" applyFill="1" applyBorder="1"/>
    <xf numFmtId="0" fontId="60" fillId="0" borderId="39" xfId="4" applyFont="1" applyFill="1" applyBorder="1"/>
    <xf numFmtId="171" fontId="60" fillId="0" borderId="39" xfId="4" applyNumberFormat="1" applyFont="1" applyFill="1" applyBorder="1"/>
    <xf numFmtId="0" fontId="60" fillId="0" borderId="40" xfId="4" applyFont="1" applyFill="1" applyBorder="1"/>
    <xf numFmtId="171" fontId="60" fillId="0" borderId="40" xfId="4" applyNumberFormat="1" applyFont="1" applyFill="1" applyBorder="1"/>
    <xf numFmtId="171" fontId="60" fillId="0" borderId="40" xfId="4" applyNumberFormat="1" applyFont="1" applyFill="1" applyBorder="1" applyAlignment="1">
      <alignment horizontal="right"/>
    </xf>
    <xf numFmtId="0" fontId="60" fillId="0" borderId="41" xfId="4" applyFont="1" applyFill="1" applyBorder="1"/>
    <xf numFmtId="171" fontId="60" fillId="0" borderId="41" xfId="4" applyNumberFormat="1" applyFont="1" applyFill="1" applyBorder="1"/>
    <xf numFmtId="0" fontId="57" fillId="0" borderId="0" xfId="4" applyFont="1" applyFill="1" applyBorder="1"/>
  </cellXfs>
  <cellStyles count="5">
    <cellStyle name="Normál" xfId="0" builtinId="0"/>
    <cellStyle name="Normál 11" xfId="4" xr:uid="{B57295F4-8D47-4252-8260-9A335D27360E}"/>
    <cellStyle name="Normál 3" xfId="3" xr:uid="{4784690C-01D4-4202-8D09-B8415A46BE40}"/>
    <cellStyle name="Normál_KVRENMUNKA" xfId="1" xr:uid="{13376A3C-5754-4012-8DC7-9129B176A1D9}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375AB-F433-4AB2-B3C5-4753B137524C}">
  <dimension ref="A1:I27"/>
  <sheetViews>
    <sheetView view="pageBreakPreview" zoomScaleNormal="100" zoomScaleSheetLayoutView="100" workbookViewId="0">
      <selection sqref="A1:XFD1"/>
    </sheetView>
  </sheetViews>
  <sheetFormatPr defaultRowHeight="15" x14ac:dyDescent="0.25"/>
  <cols>
    <col min="1" max="1" width="5.85546875" style="1" customWidth="1"/>
    <col min="2" max="2" width="47.28515625" style="7" customWidth="1"/>
    <col min="3" max="5" width="14" style="1" customWidth="1"/>
    <col min="6" max="6" width="47.28515625" style="1" customWidth="1"/>
    <col min="7" max="7" width="14" style="1" customWidth="1"/>
    <col min="8" max="9" width="15.5703125" style="1" customWidth="1"/>
    <col min="10" max="256" width="9.140625" style="1"/>
    <col min="257" max="257" width="5.85546875" style="1" customWidth="1"/>
    <col min="258" max="258" width="47.28515625" style="1" customWidth="1"/>
    <col min="259" max="261" width="14" style="1" customWidth="1"/>
    <col min="262" max="262" width="47.28515625" style="1" customWidth="1"/>
    <col min="263" max="263" width="14" style="1" customWidth="1"/>
    <col min="264" max="264" width="13.42578125" style="1" customWidth="1"/>
    <col min="265" max="265" width="13" style="1" customWidth="1"/>
    <col min="266" max="512" width="9.140625" style="1"/>
    <col min="513" max="513" width="5.85546875" style="1" customWidth="1"/>
    <col min="514" max="514" width="47.28515625" style="1" customWidth="1"/>
    <col min="515" max="517" width="14" style="1" customWidth="1"/>
    <col min="518" max="518" width="47.28515625" style="1" customWidth="1"/>
    <col min="519" max="519" width="14" style="1" customWidth="1"/>
    <col min="520" max="520" width="13.42578125" style="1" customWidth="1"/>
    <col min="521" max="521" width="13" style="1" customWidth="1"/>
    <col min="522" max="768" width="9.140625" style="1"/>
    <col min="769" max="769" width="5.85546875" style="1" customWidth="1"/>
    <col min="770" max="770" width="47.28515625" style="1" customWidth="1"/>
    <col min="771" max="773" width="14" style="1" customWidth="1"/>
    <col min="774" max="774" width="47.28515625" style="1" customWidth="1"/>
    <col min="775" max="775" width="14" style="1" customWidth="1"/>
    <col min="776" max="776" width="13.42578125" style="1" customWidth="1"/>
    <col min="777" max="777" width="13" style="1" customWidth="1"/>
    <col min="778" max="1024" width="9.140625" style="1"/>
    <col min="1025" max="1025" width="5.85546875" style="1" customWidth="1"/>
    <col min="1026" max="1026" width="47.28515625" style="1" customWidth="1"/>
    <col min="1027" max="1029" width="14" style="1" customWidth="1"/>
    <col min="1030" max="1030" width="47.28515625" style="1" customWidth="1"/>
    <col min="1031" max="1031" width="14" style="1" customWidth="1"/>
    <col min="1032" max="1032" width="13.42578125" style="1" customWidth="1"/>
    <col min="1033" max="1033" width="13" style="1" customWidth="1"/>
    <col min="1034" max="1280" width="9.140625" style="1"/>
    <col min="1281" max="1281" width="5.85546875" style="1" customWidth="1"/>
    <col min="1282" max="1282" width="47.28515625" style="1" customWidth="1"/>
    <col min="1283" max="1285" width="14" style="1" customWidth="1"/>
    <col min="1286" max="1286" width="47.28515625" style="1" customWidth="1"/>
    <col min="1287" max="1287" width="14" style="1" customWidth="1"/>
    <col min="1288" max="1288" width="13.42578125" style="1" customWidth="1"/>
    <col min="1289" max="1289" width="13" style="1" customWidth="1"/>
    <col min="1290" max="1536" width="9.140625" style="1"/>
    <col min="1537" max="1537" width="5.85546875" style="1" customWidth="1"/>
    <col min="1538" max="1538" width="47.28515625" style="1" customWidth="1"/>
    <col min="1539" max="1541" width="14" style="1" customWidth="1"/>
    <col min="1542" max="1542" width="47.28515625" style="1" customWidth="1"/>
    <col min="1543" max="1543" width="14" style="1" customWidth="1"/>
    <col min="1544" max="1544" width="13.42578125" style="1" customWidth="1"/>
    <col min="1545" max="1545" width="13" style="1" customWidth="1"/>
    <col min="1546" max="1792" width="9.140625" style="1"/>
    <col min="1793" max="1793" width="5.85546875" style="1" customWidth="1"/>
    <col min="1794" max="1794" width="47.28515625" style="1" customWidth="1"/>
    <col min="1795" max="1797" width="14" style="1" customWidth="1"/>
    <col min="1798" max="1798" width="47.28515625" style="1" customWidth="1"/>
    <col min="1799" max="1799" width="14" style="1" customWidth="1"/>
    <col min="1800" max="1800" width="13.42578125" style="1" customWidth="1"/>
    <col min="1801" max="1801" width="13" style="1" customWidth="1"/>
    <col min="1802" max="2048" width="9.140625" style="1"/>
    <col min="2049" max="2049" width="5.85546875" style="1" customWidth="1"/>
    <col min="2050" max="2050" width="47.28515625" style="1" customWidth="1"/>
    <col min="2051" max="2053" width="14" style="1" customWidth="1"/>
    <col min="2054" max="2054" width="47.28515625" style="1" customWidth="1"/>
    <col min="2055" max="2055" width="14" style="1" customWidth="1"/>
    <col min="2056" max="2056" width="13.42578125" style="1" customWidth="1"/>
    <col min="2057" max="2057" width="13" style="1" customWidth="1"/>
    <col min="2058" max="2304" width="9.140625" style="1"/>
    <col min="2305" max="2305" width="5.85546875" style="1" customWidth="1"/>
    <col min="2306" max="2306" width="47.28515625" style="1" customWidth="1"/>
    <col min="2307" max="2309" width="14" style="1" customWidth="1"/>
    <col min="2310" max="2310" width="47.28515625" style="1" customWidth="1"/>
    <col min="2311" max="2311" width="14" style="1" customWidth="1"/>
    <col min="2312" max="2312" width="13.42578125" style="1" customWidth="1"/>
    <col min="2313" max="2313" width="13" style="1" customWidth="1"/>
    <col min="2314" max="2560" width="9.140625" style="1"/>
    <col min="2561" max="2561" width="5.85546875" style="1" customWidth="1"/>
    <col min="2562" max="2562" width="47.28515625" style="1" customWidth="1"/>
    <col min="2563" max="2565" width="14" style="1" customWidth="1"/>
    <col min="2566" max="2566" width="47.28515625" style="1" customWidth="1"/>
    <col min="2567" max="2567" width="14" style="1" customWidth="1"/>
    <col min="2568" max="2568" width="13.42578125" style="1" customWidth="1"/>
    <col min="2569" max="2569" width="13" style="1" customWidth="1"/>
    <col min="2570" max="2816" width="9.140625" style="1"/>
    <col min="2817" max="2817" width="5.85546875" style="1" customWidth="1"/>
    <col min="2818" max="2818" width="47.28515625" style="1" customWidth="1"/>
    <col min="2819" max="2821" width="14" style="1" customWidth="1"/>
    <col min="2822" max="2822" width="47.28515625" style="1" customWidth="1"/>
    <col min="2823" max="2823" width="14" style="1" customWidth="1"/>
    <col min="2824" max="2824" width="13.42578125" style="1" customWidth="1"/>
    <col min="2825" max="2825" width="13" style="1" customWidth="1"/>
    <col min="2826" max="3072" width="9.140625" style="1"/>
    <col min="3073" max="3073" width="5.85546875" style="1" customWidth="1"/>
    <col min="3074" max="3074" width="47.28515625" style="1" customWidth="1"/>
    <col min="3075" max="3077" width="14" style="1" customWidth="1"/>
    <col min="3078" max="3078" width="47.28515625" style="1" customWidth="1"/>
    <col min="3079" max="3079" width="14" style="1" customWidth="1"/>
    <col min="3080" max="3080" width="13.42578125" style="1" customWidth="1"/>
    <col min="3081" max="3081" width="13" style="1" customWidth="1"/>
    <col min="3082" max="3328" width="9.140625" style="1"/>
    <col min="3329" max="3329" width="5.85546875" style="1" customWidth="1"/>
    <col min="3330" max="3330" width="47.28515625" style="1" customWidth="1"/>
    <col min="3331" max="3333" width="14" style="1" customWidth="1"/>
    <col min="3334" max="3334" width="47.28515625" style="1" customWidth="1"/>
    <col min="3335" max="3335" width="14" style="1" customWidth="1"/>
    <col min="3336" max="3336" width="13.42578125" style="1" customWidth="1"/>
    <col min="3337" max="3337" width="13" style="1" customWidth="1"/>
    <col min="3338" max="3584" width="9.140625" style="1"/>
    <col min="3585" max="3585" width="5.85546875" style="1" customWidth="1"/>
    <col min="3586" max="3586" width="47.28515625" style="1" customWidth="1"/>
    <col min="3587" max="3589" width="14" style="1" customWidth="1"/>
    <col min="3590" max="3590" width="47.28515625" style="1" customWidth="1"/>
    <col min="3591" max="3591" width="14" style="1" customWidth="1"/>
    <col min="3592" max="3592" width="13.42578125" style="1" customWidth="1"/>
    <col min="3593" max="3593" width="13" style="1" customWidth="1"/>
    <col min="3594" max="3840" width="9.140625" style="1"/>
    <col min="3841" max="3841" width="5.85546875" style="1" customWidth="1"/>
    <col min="3842" max="3842" width="47.28515625" style="1" customWidth="1"/>
    <col min="3843" max="3845" width="14" style="1" customWidth="1"/>
    <col min="3846" max="3846" width="47.28515625" style="1" customWidth="1"/>
    <col min="3847" max="3847" width="14" style="1" customWidth="1"/>
    <col min="3848" max="3848" width="13.42578125" style="1" customWidth="1"/>
    <col min="3849" max="3849" width="13" style="1" customWidth="1"/>
    <col min="3850" max="4096" width="9.140625" style="1"/>
    <col min="4097" max="4097" width="5.85546875" style="1" customWidth="1"/>
    <col min="4098" max="4098" width="47.28515625" style="1" customWidth="1"/>
    <col min="4099" max="4101" width="14" style="1" customWidth="1"/>
    <col min="4102" max="4102" width="47.28515625" style="1" customWidth="1"/>
    <col min="4103" max="4103" width="14" style="1" customWidth="1"/>
    <col min="4104" max="4104" width="13.42578125" style="1" customWidth="1"/>
    <col min="4105" max="4105" width="13" style="1" customWidth="1"/>
    <col min="4106" max="4352" width="9.140625" style="1"/>
    <col min="4353" max="4353" width="5.85546875" style="1" customWidth="1"/>
    <col min="4354" max="4354" width="47.28515625" style="1" customWidth="1"/>
    <col min="4355" max="4357" width="14" style="1" customWidth="1"/>
    <col min="4358" max="4358" width="47.28515625" style="1" customWidth="1"/>
    <col min="4359" max="4359" width="14" style="1" customWidth="1"/>
    <col min="4360" max="4360" width="13.42578125" style="1" customWidth="1"/>
    <col min="4361" max="4361" width="13" style="1" customWidth="1"/>
    <col min="4362" max="4608" width="9.140625" style="1"/>
    <col min="4609" max="4609" width="5.85546875" style="1" customWidth="1"/>
    <col min="4610" max="4610" width="47.28515625" style="1" customWidth="1"/>
    <col min="4611" max="4613" width="14" style="1" customWidth="1"/>
    <col min="4614" max="4614" width="47.28515625" style="1" customWidth="1"/>
    <col min="4615" max="4615" width="14" style="1" customWidth="1"/>
    <col min="4616" max="4616" width="13.42578125" style="1" customWidth="1"/>
    <col min="4617" max="4617" width="13" style="1" customWidth="1"/>
    <col min="4618" max="4864" width="9.140625" style="1"/>
    <col min="4865" max="4865" width="5.85546875" style="1" customWidth="1"/>
    <col min="4866" max="4866" width="47.28515625" style="1" customWidth="1"/>
    <col min="4867" max="4869" width="14" style="1" customWidth="1"/>
    <col min="4870" max="4870" width="47.28515625" style="1" customWidth="1"/>
    <col min="4871" max="4871" width="14" style="1" customWidth="1"/>
    <col min="4872" max="4872" width="13.42578125" style="1" customWidth="1"/>
    <col min="4873" max="4873" width="13" style="1" customWidth="1"/>
    <col min="4874" max="5120" width="9.140625" style="1"/>
    <col min="5121" max="5121" width="5.85546875" style="1" customWidth="1"/>
    <col min="5122" max="5122" width="47.28515625" style="1" customWidth="1"/>
    <col min="5123" max="5125" width="14" style="1" customWidth="1"/>
    <col min="5126" max="5126" width="47.28515625" style="1" customWidth="1"/>
    <col min="5127" max="5127" width="14" style="1" customWidth="1"/>
    <col min="5128" max="5128" width="13.42578125" style="1" customWidth="1"/>
    <col min="5129" max="5129" width="13" style="1" customWidth="1"/>
    <col min="5130" max="5376" width="9.140625" style="1"/>
    <col min="5377" max="5377" width="5.85546875" style="1" customWidth="1"/>
    <col min="5378" max="5378" width="47.28515625" style="1" customWidth="1"/>
    <col min="5379" max="5381" width="14" style="1" customWidth="1"/>
    <col min="5382" max="5382" width="47.28515625" style="1" customWidth="1"/>
    <col min="5383" max="5383" width="14" style="1" customWidth="1"/>
    <col min="5384" max="5384" width="13.42578125" style="1" customWidth="1"/>
    <col min="5385" max="5385" width="13" style="1" customWidth="1"/>
    <col min="5386" max="5632" width="9.140625" style="1"/>
    <col min="5633" max="5633" width="5.85546875" style="1" customWidth="1"/>
    <col min="5634" max="5634" width="47.28515625" style="1" customWidth="1"/>
    <col min="5635" max="5637" width="14" style="1" customWidth="1"/>
    <col min="5638" max="5638" width="47.28515625" style="1" customWidth="1"/>
    <col min="5639" max="5639" width="14" style="1" customWidth="1"/>
    <col min="5640" max="5640" width="13.42578125" style="1" customWidth="1"/>
    <col min="5641" max="5641" width="13" style="1" customWidth="1"/>
    <col min="5642" max="5888" width="9.140625" style="1"/>
    <col min="5889" max="5889" width="5.85546875" style="1" customWidth="1"/>
    <col min="5890" max="5890" width="47.28515625" style="1" customWidth="1"/>
    <col min="5891" max="5893" width="14" style="1" customWidth="1"/>
    <col min="5894" max="5894" width="47.28515625" style="1" customWidth="1"/>
    <col min="5895" max="5895" width="14" style="1" customWidth="1"/>
    <col min="5896" max="5896" width="13.42578125" style="1" customWidth="1"/>
    <col min="5897" max="5897" width="13" style="1" customWidth="1"/>
    <col min="5898" max="6144" width="9.140625" style="1"/>
    <col min="6145" max="6145" width="5.85546875" style="1" customWidth="1"/>
    <col min="6146" max="6146" width="47.28515625" style="1" customWidth="1"/>
    <col min="6147" max="6149" width="14" style="1" customWidth="1"/>
    <col min="6150" max="6150" width="47.28515625" style="1" customWidth="1"/>
    <col min="6151" max="6151" width="14" style="1" customWidth="1"/>
    <col min="6152" max="6152" width="13.42578125" style="1" customWidth="1"/>
    <col min="6153" max="6153" width="13" style="1" customWidth="1"/>
    <col min="6154" max="6400" width="9.140625" style="1"/>
    <col min="6401" max="6401" width="5.85546875" style="1" customWidth="1"/>
    <col min="6402" max="6402" width="47.28515625" style="1" customWidth="1"/>
    <col min="6403" max="6405" width="14" style="1" customWidth="1"/>
    <col min="6406" max="6406" width="47.28515625" style="1" customWidth="1"/>
    <col min="6407" max="6407" width="14" style="1" customWidth="1"/>
    <col min="6408" max="6408" width="13.42578125" style="1" customWidth="1"/>
    <col min="6409" max="6409" width="13" style="1" customWidth="1"/>
    <col min="6410" max="6656" width="9.140625" style="1"/>
    <col min="6657" max="6657" width="5.85546875" style="1" customWidth="1"/>
    <col min="6658" max="6658" width="47.28515625" style="1" customWidth="1"/>
    <col min="6659" max="6661" width="14" style="1" customWidth="1"/>
    <col min="6662" max="6662" width="47.28515625" style="1" customWidth="1"/>
    <col min="6663" max="6663" width="14" style="1" customWidth="1"/>
    <col min="6664" max="6664" width="13.42578125" style="1" customWidth="1"/>
    <col min="6665" max="6665" width="13" style="1" customWidth="1"/>
    <col min="6666" max="6912" width="9.140625" style="1"/>
    <col min="6913" max="6913" width="5.85546875" style="1" customWidth="1"/>
    <col min="6914" max="6914" width="47.28515625" style="1" customWidth="1"/>
    <col min="6915" max="6917" width="14" style="1" customWidth="1"/>
    <col min="6918" max="6918" width="47.28515625" style="1" customWidth="1"/>
    <col min="6919" max="6919" width="14" style="1" customWidth="1"/>
    <col min="6920" max="6920" width="13.42578125" style="1" customWidth="1"/>
    <col min="6921" max="6921" width="13" style="1" customWidth="1"/>
    <col min="6922" max="7168" width="9.140625" style="1"/>
    <col min="7169" max="7169" width="5.85546875" style="1" customWidth="1"/>
    <col min="7170" max="7170" width="47.28515625" style="1" customWidth="1"/>
    <col min="7171" max="7173" width="14" style="1" customWidth="1"/>
    <col min="7174" max="7174" width="47.28515625" style="1" customWidth="1"/>
    <col min="7175" max="7175" width="14" style="1" customWidth="1"/>
    <col min="7176" max="7176" width="13.42578125" style="1" customWidth="1"/>
    <col min="7177" max="7177" width="13" style="1" customWidth="1"/>
    <col min="7178" max="7424" width="9.140625" style="1"/>
    <col min="7425" max="7425" width="5.85546875" style="1" customWidth="1"/>
    <col min="7426" max="7426" width="47.28515625" style="1" customWidth="1"/>
    <col min="7427" max="7429" width="14" style="1" customWidth="1"/>
    <col min="7430" max="7430" width="47.28515625" style="1" customWidth="1"/>
    <col min="7431" max="7431" width="14" style="1" customWidth="1"/>
    <col min="7432" max="7432" width="13.42578125" style="1" customWidth="1"/>
    <col min="7433" max="7433" width="13" style="1" customWidth="1"/>
    <col min="7434" max="7680" width="9.140625" style="1"/>
    <col min="7681" max="7681" width="5.85546875" style="1" customWidth="1"/>
    <col min="7682" max="7682" width="47.28515625" style="1" customWidth="1"/>
    <col min="7683" max="7685" width="14" style="1" customWidth="1"/>
    <col min="7686" max="7686" width="47.28515625" style="1" customWidth="1"/>
    <col min="7687" max="7687" width="14" style="1" customWidth="1"/>
    <col min="7688" max="7688" width="13.42578125" style="1" customWidth="1"/>
    <col min="7689" max="7689" width="13" style="1" customWidth="1"/>
    <col min="7690" max="7936" width="9.140625" style="1"/>
    <col min="7937" max="7937" width="5.85546875" style="1" customWidth="1"/>
    <col min="7938" max="7938" width="47.28515625" style="1" customWidth="1"/>
    <col min="7939" max="7941" width="14" style="1" customWidth="1"/>
    <col min="7942" max="7942" width="47.28515625" style="1" customWidth="1"/>
    <col min="7943" max="7943" width="14" style="1" customWidth="1"/>
    <col min="7944" max="7944" width="13.42578125" style="1" customWidth="1"/>
    <col min="7945" max="7945" width="13" style="1" customWidth="1"/>
    <col min="7946" max="8192" width="9.140625" style="1"/>
    <col min="8193" max="8193" width="5.85546875" style="1" customWidth="1"/>
    <col min="8194" max="8194" width="47.28515625" style="1" customWidth="1"/>
    <col min="8195" max="8197" width="14" style="1" customWidth="1"/>
    <col min="8198" max="8198" width="47.28515625" style="1" customWidth="1"/>
    <col min="8199" max="8199" width="14" style="1" customWidth="1"/>
    <col min="8200" max="8200" width="13.42578125" style="1" customWidth="1"/>
    <col min="8201" max="8201" width="13" style="1" customWidth="1"/>
    <col min="8202" max="8448" width="9.140625" style="1"/>
    <col min="8449" max="8449" width="5.85546875" style="1" customWidth="1"/>
    <col min="8450" max="8450" width="47.28515625" style="1" customWidth="1"/>
    <col min="8451" max="8453" width="14" style="1" customWidth="1"/>
    <col min="8454" max="8454" width="47.28515625" style="1" customWidth="1"/>
    <col min="8455" max="8455" width="14" style="1" customWidth="1"/>
    <col min="8456" max="8456" width="13.42578125" style="1" customWidth="1"/>
    <col min="8457" max="8457" width="13" style="1" customWidth="1"/>
    <col min="8458" max="8704" width="9.140625" style="1"/>
    <col min="8705" max="8705" width="5.85546875" style="1" customWidth="1"/>
    <col min="8706" max="8706" width="47.28515625" style="1" customWidth="1"/>
    <col min="8707" max="8709" width="14" style="1" customWidth="1"/>
    <col min="8710" max="8710" width="47.28515625" style="1" customWidth="1"/>
    <col min="8711" max="8711" width="14" style="1" customWidth="1"/>
    <col min="8712" max="8712" width="13.42578125" style="1" customWidth="1"/>
    <col min="8713" max="8713" width="13" style="1" customWidth="1"/>
    <col min="8714" max="8960" width="9.140625" style="1"/>
    <col min="8961" max="8961" width="5.85546875" style="1" customWidth="1"/>
    <col min="8962" max="8962" width="47.28515625" style="1" customWidth="1"/>
    <col min="8963" max="8965" width="14" style="1" customWidth="1"/>
    <col min="8966" max="8966" width="47.28515625" style="1" customWidth="1"/>
    <col min="8967" max="8967" width="14" style="1" customWidth="1"/>
    <col min="8968" max="8968" width="13.42578125" style="1" customWidth="1"/>
    <col min="8969" max="8969" width="13" style="1" customWidth="1"/>
    <col min="8970" max="9216" width="9.140625" style="1"/>
    <col min="9217" max="9217" width="5.85546875" style="1" customWidth="1"/>
    <col min="9218" max="9218" width="47.28515625" style="1" customWidth="1"/>
    <col min="9219" max="9221" width="14" style="1" customWidth="1"/>
    <col min="9222" max="9222" width="47.28515625" style="1" customWidth="1"/>
    <col min="9223" max="9223" width="14" style="1" customWidth="1"/>
    <col min="9224" max="9224" width="13.42578125" style="1" customWidth="1"/>
    <col min="9225" max="9225" width="13" style="1" customWidth="1"/>
    <col min="9226" max="9472" width="9.140625" style="1"/>
    <col min="9473" max="9473" width="5.85546875" style="1" customWidth="1"/>
    <col min="9474" max="9474" width="47.28515625" style="1" customWidth="1"/>
    <col min="9475" max="9477" width="14" style="1" customWidth="1"/>
    <col min="9478" max="9478" width="47.28515625" style="1" customWidth="1"/>
    <col min="9479" max="9479" width="14" style="1" customWidth="1"/>
    <col min="9480" max="9480" width="13.42578125" style="1" customWidth="1"/>
    <col min="9481" max="9481" width="13" style="1" customWidth="1"/>
    <col min="9482" max="9728" width="9.140625" style="1"/>
    <col min="9729" max="9729" width="5.85546875" style="1" customWidth="1"/>
    <col min="9730" max="9730" width="47.28515625" style="1" customWidth="1"/>
    <col min="9731" max="9733" width="14" style="1" customWidth="1"/>
    <col min="9734" max="9734" width="47.28515625" style="1" customWidth="1"/>
    <col min="9735" max="9735" width="14" style="1" customWidth="1"/>
    <col min="9736" max="9736" width="13.42578125" style="1" customWidth="1"/>
    <col min="9737" max="9737" width="13" style="1" customWidth="1"/>
    <col min="9738" max="9984" width="9.140625" style="1"/>
    <col min="9985" max="9985" width="5.85546875" style="1" customWidth="1"/>
    <col min="9986" max="9986" width="47.28515625" style="1" customWidth="1"/>
    <col min="9987" max="9989" width="14" style="1" customWidth="1"/>
    <col min="9990" max="9990" width="47.28515625" style="1" customWidth="1"/>
    <col min="9991" max="9991" width="14" style="1" customWidth="1"/>
    <col min="9992" max="9992" width="13.42578125" style="1" customWidth="1"/>
    <col min="9993" max="9993" width="13" style="1" customWidth="1"/>
    <col min="9994" max="10240" width="9.140625" style="1"/>
    <col min="10241" max="10241" width="5.85546875" style="1" customWidth="1"/>
    <col min="10242" max="10242" width="47.28515625" style="1" customWidth="1"/>
    <col min="10243" max="10245" width="14" style="1" customWidth="1"/>
    <col min="10246" max="10246" width="47.28515625" style="1" customWidth="1"/>
    <col min="10247" max="10247" width="14" style="1" customWidth="1"/>
    <col min="10248" max="10248" width="13.42578125" style="1" customWidth="1"/>
    <col min="10249" max="10249" width="13" style="1" customWidth="1"/>
    <col min="10250" max="10496" width="9.140625" style="1"/>
    <col min="10497" max="10497" width="5.85546875" style="1" customWidth="1"/>
    <col min="10498" max="10498" width="47.28515625" style="1" customWidth="1"/>
    <col min="10499" max="10501" width="14" style="1" customWidth="1"/>
    <col min="10502" max="10502" width="47.28515625" style="1" customWidth="1"/>
    <col min="10503" max="10503" width="14" style="1" customWidth="1"/>
    <col min="10504" max="10504" width="13.42578125" style="1" customWidth="1"/>
    <col min="10505" max="10505" width="13" style="1" customWidth="1"/>
    <col min="10506" max="10752" width="9.140625" style="1"/>
    <col min="10753" max="10753" width="5.85546875" style="1" customWidth="1"/>
    <col min="10754" max="10754" width="47.28515625" style="1" customWidth="1"/>
    <col min="10755" max="10757" width="14" style="1" customWidth="1"/>
    <col min="10758" max="10758" width="47.28515625" style="1" customWidth="1"/>
    <col min="10759" max="10759" width="14" style="1" customWidth="1"/>
    <col min="10760" max="10760" width="13.42578125" style="1" customWidth="1"/>
    <col min="10761" max="10761" width="13" style="1" customWidth="1"/>
    <col min="10762" max="11008" width="9.140625" style="1"/>
    <col min="11009" max="11009" width="5.85546875" style="1" customWidth="1"/>
    <col min="11010" max="11010" width="47.28515625" style="1" customWidth="1"/>
    <col min="11011" max="11013" width="14" style="1" customWidth="1"/>
    <col min="11014" max="11014" width="47.28515625" style="1" customWidth="1"/>
    <col min="11015" max="11015" width="14" style="1" customWidth="1"/>
    <col min="11016" max="11016" width="13.42578125" style="1" customWidth="1"/>
    <col min="11017" max="11017" width="13" style="1" customWidth="1"/>
    <col min="11018" max="11264" width="9.140625" style="1"/>
    <col min="11265" max="11265" width="5.85546875" style="1" customWidth="1"/>
    <col min="11266" max="11266" width="47.28515625" style="1" customWidth="1"/>
    <col min="11267" max="11269" width="14" style="1" customWidth="1"/>
    <col min="11270" max="11270" width="47.28515625" style="1" customWidth="1"/>
    <col min="11271" max="11271" width="14" style="1" customWidth="1"/>
    <col min="11272" max="11272" width="13.42578125" style="1" customWidth="1"/>
    <col min="11273" max="11273" width="13" style="1" customWidth="1"/>
    <col min="11274" max="11520" width="9.140625" style="1"/>
    <col min="11521" max="11521" width="5.85546875" style="1" customWidth="1"/>
    <col min="11522" max="11522" width="47.28515625" style="1" customWidth="1"/>
    <col min="11523" max="11525" width="14" style="1" customWidth="1"/>
    <col min="11526" max="11526" width="47.28515625" style="1" customWidth="1"/>
    <col min="11527" max="11527" width="14" style="1" customWidth="1"/>
    <col min="11528" max="11528" width="13.42578125" style="1" customWidth="1"/>
    <col min="11529" max="11529" width="13" style="1" customWidth="1"/>
    <col min="11530" max="11776" width="9.140625" style="1"/>
    <col min="11777" max="11777" width="5.85546875" style="1" customWidth="1"/>
    <col min="11778" max="11778" width="47.28515625" style="1" customWidth="1"/>
    <col min="11779" max="11781" width="14" style="1" customWidth="1"/>
    <col min="11782" max="11782" width="47.28515625" style="1" customWidth="1"/>
    <col min="11783" max="11783" width="14" style="1" customWidth="1"/>
    <col min="11784" max="11784" width="13.42578125" style="1" customWidth="1"/>
    <col min="11785" max="11785" width="13" style="1" customWidth="1"/>
    <col min="11786" max="12032" width="9.140625" style="1"/>
    <col min="12033" max="12033" width="5.85546875" style="1" customWidth="1"/>
    <col min="12034" max="12034" width="47.28515625" style="1" customWidth="1"/>
    <col min="12035" max="12037" width="14" style="1" customWidth="1"/>
    <col min="12038" max="12038" width="47.28515625" style="1" customWidth="1"/>
    <col min="12039" max="12039" width="14" style="1" customWidth="1"/>
    <col min="12040" max="12040" width="13.42578125" style="1" customWidth="1"/>
    <col min="12041" max="12041" width="13" style="1" customWidth="1"/>
    <col min="12042" max="12288" width="9.140625" style="1"/>
    <col min="12289" max="12289" width="5.85546875" style="1" customWidth="1"/>
    <col min="12290" max="12290" width="47.28515625" style="1" customWidth="1"/>
    <col min="12291" max="12293" width="14" style="1" customWidth="1"/>
    <col min="12294" max="12294" width="47.28515625" style="1" customWidth="1"/>
    <col min="12295" max="12295" width="14" style="1" customWidth="1"/>
    <col min="12296" max="12296" width="13.42578125" style="1" customWidth="1"/>
    <col min="12297" max="12297" width="13" style="1" customWidth="1"/>
    <col min="12298" max="12544" width="9.140625" style="1"/>
    <col min="12545" max="12545" width="5.85546875" style="1" customWidth="1"/>
    <col min="12546" max="12546" width="47.28515625" style="1" customWidth="1"/>
    <col min="12547" max="12549" width="14" style="1" customWidth="1"/>
    <col min="12550" max="12550" width="47.28515625" style="1" customWidth="1"/>
    <col min="12551" max="12551" width="14" style="1" customWidth="1"/>
    <col min="12552" max="12552" width="13.42578125" style="1" customWidth="1"/>
    <col min="12553" max="12553" width="13" style="1" customWidth="1"/>
    <col min="12554" max="12800" width="9.140625" style="1"/>
    <col min="12801" max="12801" width="5.85546875" style="1" customWidth="1"/>
    <col min="12802" max="12802" width="47.28515625" style="1" customWidth="1"/>
    <col min="12803" max="12805" width="14" style="1" customWidth="1"/>
    <col min="12806" max="12806" width="47.28515625" style="1" customWidth="1"/>
    <col min="12807" max="12807" width="14" style="1" customWidth="1"/>
    <col min="12808" max="12808" width="13.42578125" style="1" customWidth="1"/>
    <col min="12809" max="12809" width="13" style="1" customWidth="1"/>
    <col min="12810" max="13056" width="9.140625" style="1"/>
    <col min="13057" max="13057" width="5.85546875" style="1" customWidth="1"/>
    <col min="13058" max="13058" width="47.28515625" style="1" customWidth="1"/>
    <col min="13059" max="13061" width="14" style="1" customWidth="1"/>
    <col min="13062" max="13062" width="47.28515625" style="1" customWidth="1"/>
    <col min="13063" max="13063" width="14" style="1" customWidth="1"/>
    <col min="13064" max="13064" width="13.42578125" style="1" customWidth="1"/>
    <col min="13065" max="13065" width="13" style="1" customWidth="1"/>
    <col min="13066" max="13312" width="9.140625" style="1"/>
    <col min="13313" max="13313" width="5.85546875" style="1" customWidth="1"/>
    <col min="13314" max="13314" width="47.28515625" style="1" customWidth="1"/>
    <col min="13315" max="13317" width="14" style="1" customWidth="1"/>
    <col min="13318" max="13318" width="47.28515625" style="1" customWidth="1"/>
    <col min="13319" max="13319" width="14" style="1" customWidth="1"/>
    <col min="13320" max="13320" width="13.42578125" style="1" customWidth="1"/>
    <col min="13321" max="13321" width="13" style="1" customWidth="1"/>
    <col min="13322" max="13568" width="9.140625" style="1"/>
    <col min="13569" max="13569" width="5.85546875" style="1" customWidth="1"/>
    <col min="13570" max="13570" width="47.28515625" style="1" customWidth="1"/>
    <col min="13571" max="13573" width="14" style="1" customWidth="1"/>
    <col min="13574" max="13574" width="47.28515625" style="1" customWidth="1"/>
    <col min="13575" max="13575" width="14" style="1" customWidth="1"/>
    <col min="13576" max="13576" width="13.42578125" style="1" customWidth="1"/>
    <col min="13577" max="13577" width="13" style="1" customWidth="1"/>
    <col min="13578" max="13824" width="9.140625" style="1"/>
    <col min="13825" max="13825" width="5.85546875" style="1" customWidth="1"/>
    <col min="13826" max="13826" width="47.28515625" style="1" customWidth="1"/>
    <col min="13827" max="13829" width="14" style="1" customWidth="1"/>
    <col min="13830" max="13830" width="47.28515625" style="1" customWidth="1"/>
    <col min="13831" max="13831" width="14" style="1" customWidth="1"/>
    <col min="13832" max="13832" width="13.42578125" style="1" customWidth="1"/>
    <col min="13833" max="13833" width="13" style="1" customWidth="1"/>
    <col min="13834" max="14080" width="9.140625" style="1"/>
    <col min="14081" max="14081" width="5.85546875" style="1" customWidth="1"/>
    <col min="14082" max="14082" width="47.28515625" style="1" customWidth="1"/>
    <col min="14083" max="14085" width="14" style="1" customWidth="1"/>
    <col min="14086" max="14086" width="47.28515625" style="1" customWidth="1"/>
    <col min="14087" max="14087" width="14" style="1" customWidth="1"/>
    <col min="14088" max="14088" width="13.42578125" style="1" customWidth="1"/>
    <col min="14089" max="14089" width="13" style="1" customWidth="1"/>
    <col min="14090" max="14336" width="9.140625" style="1"/>
    <col min="14337" max="14337" width="5.85546875" style="1" customWidth="1"/>
    <col min="14338" max="14338" width="47.28515625" style="1" customWidth="1"/>
    <col min="14339" max="14341" width="14" style="1" customWidth="1"/>
    <col min="14342" max="14342" width="47.28515625" style="1" customWidth="1"/>
    <col min="14343" max="14343" width="14" style="1" customWidth="1"/>
    <col min="14344" max="14344" width="13.42578125" style="1" customWidth="1"/>
    <col min="14345" max="14345" width="13" style="1" customWidth="1"/>
    <col min="14346" max="14592" width="9.140625" style="1"/>
    <col min="14593" max="14593" width="5.85546875" style="1" customWidth="1"/>
    <col min="14594" max="14594" width="47.28515625" style="1" customWidth="1"/>
    <col min="14595" max="14597" width="14" style="1" customWidth="1"/>
    <col min="14598" max="14598" width="47.28515625" style="1" customWidth="1"/>
    <col min="14599" max="14599" width="14" style="1" customWidth="1"/>
    <col min="14600" max="14600" width="13.42578125" style="1" customWidth="1"/>
    <col min="14601" max="14601" width="13" style="1" customWidth="1"/>
    <col min="14602" max="14848" width="9.140625" style="1"/>
    <col min="14849" max="14849" width="5.85546875" style="1" customWidth="1"/>
    <col min="14850" max="14850" width="47.28515625" style="1" customWidth="1"/>
    <col min="14851" max="14853" width="14" style="1" customWidth="1"/>
    <col min="14854" max="14854" width="47.28515625" style="1" customWidth="1"/>
    <col min="14855" max="14855" width="14" style="1" customWidth="1"/>
    <col min="14856" max="14856" width="13.42578125" style="1" customWidth="1"/>
    <col min="14857" max="14857" width="13" style="1" customWidth="1"/>
    <col min="14858" max="15104" width="9.140625" style="1"/>
    <col min="15105" max="15105" width="5.85546875" style="1" customWidth="1"/>
    <col min="15106" max="15106" width="47.28515625" style="1" customWidth="1"/>
    <col min="15107" max="15109" width="14" style="1" customWidth="1"/>
    <col min="15110" max="15110" width="47.28515625" style="1" customWidth="1"/>
    <col min="15111" max="15111" width="14" style="1" customWidth="1"/>
    <col min="15112" max="15112" width="13.42578125" style="1" customWidth="1"/>
    <col min="15113" max="15113" width="13" style="1" customWidth="1"/>
    <col min="15114" max="15360" width="9.140625" style="1"/>
    <col min="15361" max="15361" width="5.85546875" style="1" customWidth="1"/>
    <col min="15362" max="15362" width="47.28515625" style="1" customWidth="1"/>
    <col min="15363" max="15365" width="14" style="1" customWidth="1"/>
    <col min="15366" max="15366" width="47.28515625" style="1" customWidth="1"/>
    <col min="15367" max="15367" width="14" style="1" customWidth="1"/>
    <col min="15368" max="15368" width="13.42578125" style="1" customWidth="1"/>
    <col min="15369" max="15369" width="13" style="1" customWidth="1"/>
    <col min="15370" max="15616" width="9.140625" style="1"/>
    <col min="15617" max="15617" width="5.85546875" style="1" customWidth="1"/>
    <col min="15618" max="15618" width="47.28515625" style="1" customWidth="1"/>
    <col min="15619" max="15621" width="14" style="1" customWidth="1"/>
    <col min="15622" max="15622" width="47.28515625" style="1" customWidth="1"/>
    <col min="15623" max="15623" width="14" style="1" customWidth="1"/>
    <col min="15624" max="15624" width="13.42578125" style="1" customWidth="1"/>
    <col min="15625" max="15625" width="13" style="1" customWidth="1"/>
    <col min="15626" max="15872" width="9.140625" style="1"/>
    <col min="15873" max="15873" width="5.85546875" style="1" customWidth="1"/>
    <col min="15874" max="15874" width="47.28515625" style="1" customWidth="1"/>
    <col min="15875" max="15877" width="14" style="1" customWidth="1"/>
    <col min="15878" max="15878" width="47.28515625" style="1" customWidth="1"/>
    <col min="15879" max="15879" width="14" style="1" customWidth="1"/>
    <col min="15880" max="15880" width="13.42578125" style="1" customWidth="1"/>
    <col min="15881" max="15881" width="13" style="1" customWidth="1"/>
    <col min="15882" max="16128" width="9.140625" style="1"/>
    <col min="16129" max="16129" width="5.85546875" style="1" customWidth="1"/>
    <col min="16130" max="16130" width="47.28515625" style="1" customWidth="1"/>
    <col min="16131" max="16133" width="14" style="1" customWidth="1"/>
    <col min="16134" max="16134" width="47.28515625" style="1" customWidth="1"/>
    <col min="16135" max="16135" width="14" style="1" customWidth="1"/>
    <col min="16136" max="16136" width="13.42578125" style="1" customWidth="1"/>
    <col min="16137" max="16137" width="13" style="1" customWidth="1"/>
    <col min="16138" max="16384" width="9.140625" style="1"/>
  </cols>
  <sheetData>
    <row r="1" spans="1:9" x14ac:dyDescent="0.25">
      <c r="A1" s="196" t="s">
        <v>68</v>
      </c>
      <c r="B1" s="196"/>
      <c r="C1" s="197"/>
      <c r="D1" s="197"/>
      <c r="E1" s="197"/>
      <c r="F1" s="197"/>
      <c r="G1" s="197"/>
      <c r="H1" s="197"/>
      <c r="I1" s="198" t="s">
        <v>335</v>
      </c>
    </row>
    <row r="2" spans="1:9" ht="15" customHeight="1" x14ac:dyDescent="0.25">
      <c r="A2" s="199" t="s">
        <v>0</v>
      </c>
      <c r="B2" s="199"/>
      <c r="C2" s="199"/>
      <c r="D2" s="199"/>
      <c r="E2" s="199"/>
      <c r="F2" s="199"/>
      <c r="G2" s="199"/>
      <c r="H2" s="197"/>
      <c r="I2" s="197"/>
    </row>
    <row r="3" spans="1:9" ht="16.5" thickBot="1" x14ac:dyDescent="0.3">
      <c r="A3" s="145" t="s">
        <v>1</v>
      </c>
      <c r="B3" s="145"/>
      <c r="C3" s="197"/>
      <c r="D3" s="197"/>
      <c r="E3" s="197"/>
      <c r="F3" s="197"/>
      <c r="G3" s="197"/>
      <c r="H3" s="197"/>
      <c r="I3" s="2" t="s">
        <v>2</v>
      </c>
    </row>
    <row r="4" spans="1:9" ht="15.75" customHeight="1" thickBot="1" x14ac:dyDescent="0.3">
      <c r="A4" s="156" t="s">
        <v>3</v>
      </c>
      <c r="B4" s="157" t="s">
        <v>4</v>
      </c>
      <c r="C4" s="158"/>
      <c r="D4" s="159"/>
      <c r="E4" s="159"/>
      <c r="F4" s="160" t="s">
        <v>5</v>
      </c>
      <c r="G4" s="161"/>
      <c r="H4" s="200"/>
      <c r="I4" s="201"/>
    </row>
    <row r="5" spans="1:9" s="5" customFormat="1" ht="48" customHeight="1" thickBot="1" x14ac:dyDescent="0.3">
      <c r="A5" s="162"/>
      <c r="B5" s="163" t="s">
        <v>6</v>
      </c>
      <c r="C5" s="164" t="s">
        <v>7</v>
      </c>
      <c r="D5" s="164" t="s">
        <v>8</v>
      </c>
      <c r="E5" s="165" t="s">
        <v>334</v>
      </c>
      <c r="F5" s="163" t="s">
        <v>6</v>
      </c>
      <c r="G5" s="164" t="s">
        <v>7</v>
      </c>
      <c r="H5" s="164" t="s">
        <v>8</v>
      </c>
      <c r="I5" s="165" t="s">
        <v>334</v>
      </c>
    </row>
    <row r="6" spans="1:9" s="6" customFormat="1" ht="15.75" customHeight="1" thickBot="1" x14ac:dyDescent="0.3">
      <c r="A6" s="166">
        <v>1</v>
      </c>
      <c r="B6" s="163">
        <v>2</v>
      </c>
      <c r="C6" s="164">
        <v>3</v>
      </c>
      <c r="D6" s="163">
        <v>4</v>
      </c>
      <c r="E6" s="167">
        <v>5</v>
      </c>
      <c r="F6" s="163">
        <v>6</v>
      </c>
      <c r="G6" s="164">
        <v>7</v>
      </c>
      <c r="H6" s="217">
        <v>8</v>
      </c>
      <c r="I6" s="218">
        <v>9</v>
      </c>
    </row>
    <row r="7" spans="1:9" x14ac:dyDescent="0.25">
      <c r="A7" s="168" t="s">
        <v>20</v>
      </c>
      <c r="B7" s="169" t="s">
        <v>21</v>
      </c>
      <c r="C7" s="170">
        <v>75109720</v>
      </c>
      <c r="D7" s="171">
        <v>81186527</v>
      </c>
      <c r="E7" s="172">
        <v>81186527</v>
      </c>
      <c r="F7" s="169" t="s">
        <v>22</v>
      </c>
      <c r="G7" s="170">
        <v>71543086</v>
      </c>
      <c r="H7" s="202">
        <v>90108033</v>
      </c>
      <c r="I7" s="202">
        <v>76537240</v>
      </c>
    </row>
    <row r="8" spans="1:9" ht="25.5" x14ac:dyDescent="0.25">
      <c r="A8" s="173" t="s">
        <v>23</v>
      </c>
      <c r="B8" s="174" t="s">
        <v>24</v>
      </c>
      <c r="C8" s="175">
        <v>31561139</v>
      </c>
      <c r="D8" s="176">
        <v>78544466</v>
      </c>
      <c r="E8" s="177">
        <v>71923199</v>
      </c>
      <c r="F8" s="174" t="s">
        <v>25</v>
      </c>
      <c r="G8" s="175">
        <v>13606829</v>
      </c>
      <c r="H8" s="203">
        <v>15892939</v>
      </c>
      <c r="I8" s="203">
        <v>14450860</v>
      </c>
    </row>
    <row r="9" spans="1:9" x14ac:dyDescent="0.25">
      <c r="A9" s="173" t="s">
        <v>9</v>
      </c>
      <c r="B9" s="174" t="s">
        <v>26</v>
      </c>
      <c r="C9" s="175"/>
      <c r="D9" s="176"/>
      <c r="E9" s="177"/>
      <c r="F9" s="174" t="s">
        <v>27</v>
      </c>
      <c r="G9" s="175">
        <v>46096130</v>
      </c>
      <c r="H9" s="203">
        <v>51475135</v>
      </c>
      <c r="I9" s="203">
        <v>38065651</v>
      </c>
    </row>
    <row r="10" spans="1:9" x14ac:dyDescent="0.25">
      <c r="A10" s="173" t="s">
        <v>10</v>
      </c>
      <c r="B10" s="174" t="s">
        <v>28</v>
      </c>
      <c r="C10" s="175">
        <v>17800000</v>
      </c>
      <c r="D10" s="176">
        <v>20330664</v>
      </c>
      <c r="E10" s="177">
        <v>30392436</v>
      </c>
      <c r="F10" s="174" t="s">
        <v>29</v>
      </c>
      <c r="G10" s="175">
        <v>5917513</v>
      </c>
      <c r="H10" s="203">
        <v>9957743</v>
      </c>
      <c r="I10" s="203">
        <v>5126438</v>
      </c>
    </row>
    <row r="11" spans="1:9" x14ac:dyDescent="0.25">
      <c r="A11" s="173" t="s">
        <v>11</v>
      </c>
      <c r="B11" s="178" t="s">
        <v>30</v>
      </c>
      <c r="C11" s="175"/>
      <c r="D11" s="176"/>
      <c r="E11" s="177"/>
      <c r="F11" s="174" t="s">
        <v>31</v>
      </c>
      <c r="G11" s="175">
        <v>5362828</v>
      </c>
      <c r="H11" s="203">
        <v>8862828</v>
      </c>
      <c r="I11" s="203">
        <v>7169780</v>
      </c>
    </row>
    <row r="12" spans="1:9" x14ac:dyDescent="0.25">
      <c r="A12" s="173" t="s">
        <v>12</v>
      </c>
      <c r="B12" s="174" t="s">
        <v>32</v>
      </c>
      <c r="C12" s="175"/>
      <c r="D12" s="176"/>
      <c r="E12" s="177"/>
      <c r="F12" s="174" t="s">
        <v>33</v>
      </c>
      <c r="G12" s="175">
        <v>24121592</v>
      </c>
      <c r="H12" s="203">
        <v>3425943</v>
      </c>
      <c r="I12" s="203"/>
    </row>
    <row r="13" spans="1:9" ht="15.75" thickBot="1" x14ac:dyDescent="0.3">
      <c r="A13" s="173" t="s">
        <v>13</v>
      </c>
      <c r="B13" s="174" t="s">
        <v>34</v>
      </c>
      <c r="C13" s="175">
        <v>11586000</v>
      </c>
      <c r="D13" s="176">
        <v>12318321</v>
      </c>
      <c r="E13" s="179">
        <v>13759108</v>
      </c>
      <c r="F13" s="180"/>
      <c r="G13" s="175"/>
      <c r="H13" s="204"/>
      <c r="I13" s="204"/>
    </row>
    <row r="14" spans="1:9" ht="15.75" thickBot="1" x14ac:dyDescent="0.3">
      <c r="A14" s="166" t="s">
        <v>14</v>
      </c>
      <c r="B14" s="181" t="s">
        <v>35</v>
      </c>
      <c r="C14" s="182">
        <f>SUM(C7+C8+C10+C11+C13)</f>
        <v>136056859</v>
      </c>
      <c r="D14" s="183">
        <f>SUM(D7+D8+D10+D11+D13)</f>
        <v>192379978</v>
      </c>
      <c r="E14" s="183">
        <f>SUM(E7+E8+E10+E11+E13)</f>
        <v>197261270</v>
      </c>
      <c r="F14" s="181" t="s">
        <v>36</v>
      </c>
      <c r="G14" s="182">
        <f>SUM(G7:G13)</f>
        <v>166647978</v>
      </c>
      <c r="H14" s="184">
        <f>SUM(H7:H12)</f>
        <v>179722621</v>
      </c>
      <c r="I14" s="184">
        <f>SUM(I7:I12)</f>
        <v>141349969</v>
      </c>
    </row>
    <row r="15" spans="1:9" x14ac:dyDescent="0.25">
      <c r="A15" s="205" t="s">
        <v>15</v>
      </c>
      <c r="B15" s="185" t="s">
        <v>37</v>
      </c>
      <c r="C15" s="206">
        <f>SUM(C16:C19)</f>
        <v>77856271</v>
      </c>
      <c r="D15" s="207">
        <f>D16+D19</f>
        <v>45147239</v>
      </c>
      <c r="E15" s="208">
        <f>E16+E19</f>
        <v>109587587</v>
      </c>
      <c r="F15" s="174" t="s">
        <v>38</v>
      </c>
      <c r="G15" s="186"/>
      <c r="H15" s="202"/>
      <c r="I15" s="202"/>
    </row>
    <row r="16" spans="1:9" x14ac:dyDescent="0.25">
      <c r="A16" s="205" t="s">
        <v>16</v>
      </c>
      <c r="B16" s="174" t="s">
        <v>39</v>
      </c>
      <c r="C16" s="209">
        <v>33589507</v>
      </c>
      <c r="D16" s="210">
        <v>517217</v>
      </c>
      <c r="E16" s="211">
        <v>64957565</v>
      </c>
      <c r="F16" s="174" t="s">
        <v>40</v>
      </c>
      <c r="G16" s="175"/>
      <c r="H16" s="203"/>
      <c r="I16" s="203"/>
    </row>
    <row r="17" spans="1:9" x14ac:dyDescent="0.25">
      <c r="A17" s="205" t="s">
        <v>17</v>
      </c>
      <c r="B17" s="174" t="s">
        <v>41</v>
      </c>
      <c r="C17" s="209"/>
      <c r="D17" s="210"/>
      <c r="E17" s="211"/>
      <c r="F17" s="174" t="s">
        <v>42</v>
      </c>
      <c r="G17" s="175"/>
      <c r="H17" s="203"/>
      <c r="I17" s="203"/>
    </row>
    <row r="18" spans="1:9" x14ac:dyDescent="0.25">
      <c r="A18" s="205" t="s">
        <v>18</v>
      </c>
      <c r="B18" s="174" t="s">
        <v>43</v>
      </c>
      <c r="C18" s="209"/>
      <c r="D18" s="210"/>
      <c r="E18" s="211"/>
      <c r="F18" s="174" t="s">
        <v>44</v>
      </c>
      <c r="G18" s="175"/>
      <c r="H18" s="203"/>
      <c r="I18" s="203"/>
    </row>
    <row r="19" spans="1:9" x14ac:dyDescent="0.25">
      <c r="A19" s="205" t="s">
        <v>19</v>
      </c>
      <c r="B19" s="212" t="s">
        <v>45</v>
      </c>
      <c r="C19" s="175">
        <v>44266764</v>
      </c>
      <c r="D19" s="187">
        <v>44630022</v>
      </c>
      <c r="E19" s="188">
        <v>44630022</v>
      </c>
      <c r="F19" s="178" t="s">
        <v>46</v>
      </c>
      <c r="G19" s="175"/>
      <c r="H19" s="203"/>
      <c r="I19" s="203"/>
    </row>
    <row r="20" spans="1:9" x14ac:dyDescent="0.25">
      <c r="A20" s="205" t="s">
        <v>47</v>
      </c>
      <c r="B20" s="189" t="s">
        <v>48</v>
      </c>
      <c r="C20" s="190">
        <f>SUM(C21:C22)</f>
        <v>0</v>
      </c>
      <c r="D20" s="191"/>
      <c r="E20" s="192"/>
      <c r="F20" s="174" t="s">
        <v>49</v>
      </c>
      <c r="G20" s="175"/>
      <c r="H20" s="203"/>
      <c r="I20" s="203"/>
    </row>
    <row r="21" spans="1:9" x14ac:dyDescent="0.25">
      <c r="A21" s="205" t="s">
        <v>50</v>
      </c>
      <c r="B21" s="178" t="s">
        <v>51</v>
      </c>
      <c r="C21" s="186"/>
      <c r="D21" s="187"/>
      <c r="E21" s="188"/>
      <c r="F21" s="213" t="s">
        <v>52</v>
      </c>
      <c r="G21" s="186">
        <v>2998388</v>
      </c>
      <c r="H21" s="193">
        <v>2998388</v>
      </c>
      <c r="I21" s="193">
        <v>2998388</v>
      </c>
    </row>
    <row r="22" spans="1:9" ht="15.75" thickBot="1" x14ac:dyDescent="0.3">
      <c r="A22" s="205" t="s">
        <v>53</v>
      </c>
      <c r="B22" s="212" t="s">
        <v>54</v>
      </c>
      <c r="C22" s="175"/>
      <c r="D22" s="176"/>
      <c r="E22" s="179">
        <v>2815424</v>
      </c>
      <c r="F22" s="214" t="s">
        <v>55</v>
      </c>
      <c r="G22" s="175">
        <v>44266764</v>
      </c>
      <c r="H22" s="177">
        <v>44630022</v>
      </c>
      <c r="I22" s="177">
        <v>44630022</v>
      </c>
    </row>
    <row r="23" spans="1:9" ht="26.25" thickBot="1" x14ac:dyDescent="0.3">
      <c r="A23" s="166" t="s">
        <v>56</v>
      </c>
      <c r="B23" s="181" t="s">
        <v>57</v>
      </c>
      <c r="C23" s="182">
        <f>SUM(C15,C20)</f>
        <v>77856271</v>
      </c>
      <c r="D23" s="194">
        <f>SUM(D15,D20)</f>
        <v>45147239</v>
      </c>
      <c r="E23" s="194">
        <f>SUM(E15,E20,E22)</f>
        <v>112403011</v>
      </c>
      <c r="F23" s="181" t="s">
        <v>58</v>
      </c>
      <c r="G23" s="182">
        <f>SUM(G15:G22)</f>
        <v>47265152</v>
      </c>
      <c r="H23" s="183">
        <f>SUM(H15:H22)</f>
        <v>47628410</v>
      </c>
      <c r="I23" s="183">
        <f>SUM(I15:I22)</f>
        <v>47628410</v>
      </c>
    </row>
    <row r="24" spans="1:9" ht="15.75" thickBot="1" x14ac:dyDescent="0.3">
      <c r="A24" s="166" t="s">
        <v>59</v>
      </c>
      <c r="B24" s="181" t="s">
        <v>60</v>
      </c>
      <c r="C24" s="182">
        <f>SUM(C14,C23)</f>
        <v>213913130</v>
      </c>
      <c r="D24" s="194">
        <f>D14+D23</f>
        <v>237527217</v>
      </c>
      <c r="E24" s="194">
        <f>E14+E23</f>
        <v>309664281</v>
      </c>
      <c r="F24" s="181" t="s">
        <v>61</v>
      </c>
      <c r="G24" s="182">
        <f>SUM(G14,G23)</f>
        <v>213913130</v>
      </c>
      <c r="H24" s="184">
        <f>H14+H23</f>
        <v>227351031</v>
      </c>
      <c r="I24" s="184">
        <f>I14+I23</f>
        <v>188978379</v>
      </c>
    </row>
    <row r="25" spans="1:9" ht="15.75" thickBot="1" x14ac:dyDescent="0.3">
      <c r="A25" s="166" t="s">
        <v>62</v>
      </c>
      <c r="B25" s="181" t="s">
        <v>63</v>
      </c>
      <c r="C25" s="182"/>
      <c r="D25" s="195"/>
      <c r="E25" s="195"/>
      <c r="F25" s="181" t="s">
        <v>64</v>
      </c>
      <c r="G25" s="182"/>
      <c r="H25" s="215">
        <f>D24-H24</f>
        <v>10176186</v>
      </c>
      <c r="I25" s="215"/>
    </row>
    <row r="26" spans="1:9" ht="15.75" thickBot="1" x14ac:dyDescent="0.3">
      <c r="A26" s="166" t="s">
        <v>65</v>
      </c>
      <c r="B26" s="181" t="s">
        <v>66</v>
      </c>
      <c r="C26" s="182"/>
      <c r="D26" s="195"/>
      <c r="E26" s="195"/>
      <c r="F26" s="181" t="s">
        <v>67</v>
      </c>
      <c r="G26" s="182"/>
      <c r="H26" s="215"/>
      <c r="I26" s="215"/>
    </row>
    <row r="27" spans="1:9" ht="18.75" x14ac:dyDescent="0.25">
      <c r="B27" s="144"/>
      <c r="C27" s="144"/>
      <c r="D27" s="144"/>
      <c r="E27" s="144"/>
      <c r="F27" s="144"/>
    </row>
  </sheetData>
  <mergeCells count="6">
    <mergeCell ref="A1:B1"/>
    <mergeCell ref="A2:G2"/>
    <mergeCell ref="A3:B3"/>
    <mergeCell ref="A4:A5"/>
    <mergeCell ref="F4:G4"/>
    <mergeCell ref="B27:F27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09B6-DE0D-4C64-AEAC-A8FE173DB199}">
  <dimension ref="A2:G153"/>
  <sheetViews>
    <sheetView view="pageBreakPreview" topLeftCell="A103" zoomScale="60" zoomScaleNormal="100" workbookViewId="0">
      <selection activeCell="C61" sqref="C61"/>
    </sheetView>
  </sheetViews>
  <sheetFormatPr defaultRowHeight="15.75" x14ac:dyDescent="0.25"/>
  <cols>
    <col min="1" max="1" width="8.140625" style="134" customWidth="1"/>
    <col min="2" max="2" width="95.140625" style="135" customWidth="1"/>
    <col min="3" max="3" width="25.85546875" style="50" customWidth="1"/>
    <col min="4" max="4" width="22" style="225" customWidth="1"/>
    <col min="5" max="5" width="16.7109375" style="49" customWidth="1"/>
    <col min="6" max="256" width="9.140625" style="49"/>
    <col min="257" max="257" width="8.140625" style="49" customWidth="1"/>
    <col min="258" max="258" width="78.5703125" style="49" customWidth="1"/>
    <col min="259" max="259" width="18.5703125" style="49" customWidth="1"/>
    <col min="260" max="260" width="16" style="49" customWidth="1"/>
    <col min="261" max="261" width="16.7109375" style="49" customWidth="1"/>
    <col min="262" max="512" width="9.140625" style="49"/>
    <col min="513" max="513" width="8.140625" style="49" customWidth="1"/>
    <col min="514" max="514" width="78.5703125" style="49" customWidth="1"/>
    <col min="515" max="515" width="18.5703125" style="49" customWidth="1"/>
    <col min="516" max="516" width="16" style="49" customWidth="1"/>
    <col min="517" max="517" width="16.7109375" style="49" customWidth="1"/>
    <col min="518" max="768" width="9.140625" style="49"/>
    <col min="769" max="769" width="8.140625" style="49" customWidth="1"/>
    <col min="770" max="770" width="78.5703125" style="49" customWidth="1"/>
    <col min="771" max="771" width="18.5703125" style="49" customWidth="1"/>
    <col min="772" max="772" width="16" style="49" customWidth="1"/>
    <col min="773" max="773" width="16.7109375" style="49" customWidth="1"/>
    <col min="774" max="1024" width="9.140625" style="49"/>
    <col min="1025" max="1025" width="8.140625" style="49" customWidth="1"/>
    <col min="1026" max="1026" width="78.5703125" style="49" customWidth="1"/>
    <col min="1027" max="1027" width="18.5703125" style="49" customWidth="1"/>
    <col min="1028" max="1028" width="16" style="49" customWidth="1"/>
    <col min="1029" max="1029" width="16.7109375" style="49" customWidth="1"/>
    <col min="1030" max="1280" width="9.140625" style="49"/>
    <col min="1281" max="1281" width="8.140625" style="49" customWidth="1"/>
    <col min="1282" max="1282" width="78.5703125" style="49" customWidth="1"/>
    <col min="1283" max="1283" width="18.5703125" style="49" customWidth="1"/>
    <col min="1284" max="1284" width="16" style="49" customWidth="1"/>
    <col min="1285" max="1285" width="16.7109375" style="49" customWidth="1"/>
    <col min="1286" max="1536" width="9.140625" style="49"/>
    <col min="1537" max="1537" width="8.140625" style="49" customWidth="1"/>
    <col min="1538" max="1538" width="78.5703125" style="49" customWidth="1"/>
    <col min="1539" max="1539" width="18.5703125" style="49" customWidth="1"/>
    <col min="1540" max="1540" width="16" style="49" customWidth="1"/>
    <col min="1541" max="1541" width="16.7109375" style="49" customWidth="1"/>
    <col min="1542" max="1792" width="9.140625" style="49"/>
    <col min="1793" max="1793" width="8.140625" style="49" customWidth="1"/>
    <col min="1794" max="1794" width="78.5703125" style="49" customWidth="1"/>
    <col min="1795" max="1795" width="18.5703125" style="49" customWidth="1"/>
    <col min="1796" max="1796" width="16" style="49" customWidth="1"/>
    <col min="1797" max="1797" width="16.7109375" style="49" customWidth="1"/>
    <col min="1798" max="2048" width="9.140625" style="49"/>
    <col min="2049" max="2049" width="8.140625" style="49" customWidth="1"/>
    <col min="2050" max="2050" width="78.5703125" style="49" customWidth="1"/>
    <col min="2051" max="2051" width="18.5703125" style="49" customWidth="1"/>
    <col min="2052" max="2052" width="16" style="49" customWidth="1"/>
    <col min="2053" max="2053" width="16.7109375" style="49" customWidth="1"/>
    <col min="2054" max="2304" width="9.140625" style="49"/>
    <col min="2305" max="2305" width="8.140625" style="49" customWidth="1"/>
    <col min="2306" max="2306" width="78.5703125" style="49" customWidth="1"/>
    <col min="2307" max="2307" width="18.5703125" style="49" customWidth="1"/>
    <col min="2308" max="2308" width="16" style="49" customWidth="1"/>
    <col min="2309" max="2309" width="16.7109375" style="49" customWidth="1"/>
    <col min="2310" max="2560" width="9.140625" style="49"/>
    <col min="2561" max="2561" width="8.140625" style="49" customWidth="1"/>
    <col min="2562" max="2562" width="78.5703125" style="49" customWidth="1"/>
    <col min="2563" max="2563" width="18.5703125" style="49" customWidth="1"/>
    <col min="2564" max="2564" width="16" style="49" customWidth="1"/>
    <col min="2565" max="2565" width="16.7109375" style="49" customWidth="1"/>
    <col min="2566" max="2816" width="9.140625" style="49"/>
    <col min="2817" max="2817" width="8.140625" style="49" customWidth="1"/>
    <col min="2818" max="2818" width="78.5703125" style="49" customWidth="1"/>
    <col min="2819" max="2819" width="18.5703125" style="49" customWidth="1"/>
    <col min="2820" max="2820" width="16" style="49" customWidth="1"/>
    <col min="2821" max="2821" width="16.7109375" style="49" customWidth="1"/>
    <col min="2822" max="3072" width="9.140625" style="49"/>
    <col min="3073" max="3073" width="8.140625" style="49" customWidth="1"/>
    <col min="3074" max="3074" width="78.5703125" style="49" customWidth="1"/>
    <col min="3075" max="3075" width="18.5703125" style="49" customWidth="1"/>
    <col min="3076" max="3076" width="16" style="49" customWidth="1"/>
    <col min="3077" max="3077" width="16.7109375" style="49" customWidth="1"/>
    <col min="3078" max="3328" width="9.140625" style="49"/>
    <col min="3329" max="3329" width="8.140625" style="49" customWidth="1"/>
    <col min="3330" max="3330" width="78.5703125" style="49" customWidth="1"/>
    <col min="3331" max="3331" width="18.5703125" style="49" customWidth="1"/>
    <col min="3332" max="3332" width="16" style="49" customWidth="1"/>
    <col min="3333" max="3333" width="16.7109375" style="49" customWidth="1"/>
    <col min="3334" max="3584" width="9.140625" style="49"/>
    <col min="3585" max="3585" width="8.140625" style="49" customWidth="1"/>
    <col min="3586" max="3586" width="78.5703125" style="49" customWidth="1"/>
    <col min="3587" max="3587" width="18.5703125" style="49" customWidth="1"/>
    <col min="3588" max="3588" width="16" style="49" customWidth="1"/>
    <col min="3589" max="3589" width="16.7109375" style="49" customWidth="1"/>
    <col min="3590" max="3840" width="9.140625" style="49"/>
    <col min="3841" max="3841" width="8.140625" style="49" customWidth="1"/>
    <col min="3842" max="3842" width="78.5703125" style="49" customWidth="1"/>
    <col min="3843" max="3843" width="18.5703125" style="49" customWidth="1"/>
    <col min="3844" max="3844" width="16" style="49" customWidth="1"/>
    <col min="3845" max="3845" width="16.7109375" style="49" customWidth="1"/>
    <col min="3846" max="4096" width="9.140625" style="49"/>
    <col min="4097" max="4097" width="8.140625" style="49" customWidth="1"/>
    <col min="4098" max="4098" width="78.5703125" style="49" customWidth="1"/>
    <col min="4099" max="4099" width="18.5703125" style="49" customWidth="1"/>
    <col min="4100" max="4100" width="16" style="49" customWidth="1"/>
    <col min="4101" max="4101" width="16.7109375" style="49" customWidth="1"/>
    <col min="4102" max="4352" width="9.140625" style="49"/>
    <col min="4353" max="4353" width="8.140625" style="49" customWidth="1"/>
    <col min="4354" max="4354" width="78.5703125" style="49" customWidth="1"/>
    <col min="4355" max="4355" width="18.5703125" style="49" customWidth="1"/>
    <col min="4356" max="4356" width="16" style="49" customWidth="1"/>
    <col min="4357" max="4357" width="16.7109375" style="49" customWidth="1"/>
    <col min="4358" max="4608" width="9.140625" style="49"/>
    <col min="4609" max="4609" width="8.140625" style="49" customWidth="1"/>
    <col min="4610" max="4610" width="78.5703125" style="49" customWidth="1"/>
    <col min="4611" max="4611" width="18.5703125" style="49" customWidth="1"/>
    <col min="4612" max="4612" width="16" style="49" customWidth="1"/>
    <col min="4613" max="4613" width="16.7109375" style="49" customWidth="1"/>
    <col min="4614" max="4864" width="9.140625" style="49"/>
    <col min="4865" max="4865" width="8.140625" style="49" customWidth="1"/>
    <col min="4866" max="4866" width="78.5703125" style="49" customWidth="1"/>
    <col min="4867" max="4867" width="18.5703125" style="49" customWidth="1"/>
    <col min="4868" max="4868" width="16" style="49" customWidth="1"/>
    <col min="4869" max="4869" width="16.7109375" style="49" customWidth="1"/>
    <col min="4870" max="5120" width="9.140625" style="49"/>
    <col min="5121" max="5121" width="8.140625" style="49" customWidth="1"/>
    <col min="5122" max="5122" width="78.5703125" style="49" customWidth="1"/>
    <col min="5123" max="5123" width="18.5703125" style="49" customWidth="1"/>
    <col min="5124" max="5124" width="16" style="49" customWidth="1"/>
    <col min="5125" max="5125" width="16.7109375" style="49" customWidth="1"/>
    <col min="5126" max="5376" width="9.140625" style="49"/>
    <col min="5377" max="5377" width="8.140625" style="49" customWidth="1"/>
    <col min="5378" max="5378" width="78.5703125" style="49" customWidth="1"/>
    <col min="5379" max="5379" width="18.5703125" style="49" customWidth="1"/>
    <col min="5380" max="5380" width="16" style="49" customWidth="1"/>
    <col min="5381" max="5381" width="16.7109375" style="49" customWidth="1"/>
    <col min="5382" max="5632" width="9.140625" style="49"/>
    <col min="5633" max="5633" width="8.140625" style="49" customWidth="1"/>
    <col min="5634" max="5634" width="78.5703125" style="49" customWidth="1"/>
    <col min="5635" max="5635" width="18.5703125" style="49" customWidth="1"/>
    <col min="5636" max="5636" width="16" style="49" customWidth="1"/>
    <col min="5637" max="5637" width="16.7109375" style="49" customWidth="1"/>
    <col min="5638" max="5888" width="9.140625" style="49"/>
    <col min="5889" max="5889" width="8.140625" style="49" customWidth="1"/>
    <col min="5890" max="5890" width="78.5703125" style="49" customWidth="1"/>
    <col min="5891" max="5891" width="18.5703125" style="49" customWidth="1"/>
    <col min="5892" max="5892" width="16" style="49" customWidth="1"/>
    <col min="5893" max="5893" width="16.7109375" style="49" customWidth="1"/>
    <col min="5894" max="6144" width="9.140625" style="49"/>
    <col min="6145" max="6145" width="8.140625" style="49" customWidth="1"/>
    <col min="6146" max="6146" width="78.5703125" style="49" customWidth="1"/>
    <col min="6147" max="6147" width="18.5703125" style="49" customWidth="1"/>
    <col min="6148" max="6148" width="16" style="49" customWidth="1"/>
    <col min="6149" max="6149" width="16.7109375" style="49" customWidth="1"/>
    <col min="6150" max="6400" width="9.140625" style="49"/>
    <col min="6401" max="6401" width="8.140625" style="49" customWidth="1"/>
    <col min="6402" max="6402" width="78.5703125" style="49" customWidth="1"/>
    <col min="6403" max="6403" width="18.5703125" style="49" customWidth="1"/>
    <col min="6404" max="6404" width="16" style="49" customWidth="1"/>
    <col min="6405" max="6405" width="16.7109375" style="49" customWidth="1"/>
    <col min="6406" max="6656" width="9.140625" style="49"/>
    <col min="6657" max="6657" width="8.140625" style="49" customWidth="1"/>
    <col min="6658" max="6658" width="78.5703125" style="49" customWidth="1"/>
    <col min="6659" max="6659" width="18.5703125" style="49" customWidth="1"/>
    <col min="6660" max="6660" width="16" style="49" customWidth="1"/>
    <col min="6661" max="6661" width="16.7109375" style="49" customWidth="1"/>
    <col min="6662" max="6912" width="9.140625" style="49"/>
    <col min="6913" max="6913" width="8.140625" style="49" customWidth="1"/>
    <col min="6914" max="6914" width="78.5703125" style="49" customWidth="1"/>
    <col min="6915" max="6915" width="18.5703125" style="49" customWidth="1"/>
    <col min="6916" max="6916" width="16" style="49" customWidth="1"/>
    <col min="6917" max="6917" width="16.7109375" style="49" customWidth="1"/>
    <col min="6918" max="7168" width="9.140625" style="49"/>
    <col min="7169" max="7169" width="8.140625" style="49" customWidth="1"/>
    <col min="7170" max="7170" width="78.5703125" style="49" customWidth="1"/>
    <col min="7171" max="7171" width="18.5703125" style="49" customWidth="1"/>
    <col min="7172" max="7172" width="16" style="49" customWidth="1"/>
    <col min="7173" max="7173" width="16.7109375" style="49" customWidth="1"/>
    <col min="7174" max="7424" width="9.140625" style="49"/>
    <col min="7425" max="7425" width="8.140625" style="49" customWidth="1"/>
    <col min="7426" max="7426" width="78.5703125" style="49" customWidth="1"/>
    <col min="7427" max="7427" width="18.5703125" style="49" customWidth="1"/>
    <col min="7428" max="7428" width="16" style="49" customWidth="1"/>
    <col min="7429" max="7429" width="16.7109375" style="49" customWidth="1"/>
    <col min="7430" max="7680" width="9.140625" style="49"/>
    <col min="7681" max="7681" width="8.140625" style="49" customWidth="1"/>
    <col min="7682" max="7682" width="78.5703125" style="49" customWidth="1"/>
    <col min="7683" max="7683" width="18.5703125" style="49" customWidth="1"/>
    <col min="7684" max="7684" width="16" style="49" customWidth="1"/>
    <col min="7685" max="7685" width="16.7109375" style="49" customWidth="1"/>
    <col min="7686" max="7936" width="9.140625" style="49"/>
    <col min="7937" max="7937" width="8.140625" style="49" customWidth="1"/>
    <col min="7938" max="7938" width="78.5703125" style="49" customWidth="1"/>
    <col min="7939" max="7939" width="18.5703125" style="49" customWidth="1"/>
    <col min="7940" max="7940" width="16" style="49" customWidth="1"/>
    <col min="7941" max="7941" width="16.7109375" style="49" customWidth="1"/>
    <col min="7942" max="8192" width="9.140625" style="49"/>
    <col min="8193" max="8193" width="8.140625" style="49" customWidth="1"/>
    <col min="8194" max="8194" width="78.5703125" style="49" customWidth="1"/>
    <col min="8195" max="8195" width="18.5703125" style="49" customWidth="1"/>
    <col min="8196" max="8196" width="16" style="49" customWidth="1"/>
    <col min="8197" max="8197" width="16.7109375" style="49" customWidth="1"/>
    <col min="8198" max="8448" width="9.140625" style="49"/>
    <col min="8449" max="8449" width="8.140625" style="49" customWidth="1"/>
    <col min="8450" max="8450" width="78.5703125" style="49" customWidth="1"/>
    <col min="8451" max="8451" width="18.5703125" style="49" customWidth="1"/>
    <col min="8452" max="8452" width="16" style="49" customWidth="1"/>
    <col min="8453" max="8453" width="16.7109375" style="49" customWidth="1"/>
    <col min="8454" max="8704" width="9.140625" style="49"/>
    <col min="8705" max="8705" width="8.140625" style="49" customWidth="1"/>
    <col min="8706" max="8706" width="78.5703125" style="49" customWidth="1"/>
    <col min="8707" max="8707" width="18.5703125" style="49" customWidth="1"/>
    <col min="8708" max="8708" width="16" style="49" customWidth="1"/>
    <col min="8709" max="8709" width="16.7109375" style="49" customWidth="1"/>
    <col min="8710" max="8960" width="9.140625" style="49"/>
    <col min="8961" max="8961" width="8.140625" style="49" customWidth="1"/>
    <col min="8962" max="8962" width="78.5703125" style="49" customWidth="1"/>
    <col min="8963" max="8963" width="18.5703125" style="49" customWidth="1"/>
    <col min="8964" max="8964" width="16" style="49" customWidth="1"/>
    <col min="8965" max="8965" width="16.7109375" style="49" customWidth="1"/>
    <col min="8966" max="9216" width="9.140625" style="49"/>
    <col min="9217" max="9217" width="8.140625" style="49" customWidth="1"/>
    <col min="9218" max="9218" width="78.5703125" style="49" customWidth="1"/>
    <col min="9219" max="9219" width="18.5703125" style="49" customWidth="1"/>
    <col min="9220" max="9220" width="16" style="49" customWidth="1"/>
    <col min="9221" max="9221" width="16.7109375" style="49" customWidth="1"/>
    <col min="9222" max="9472" width="9.140625" style="49"/>
    <col min="9473" max="9473" width="8.140625" style="49" customWidth="1"/>
    <col min="9474" max="9474" width="78.5703125" style="49" customWidth="1"/>
    <col min="9475" max="9475" width="18.5703125" style="49" customWidth="1"/>
    <col min="9476" max="9476" width="16" style="49" customWidth="1"/>
    <col min="9477" max="9477" width="16.7109375" style="49" customWidth="1"/>
    <col min="9478" max="9728" width="9.140625" style="49"/>
    <col min="9729" max="9729" width="8.140625" style="49" customWidth="1"/>
    <col min="9730" max="9730" width="78.5703125" style="49" customWidth="1"/>
    <col min="9731" max="9731" width="18.5703125" style="49" customWidth="1"/>
    <col min="9732" max="9732" width="16" style="49" customWidth="1"/>
    <col min="9733" max="9733" width="16.7109375" style="49" customWidth="1"/>
    <col min="9734" max="9984" width="9.140625" style="49"/>
    <col min="9985" max="9985" width="8.140625" style="49" customWidth="1"/>
    <col min="9986" max="9986" width="78.5703125" style="49" customWidth="1"/>
    <col min="9987" max="9987" width="18.5703125" style="49" customWidth="1"/>
    <col min="9988" max="9988" width="16" style="49" customWidth="1"/>
    <col min="9989" max="9989" width="16.7109375" style="49" customWidth="1"/>
    <col min="9990" max="10240" width="9.140625" style="49"/>
    <col min="10241" max="10241" width="8.140625" style="49" customWidth="1"/>
    <col min="10242" max="10242" width="78.5703125" style="49" customWidth="1"/>
    <col min="10243" max="10243" width="18.5703125" style="49" customWidth="1"/>
    <col min="10244" max="10244" width="16" style="49" customWidth="1"/>
    <col min="10245" max="10245" width="16.7109375" style="49" customWidth="1"/>
    <col min="10246" max="10496" width="9.140625" style="49"/>
    <col min="10497" max="10497" width="8.140625" style="49" customWidth="1"/>
    <col min="10498" max="10498" width="78.5703125" style="49" customWidth="1"/>
    <col min="10499" max="10499" width="18.5703125" style="49" customWidth="1"/>
    <col min="10500" max="10500" width="16" style="49" customWidth="1"/>
    <col min="10501" max="10501" width="16.7109375" style="49" customWidth="1"/>
    <col min="10502" max="10752" width="9.140625" style="49"/>
    <col min="10753" max="10753" width="8.140625" style="49" customWidth="1"/>
    <col min="10754" max="10754" width="78.5703125" style="49" customWidth="1"/>
    <col min="10755" max="10755" width="18.5703125" style="49" customWidth="1"/>
    <col min="10756" max="10756" width="16" style="49" customWidth="1"/>
    <col min="10757" max="10757" width="16.7109375" style="49" customWidth="1"/>
    <col min="10758" max="11008" width="9.140625" style="49"/>
    <col min="11009" max="11009" width="8.140625" style="49" customWidth="1"/>
    <col min="11010" max="11010" width="78.5703125" style="49" customWidth="1"/>
    <col min="11011" max="11011" width="18.5703125" style="49" customWidth="1"/>
    <col min="11012" max="11012" width="16" style="49" customWidth="1"/>
    <col min="11013" max="11013" width="16.7109375" style="49" customWidth="1"/>
    <col min="11014" max="11264" width="9.140625" style="49"/>
    <col min="11265" max="11265" width="8.140625" style="49" customWidth="1"/>
    <col min="11266" max="11266" width="78.5703125" style="49" customWidth="1"/>
    <col min="11267" max="11267" width="18.5703125" style="49" customWidth="1"/>
    <col min="11268" max="11268" width="16" style="49" customWidth="1"/>
    <col min="11269" max="11269" width="16.7109375" style="49" customWidth="1"/>
    <col min="11270" max="11520" width="9.140625" style="49"/>
    <col min="11521" max="11521" width="8.140625" style="49" customWidth="1"/>
    <col min="11522" max="11522" width="78.5703125" style="49" customWidth="1"/>
    <col min="11523" max="11523" width="18.5703125" style="49" customWidth="1"/>
    <col min="11524" max="11524" width="16" style="49" customWidth="1"/>
    <col min="11525" max="11525" width="16.7109375" style="49" customWidth="1"/>
    <col min="11526" max="11776" width="9.140625" style="49"/>
    <col min="11777" max="11777" width="8.140625" style="49" customWidth="1"/>
    <col min="11778" max="11778" width="78.5703125" style="49" customWidth="1"/>
    <col min="11779" max="11779" width="18.5703125" style="49" customWidth="1"/>
    <col min="11780" max="11780" width="16" style="49" customWidth="1"/>
    <col min="11781" max="11781" width="16.7109375" style="49" customWidth="1"/>
    <col min="11782" max="12032" width="9.140625" style="49"/>
    <col min="12033" max="12033" width="8.140625" style="49" customWidth="1"/>
    <col min="12034" max="12034" width="78.5703125" style="49" customWidth="1"/>
    <col min="12035" max="12035" width="18.5703125" style="49" customWidth="1"/>
    <col min="12036" max="12036" width="16" style="49" customWidth="1"/>
    <col min="12037" max="12037" width="16.7109375" style="49" customWidth="1"/>
    <col min="12038" max="12288" width="9.140625" style="49"/>
    <col min="12289" max="12289" width="8.140625" style="49" customWidth="1"/>
    <col min="12290" max="12290" width="78.5703125" style="49" customWidth="1"/>
    <col min="12291" max="12291" width="18.5703125" style="49" customWidth="1"/>
    <col min="12292" max="12292" width="16" style="49" customWidth="1"/>
    <col min="12293" max="12293" width="16.7109375" style="49" customWidth="1"/>
    <col min="12294" max="12544" width="9.140625" style="49"/>
    <col min="12545" max="12545" width="8.140625" style="49" customWidth="1"/>
    <col min="12546" max="12546" width="78.5703125" style="49" customWidth="1"/>
    <col min="12547" max="12547" width="18.5703125" style="49" customWidth="1"/>
    <col min="12548" max="12548" width="16" style="49" customWidth="1"/>
    <col min="12549" max="12549" width="16.7109375" style="49" customWidth="1"/>
    <col min="12550" max="12800" width="9.140625" style="49"/>
    <col min="12801" max="12801" width="8.140625" style="49" customWidth="1"/>
    <col min="12802" max="12802" width="78.5703125" style="49" customWidth="1"/>
    <col min="12803" max="12803" width="18.5703125" style="49" customWidth="1"/>
    <col min="12804" max="12804" width="16" style="49" customWidth="1"/>
    <col min="12805" max="12805" width="16.7109375" style="49" customWidth="1"/>
    <col min="12806" max="13056" width="9.140625" style="49"/>
    <col min="13057" max="13057" width="8.140625" style="49" customWidth="1"/>
    <col min="13058" max="13058" width="78.5703125" style="49" customWidth="1"/>
    <col min="13059" max="13059" width="18.5703125" style="49" customWidth="1"/>
    <col min="13060" max="13060" width="16" style="49" customWidth="1"/>
    <col min="13061" max="13061" width="16.7109375" style="49" customWidth="1"/>
    <col min="13062" max="13312" width="9.140625" style="49"/>
    <col min="13313" max="13313" width="8.140625" style="49" customWidth="1"/>
    <col min="13314" max="13314" width="78.5703125" style="49" customWidth="1"/>
    <col min="13315" max="13315" width="18.5703125" style="49" customWidth="1"/>
    <col min="13316" max="13316" width="16" style="49" customWidth="1"/>
    <col min="13317" max="13317" width="16.7109375" style="49" customWidth="1"/>
    <col min="13318" max="13568" width="9.140625" style="49"/>
    <col min="13569" max="13569" width="8.140625" style="49" customWidth="1"/>
    <col min="13570" max="13570" width="78.5703125" style="49" customWidth="1"/>
    <col min="13571" max="13571" width="18.5703125" style="49" customWidth="1"/>
    <col min="13572" max="13572" width="16" style="49" customWidth="1"/>
    <col min="13573" max="13573" width="16.7109375" style="49" customWidth="1"/>
    <col min="13574" max="13824" width="9.140625" style="49"/>
    <col min="13825" max="13825" width="8.140625" style="49" customWidth="1"/>
    <col min="13826" max="13826" width="78.5703125" style="49" customWidth="1"/>
    <col min="13827" max="13827" width="18.5703125" style="49" customWidth="1"/>
    <col min="13828" max="13828" width="16" style="49" customWidth="1"/>
    <col min="13829" max="13829" width="16.7109375" style="49" customWidth="1"/>
    <col min="13830" max="14080" width="9.140625" style="49"/>
    <col min="14081" max="14081" width="8.140625" style="49" customWidth="1"/>
    <col min="14082" max="14082" width="78.5703125" style="49" customWidth="1"/>
    <col min="14083" max="14083" width="18.5703125" style="49" customWidth="1"/>
    <col min="14084" max="14084" width="16" style="49" customWidth="1"/>
    <col min="14085" max="14085" width="16.7109375" style="49" customWidth="1"/>
    <col min="14086" max="14336" width="9.140625" style="49"/>
    <col min="14337" max="14337" width="8.140625" style="49" customWidth="1"/>
    <col min="14338" max="14338" width="78.5703125" style="49" customWidth="1"/>
    <col min="14339" max="14339" width="18.5703125" style="49" customWidth="1"/>
    <col min="14340" max="14340" width="16" style="49" customWidth="1"/>
    <col min="14341" max="14341" width="16.7109375" style="49" customWidth="1"/>
    <col min="14342" max="14592" width="9.140625" style="49"/>
    <col min="14593" max="14593" width="8.140625" style="49" customWidth="1"/>
    <col min="14594" max="14594" width="78.5703125" style="49" customWidth="1"/>
    <col min="14595" max="14595" width="18.5703125" style="49" customWidth="1"/>
    <col min="14596" max="14596" width="16" style="49" customWidth="1"/>
    <col min="14597" max="14597" width="16.7109375" style="49" customWidth="1"/>
    <col min="14598" max="14848" width="9.140625" style="49"/>
    <col min="14849" max="14849" width="8.140625" style="49" customWidth="1"/>
    <col min="14850" max="14850" width="78.5703125" style="49" customWidth="1"/>
    <col min="14851" max="14851" width="18.5703125" style="49" customWidth="1"/>
    <col min="14852" max="14852" width="16" style="49" customWidth="1"/>
    <col min="14853" max="14853" width="16.7109375" style="49" customWidth="1"/>
    <col min="14854" max="15104" width="9.140625" style="49"/>
    <col min="15105" max="15105" width="8.140625" style="49" customWidth="1"/>
    <col min="15106" max="15106" width="78.5703125" style="49" customWidth="1"/>
    <col min="15107" max="15107" width="18.5703125" style="49" customWidth="1"/>
    <col min="15108" max="15108" width="16" style="49" customWidth="1"/>
    <col min="15109" max="15109" width="16.7109375" style="49" customWidth="1"/>
    <col min="15110" max="15360" width="9.140625" style="49"/>
    <col min="15361" max="15361" width="8.140625" style="49" customWidth="1"/>
    <col min="15362" max="15362" width="78.5703125" style="49" customWidth="1"/>
    <col min="15363" max="15363" width="18.5703125" style="49" customWidth="1"/>
    <col min="15364" max="15364" width="16" style="49" customWidth="1"/>
    <col min="15365" max="15365" width="16.7109375" style="49" customWidth="1"/>
    <col min="15366" max="15616" width="9.140625" style="49"/>
    <col min="15617" max="15617" width="8.140625" style="49" customWidth="1"/>
    <col min="15618" max="15618" width="78.5703125" style="49" customWidth="1"/>
    <col min="15619" max="15619" width="18.5703125" style="49" customWidth="1"/>
    <col min="15620" max="15620" width="16" style="49" customWidth="1"/>
    <col min="15621" max="15621" width="16.7109375" style="49" customWidth="1"/>
    <col min="15622" max="15872" width="9.140625" style="49"/>
    <col min="15873" max="15873" width="8.140625" style="49" customWidth="1"/>
    <col min="15874" max="15874" width="78.5703125" style="49" customWidth="1"/>
    <col min="15875" max="15875" width="18.5703125" style="49" customWidth="1"/>
    <col min="15876" max="15876" width="16" style="49" customWidth="1"/>
    <col min="15877" max="15877" width="16.7109375" style="49" customWidth="1"/>
    <col min="15878" max="16128" width="9.140625" style="49"/>
    <col min="16129" max="16129" width="8.140625" style="49" customWidth="1"/>
    <col min="16130" max="16130" width="78.5703125" style="49" customWidth="1"/>
    <col min="16131" max="16131" width="18.5703125" style="49" customWidth="1"/>
    <col min="16132" max="16132" width="16" style="49" customWidth="1"/>
    <col min="16133" max="16133" width="16.7109375" style="49" customWidth="1"/>
    <col min="16134" max="16384" width="9.140625" style="49"/>
  </cols>
  <sheetData>
    <row r="2" spans="1:5" x14ac:dyDescent="0.25">
      <c r="A2" s="154" t="s">
        <v>109</v>
      </c>
      <c r="B2" s="154"/>
      <c r="C2" s="154"/>
    </row>
    <row r="3" spans="1:5" ht="16.5" thickBot="1" x14ac:dyDescent="0.3">
      <c r="A3" s="151"/>
      <c r="B3" s="151"/>
      <c r="E3" s="51" t="s">
        <v>2</v>
      </c>
    </row>
    <row r="4" spans="1:5" ht="32.25" thickBot="1" x14ac:dyDescent="0.3">
      <c r="A4" s="52" t="s">
        <v>3</v>
      </c>
      <c r="B4" s="53" t="s">
        <v>110</v>
      </c>
      <c r="C4" s="53" t="s">
        <v>7</v>
      </c>
      <c r="D4" s="54" t="s">
        <v>331</v>
      </c>
      <c r="E4" s="54" t="s">
        <v>334</v>
      </c>
    </row>
    <row r="5" spans="1:5" s="57" customFormat="1" ht="16.5" thickBot="1" x14ac:dyDescent="0.25">
      <c r="A5" s="55">
        <v>1</v>
      </c>
      <c r="B5" s="56">
        <v>2</v>
      </c>
      <c r="C5" s="56">
        <v>3</v>
      </c>
      <c r="D5" s="56">
        <v>4</v>
      </c>
      <c r="E5" s="56">
        <v>5</v>
      </c>
    </row>
    <row r="6" spans="1:5" s="57" customFormat="1" ht="16.5" thickBot="1" x14ac:dyDescent="0.25">
      <c r="A6" s="52" t="s">
        <v>20</v>
      </c>
      <c r="B6" s="58" t="s">
        <v>111</v>
      </c>
      <c r="C6" s="59">
        <f>SUM(C7:C12)</f>
        <v>0</v>
      </c>
      <c r="D6" s="59">
        <f>SUM(D7:D12)</f>
        <v>0</v>
      </c>
      <c r="E6" s="59">
        <f>SUM(E7:E12)</f>
        <v>0</v>
      </c>
    </row>
    <row r="7" spans="1:5" s="57" customFormat="1" x14ac:dyDescent="0.2">
      <c r="A7" s="60" t="s">
        <v>112</v>
      </c>
      <c r="B7" s="61" t="s">
        <v>113</v>
      </c>
      <c r="C7" s="62"/>
      <c r="D7" s="62"/>
      <c r="E7" s="62"/>
    </row>
    <row r="8" spans="1:5" s="57" customFormat="1" x14ac:dyDescent="0.2">
      <c r="A8" s="63" t="s">
        <v>114</v>
      </c>
      <c r="B8" s="64" t="s">
        <v>115</v>
      </c>
      <c r="C8" s="65"/>
      <c r="D8" s="67"/>
      <c r="E8" s="67"/>
    </row>
    <row r="9" spans="1:5" s="57" customFormat="1" x14ac:dyDescent="0.25">
      <c r="A9" s="63" t="s">
        <v>116</v>
      </c>
      <c r="B9" s="64" t="s">
        <v>117</v>
      </c>
      <c r="C9" s="65"/>
      <c r="D9" s="68"/>
      <c r="E9" s="68"/>
    </row>
    <row r="10" spans="1:5" s="57" customFormat="1" x14ac:dyDescent="0.2">
      <c r="A10" s="63" t="s">
        <v>118</v>
      </c>
      <c r="B10" s="64" t="s">
        <v>119</v>
      </c>
      <c r="C10" s="65"/>
      <c r="D10" s="65"/>
      <c r="E10" s="65"/>
    </row>
    <row r="11" spans="1:5" s="57" customFormat="1" x14ac:dyDescent="0.25">
      <c r="A11" s="63" t="s">
        <v>120</v>
      </c>
      <c r="B11" s="64" t="s">
        <v>121</v>
      </c>
      <c r="C11" s="65"/>
      <c r="D11" s="69"/>
      <c r="E11" s="69"/>
    </row>
    <row r="12" spans="1:5" s="57" customFormat="1" ht="16.5" thickBot="1" x14ac:dyDescent="0.3">
      <c r="A12" s="70" t="s">
        <v>122</v>
      </c>
      <c r="B12" s="71" t="s">
        <v>123</v>
      </c>
      <c r="C12" s="65"/>
      <c r="D12" s="73"/>
      <c r="E12" s="73"/>
    </row>
    <row r="13" spans="1:5" s="57" customFormat="1" ht="16.5" thickBot="1" x14ac:dyDescent="0.25">
      <c r="A13" s="52" t="s">
        <v>23</v>
      </c>
      <c r="B13" s="74" t="s">
        <v>124</v>
      </c>
      <c r="C13" s="59">
        <f>SUM(C14:C18)</f>
        <v>0</v>
      </c>
      <c r="D13" s="59">
        <f>SUM(D14:D18)</f>
        <v>1683959</v>
      </c>
      <c r="E13" s="59">
        <f>SUM(E14:E18)</f>
        <v>1631609</v>
      </c>
    </row>
    <row r="14" spans="1:5" s="57" customFormat="1" x14ac:dyDescent="0.2">
      <c r="A14" s="60" t="s">
        <v>125</v>
      </c>
      <c r="B14" s="61" t="s">
        <v>126</v>
      </c>
      <c r="C14" s="62"/>
      <c r="D14" s="76"/>
      <c r="E14" s="76"/>
    </row>
    <row r="15" spans="1:5" s="57" customFormat="1" x14ac:dyDescent="0.2">
      <c r="A15" s="63" t="s">
        <v>127</v>
      </c>
      <c r="B15" s="64" t="s">
        <v>128</v>
      </c>
      <c r="C15" s="65"/>
      <c r="D15" s="67"/>
      <c r="E15" s="67"/>
    </row>
    <row r="16" spans="1:5" s="57" customFormat="1" x14ac:dyDescent="0.2">
      <c r="A16" s="63" t="s">
        <v>129</v>
      </c>
      <c r="B16" s="64" t="s">
        <v>130</v>
      </c>
      <c r="C16" s="65"/>
      <c r="D16" s="67"/>
      <c r="E16" s="67"/>
    </row>
    <row r="17" spans="1:5" s="57" customFormat="1" x14ac:dyDescent="0.2">
      <c r="A17" s="63" t="s">
        <v>131</v>
      </c>
      <c r="B17" s="64" t="s">
        <v>132</v>
      </c>
      <c r="C17" s="65"/>
      <c r="D17" s="67"/>
      <c r="E17" s="67"/>
    </row>
    <row r="18" spans="1:5" s="57" customFormat="1" x14ac:dyDescent="0.25">
      <c r="A18" s="63" t="s">
        <v>133</v>
      </c>
      <c r="B18" s="64" t="s">
        <v>134</v>
      </c>
      <c r="C18" s="65"/>
      <c r="D18" s="68">
        <v>1683959</v>
      </c>
      <c r="E18" s="68">
        <v>1631609</v>
      </c>
    </row>
    <row r="19" spans="1:5" s="57" customFormat="1" ht="16.5" thickBot="1" x14ac:dyDescent="0.25">
      <c r="A19" s="70" t="s">
        <v>135</v>
      </c>
      <c r="B19" s="71" t="s">
        <v>136</v>
      </c>
      <c r="C19" s="77"/>
      <c r="D19" s="72"/>
      <c r="E19" s="72"/>
    </row>
    <row r="20" spans="1:5" s="57" customFormat="1" ht="16.5" thickBot="1" x14ac:dyDescent="0.25">
      <c r="A20" s="52" t="s">
        <v>9</v>
      </c>
      <c r="B20" s="58" t="s">
        <v>137</v>
      </c>
      <c r="C20" s="59">
        <f>SUM(C21:C25)</f>
        <v>0</v>
      </c>
      <c r="D20" s="59">
        <f>SUM(D21:D25)</f>
        <v>0</v>
      </c>
      <c r="E20" s="59">
        <f>SUM(E21:E25)</f>
        <v>0</v>
      </c>
    </row>
    <row r="21" spans="1:5" s="57" customFormat="1" x14ac:dyDescent="0.2">
      <c r="A21" s="60" t="s">
        <v>138</v>
      </c>
      <c r="B21" s="61" t="s">
        <v>139</v>
      </c>
      <c r="C21" s="62"/>
      <c r="D21" s="76"/>
      <c r="E21" s="76"/>
    </row>
    <row r="22" spans="1:5" s="57" customFormat="1" x14ac:dyDescent="0.2">
      <c r="A22" s="63" t="s">
        <v>140</v>
      </c>
      <c r="B22" s="64" t="s">
        <v>141</v>
      </c>
      <c r="C22" s="65"/>
      <c r="D22" s="67"/>
      <c r="E22" s="67"/>
    </row>
    <row r="23" spans="1:5" s="57" customFormat="1" x14ac:dyDescent="0.2">
      <c r="A23" s="63" t="s">
        <v>142</v>
      </c>
      <c r="B23" s="64" t="s">
        <v>143</v>
      </c>
      <c r="C23" s="65"/>
      <c r="D23" s="67"/>
      <c r="E23" s="67"/>
    </row>
    <row r="24" spans="1:5" s="57" customFormat="1" x14ac:dyDescent="0.2">
      <c r="A24" s="63" t="s">
        <v>144</v>
      </c>
      <c r="B24" s="64" t="s">
        <v>145</v>
      </c>
      <c r="C24" s="65"/>
      <c r="D24" s="67"/>
      <c r="E24" s="67"/>
    </row>
    <row r="25" spans="1:5" s="57" customFormat="1" x14ac:dyDescent="0.25">
      <c r="A25" s="63" t="s">
        <v>146</v>
      </c>
      <c r="B25" s="64" t="s">
        <v>147</v>
      </c>
      <c r="C25" s="65"/>
      <c r="D25" s="68"/>
      <c r="E25" s="68"/>
    </row>
    <row r="26" spans="1:5" s="57" customFormat="1" ht="16.5" thickBot="1" x14ac:dyDescent="0.3">
      <c r="A26" s="70" t="s">
        <v>148</v>
      </c>
      <c r="B26" s="71" t="s">
        <v>149</v>
      </c>
      <c r="C26" s="77"/>
      <c r="D26" s="79"/>
      <c r="E26" s="79"/>
    </row>
    <row r="27" spans="1:5" s="57" customFormat="1" ht="16.5" thickBot="1" x14ac:dyDescent="0.25">
      <c r="A27" s="52" t="s">
        <v>150</v>
      </c>
      <c r="B27" s="58" t="s">
        <v>151</v>
      </c>
      <c r="C27" s="80">
        <f>SUM(C28,C31,C32,C33)</f>
        <v>0</v>
      </c>
      <c r="D27" s="80">
        <f>SUM(D28,D31,D32,D33)</f>
        <v>0</v>
      </c>
      <c r="E27" s="80">
        <f>SUM(E28,E31,E32,E33)</f>
        <v>0</v>
      </c>
    </row>
    <row r="28" spans="1:5" s="57" customFormat="1" x14ac:dyDescent="0.2">
      <c r="A28" s="60" t="s">
        <v>152</v>
      </c>
      <c r="B28" s="61" t="s">
        <v>153</v>
      </c>
      <c r="C28" s="82"/>
      <c r="D28" s="82"/>
      <c r="E28" s="82"/>
    </row>
    <row r="29" spans="1:5" s="57" customFormat="1" x14ac:dyDescent="0.2">
      <c r="A29" s="63" t="s">
        <v>154</v>
      </c>
      <c r="B29" s="64" t="s">
        <v>155</v>
      </c>
      <c r="C29" s="65"/>
      <c r="D29" s="65"/>
      <c r="E29" s="65"/>
    </row>
    <row r="30" spans="1:5" s="57" customFormat="1" x14ac:dyDescent="0.2">
      <c r="A30" s="63" t="s">
        <v>156</v>
      </c>
      <c r="B30" s="64" t="s">
        <v>157</v>
      </c>
      <c r="C30" s="65"/>
      <c r="D30" s="65"/>
      <c r="E30" s="65"/>
    </row>
    <row r="31" spans="1:5" s="57" customFormat="1" x14ac:dyDescent="0.2">
      <c r="A31" s="63" t="s">
        <v>158</v>
      </c>
      <c r="B31" s="64" t="s">
        <v>159</v>
      </c>
      <c r="C31" s="65"/>
      <c r="D31" s="65"/>
      <c r="E31" s="65"/>
    </row>
    <row r="32" spans="1:5" s="57" customFormat="1" x14ac:dyDescent="0.2">
      <c r="A32" s="63" t="s">
        <v>160</v>
      </c>
      <c r="B32" s="64" t="s">
        <v>161</v>
      </c>
      <c r="C32" s="65"/>
      <c r="D32" s="65"/>
      <c r="E32" s="65"/>
    </row>
    <row r="33" spans="1:5" s="57" customFormat="1" ht="16.5" thickBot="1" x14ac:dyDescent="0.25">
      <c r="A33" s="70" t="s">
        <v>162</v>
      </c>
      <c r="B33" s="71" t="s">
        <v>163</v>
      </c>
      <c r="C33" s="77"/>
      <c r="D33" s="77"/>
      <c r="E33" s="77"/>
    </row>
    <row r="34" spans="1:5" s="57" customFormat="1" ht="16.5" thickBot="1" x14ac:dyDescent="0.25">
      <c r="A34" s="52" t="s">
        <v>11</v>
      </c>
      <c r="B34" s="58" t="s">
        <v>164</v>
      </c>
      <c r="C34" s="59">
        <f>SUM(C35:C44)</f>
        <v>0</v>
      </c>
      <c r="D34" s="59">
        <f>SUM(D35:D44)</f>
        <v>3059</v>
      </c>
      <c r="E34" s="59">
        <f>SUM(E35:E44)</f>
        <v>25685</v>
      </c>
    </row>
    <row r="35" spans="1:5" s="57" customFormat="1" x14ac:dyDescent="0.25">
      <c r="A35" s="60" t="s">
        <v>165</v>
      </c>
      <c r="B35" s="61" t="s">
        <v>166</v>
      </c>
      <c r="C35" s="62"/>
      <c r="D35" s="75"/>
      <c r="E35" s="87"/>
    </row>
    <row r="36" spans="1:5" s="57" customFormat="1" x14ac:dyDescent="0.25">
      <c r="A36" s="63" t="s">
        <v>167</v>
      </c>
      <c r="B36" s="64" t="s">
        <v>168</v>
      </c>
      <c r="C36" s="65"/>
      <c r="D36" s="66"/>
      <c r="E36" s="66"/>
    </row>
    <row r="37" spans="1:5" s="57" customFormat="1" x14ac:dyDescent="0.2">
      <c r="A37" s="63" t="s">
        <v>169</v>
      </c>
      <c r="B37" s="64" t="s">
        <v>170</v>
      </c>
      <c r="C37" s="65"/>
      <c r="D37" s="65"/>
      <c r="E37" s="65">
        <v>14328</v>
      </c>
    </row>
    <row r="38" spans="1:5" s="57" customFormat="1" x14ac:dyDescent="0.2">
      <c r="A38" s="63" t="s">
        <v>171</v>
      </c>
      <c r="B38" s="64" t="s">
        <v>172</v>
      </c>
      <c r="C38" s="65"/>
      <c r="D38" s="65"/>
      <c r="E38" s="65"/>
    </row>
    <row r="39" spans="1:5" s="57" customFormat="1" x14ac:dyDescent="0.2">
      <c r="A39" s="63" t="s">
        <v>173</v>
      </c>
      <c r="B39" s="64" t="s">
        <v>174</v>
      </c>
      <c r="C39" s="65"/>
      <c r="D39" s="65"/>
      <c r="E39" s="65"/>
    </row>
    <row r="40" spans="1:5" s="57" customFormat="1" x14ac:dyDescent="0.2">
      <c r="A40" s="63" t="s">
        <v>175</v>
      </c>
      <c r="B40" s="64" t="s">
        <v>176</v>
      </c>
      <c r="C40" s="65"/>
      <c r="D40" s="65"/>
      <c r="E40" s="65">
        <v>3868</v>
      </c>
    </row>
    <row r="41" spans="1:5" s="57" customFormat="1" x14ac:dyDescent="0.2">
      <c r="A41" s="63" t="s">
        <v>177</v>
      </c>
      <c r="B41" s="64" t="s">
        <v>178</v>
      </c>
      <c r="C41" s="65"/>
      <c r="D41" s="67"/>
      <c r="E41" s="67"/>
    </row>
    <row r="42" spans="1:5" s="57" customFormat="1" x14ac:dyDescent="0.25">
      <c r="A42" s="63" t="s">
        <v>179</v>
      </c>
      <c r="B42" s="64" t="s">
        <v>180</v>
      </c>
      <c r="C42" s="65"/>
      <c r="D42" s="68">
        <v>35</v>
      </c>
      <c r="E42" s="68">
        <v>4002</v>
      </c>
    </row>
    <row r="43" spans="1:5" s="57" customFormat="1" x14ac:dyDescent="0.25">
      <c r="A43" s="63" t="s">
        <v>181</v>
      </c>
      <c r="B43" s="64" t="s">
        <v>182</v>
      </c>
      <c r="C43" s="83"/>
      <c r="D43" s="68"/>
      <c r="E43" s="68"/>
    </row>
    <row r="44" spans="1:5" s="57" customFormat="1" ht="16.5" thickBot="1" x14ac:dyDescent="0.3">
      <c r="A44" s="70" t="s">
        <v>183</v>
      </c>
      <c r="B44" s="71" t="s">
        <v>34</v>
      </c>
      <c r="C44" s="84">
        <v>0</v>
      </c>
      <c r="D44" s="79">
        <v>3024</v>
      </c>
      <c r="E44" s="79">
        <v>3487</v>
      </c>
    </row>
    <row r="45" spans="1:5" s="57" customFormat="1" ht="16.5" thickBot="1" x14ac:dyDescent="0.25">
      <c r="A45" s="52" t="s">
        <v>12</v>
      </c>
      <c r="B45" s="58" t="s">
        <v>184</v>
      </c>
      <c r="C45" s="59">
        <f>SUM(C46:C55)</f>
        <v>0</v>
      </c>
      <c r="D45" s="59">
        <f>SUM(D46:D55)</f>
        <v>0</v>
      </c>
      <c r="E45" s="59">
        <f>SUM(E46:E55)</f>
        <v>0</v>
      </c>
    </row>
    <row r="46" spans="1:5" s="57" customFormat="1" x14ac:dyDescent="0.2">
      <c r="A46" s="60" t="s">
        <v>185</v>
      </c>
      <c r="B46" s="61" t="s">
        <v>186</v>
      </c>
      <c r="C46" s="85"/>
      <c r="D46" s="76"/>
      <c r="E46" s="76"/>
    </row>
    <row r="47" spans="1:5" s="57" customFormat="1" x14ac:dyDescent="0.2">
      <c r="A47" s="63" t="s">
        <v>187</v>
      </c>
      <c r="B47" s="64" t="s">
        <v>188</v>
      </c>
      <c r="C47" s="83"/>
      <c r="D47" s="67"/>
      <c r="E47" s="67"/>
    </row>
    <row r="48" spans="1:5" s="57" customFormat="1" x14ac:dyDescent="0.2">
      <c r="A48" s="63" t="s">
        <v>189</v>
      </c>
      <c r="B48" s="64" t="s">
        <v>190</v>
      </c>
      <c r="C48" s="83"/>
      <c r="D48" s="83"/>
      <c r="E48" s="83"/>
    </row>
    <row r="49" spans="1:5" s="57" customFormat="1" x14ac:dyDescent="0.2">
      <c r="A49" s="63" t="s">
        <v>191</v>
      </c>
      <c r="B49" s="64" t="s">
        <v>192</v>
      </c>
      <c r="C49" s="83"/>
      <c r="D49" s="67"/>
      <c r="E49" s="67"/>
    </row>
    <row r="50" spans="1:5" s="57" customFormat="1" ht="16.5" thickBot="1" x14ac:dyDescent="0.25">
      <c r="A50" s="70" t="s">
        <v>193</v>
      </c>
      <c r="B50" s="71" t="s">
        <v>194</v>
      </c>
      <c r="C50" s="84"/>
      <c r="D50" s="72"/>
      <c r="E50" s="72"/>
    </row>
    <row r="51" spans="1:5" s="57" customFormat="1" ht="16.5" thickBot="1" x14ac:dyDescent="0.3">
      <c r="A51" s="52" t="s">
        <v>195</v>
      </c>
      <c r="B51" s="58" t="s">
        <v>196</v>
      </c>
      <c r="C51" s="59"/>
      <c r="D51" s="81"/>
      <c r="E51" s="78">
        <f>SUM(E52:E55)</f>
        <v>0</v>
      </c>
    </row>
    <row r="52" spans="1:5" s="57" customFormat="1" x14ac:dyDescent="0.25">
      <c r="A52" s="60" t="s">
        <v>197</v>
      </c>
      <c r="B52" s="61" t="s">
        <v>198</v>
      </c>
      <c r="C52" s="62"/>
      <c r="D52" s="76"/>
      <c r="E52" s="87"/>
    </row>
    <row r="53" spans="1:5" s="57" customFormat="1" x14ac:dyDescent="0.25">
      <c r="A53" s="63" t="s">
        <v>199</v>
      </c>
      <c r="B53" s="64" t="s">
        <v>200</v>
      </c>
      <c r="C53" s="65"/>
      <c r="D53" s="67"/>
      <c r="E53" s="68"/>
    </row>
    <row r="54" spans="1:5" s="57" customFormat="1" x14ac:dyDescent="0.25">
      <c r="A54" s="63" t="s">
        <v>201</v>
      </c>
      <c r="B54" s="64" t="s">
        <v>202</v>
      </c>
      <c r="C54" s="65"/>
      <c r="D54" s="67"/>
      <c r="E54" s="68"/>
    </row>
    <row r="55" spans="1:5" s="57" customFormat="1" ht="16.5" thickBot="1" x14ac:dyDescent="0.3">
      <c r="A55" s="70" t="s">
        <v>203</v>
      </c>
      <c r="B55" s="71" t="s">
        <v>204</v>
      </c>
      <c r="C55" s="77"/>
      <c r="D55" s="72"/>
      <c r="E55" s="79"/>
    </row>
    <row r="56" spans="1:5" s="57" customFormat="1" ht="16.5" thickBot="1" x14ac:dyDescent="0.3">
      <c r="A56" s="52" t="s">
        <v>14</v>
      </c>
      <c r="B56" s="74" t="s">
        <v>205</v>
      </c>
      <c r="C56" s="59">
        <f>SUM(C57:C59)</f>
        <v>264000</v>
      </c>
      <c r="D56" s="78">
        <f>SUM(D57:D59)</f>
        <v>264000</v>
      </c>
      <c r="E56" s="78">
        <f>SUM(E57:E59)</f>
        <v>264000</v>
      </c>
    </row>
    <row r="57" spans="1:5" s="57" customFormat="1" x14ac:dyDescent="0.2">
      <c r="A57" s="60" t="s">
        <v>206</v>
      </c>
      <c r="B57" s="61" t="s">
        <v>207</v>
      </c>
      <c r="C57" s="83"/>
      <c r="D57" s="76"/>
      <c r="E57" s="76"/>
    </row>
    <row r="58" spans="1:5" s="57" customFormat="1" x14ac:dyDescent="0.2">
      <c r="A58" s="63" t="s">
        <v>208</v>
      </c>
      <c r="B58" s="64" t="s">
        <v>209</v>
      </c>
      <c r="C58" s="83"/>
      <c r="D58" s="67"/>
      <c r="E58" s="67"/>
    </row>
    <row r="59" spans="1:5" s="57" customFormat="1" x14ac:dyDescent="0.2">
      <c r="A59" s="63" t="s">
        <v>210</v>
      </c>
      <c r="B59" s="64" t="s">
        <v>211</v>
      </c>
      <c r="C59" s="83">
        <v>264000</v>
      </c>
      <c r="D59" s="83">
        <v>264000</v>
      </c>
      <c r="E59" s="83">
        <v>264000</v>
      </c>
    </row>
    <row r="60" spans="1:5" s="57" customFormat="1" ht="16.5" thickBot="1" x14ac:dyDescent="0.25">
      <c r="A60" s="70" t="s">
        <v>212</v>
      </c>
      <c r="B60" s="71" t="s">
        <v>213</v>
      </c>
      <c r="C60" s="83"/>
      <c r="D60" s="72"/>
      <c r="E60" s="72"/>
    </row>
    <row r="61" spans="1:5" s="57" customFormat="1" ht="16.5" thickBot="1" x14ac:dyDescent="0.25">
      <c r="A61" s="52" t="s">
        <v>15</v>
      </c>
      <c r="B61" s="58" t="s">
        <v>214</v>
      </c>
      <c r="C61" s="80">
        <f>SUM(C6,C13,C20,C27,C34,C45,C56)</f>
        <v>264000</v>
      </c>
      <c r="D61" s="80">
        <f>SUM(D6,D13,D20,D27,D34,D45,D56)</f>
        <v>1951018</v>
      </c>
      <c r="E61" s="80">
        <f>SUM(E6,E13,E20,E27,E34,E45,E56,E51)</f>
        <v>1921294</v>
      </c>
    </row>
    <row r="62" spans="1:5" s="57" customFormat="1" ht="16.5" thickBot="1" x14ac:dyDescent="0.25">
      <c r="A62" s="86" t="s">
        <v>16</v>
      </c>
      <c r="B62" s="74" t="s">
        <v>215</v>
      </c>
      <c r="C62" s="59"/>
      <c r="D62" s="81"/>
      <c r="E62" s="81"/>
    </row>
    <row r="63" spans="1:5" s="57" customFormat="1" x14ac:dyDescent="0.2">
      <c r="A63" s="60" t="s">
        <v>216</v>
      </c>
      <c r="B63" s="61" t="s">
        <v>217</v>
      </c>
      <c r="C63" s="83"/>
      <c r="D63" s="76"/>
      <c r="E63" s="76"/>
    </row>
    <row r="64" spans="1:5" s="57" customFormat="1" x14ac:dyDescent="0.2">
      <c r="A64" s="63" t="s">
        <v>218</v>
      </c>
      <c r="B64" s="64" t="s">
        <v>219</v>
      </c>
      <c r="C64" s="83"/>
      <c r="D64" s="67"/>
      <c r="E64" s="67"/>
    </row>
    <row r="65" spans="1:5" s="57" customFormat="1" ht="16.5" thickBot="1" x14ac:dyDescent="0.25">
      <c r="A65" s="70" t="s">
        <v>220</v>
      </c>
      <c r="B65" s="71" t="s">
        <v>221</v>
      </c>
      <c r="C65" s="83"/>
      <c r="D65" s="72"/>
      <c r="E65" s="72"/>
    </row>
    <row r="66" spans="1:5" s="57" customFormat="1" ht="16.5" thickBot="1" x14ac:dyDescent="0.25">
      <c r="A66" s="86" t="s">
        <v>17</v>
      </c>
      <c r="B66" s="74" t="s">
        <v>222</v>
      </c>
      <c r="C66" s="59"/>
      <c r="D66" s="81"/>
      <c r="E66" s="81"/>
    </row>
    <row r="67" spans="1:5" s="57" customFormat="1" x14ac:dyDescent="0.2">
      <c r="A67" s="60" t="s">
        <v>223</v>
      </c>
      <c r="B67" s="61" t="s">
        <v>224</v>
      </c>
      <c r="C67" s="83"/>
      <c r="D67" s="76"/>
      <c r="E67" s="76"/>
    </row>
    <row r="68" spans="1:5" s="57" customFormat="1" x14ac:dyDescent="0.2">
      <c r="A68" s="63" t="s">
        <v>225</v>
      </c>
      <c r="B68" s="64" t="s">
        <v>226</v>
      </c>
      <c r="C68" s="83"/>
      <c r="D68" s="67"/>
      <c r="E68" s="67"/>
    </row>
    <row r="69" spans="1:5" s="57" customFormat="1" x14ac:dyDescent="0.2">
      <c r="A69" s="63" t="s">
        <v>227</v>
      </c>
      <c r="B69" s="64" t="s">
        <v>228</v>
      </c>
      <c r="C69" s="83"/>
      <c r="D69" s="67"/>
      <c r="E69" s="67"/>
    </row>
    <row r="70" spans="1:5" s="57" customFormat="1" ht="16.5" thickBot="1" x14ac:dyDescent="0.25">
      <c r="A70" s="70" t="s">
        <v>229</v>
      </c>
      <c r="B70" s="71" t="s">
        <v>230</v>
      </c>
      <c r="C70" s="83"/>
      <c r="D70" s="72"/>
      <c r="E70" s="72"/>
    </row>
    <row r="71" spans="1:5" s="57" customFormat="1" ht="16.5" thickBot="1" x14ac:dyDescent="0.25">
      <c r="A71" s="86" t="s">
        <v>18</v>
      </c>
      <c r="B71" s="74" t="s">
        <v>231</v>
      </c>
      <c r="C71" s="59">
        <f>SUM(C72:C73)</f>
        <v>568312</v>
      </c>
      <c r="D71" s="59">
        <f>SUM(D72:D73)</f>
        <v>517217</v>
      </c>
      <c r="E71" s="59">
        <f>SUM(E72:E73)</f>
        <v>517217</v>
      </c>
    </row>
    <row r="72" spans="1:5" s="57" customFormat="1" x14ac:dyDescent="0.25">
      <c r="A72" s="60" t="s">
        <v>232</v>
      </c>
      <c r="B72" s="61" t="s">
        <v>233</v>
      </c>
      <c r="C72" s="83">
        <v>568312</v>
      </c>
      <c r="D72" s="87">
        <v>517217</v>
      </c>
      <c r="E72" s="87">
        <v>517217</v>
      </c>
    </row>
    <row r="73" spans="1:5" s="57" customFormat="1" ht="16.5" thickBot="1" x14ac:dyDescent="0.25">
      <c r="A73" s="70" t="s">
        <v>234</v>
      </c>
      <c r="B73" s="71" t="s">
        <v>235</v>
      </c>
      <c r="C73" s="83"/>
      <c r="D73" s="72"/>
      <c r="E73" s="72"/>
    </row>
    <row r="74" spans="1:5" s="57" customFormat="1" ht="16.5" thickBot="1" x14ac:dyDescent="0.25">
      <c r="A74" s="86" t="s">
        <v>19</v>
      </c>
      <c r="B74" s="74" t="s">
        <v>236</v>
      </c>
      <c r="C74" s="59">
        <f>SUM(C75:C78)</f>
        <v>44266764</v>
      </c>
      <c r="D74" s="59">
        <f>SUM(D75:D78)</f>
        <v>44630022</v>
      </c>
      <c r="E74" s="59">
        <f>SUM(E75:E78)</f>
        <v>44630022</v>
      </c>
    </row>
    <row r="75" spans="1:5" s="57" customFormat="1" x14ac:dyDescent="0.25">
      <c r="A75" s="60" t="s">
        <v>237</v>
      </c>
      <c r="B75" s="61" t="s">
        <v>238</v>
      </c>
      <c r="C75" s="83"/>
      <c r="D75" s="76"/>
      <c r="E75" s="87"/>
    </row>
    <row r="76" spans="1:5" s="57" customFormat="1" x14ac:dyDescent="0.25">
      <c r="A76" s="63" t="s">
        <v>239</v>
      </c>
      <c r="B76" s="64" t="s">
        <v>240</v>
      </c>
      <c r="C76" s="83"/>
      <c r="D76" s="67"/>
      <c r="E76" s="66"/>
    </row>
    <row r="77" spans="1:5" s="57" customFormat="1" x14ac:dyDescent="0.25">
      <c r="A77" s="70" t="s">
        <v>241</v>
      </c>
      <c r="B77" s="71" t="s">
        <v>242</v>
      </c>
      <c r="C77" s="83"/>
      <c r="D77" s="67"/>
      <c r="E77" s="66"/>
    </row>
    <row r="78" spans="1:5" s="57" customFormat="1" ht="16.5" thickBot="1" x14ac:dyDescent="0.25">
      <c r="A78" s="70" t="s">
        <v>243</v>
      </c>
      <c r="B78" s="71" t="s">
        <v>244</v>
      </c>
      <c r="C78" s="83">
        <v>44266764</v>
      </c>
      <c r="D78" s="83">
        <v>44630022</v>
      </c>
      <c r="E78" s="83">
        <v>44630022</v>
      </c>
    </row>
    <row r="79" spans="1:5" s="57" customFormat="1" ht="16.5" thickBot="1" x14ac:dyDescent="0.25">
      <c r="A79" s="86" t="s">
        <v>47</v>
      </c>
      <c r="B79" s="74" t="s">
        <v>245</v>
      </c>
      <c r="C79" s="59"/>
      <c r="D79" s="81"/>
      <c r="E79" s="81"/>
    </row>
    <row r="80" spans="1:5" s="57" customFormat="1" x14ac:dyDescent="0.2">
      <c r="A80" s="88" t="s">
        <v>246</v>
      </c>
      <c r="B80" s="61" t="s">
        <v>247</v>
      </c>
      <c r="C80" s="83"/>
      <c r="D80" s="76"/>
      <c r="E80" s="76"/>
    </row>
    <row r="81" spans="1:7" s="57" customFormat="1" x14ac:dyDescent="0.2">
      <c r="A81" s="89" t="s">
        <v>248</v>
      </c>
      <c r="B81" s="64" t="s">
        <v>249</v>
      </c>
      <c r="C81" s="83"/>
      <c r="D81" s="67"/>
      <c r="E81" s="67"/>
    </row>
    <row r="82" spans="1:7" s="57" customFormat="1" x14ac:dyDescent="0.2">
      <c r="A82" s="89" t="s">
        <v>250</v>
      </c>
      <c r="B82" s="64" t="s">
        <v>251</v>
      </c>
      <c r="C82" s="83"/>
      <c r="D82" s="67"/>
      <c r="E82" s="67"/>
    </row>
    <row r="83" spans="1:7" s="57" customFormat="1" ht="16.5" thickBot="1" x14ac:dyDescent="0.25">
      <c r="A83" s="90" t="s">
        <v>252</v>
      </c>
      <c r="B83" s="71" t="s">
        <v>253</v>
      </c>
      <c r="C83" s="83"/>
      <c r="D83" s="72"/>
      <c r="E83" s="72"/>
    </row>
    <row r="84" spans="1:7" s="57" customFormat="1" ht="16.5" thickBot="1" x14ac:dyDescent="0.25">
      <c r="A84" s="86" t="s">
        <v>50</v>
      </c>
      <c r="B84" s="74" t="s">
        <v>254</v>
      </c>
      <c r="C84" s="91"/>
      <c r="D84" s="81"/>
      <c r="E84" s="81"/>
    </row>
    <row r="85" spans="1:7" s="57" customFormat="1" ht="16.5" thickBot="1" x14ac:dyDescent="0.25">
      <c r="A85" s="86" t="s">
        <v>53</v>
      </c>
      <c r="B85" s="74" t="s">
        <v>255</v>
      </c>
      <c r="C85" s="59">
        <f>SUM(C62+C66+C71+C74+C79+C84)</f>
        <v>44835076</v>
      </c>
      <c r="D85" s="59">
        <f>SUM(D62+D66+D71+D74+D79+D84)</f>
        <v>45147239</v>
      </c>
      <c r="E85" s="59">
        <f>SUM(E62+E66+E71+E74+E79+E84)</f>
        <v>45147239</v>
      </c>
    </row>
    <row r="86" spans="1:7" s="57" customFormat="1" ht="16.5" thickBot="1" x14ac:dyDescent="0.25">
      <c r="A86" s="92" t="s">
        <v>56</v>
      </c>
      <c r="B86" s="93" t="s">
        <v>256</v>
      </c>
      <c r="C86" s="80">
        <f>SUM(C61,C85)</f>
        <v>45099076</v>
      </c>
      <c r="D86" s="80">
        <f>SUM(D61,D85)</f>
        <v>47098257</v>
      </c>
      <c r="E86" s="80">
        <f>SUM(E61,E85)</f>
        <v>47068533</v>
      </c>
    </row>
    <row r="87" spans="1:7" x14ac:dyDescent="0.25">
      <c r="A87" s="154" t="s">
        <v>257</v>
      </c>
      <c r="B87" s="154"/>
      <c r="C87" s="154"/>
      <c r="G87" s="49" t="s">
        <v>258</v>
      </c>
    </row>
    <row r="88" spans="1:7" s="94" customFormat="1" ht="16.5" thickBot="1" x14ac:dyDescent="0.3">
      <c r="A88" s="152"/>
      <c r="B88" s="152"/>
      <c r="D88" s="226"/>
      <c r="E88" s="95" t="s">
        <v>259</v>
      </c>
    </row>
    <row r="89" spans="1:7" ht="48" thickBot="1" x14ac:dyDescent="0.3">
      <c r="A89" s="52" t="s">
        <v>3</v>
      </c>
      <c r="B89" s="53" t="s">
        <v>260</v>
      </c>
      <c r="C89" s="53" t="s">
        <v>7</v>
      </c>
      <c r="D89" s="54" t="s">
        <v>8</v>
      </c>
      <c r="E89" s="54" t="s">
        <v>334</v>
      </c>
    </row>
    <row r="90" spans="1:7" s="97" customFormat="1" ht="16.5" thickBot="1" x14ac:dyDescent="0.3">
      <c r="A90" s="52">
        <v>1</v>
      </c>
      <c r="B90" s="53">
        <v>2</v>
      </c>
      <c r="C90" s="53">
        <v>3</v>
      </c>
      <c r="D90" s="96">
        <v>4</v>
      </c>
      <c r="E90" s="96">
        <v>5</v>
      </c>
    </row>
    <row r="91" spans="1:7" ht="16.5" thickBot="1" x14ac:dyDescent="0.3">
      <c r="A91" s="55" t="s">
        <v>20</v>
      </c>
      <c r="B91" s="98" t="s">
        <v>261</v>
      </c>
      <c r="C91" s="99">
        <f>SUM(C92:C96)</f>
        <v>44835076</v>
      </c>
      <c r="D91" s="100">
        <f>SUM(D92:D96)</f>
        <v>46834257</v>
      </c>
      <c r="E91" s="100">
        <f>SUM(E92:E96)</f>
        <v>43039687</v>
      </c>
    </row>
    <row r="92" spans="1:7" x14ac:dyDescent="0.25">
      <c r="A92" s="101" t="s">
        <v>112</v>
      </c>
      <c r="B92" s="102" t="s">
        <v>262</v>
      </c>
      <c r="C92" s="103">
        <v>34443290</v>
      </c>
      <c r="D92" s="104">
        <v>36315288</v>
      </c>
      <c r="E92" s="104">
        <v>33174626</v>
      </c>
    </row>
    <row r="93" spans="1:7" x14ac:dyDescent="0.25">
      <c r="A93" s="63" t="s">
        <v>114</v>
      </c>
      <c r="B93" s="105" t="s">
        <v>25</v>
      </c>
      <c r="C93" s="106">
        <v>6729473</v>
      </c>
      <c r="D93" s="107">
        <v>7108055</v>
      </c>
      <c r="E93" s="107">
        <v>6793348</v>
      </c>
    </row>
    <row r="94" spans="1:7" x14ac:dyDescent="0.25">
      <c r="A94" s="63" t="s">
        <v>116</v>
      </c>
      <c r="B94" s="105" t="s">
        <v>263</v>
      </c>
      <c r="C94" s="108">
        <v>3662313</v>
      </c>
      <c r="D94" s="107">
        <v>3410914</v>
      </c>
      <c r="E94" s="107">
        <v>3071713</v>
      </c>
    </row>
    <row r="95" spans="1:7" x14ac:dyDescent="0.25">
      <c r="A95" s="63" t="s">
        <v>118</v>
      </c>
      <c r="B95" s="105" t="s">
        <v>29</v>
      </c>
      <c r="C95" s="108"/>
      <c r="D95" s="107"/>
      <c r="E95" s="107"/>
    </row>
    <row r="96" spans="1:7" x14ac:dyDescent="0.25">
      <c r="A96" s="63" t="s">
        <v>264</v>
      </c>
      <c r="B96" s="109" t="s">
        <v>31</v>
      </c>
      <c r="C96" s="108"/>
      <c r="D96" s="107"/>
      <c r="E96" s="107"/>
    </row>
    <row r="97" spans="1:5" x14ac:dyDescent="0.25">
      <c r="A97" s="63" t="s">
        <v>122</v>
      </c>
      <c r="B97" s="105" t="s">
        <v>265</v>
      </c>
      <c r="C97" s="108"/>
      <c r="D97" s="107"/>
      <c r="E97" s="107"/>
    </row>
    <row r="98" spans="1:5" x14ac:dyDescent="0.25">
      <c r="A98" s="63" t="s">
        <v>266</v>
      </c>
      <c r="B98" s="111" t="s">
        <v>267</v>
      </c>
      <c r="C98" s="108"/>
      <c r="D98" s="107"/>
      <c r="E98" s="107"/>
    </row>
    <row r="99" spans="1:5" x14ac:dyDescent="0.25">
      <c r="A99" s="63" t="s">
        <v>268</v>
      </c>
      <c r="B99" s="112" t="s">
        <v>269</v>
      </c>
      <c r="C99" s="108"/>
      <c r="D99" s="107"/>
      <c r="E99" s="107"/>
    </row>
    <row r="100" spans="1:5" x14ac:dyDescent="0.25">
      <c r="A100" s="63" t="s">
        <v>270</v>
      </c>
      <c r="B100" s="112" t="s">
        <v>271</v>
      </c>
      <c r="C100" s="108"/>
      <c r="D100" s="107"/>
      <c r="E100" s="107"/>
    </row>
    <row r="101" spans="1:5" x14ac:dyDescent="0.25">
      <c r="A101" s="63" t="s">
        <v>272</v>
      </c>
      <c r="B101" s="111" t="s">
        <v>273</v>
      </c>
      <c r="C101" s="108"/>
      <c r="D101" s="227"/>
      <c r="E101" s="227"/>
    </row>
    <row r="102" spans="1:5" x14ac:dyDescent="0.25">
      <c r="A102" s="63" t="s">
        <v>274</v>
      </c>
      <c r="B102" s="111" t="s">
        <v>275</v>
      </c>
      <c r="C102" s="108"/>
      <c r="D102" s="107"/>
      <c r="E102" s="107"/>
    </row>
    <row r="103" spans="1:5" x14ac:dyDescent="0.25">
      <c r="A103" s="63" t="s">
        <v>276</v>
      </c>
      <c r="B103" s="112" t="s">
        <v>277</v>
      </c>
      <c r="C103" s="108"/>
      <c r="D103" s="107"/>
      <c r="E103" s="107"/>
    </row>
    <row r="104" spans="1:5" x14ac:dyDescent="0.25">
      <c r="A104" s="113" t="s">
        <v>278</v>
      </c>
      <c r="B104" s="114" t="s">
        <v>279</v>
      </c>
      <c r="C104" s="108"/>
      <c r="D104" s="107"/>
      <c r="E104" s="107"/>
    </row>
    <row r="105" spans="1:5" x14ac:dyDescent="0.25">
      <c r="A105" s="63" t="s">
        <v>280</v>
      </c>
      <c r="B105" s="114" t="s">
        <v>281</v>
      </c>
      <c r="C105" s="108"/>
      <c r="D105" s="107"/>
      <c r="E105" s="107"/>
    </row>
    <row r="106" spans="1:5" ht="16.5" thickBot="1" x14ac:dyDescent="0.3">
      <c r="A106" s="115" t="s">
        <v>282</v>
      </c>
      <c r="B106" s="116" t="s">
        <v>283</v>
      </c>
      <c r="C106" s="117"/>
      <c r="D106" s="228"/>
      <c r="E106" s="228"/>
    </row>
    <row r="107" spans="1:5" ht="16.5" thickBot="1" x14ac:dyDescent="0.3">
      <c r="A107" s="52" t="s">
        <v>23</v>
      </c>
      <c r="B107" s="118" t="s">
        <v>284</v>
      </c>
      <c r="C107" s="100">
        <f>SUM(C108,C110,C112)</f>
        <v>264000</v>
      </c>
      <c r="D107" s="100">
        <f>SUM(D108,D110,D112)</f>
        <v>264000</v>
      </c>
      <c r="E107" s="100">
        <f>SUM(E108,E110,E112)</f>
        <v>264000</v>
      </c>
    </row>
    <row r="108" spans="1:5" x14ac:dyDescent="0.25">
      <c r="A108" s="60" t="s">
        <v>125</v>
      </c>
      <c r="B108" s="105" t="s">
        <v>71</v>
      </c>
      <c r="C108" s="119"/>
      <c r="D108" s="104"/>
      <c r="E108" s="104"/>
    </row>
    <row r="109" spans="1:5" x14ac:dyDescent="0.25">
      <c r="A109" s="60" t="s">
        <v>127</v>
      </c>
      <c r="B109" s="120" t="s">
        <v>285</v>
      </c>
      <c r="C109" s="119"/>
      <c r="D109" s="107"/>
      <c r="E109" s="107"/>
    </row>
    <row r="110" spans="1:5" x14ac:dyDescent="0.25">
      <c r="A110" s="60" t="s">
        <v>129</v>
      </c>
      <c r="B110" s="120" t="s">
        <v>75</v>
      </c>
      <c r="C110" s="106"/>
      <c r="D110" s="107"/>
      <c r="E110" s="107"/>
    </row>
    <row r="111" spans="1:5" x14ac:dyDescent="0.25">
      <c r="A111" s="60" t="s">
        <v>131</v>
      </c>
      <c r="B111" s="120" t="s">
        <v>286</v>
      </c>
      <c r="C111" s="106"/>
      <c r="D111" s="107"/>
      <c r="E111" s="107"/>
    </row>
    <row r="112" spans="1:5" x14ac:dyDescent="0.25">
      <c r="A112" s="60" t="s">
        <v>133</v>
      </c>
      <c r="B112" s="71" t="s">
        <v>79</v>
      </c>
      <c r="C112" s="106">
        <v>264000</v>
      </c>
      <c r="D112" s="107">
        <v>264000</v>
      </c>
      <c r="E112" s="107">
        <v>264000</v>
      </c>
    </row>
    <row r="113" spans="1:5" x14ac:dyDescent="0.25">
      <c r="A113" s="60" t="s">
        <v>135</v>
      </c>
      <c r="B113" s="64" t="s">
        <v>287</v>
      </c>
      <c r="C113" s="106"/>
      <c r="D113" s="110"/>
      <c r="E113" s="110"/>
    </row>
    <row r="114" spans="1:5" x14ac:dyDescent="0.25">
      <c r="A114" s="60" t="s">
        <v>288</v>
      </c>
      <c r="B114" s="121" t="s">
        <v>289</v>
      </c>
      <c r="C114" s="106"/>
      <c r="D114" s="110"/>
      <c r="E114" s="110"/>
    </row>
    <row r="115" spans="1:5" x14ac:dyDescent="0.25">
      <c r="A115" s="60" t="s">
        <v>290</v>
      </c>
      <c r="B115" s="112" t="s">
        <v>271</v>
      </c>
      <c r="C115" s="106"/>
      <c r="D115" s="110"/>
      <c r="E115" s="110"/>
    </row>
    <row r="116" spans="1:5" x14ac:dyDescent="0.25">
      <c r="A116" s="60" t="s">
        <v>291</v>
      </c>
      <c r="B116" s="112" t="s">
        <v>292</v>
      </c>
      <c r="C116" s="106">
        <v>264000</v>
      </c>
      <c r="D116" s="110">
        <v>264000</v>
      </c>
      <c r="E116" s="110">
        <v>264000</v>
      </c>
    </row>
    <row r="117" spans="1:5" x14ac:dyDescent="0.25">
      <c r="A117" s="60" t="s">
        <v>293</v>
      </c>
      <c r="B117" s="112" t="s">
        <v>294</v>
      </c>
      <c r="C117" s="106"/>
      <c r="D117" s="110"/>
      <c r="E117" s="110"/>
    </row>
    <row r="118" spans="1:5" x14ac:dyDescent="0.25">
      <c r="A118" s="60" t="s">
        <v>295</v>
      </c>
      <c r="B118" s="112" t="s">
        <v>277</v>
      </c>
      <c r="C118" s="106"/>
      <c r="D118" s="110"/>
      <c r="E118" s="110"/>
    </row>
    <row r="119" spans="1:5" x14ac:dyDescent="0.25">
      <c r="A119" s="60" t="s">
        <v>296</v>
      </c>
      <c r="B119" s="112" t="s">
        <v>297</v>
      </c>
      <c r="C119" s="106"/>
      <c r="D119" s="110"/>
      <c r="E119" s="110"/>
    </row>
    <row r="120" spans="1:5" ht="16.5" thickBot="1" x14ac:dyDescent="0.3">
      <c r="A120" s="113" t="s">
        <v>298</v>
      </c>
      <c r="B120" s="112" t="s">
        <v>299</v>
      </c>
      <c r="C120" s="108"/>
      <c r="D120" s="229"/>
      <c r="E120" s="229"/>
    </row>
    <row r="121" spans="1:5" ht="16.5" thickBot="1" x14ac:dyDescent="0.3">
      <c r="A121" s="52" t="s">
        <v>9</v>
      </c>
      <c r="B121" s="123" t="s">
        <v>300</v>
      </c>
      <c r="C121" s="100">
        <f>SUM(C122:C123)</f>
        <v>0</v>
      </c>
      <c r="D121" s="78">
        <f>D122+D123</f>
        <v>0</v>
      </c>
      <c r="E121" s="78">
        <f>E122+E123</f>
        <v>0</v>
      </c>
    </row>
    <row r="122" spans="1:5" x14ac:dyDescent="0.25">
      <c r="A122" s="60" t="s">
        <v>138</v>
      </c>
      <c r="B122" s="124" t="s">
        <v>301</v>
      </c>
      <c r="C122" s="119"/>
      <c r="D122" s="104"/>
      <c r="E122" s="104"/>
    </row>
    <row r="123" spans="1:5" ht="16.5" thickBot="1" x14ac:dyDescent="0.3">
      <c r="A123" s="70" t="s">
        <v>140</v>
      </c>
      <c r="B123" s="120" t="s">
        <v>302</v>
      </c>
      <c r="C123" s="108"/>
      <c r="D123" s="122"/>
      <c r="E123" s="122"/>
    </row>
    <row r="124" spans="1:5" ht="16.5" thickBot="1" x14ac:dyDescent="0.3">
      <c r="A124" s="52" t="s">
        <v>10</v>
      </c>
      <c r="B124" s="123" t="s">
        <v>303</v>
      </c>
      <c r="C124" s="100">
        <f>SUM(C91,C107,C121)</f>
        <v>45099076</v>
      </c>
      <c r="D124" s="100">
        <f>SUM(D91,D107,D121)</f>
        <v>47098257</v>
      </c>
      <c r="E124" s="100">
        <f>SUM(E91,E107,E121)</f>
        <v>43303687</v>
      </c>
    </row>
    <row r="125" spans="1:5" ht="16.5" thickBot="1" x14ac:dyDescent="0.3">
      <c r="A125" s="52" t="s">
        <v>11</v>
      </c>
      <c r="B125" s="123" t="s">
        <v>304</v>
      </c>
      <c r="C125" s="100"/>
      <c r="D125" s="125"/>
      <c r="E125" s="125"/>
    </row>
    <row r="126" spans="1:5" x14ac:dyDescent="0.25">
      <c r="A126" s="60" t="s">
        <v>165</v>
      </c>
      <c r="B126" s="124" t="s">
        <v>305</v>
      </c>
      <c r="C126" s="106"/>
      <c r="D126" s="126"/>
      <c r="E126" s="126"/>
    </row>
    <row r="127" spans="1:5" x14ac:dyDescent="0.25">
      <c r="A127" s="60" t="s">
        <v>167</v>
      </c>
      <c r="B127" s="124" t="s">
        <v>306</v>
      </c>
      <c r="C127" s="106"/>
      <c r="D127" s="110"/>
      <c r="E127" s="110"/>
    </row>
    <row r="128" spans="1:5" ht="16.5" thickBot="1" x14ac:dyDescent="0.3">
      <c r="A128" s="113" t="s">
        <v>169</v>
      </c>
      <c r="B128" s="109" t="s">
        <v>307</v>
      </c>
      <c r="C128" s="106"/>
      <c r="D128" s="229"/>
      <c r="E128" s="229"/>
    </row>
    <row r="129" spans="1:7" ht="16.5" thickBot="1" x14ac:dyDescent="0.3">
      <c r="A129" s="52" t="s">
        <v>12</v>
      </c>
      <c r="B129" s="123" t="s">
        <v>308</v>
      </c>
      <c r="C129" s="100"/>
      <c r="D129" s="125"/>
      <c r="E129" s="125"/>
    </row>
    <row r="130" spans="1:7" x14ac:dyDescent="0.25">
      <c r="A130" s="60" t="s">
        <v>185</v>
      </c>
      <c r="B130" s="124" t="s">
        <v>309</v>
      </c>
      <c r="C130" s="106"/>
      <c r="D130" s="126"/>
      <c r="E130" s="126"/>
    </row>
    <row r="131" spans="1:7" x14ac:dyDescent="0.25">
      <c r="A131" s="60" t="s">
        <v>187</v>
      </c>
      <c r="B131" s="124" t="s">
        <v>310</v>
      </c>
      <c r="C131" s="106"/>
      <c r="D131" s="110"/>
      <c r="E131" s="110"/>
    </row>
    <row r="132" spans="1:7" x14ac:dyDescent="0.25">
      <c r="A132" s="60" t="s">
        <v>189</v>
      </c>
      <c r="B132" s="124" t="s">
        <v>311</v>
      </c>
      <c r="C132" s="106"/>
      <c r="D132" s="110"/>
      <c r="E132" s="110"/>
    </row>
    <row r="133" spans="1:7" ht="16.5" thickBot="1" x14ac:dyDescent="0.3">
      <c r="A133" s="113" t="s">
        <v>191</v>
      </c>
      <c r="B133" s="109" t="s">
        <v>312</v>
      </c>
      <c r="C133" s="106"/>
      <c r="D133" s="122"/>
      <c r="E133" s="122"/>
    </row>
    <row r="134" spans="1:7" ht="16.5" thickBot="1" x14ac:dyDescent="0.3">
      <c r="A134" s="52" t="s">
        <v>13</v>
      </c>
      <c r="B134" s="123" t="s">
        <v>313</v>
      </c>
      <c r="C134" s="127">
        <f>SUM(C135:C138)</f>
        <v>0</v>
      </c>
      <c r="D134" s="127">
        <f>SUM(D135:D138)</f>
        <v>0</v>
      </c>
      <c r="E134" s="127">
        <f>SUM(E135:E138)</f>
        <v>0</v>
      </c>
    </row>
    <row r="135" spans="1:7" x14ac:dyDescent="0.25">
      <c r="A135" s="60" t="s">
        <v>197</v>
      </c>
      <c r="B135" s="124" t="s">
        <v>314</v>
      </c>
      <c r="C135" s="106"/>
      <c r="D135" s="126"/>
      <c r="E135" s="126"/>
    </row>
    <row r="136" spans="1:7" x14ac:dyDescent="0.25">
      <c r="A136" s="60" t="s">
        <v>199</v>
      </c>
      <c r="B136" s="124" t="s">
        <v>315</v>
      </c>
      <c r="C136" s="106"/>
      <c r="D136" s="107"/>
      <c r="E136" s="107"/>
    </row>
    <row r="137" spans="1:7" x14ac:dyDescent="0.25">
      <c r="A137" s="60" t="s">
        <v>201</v>
      </c>
      <c r="B137" s="124" t="s">
        <v>316</v>
      </c>
      <c r="C137" s="106"/>
      <c r="D137" s="107"/>
      <c r="E137" s="107"/>
    </row>
    <row r="138" spans="1:7" ht="16.5" thickBot="1" x14ac:dyDescent="0.3">
      <c r="A138" s="113" t="s">
        <v>203</v>
      </c>
      <c r="B138" s="109" t="s">
        <v>317</v>
      </c>
      <c r="C138" s="106"/>
      <c r="D138" s="230"/>
      <c r="E138" s="230"/>
    </row>
    <row r="139" spans="1:7" ht="16.5" thickBot="1" x14ac:dyDescent="0.3">
      <c r="A139" s="52" t="s">
        <v>14</v>
      </c>
      <c r="B139" s="123" t="s">
        <v>318</v>
      </c>
      <c r="C139" s="128"/>
      <c r="D139" s="125"/>
      <c r="E139" s="125"/>
    </row>
    <row r="140" spans="1:7" x14ac:dyDescent="0.25">
      <c r="A140" s="60" t="s">
        <v>206</v>
      </c>
      <c r="B140" s="124" t="s">
        <v>319</v>
      </c>
      <c r="C140" s="106"/>
      <c r="D140" s="126"/>
      <c r="E140" s="126"/>
    </row>
    <row r="141" spans="1:7" x14ac:dyDescent="0.25">
      <c r="A141" s="60" t="s">
        <v>208</v>
      </c>
      <c r="B141" s="124" t="s">
        <v>320</v>
      </c>
      <c r="C141" s="106"/>
      <c r="D141" s="110"/>
      <c r="E141" s="110"/>
    </row>
    <row r="142" spans="1:7" x14ac:dyDescent="0.25">
      <c r="A142" s="60" t="s">
        <v>210</v>
      </c>
      <c r="B142" s="124" t="s">
        <v>321</v>
      </c>
      <c r="C142" s="106"/>
      <c r="D142" s="110"/>
      <c r="E142" s="110"/>
    </row>
    <row r="143" spans="1:7" ht="16.5" thickBot="1" x14ac:dyDescent="0.3">
      <c r="A143" s="60" t="s">
        <v>212</v>
      </c>
      <c r="B143" s="124" t="s">
        <v>322</v>
      </c>
      <c r="C143" s="106"/>
      <c r="D143" s="122"/>
      <c r="E143" s="122"/>
    </row>
    <row r="144" spans="1:7" ht="16.5" thickBot="1" x14ac:dyDescent="0.3">
      <c r="A144" s="52" t="s">
        <v>15</v>
      </c>
      <c r="B144" s="123" t="s">
        <v>323</v>
      </c>
      <c r="C144" s="129">
        <f>SUM(C125,C129,C134,C139)</f>
        <v>0</v>
      </c>
      <c r="D144" s="129">
        <f>SUM(D125,D129,D134,D139)</f>
        <v>0</v>
      </c>
      <c r="E144" s="129">
        <f>SUM(E125,E129,E134,E139)</f>
        <v>0</v>
      </c>
      <c r="F144" s="130"/>
      <c r="G144" s="130"/>
    </row>
    <row r="145" spans="1:5" s="57" customFormat="1" ht="16.5" thickBot="1" x14ac:dyDescent="0.25">
      <c r="A145" s="92" t="s">
        <v>16</v>
      </c>
      <c r="B145" s="93" t="s">
        <v>324</v>
      </c>
      <c r="C145" s="129">
        <f>SUM(C124,C144)</f>
        <v>45099076</v>
      </c>
      <c r="D145" s="129">
        <f>SUM(D124,D144)</f>
        <v>47098257</v>
      </c>
      <c r="E145" s="129">
        <f>SUM(E124,E144)</f>
        <v>43303687</v>
      </c>
    </row>
    <row r="146" spans="1:5" s="57" customFormat="1" ht="16.5" thickBot="1" x14ac:dyDescent="0.25">
      <c r="A146" s="131"/>
      <c r="B146" s="132"/>
      <c r="C146" s="133"/>
      <c r="D146" s="231"/>
    </row>
    <row r="147" spans="1:5" ht="16.5" thickBot="1" x14ac:dyDescent="0.3">
      <c r="A147" s="153" t="s">
        <v>325</v>
      </c>
      <c r="B147" s="153"/>
      <c r="C147" s="96">
        <v>21</v>
      </c>
      <c r="D147" s="125"/>
      <c r="E147" s="141">
        <v>21</v>
      </c>
    </row>
    <row r="148" spans="1:5" ht="16.5" thickBot="1" x14ac:dyDescent="0.3">
      <c r="A148" s="153" t="s">
        <v>326</v>
      </c>
      <c r="B148" s="153"/>
      <c r="C148" s="96">
        <v>9</v>
      </c>
      <c r="D148" s="125"/>
      <c r="E148" s="141">
        <v>9</v>
      </c>
    </row>
    <row r="149" spans="1:5" x14ac:dyDescent="0.25">
      <c r="A149" s="136"/>
      <c r="B149" s="137"/>
      <c r="C149" s="137"/>
    </row>
    <row r="150" spans="1:5" x14ac:dyDescent="0.25">
      <c r="A150" s="150" t="s">
        <v>327</v>
      </c>
      <c r="B150" s="150"/>
      <c r="C150" s="150"/>
    </row>
    <row r="151" spans="1:5" ht="16.5" thickBot="1" x14ac:dyDescent="0.3">
      <c r="A151" s="151"/>
      <c r="B151" s="151"/>
      <c r="E151" s="232" t="s">
        <v>2</v>
      </c>
    </row>
    <row r="152" spans="1:5" ht="16.5" thickBot="1" x14ac:dyDescent="0.3">
      <c r="A152" s="138" t="s">
        <v>20</v>
      </c>
      <c r="B152" s="139" t="s">
        <v>328</v>
      </c>
      <c r="C152" s="140">
        <f>+C61-C124</f>
        <v>-44835076</v>
      </c>
      <c r="D152" s="125"/>
      <c r="E152" s="140">
        <f>+E61-E124</f>
        <v>-41382393</v>
      </c>
    </row>
    <row r="153" spans="1:5" ht="16.5" thickBot="1" x14ac:dyDescent="0.3">
      <c r="A153" s="138" t="s">
        <v>23</v>
      </c>
      <c r="B153" s="139" t="s">
        <v>329</v>
      </c>
      <c r="C153" s="140">
        <f>+C85-C144</f>
        <v>44835076</v>
      </c>
      <c r="D153" s="125"/>
      <c r="E153" s="140">
        <f>+E85-E144</f>
        <v>45147239</v>
      </c>
    </row>
  </sheetData>
  <mergeCells count="8">
    <mergeCell ref="A147:B147"/>
    <mergeCell ref="A148:B148"/>
    <mergeCell ref="A150:C150"/>
    <mergeCell ref="A151:B151"/>
    <mergeCell ref="A2:C2"/>
    <mergeCell ref="A3:B3"/>
    <mergeCell ref="A87:C87"/>
    <mergeCell ref="A88:B88"/>
  </mergeCells>
  <printOptions horizontalCentered="1"/>
  <pageMargins left="0.11811023622047245" right="0.11811023622047245" top="0.62992125984251968" bottom="0.35433070866141736" header="0.31496062992125984" footer="0.31496062992125984"/>
  <pageSetup paperSize="9" scale="57" orientation="portrait" r:id="rId1"/>
  <headerFooter>
    <oddHeader>&amp;C&amp;"Times New Roman,Félkövér"Regölyi Közös Önkormányzati Hivatal
2018. ÉVI KÖLTSÉGVETÉSÉNEK ÖSSZEVONT MÉRLEGE&amp;R&amp;"Times New Roman,Félkövér dőlt"10. sz. melléklet</oddHeader>
  </headerFooter>
  <rowBreaks count="1" manualBreakCount="1">
    <brk id="86" max="4" man="1"/>
  </rowBreaks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1610A-7B89-4029-9293-E19F9E7C3845}">
  <dimension ref="A1:E159"/>
  <sheetViews>
    <sheetView view="pageLayout" zoomScaleNormal="100" workbookViewId="0">
      <selection activeCell="B83" sqref="B83"/>
    </sheetView>
  </sheetViews>
  <sheetFormatPr defaultRowHeight="15" x14ac:dyDescent="0.25"/>
  <cols>
    <col min="1" max="1" width="6.140625" style="331" customWidth="1"/>
    <col min="2" max="2" width="56.7109375" style="396" customWidth="1"/>
    <col min="3" max="3" width="10.5703125" customWidth="1"/>
    <col min="4" max="5" width="11.28515625" customWidth="1"/>
  </cols>
  <sheetData>
    <row r="1" spans="1:5" ht="15.75" thickBot="1" x14ac:dyDescent="0.3">
      <c r="A1" s="397" t="s">
        <v>638</v>
      </c>
      <c r="B1" s="398"/>
      <c r="C1" s="398"/>
      <c r="D1" s="398"/>
      <c r="E1" s="398"/>
    </row>
    <row r="2" spans="1:5" s="345" customFormat="1" ht="26.25" thickBot="1" x14ac:dyDescent="0.3">
      <c r="A2" s="399" t="s">
        <v>330</v>
      </c>
      <c r="B2" s="399" t="s">
        <v>6</v>
      </c>
      <c r="C2" s="400" t="s">
        <v>588</v>
      </c>
      <c r="D2" s="400" t="s">
        <v>590</v>
      </c>
      <c r="E2" s="400" t="s">
        <v>758</v>
      </c>
    </row>
    <row r="3" spans="1:5" s="345" customFormat="1" ht="15.75" thickBot="1" x14ac:dyDescent="0.3">
      <c r="A3" s="399">
        <v>1</v>
      </c>
      <c r="B3" s="399">
        <v>2</v>
      </c>
      <c r="C3" s="400">
        <v>3</v>
      </c>
      <c r="D3" s="400">
        <v>4</v>
      </c>
      <c r="E3" s="400">
        <v>5</v>
      </c>
    </row>
    <row r="4" spans="1:5" ht="15.75" thickBot="1" x14ac:dyDescent="0.3">
      <c r="A4" s="401" t="s">
        <v>759</v>
      </c>
      <c r="B4" s="402" t="s">
        <v>337</v>
      </c>
      <c r="C4" s="403"/>
      <c r="D4" s="403"/>
      <c r="E4" s="404"/>
    </row>
    <row r="5" spans="1:5" x14ac:dyDescent="0.25">
      <c r="A5" s="405" t="s">
        <v>760</v>
      </c>
      <c r="B5" s="388" t="s">
        <v>761</v>
      </c>
      <c r="C5" s="406">
        <v>0</v>
      </c>
      <c r="D5" s="406">
        <v>0</v>
      </c>
      <c r="E5" s="406"/>
    </row>
    <row r="6" spans="1:5" x14ac:dyDescent="0.25">
      <c r="A6" s="407" t="s">
        <v>762</v>
      </c>
      <c r="B6" s="391" t="s">
        <v>763</v>
      </c>
      <c r="C6" s="408">
        <v>0</v>
      </c>
      <c r="D6" s="408">
        <v>0</v>
      </c>
      <c r="E6" s="408"/>
    </row>
    <row r="7" spans="1:5" x14ac:dyDescent="0.25">
      <c r="A7" s="407" t="s">
        <v>764</v>
      </c>
      <c r="B7" s="391" t="s">
        <v>765</v>
      </c>
      <c r="C7" s="408">
        <v>0</v>
      </c>
      <c r="D7" s="408">
        <v>0</v>
      </c>
      <c r="E7" s="408"/>
    </row>
    <row r="8" spans="1:5" ht="15" customHeight="1" x14ac:dyDescent="0.25">
      <c r="A8" s="409" t="s">
        <v>766</v>
      </c>
      <c r="B8" s="393" t="s">
        <v>767</v>
      </c>
      <c r="C8" s="408">
        <v>0</v>
      </c>
      <c r="D8" s="408">
        <v>0</v>
      </c>
      <c r="E8" s="408"/>
    </row>
    <row r="9" spans="1:5" ht="15" customHeight="1" x14ac:dyDescent="0.25">
      <c r="A9" s="407" t="s">
        <v>768</v>
      </c>
      <c r="B9" s="391" t="s">
        <v>769</v>
      </c>
      <c r="C9" s="408">
        <v>0</v>
      </c>
      <c r="D9" s="408">
        <v>0</v>
      </c>
      <c r="E9" s="408"/>
    </row>
    <row r="10" spans="1:5" ht="15" customHeight="1" x14ac:dyDescent="0.25">
      <c r="A10" s="407" t="s">
        <v>770</v>
      </c>
      <c r="B10" s="391" t="s">
        <v>771</v>
      </c>
      <c r="C10" s="408">
        <v>0</v>
      </c>
      <c r="D10" s="408">
        <v>0</v>
      </c>
      <c r="E10" s="408"/>
    </row>
    <row r="11" spans="1:5" ht="15" customHeight="1" x14ac:dyDescent="0.25">
      <c r="A11" s="407" t="s">
        <v>772</v>
      </c>
      <c r="B11" s="391" t="s">
        <v>773</v>
      </c>
      <c r="C11" s="408">
        <v>0</v>
      </c>
      <c r="D11" s="408">
        <v>0</v>
      </c>
      <c r="E11" s="408"/>
    </row>
    <row r="12" spans="1:5" ht="15" customHeight="1" x14ac:dyDescent="0.25">
      <c r="A12" s="407" t="s">
        <v>774</v>
      </c>
      <c r="B12" s="391" t="s">
        <v>775</v>
      </c>
      <c r="C12" s="408">
        <v>0</v>
      </c>
      <c r="D12" s="408">
        <v>0</v>
      </c>
      <c r="E12" s="408"/>
    </row>
    <row r="13" spans="1:5" ht="15" customHeight="1" x14ac:dyDescent="0.25">
      <c r="A13" s="407" t="s">
        <v>776</v>
      </c>
      <c r="B13" s="391" t="s">
        <v>777</v>
      </c>
      <c r="C13" s="408">
        <v>0</v>
      </c>
      <c r="D13" s="408">
        <v>0</v>
      </c>
      <c r="E13" s="408"/>
    </row>
    <row r="14" spans="1:5" ht="15" customHeight="1" x14ac:dyDescent="0.25">
      <c r="A14" s="409" t="s">
        <v>778</v>
      </c>
      <c r="B14" s="393" t="s">
        <v>779</v>
      </c>
      <c r="C14" s="408">
        <v>0</v>
      </c>
      <c r="D14" s="408">
        <v>0</v>
      </c>
      <c r="E14" s="408"/>
    </row>
    <row r="15" spans="1:5" ht="15" customHeight="1" x14ac:dyDescent="0.25">
      <c r="A15" s="407" t="s">
        <v>780</v>
      </c>
      <c r="B15" s="391" t="s">
        <v>781</v>
      </c>
      <c r="C15" s="408">
        <v>0</v>
      </c>
      <c r="D15" s="408">
        <v>0</v>
      </c>
      <c r="E15" s="408"/>
    </row>
    <row r="16" spans="1:5" ht="15" customHeight="1" x14ac:dyDescent="0.25">
      <c r="A16" s="407" t="s">
        <v>782</v>
      </c>
      <c r="B16" s="391" t="s">
        <v>783</v>
      </c>
      <c r="C16" s="408">
        <v>0</v>
      </c>
      <c r="D16" s="408">
        <v>0</v>
      </c>
      <c r="E16" s="408"/>
    </row>
    <row r="17" spans="1:5" ht="15" customHeight="1" x14ac:dyDescent="0.25">
      <c r="A17" s="407" t="s">
        <v>784</v>
      </c>
      <c r="B17" s="391" t="s">
        <v>785</v>
      </c>
      <c r="C17" s="408">
        <v>0</v>
      </c>
      <c r="D17" s="408">
        <v>0</v>
      </c>
      <c r="E17" s="408"/>
    </row>
    <row r="18" spans="1:5" ht="15" customHeight="1" x14ac:dyDescent="0.25">
      <c r="A18" s="407" t="s">
        <v>786</v>
      </c>
      <c r="B18" s="391" t="s">
        <v>787</v>
      </c>
      <c r="C18" s="408">
        <v>0</v>
      </c>
      <c r="D18" s="408">
        <v>0</v>
      </c>
      <c r="E18" s="408"/>
    </row>
    <row r="19" spans="1:5" ht="15" customHeight="1" x14ac:dyDescent="0.25">
      <c r="A19" s="407" t="s">
        <v>788</v>
      </c>
      <c r="B19" s="391" t="s">
        <v>789</v>
      </c>
      <c r="C19" s="408">
        <v>0</v>
      </c>
      <c r="D19" s="408">
        <v>0</v>
      </c>
      <c r="E19" s="408"/>
    </row>
    <row r="20" spans="1:5" ht="15" customHeight="1" x14ac:dyDescent="0.25">
      <c r="A20" s="407" t="s">
        <v>790</v>
      </c>
      <c r="B20" s="391" t="s">
        <v>791</v>
      </c>
      <c r="C20" s="408">
        <v>0</v>
      </c>
      <c r="D20" s="408">
        <v>0</v>
      </c>
      <c r="E20" s="408"/>
    </row>
    <row r="21" spans="1:5" ht="15" customHeight="1" x14ac:dyDescent="0.25">
      <c r="A21" s="407" t="s">
        <v>792</v>
      </c>
      <c r="B21" s="391" t="s">
        <v>793</v>
      </c>
      <c r="C21" s="408">
        <v>0</v>
      </c>
      <c r="D21" s="408">
        <v>0</v>
      </c>
      <c r="E21" s="408"/>
    </row>
    <row r="22" spans="1:5" ht="24.95" customHeight="1" x14ac:dyDescent="0.25">
      <c r="A22" s="409" t="s">
        <v>794</v>
      </c>
      <c r="B22" s="393" t="s">
        <v>795</v>
      </c>
      <c r="C22" s="408">
        <v>0</v>
      </c>
      <c r="D22" s="408">
        <v>0</v>
      </c>
      <c r="E22" s="408"/>
    </row>
    <row r="23" spans="1:5" ht="15" customHeight="1" x14ac:dyDescent="0.25">
      <c r="A23" s="407" t="s">
        <v>796</v>
      </c>
      <c r="B23" s="391" t="s">
        <v>797</v>
      </c>
      <c r="C23" s="408">
        <v>0</v>
      </c>
      <c r="D23" s="408">
        <v>0</v>
      </c>
      <c r="E23" s="408"/>
    </row>
    <row r="24" spans="1:5" ht="24.95" customHeight="1" x14ac:dyDescent="0.25">
      <c r="A24" s="407" t="s">
        <v>798</v>
      </c>
      <c r="B24" s="391" t="s">
        <v>799</v>
      </c>
      <c r="C24" s="408">
        <v>0</v>
      </c>
      <c r="D24" s="408">
        <v>0</v>
      </c>
      <c r="E24" s="408"/>
    </row>
    <row r="25" spans="1:5" ht="24.95" customHeight="1" x14ac:dyDescent="0.25">
      <c r="A25" s="409" t="s">
        <v>800</v>
      </c>
      <c r="B25" s="393" t="s">
        <v>801</v>
      </c>
      <c r="C25" s="408">
        <v>0</v>
      </c>
      <c r="D25" s="408">
        <v>0</v>
      </c>
      <c r="E25" s="408"/>
    </row>
    <row r="26" spans="1:5" ht="24.95" customHeight="1" x14ac:dyDescent="0.25">
      <c r="A26" s="409" t="s">
        <v>802</v>
      </c>
      <c r="B26" s="393" t="s">
        <v>803</v>
      </c>
      <c r="C26" s="408">
        <v>0</v>
      </c>
      <c r="D26" s="408">
        <v>0</v>
      </c>
      <c r="E26" s="408"/>
    </row>
    <row r="27" spans="1:5" ht="15" customHeight="1" x14ac:dyDescent="0.25">
      <c r="A27" s="407" t="s">
        <v>804</v>
      </c>
      <c r="B27" s="391" t="s">
        <v>805</v>
      </c>
      <c r="C27" s="408">
        <v>0</v>
      </c>
      <c r="D27" s="408">
        <v>0</v>
      </c>
      <c r="E27" s="408"/>
    </row>
    <row r="28" spans="1:5" ht="15" customHeight="1" x14ac:dyDescent="0.25">
      <c r="A28" s="407" t="s">
        <v>806</v>
      </c>
      <c r="B28" s="391" t="s">
        <v>807</v>
      </c>
      <c r="C28" s="408">
        <v>0</v>
      </c>
      <c r="D28" s="408">
        <v>0</v>
      </c>
      <c r="E28" s="408"/>
    </row>
    <row r="29" spans="1:5" ht="15" customHeight="1" x14ac:dyDescent="0.25">
      <c r="A29" s="407" t="s">
        <v>808</v>
      </c>
      <c r="B29" s="391" t="s">
        <v>809</v>
      </c>
      <c r="C29" s="408">
        <v>0</v>
      </c>
      <c r="D29" s="408">
        <v>0</v>
      </c>
      <c r="E29" s="408"/>
    </row>
    <row r="30" spans="1:5" ht="15" customHeight="1" x14ac:dyDescent="0.25">
      <c r="A30" s="407" t="s">
        <v>810</v>
      </c>
      <c r="B30" s="391" t="s">
        <v>811</v>
      </c>
      <c r="C30" s="408">
        <v>0</v>
      </c>
      <c r="D30" s="408">
        <v>0</v>
      </c>
      <c r="E30" s="408"/>
    </row>
    <row r="31" spans="1:5" ht="15" customHeight="1" x14ac:dyDescent="0.25">
      <c r="A31" s="407" t="s">
        <v>812</v>
      </c>
      <c r="B31" s="391" t="s">
        <v>813</v>
      </c>
      <c r="C31" s="408">
        <v>0</v>
      </c>
      <c r="D31" s="408">
        <v>0</v>
      </c>
      <c r="E31" s="408"/>
    </row>
    <row r="32" spans="1:5" ht="15" customHeight="1" x14ac:dyDescent="0.25">
      <c r="A32" s="409" t="s">
        <v>814</v>
      </c>
      <c r="B32" s="393" t="s">
        <v>815</v>
      </c>
      <c r="C32" s="408">
        <v>0</v>
      </c>
      <c r="D32" s="408">
        <v>0</v>
      </c>
      <c r="E32" s="408"/>
    </row>
    <row r="33" spans="1:5" ht="15" customHeight="1" x14ac:dyDescent="0.25">
      <c r="A33" s="407" t="s">
        <v>816</v>
      </c>
      <c r="B33" s="391" t="s">
        <v>817</v>
      </c>
      <c r="C33" s="408">
        <v>0</v>
      </c>
      <c r="D33" s="408">
        <v>0</v>
      </c>
      <c r="E33" s="408"/>
    </row>
    <row r="34" spans="1:5" ht="24.95" customHeight="1" x14ac:dyDescent="0.25">
      <c r="A34" s="407" t="s">
        <v>818</v>
      </c>
      <c r="B34" s="391" t="s">
        <v>819</v>
      </c>
      <c r="C34" s="408">
        <v>0</v>
      </c>
      <c r="D34" s="408">
        <v>0</v>
      </c>
      <c r="E34" s="408"/>
    </row>
    <row r="35" spans="1:5" ht="15" customHeight="1" x14ac:dyDescent="0.25">
      <c r="A35" s="407" t="s">
        <v>820</v>
      </c>
      <c r="B35" s="391" t="s">
        <v>821</v>
      </c>
      <c r="C35" s="408">
        <v>0</v>
      </c>
      <c r="D35" s="408">
        <v>0</v>
      </c>
      <c r="E35" s="408"/>
    </row>
    <row r="36" spans="1:5" ht="15" customHeight="1" x14ac:dyDescent="0.25">
      <c r="A36" s="407" t="s">
        <v>822</v>
      </c>
      <c r="B36" s="391" t="s">
        <v>823</v>
      </c>
      <c r="C36" s="408">
        <v>0</v>
      </c>
      <c r="D36" s="408">
        <v>0</v>
      </c>
      <c r="E36" s="408"/>
    </row>
    <row r="37" spans="1:5" ht="15" customHeight="1" x14ac:dyDescent="0.25">
      <c r="A37" s="407" t="s">
        <v>824</v>
      </c>
      <c r="B37" s="391" t="s">
        <v>825</v>
      </c>
      <c r="C37" s="408">
        <v>0</v>
      </c>
      <c r="D37" s="408">
        <v>0</v>
      </c>
      <c r="E37" s="408"/>
    </row>
    <row r="38" spans="1:5" ht="15" customHeight="1" x14ac:dyDescent="0.25">
      <c r="A38" s="407" t="s">
        <v>826</v>
      </c>
      <c r="B38" s="391" t="s">
        <v>827</v>
      </c>
      <c r="C38" s="408">
        <v>0</v>
      </c>
      <c r="D38" s="408">
        <v>0</v>
      </c>
      <c r="E38" s="408"/>
    </row>
    <row r="39" spans="1:5" ht="15" customHeight="1" x14ac:dyDescent="0.25">
      <c r="A39" s="407" t="s">
        <v>828</v>
      </c>
      <c r="B39" s="391" t="s">
        <v>829</v>
      </c>
      <c r="C39" s="408">
        <v>0</v>
      </c>
      <c r="D39" s="408">
        <v>0</v>
      </c>
      <c r="E39" s="408"/>
    </row>
    <row r="40" spans="1:5" ht="15" customHeight="1" x14ac:dyDescent="0.25">
      <c r="A40" s="409" t="s">
        <v>830</v>
      </c>
      <c r="B40" s="393" t="s">
        <v>831</v>
      </c>
      <c r="C40" s="408">
        <v>0</v>
      </c>
      <c r="D40" s="408">
        <v>0</v>
      </c>
      <c r="E40" s="408"/>
    </row>
    <row r="41" spans="1:5" ht="24.95" customHeight="1" x14ac:dyDescent="0.25">
      <c r="A41" s="409" t="s">
        <v>832</v>
      </c>
      <c r="B41" s="393" t="s">
        <v>833</v>
      </c>
      <c r="C41" s="408">
        <v>0</v>
      </c>
      <c r="D41" s="408">
        <v>0</v>
      </c>
      <c r="E41" s="408"/>
    </row>
    <row r="42" spans="1:5" ht="15" customHeight="1" x14ac:dyDescent="0.25">
      <c r="A42" s="407" t="s">
        <v>834</v>
      </c>
      <c r="B42" s="391" t="s">
        <v>835</v>
      </c>
      <c r="C42" s="408">
        <v>0</v>
      </c>
      <c r="D42" s="408">
        <v>0</v>
      </c>
      <c r="E42" s="408"/>
    </row>
    <row r="43" spans="1:5" ht="15" customHeight="1" x14ac:dyDescent="0.25">
      <c r="A43" s="407" t="s">
        <v>836</v>
      </c>
      <c r="B43" s="391" t="s">
        <v>837</v>
      </c>
      <c r="C43" s="408">
        <v>20515</v>
      </c>
      <c r="D43" s="408">
        <v>101590</v>
      </c>
      <c r="E43" s="408">
        <f>D43/C43*100</f>
        <v>495.19863514501583</v>
      </c>
    </row>
    <row r="44" spans="1:5" ht="15" customHeight="1" x14ac:dyDescent="0.25">
      <c r="A44" s="407" t="s">
        <v>838</v>
      </c>
      <c r="B44" s="391" t="s">
        <v>839</v>
      </c>
      <c r="C44" s="408">
        <v>547797</v>
      </c>
      <c r="D44" s="408">
        <v>607401</v>
      </c>
      <c r="E44" s="408"/>
    </row>
    <row r="45" spans="1:5" ht="15" customHeight="1" x14ac:dyDescent="0.25">
      <c r="A45" s="407" t="s">
        <v>840</v>
      </c>
      <c r="B45" s="391" t="s">
        <v>841</v>
      </c>
      <c r="C45" s="408">
        <v>0</v>
      </c>
      <c r="D45" s="408">
        <v>0</v>
      </c>
      <c r="E45" s="408"/>
    </row>
    <row r="46" spans="1:5" ht="15" customHeight="1" x14ac:dyDescent="0.25">
      <c r="A46" s="407" t="s">
        <v>842</v>
      </c>
      <c r="B46" s="391" t="s">
        <v>843</v>
      </c>
      <c r="C46" s="408">
        <v>0</v>
      </c>
      <c r="D46" s="408">
        <v>0</v>
      </c>
      <c r="E46" s="408"/>
    </row>
    <row r="47" spans="1:5" ht="15" customHeight="1" x14ac:dyDescent="0.25">
      <c r="A47" s="409" t="s">
        <v>844</v>
      </c>
      <c r="B47" s="393" t="s">
        <v>845</v>
      </c>
      <c r="C47" s="408">
        <f>SUM(C42:C46)</f>
        <v>568312</v>
      </c>
      <c r="D47" s="408">
        <f>SUM(D42:D46)</f>
        <v>708991</v>
      </c>
      <c r="E47" s="408">
        <f>D47/C47*100</f>
        <v>124.75383240192006</v>
      </c>
    </row>
    <row r="48" spans="1:5" ht="24.95" customHeight="1" x14ac:dyDescent="0.25">
      <c r="A48" s="405" t="s">
        <v>846</v>
      </c>
      <c r="B48" s="388" t="s">
        <v>847</v>
      </c>
      <c r="C48" s="406">
        <v>0</v>
      </c>
      <c r="D48" s="406">
        <v>0</v>
      </c>
      <c r="E48" s="406"/>
    </row>
    <row r="49" spans="1:5" ht="24.95" customHeight="1" x14ac:dyDescent="0.25">
      <c r="A49" s="407" t="s">
        <v>848</v>
      </c>
      <c r="B49" s="391" t="s">
        <v>849</v>
      </c>
      <c r="C49" s="408">
        <v>0</v>
      </c>
      <c r="D49" s="408">
        <v>0</v>
      </c>
      <c r="E49" s="408"/>
    </row>
    <row r="50" spans="1:5" ht="24.95" customHeight="1" x14ac:dyDescent="0.25">
      <c r="A50" s="407" t="s">
        <v>850</v>
      </c>
      <c r="B50" s="391" t="s">
        <v>851</v>
      </c>
      <c r="C50" s="408">
        <v>0</v>
      </c>
      <c r="D50" s="408">
        <v>0</v>
      </c>
      <c r="E50" s="408"/>
    </row>
    <row r="51" spans="1:5" ht="24.95" customHeight="1" x14ac:dyDescent="0.25">
      <c r="A51" s="407" t="s">
        <v>852</v>
      </c>
      <c r="B51" s="391" t="s">
        <v>853</v>
      </c>
      <c r="C51" s="408">
        <v>0</v>
      </c>
      <c r="D51" s="408">
        <v>0</v>
      </c>
      <c r="E51" s="408"/>
    </row>
    <row r="52" spans="1:5" ht="15" customHeight="1" x14ac:dyDescent="0.25">
      <c r="A52" s="407" t="s">
        <v>854</v>
      </c>
      <c r="B52" s="391" t="s">
        <v>855</v>
      </c>
      <c r="C52" s="408">
        <v>0</v>
      </c>
      <c r="D52" s="408">
        <v>0</v>
      </c>
      <c r="E52" s="408"/>
    </row>
    <row r="53" spans="1:5" ht="15" customHeight="1" x14ac:dyDescent="0.25">
      <c r="A53" s="407" t="s">
        <v>856</v>
      </c>
      <c r="B53" s="391" t="s">
        <v>857</v>
      </c>
      <c r="C53" s="408">
        <v>0</v>
      </c>
      <c r="D53" s="408">
        <v>0</v>
      </c>
      <c r="E53" s="408"/>
    </row>
    <row r="54" spans="1:5" ht="24.95" customHeight="1" x14ac:dyDescent="0.25">
      <c r="A54" s="407" t="s">
        <v>858</v>
      </c>
      <c r="B54" s="391" t="s">
        <v>859</v>
      </c>
      <c r="C54" s="408">
        <v>0</v>
      </c>
      <c r="D54" s="408">
        <v>0</v>
      </c>
      <c r="E54" s="408"/>
    </row>
    <row r="55" spans="1:5" ht="24.95" customHeight="1" x14ac:dyDescent="0.25">
      <c r="A55" s="407" t="s">
        <v>860</v>
      </c>
      <c r="B55" s="391" t="s">
        <v>861</v>
      </c>
      <c r="C55" s="408">
        <v>0</v>
      </c>
      <c r="D55" s="408">
        <v>0</v>
      </c>
      <c r="E55" s="408"/>
    </row>
    <row r="56" spans="1:5" ht="24.95" customHeight="1" x14ac:dyDescent="0.25">
      <c r="A56" s="407" t="s">
        <v>862</v>
      </c>
      <c r="B56" s="391" t="s">
        <v>863</v>
      </c>
      <c r="C56" s="408">
        <v>0</v>
      </c>
      <c r="D56" s="408">
        <v>0</v>
      </c>
      <c r="E56" s="408"/>
    </row>
    <row r="57" spans="1:5" ht="24.95" customHeight="1" x14ac:dyDescent="0.25">
      <c r="A57" s="407" t="s">
        <v>864</v>
      </c>
      <c r="B57" s="391" t="s">
        <v>865</v>
      </c>
      <c r="C57" s="408"/>
      <c r="D57" s="408">
        <v>0</v>
      </c>
      <c r="E57" s="408"/>
    </row>
    <row r="58" spans="1:5" ht="24.95" customHeight="1" x14ac:dyDescent="0.25">
      <c r="A58" s="407" t="s">
        <v>866</v>
      </c>
      <c r="B58" s="391" t="s">
        <v>867</v>
      </c>
      <c r="C58" s="408"/>
      <c r="D58" s="408">
        <v>0</v>
      </c>
      <c r="E58" s="408"/>
    </row>
    <row r="59" spans="1:5" ht="24.95" customHeight="1" x14ac:dyDescent="0.25">
      <c r="A59" s="407" t="s">
        <v>868</v>
      </c>
      <c r="B59" s="391" t="s">
        <v>869</v>
      </c>
      <c r="C59" s="408">
        <v>0</v>
      </c>
      <c r="D59" s="408">
        <v>0</v>
      </c>
      <c r="E59" s="408"/>
    </row>
    <row r="60" spans="1:5" ht="24.95" customHeight="1" x14ac:dyDescent="0.25">
      <c r="A60" s="407" t="s">
        <v>870</v>
      </c>
      <c r="B60" s="391" t="s">
        <v>871</v>
      </c>
      <c r="C60" s="408">
        <v>0</v>
      </c>
      <c r="D60" s="408">
        <v>0</v>
      </c>
      <c r="E60" s="408"/>
    </row>
    <row r="61" spans="1:5" ht="24.95" customHeight="1" x14ac:dyDescent="0.25">
      <c r="A61" s="409" t="s">
        <v>872</v>
      </c>
      <c r="B61" s="393" t="s">
        <v>873</v>
      </c>
      <c r="C61" s="408">
        <f>C48+C50+C52+C53+C54+C55+C57+C59</f>
        <v>0</v>
      </c>
      <c r="D61" s="408">
        <f>D48+D50+D52+D53+D54+D55+D57+D59</f>
        <v>0</v>
      </c>
      <c r="E61" s="408"/>
    </row>
    <row r="62" spans="1:5" ht="24.95" customHeight="1" x14ac:dyDescent="0.25">
      <c r="A62" s="407" t="s">
        <v>874</v>
      </c>
      <c r="B62" s="391" t="s">
        <v>875</v>
      </c>
      <c r="C62" s="408">
        <v>0</v>
      </c>
      <c r="D62" s="408">
        <v>0</v>
      </c>
      <c r="E62" s="408"/>
    </row>
    <row r="63" spans="1:5" ht="24.95" customHeight="1" x14ac:dyDescent="0.25">
      <c r="A63" s="407" t="s">
        <v>876</v>
      </c>
      <c r="B63" s="391" t="s">
        <v>877</v>
      </c>
      <c r="C63" s="408">
        <v>0</v>
      </c>
      <c r="D63" s="408">
        <v>0</v>
      </c>
      <c r="E63" s="408"/>
    </row>
    <row r="64" spans="1:5" ht="24.95" customHeight="1" x14ac:dyDescent="0.25">
      <c r="A64" s="407" t="s">
        <v>878</v>
      </c>
      <c r="B64" s="391" t="s">
        <v>879</v>
      </c>
      <c r="C64" s="408">
        <v>0</v>
      </c>
      <c r="D64" s="408">
        <v>0</v>
      </c>
      <c r="E64" s="408"/>
    </row>
    <row r="65" spans="1:5" ht="24.95" customHeight="1" x14ac:dyDescent="0.25">
      <c r="A65" s="407" t="s">
        <v>880</v>
      </c>
      <c r="B65" s="391" t="s">
        <v>881</v>
      </c>
      <c r="C65" s="408">
        <v>0</v>
      </c>
      <c r="D65" s="408">
        <v>0</v>
      </c>
      <c r="E65" s="408"/>
    </row>
    <row r="66" spans="1:5" ht="24.95" customHeight="1" x14ac:dyDescent="0.25">
      <c r="A66" s="407" t="s">
        <v>882</v>
      </c>
      <c r="B66" s="391" t="s">
        <v>883</v>
      </c>
      <c r="C66" s="408">
        <v>0</v>
      </c>
      <c r="D66" s="408">
        <v>0</v>
      </c>
      <c r="E66" s="408"/>
    </row>
    <row r="67" spans="1:5" ht="24.95" customHeight="1" x14ac:dyDescent="0.25">
      <c r="A67" s="407" t="s">
        <v>884</v>
      </c>
      <c r="B67" s="391" t="s">
        <v>885</v>
      </c>
      <c r="C67" s="408">
        <v>0</v>
      </c>
      <c r="D67" s="408">
        <v>0</v>
      </c>
      <c r="E67" s="408"/>
    </row>
    <row r="68" spans="1:5" ht="24.95" customHeight="1" x14ac:dyDescent="0.25">
      <c r="A68" s="407" t="s">
        <v>886</v>
      </c>
      <c r="B68" s="391" t="s">
        <v>887</v>
      </c>
      <c r="C68" s="408">
        <v>0</v>
      </c>
      <c r="D68" s="408">
        <v>0</v>
      </c>
      <c r="E68" s="408"/>
    </row>
    <row r="69" spans="1:5" ht="24.95" customHeight="1" x14ac:dyDescent="0.25">
      <c r="A69" s="407" t="s">
        <v>888</v>
      </c>
      <c r="B69" s="391" t="s">
        <v>889</v>
      </c>
      <c r="C69" s="408">
        <v>0</v>
      </c>
      <c r="D69" s="408">
        <v>0</v>
      </c>
      <c r="E69" s="408"/>
    </row>
    <row r="70" spans="1:5" ht="24.95" customHeight="1" x14ac:dyDescent="0.25">
      <c r="A70" s="407" t="s">
        <v>890</v>
      </c>
      <c r="B70" s="391" t="s">
        <v>891</v>
      </c>
      <c r="C70" s="408">
        <v>0</v>
      </c>
      <c r="D70" s="408">
        <v>0</v>
      </c>
      <c r="E70" s="408"/>
    </row>
    <row r="71" spans="1:5" ht="24.95" customHeight="1" x14ac:dyDescent="0.25">
      <c r="A71" s="407" t="s">
        <v>892</v>
      </c>
      <c r="B71" s="391" t="s">
        <v>893</v>
      </c>
      <c r="C71" s="408">
        <v>682000</v>
      </c>
      <c r="D71" s="408">
        <v>418000</v>
      </c>
      <c r="E71" s="408"/>
    </row>
    <row r="72" spans="1:5" ht="24.95" customHeight="1" x14ac:dyDescent="0.25">
      <c r="A72" s="407" t="s">
        <v>894</v>
      </c>
      <c r="B72" s="391" t="s">
        <v>895</v>
      </c>
      <c r="C72" s="408">
        <v>0</v>
      </c>
      <c r="D72" s="408">
        <v>0</v>
      </c>
      <c r="E72" s="408"/>
    </row>
    <row r="73" spans="1:5" ht="24.95" customHeight="1" x14ac:dyDescent="0.25">
      <c r="A73" s="407" t="s">
        <v>896</v>
      </c>
      <c r="B73" s="391" t="s">
        <v>897</v>
      </c>
      <c r="C73" s="408">
        <v>0</v>
      </c>
      <c r="D73" s="408">
        <v>0</v>
      </c>
      <c r="E73" s="408"/>
    </row>
    <row r="74" spans="1:5" ht="24.95" customHeight="1" x14ac:dyDescent="0.25">
      <c r="A74" s="407" t="s">
        <v>898</v>
      </c>
      <c r="B74" s="391" t="s">
        <v>899</v>
      </c>
      <c r="C74" s="408">
        <v>0</v>
      </c>
      <c r="D74" s="408">
        <v>0</v>
      </c>
      <c r="E74" s="408"/>
    </row>
    <row r="75" spans="1:5" ht="24.95" customHeight="1" x14ac:dyDescent="0.25">
      <c r="A75" s="409" t="s">
        <v>900</v>
      </c>
      <c r="B75" s="393" t="s">
        <v>901</v>
      </c>
      <c r="C75" s="408">
        <v>682000</v>
      </c>
      <c r="D75" s="408">
        <v>418000</v>
      </c>
      <c r="E75" s="408"/>
    </row>
    <row r="76" spans="1:5" ht="15" customHeight="1" x14ac:dyDescent="0.25">
      <c r="A76" s="407" t="s">
        <v>902</v>
      </c>
      <c r="B76" s="391" t="s">
        <v>903</v>
      </c>
      <c r="C76" s="408"/>
      <c r="D76" s="408">
        <v>3106950</v>
      </c>
      <c r="E76" s="408"/>
    </row>
    <row r="77" spans="1:5" ht="15" customHeight="1" x14ac:dyDescent="0.25">
      <c r="A77" s="407" t="s">
        <v>904</v>
      </c>
      <c r="B77" s="391" t="s">
        <v>905</v>
      </c>
      <c r="C77" s="408">
        <v>0</v>
      </c>
      <c r="D77" s="408">
        <v>0</v>
      </c>
      <c r="E77" s="408"/>
    </row>
    <row r="78" spans="1:5" ht="15" customHeight="1" x14ac:dyDescent="0.25">
      <c r="A78" s="407" t="s">
        <v>906</v>
      </c>
      <c r="B78" s="391" t="s">
        <v>907</v>
      </c>
      <c r="C78" s="408">
        <v>0</v>
      </c>
      <c r="D78" s="408">
        <v>0</v>
      </c>
      <c r="E78" s="408"/>
    </row>
    <row r="79" spans="1:5" ht="15" customHeight="1" x14ac:dyDescent="0.25">
      <c r="A79" s="407" t="s">
        <v>908</v>
      </c>
      <c r="B79" s="391" t="s">
        <v>909</v>
      </c>
      <c r="C79" s="408">
        <v>0</v>
      </c>
      <c r="D79" s="408">
        <v>0</v>
      </c>
      <c r="E79" s="408"/>
    </row>
    <row r="80" spans="1:5" ht="15" customHeight="1" x14ac:dyDescent="0.25">
      <c r="A80" s="407" t="s">
        <v>910</v>
      </c>
      <c r="B80" s="391" t="s">
        <v>911</v>
      </c>
      <c r="C80" s="408"/>
      <c r="D80" s="408">
        <v>0</v>
      </c>
      <c r="E80" s="408"/>
    </row>
    <row r="81" spans="1:5" ht="15" customHeight="1" x14ac:dyDescent="0.25">
      <c r="A81" s="407" t="s">
        <v>912</v>
      </c>
      <c r="B81" s="391" t="s">
        <v>913</v>
      </c>
      <c r="C81" s="408">
        <v>0</v>
      </c>
      <c r="D81" s="408">
        <v>0</v>
      </c>
      <c r="E81" s="408"/>
    </row>
    <row r="82" spans="1:5" ht="24.95" customHeight="1" x14ac:dyDescent="0.25">
      <c r="A82" s="407" t="s">
        <v>914</v>
      </c>
      <c r="B82" s="391" t="s">
        <v>915</v>
      </c>
      <c r="C82" s="408">
        <v>0</v>
      </c>
      <c r="D82" s="408">
        <v>0</v>
      </c>
      <c r="E82" s="408"/>
    </row>
    <row r="83" spans="1:5" ht="15" customHeight="1" x14ac:dyDescent="0.25">
      <c r="A83" s="407" t="s">
        <v>916</v>
      </c>
      <c r="B83" s="391" t="s">
        <v>917</v>
      </c>
      <c r="C83" s="408">
        <v>0</v>
      </c>
      <c r="D83" s="408">
        <v>0</v>
      </c>
      <c r="E83" s="408"/>
    </row>
    <row r="84" spans="1:5" ht="15" customHeight="1" x14ac:dyDescent="0.25">
      <c r="A84" s="407" t="s">
        <v>918</v>
      </c>
      <c r="B84" s="391" t="s">
        <v>919</v>
      </c>
      <c r="C84" s="408">
        <v>0</v>
      </c>
      <c r="D84" s="408">
        <v>0</v>
      </c>
      <c r="E84" s="408"/>
    </row>
    <row r="85" spans="1:5" ht="24.95" customHeight="1" x14ac:dyDescent="0.25">
      <c r="A85" s="407" t="s">
        <v>920</v>
      </c>
      <c r="B85" s="391" t="s">
        <v>921</v>
      </c>
      <c r="C85" s="408">
        <v>0</v>
      </c>
      <c r="D85" s="408">
        <v>0</v>
      </c>
      <c r="E85" s="408"/>
    </row>
    <row r="86" spans="1:5" ht="24.95" customHeight="1" x14ac:dyDescent="0.25">
      <c r="A86" s="407" t="s">
        <v>922</v>
      </c>
      <c r="B86" s="391" t="s">
        <v>923</v>
      </c>
      <c r="C86" s="408">
        <v>0</v>
      </c>
      <c r="D86" s="408">
        <v>0</v>
      </c>
      <c r="E86" s="408"/>
    </row>
    <row r="87" spans="1:5" ht="24.95" customHeight="1" x14ac:dyDescent="0.25">
      <c r="A87" s="407" t="s">
        <v>924</v>
      </c>
      <c r="B87" s="391" t="s">
        <v>925</v>
      </c>
      <c r="C87" s="408">
        <v>0</v>
      </c>
      <c r="D87" s="408">
        <v>0</v>
      </c>
      <c r="E87" s="408"/>
    </row>
    <row r="88" spans="1:5" ht="24.95" customHeight="1" x14ac:dyDescent="0.25">
      <c r="A88" s="409" t="s">
        <v>926</v>
      </c>
      <c r="B88" s="393" t="s">
        <v>927</v>
      </c>
      <c r="C88" s="408"/>
      <c r="D88" s="408">
        <f>D76+D82+D83+D84+D85+D86+D87</f>
        <v>3106950</v>
      </c>
      <c r="E88" s="408"/>
    </row>
    <row r="89" spans="1:5" ht="15" customHeight="1" x14ac:dyDescent="0.25">
      <c r="A89" s="409" t="s">
        <v>928</v>
      </c>
      <c r="B89" s="393" t="s">
        <v>929</v>
      </c>
      <c r="C89" s="408">
        <f>C61+C75+C88</f>
        <v>682000</v>
      </c>
      <c r="D89" s="408">
        <f>D61+D75+D88</f>
        <v>3524950</v>
      </c>
      <c r="E89" s="408">
        <f>D89/C89*100</f>
        <v>516.85483870967744</v>
      </c>
    </row>
    <row r="90" spans="1:5" ht="15" customHeight="1" x14ac:dyDescent="0.25">
      <c r="A90" s="409" t="s">
        <v>930</v>
      </c>
      <c r="B90" s="393" t="s">
        <v>931</v>
      </c>
      <c r="C90" s="408"/>
      <c r="D90" s="408">
        <v>0</v>
      </c>
      <c r="E90" s="408"/>
    </row>
    <row r="91" spans="1:5" ht="15" customHeight="1" x14ac:dyDescent="0.25">
      <c r="A91" s="407" t="s">
        <v>932</v>
      </c>
      <c r="B91" s="391" t="s">
        <v>933</v>
      </c>
      <c r="C91" s="408">
        <v>0</v>
      </c>
      <c r="D91" s="408">
        <v>0</v>
      </c>
      <c r="E91" s="408"/>
    </row>
    <row r="92" spans="1:5" ht="15" customHeight="1" x14ac:dyDescent="0.25">
      <c r="A92" s="407" t="s">
        <v>934</v>
      </c>
      <c r="B92" s="391" t="s">
        <v>935</v>
      </c>
      <c r="C92" s="408"/>
      <c r="D92" s="408">
        <v>0</v>
      </c>
      <c r="E92" s="408"/>
    </row>
    <row r="93" spans="1:5" ht="15" customHeight="1" x14ac:dyDescent="0.25">
      <c r="A93" s="407" t="s">
        <v>936</v>
      </c>
      <c r="B93" s="391" t="s">
        <v>937</v>
      </c>
      <c r="C93" s="408">
        <v>0</v>
      </c>
      <c r="D93" s="408">
        <v>0</v>
      </c>
      <c r="E93" s="408"/>
    </row>
    <row r="94" spans="1:5" ht="24.95" customHeight="1" x14ac:dyDescent="0.25">
      <c r="A94" s="409" t="s">
        <v>938</v>
      </c>
      <c r="B94" s="393" t="s">
        <v>939</v>
      </c>
      <c r="C94" s="408">
        <f>SUM(C91:C93)</f>
        <v>0</v>
      </c>
      <c r="D94" s="408">
        <f>SUM(D91:D93)</f>
        <v>0</v>
      </c>
      <c r="E94" s="408"/>
    </row>
    <row r="95" spans="1:5" ht="26.25" thickBot="1" x14ac:dyDescent="0.3">
      <c r="A95" s="410" t="s">
        <v>940</v>
      </c>
      <c r="B95" s="394" t="s">
        <v>941</v>
      </c>
      <c r="C95" s="411">
        <f>C26+C41+C47+C89+C90+C94</f>
        <v>1250312</v>
      </c>
      <c r="D95" s="411">
        <f>D26+D41+D47+D89+D90+D94</f>
        <v>4233941</v>
      </c>
      <c r="E95" s="411">
        <f>D95/C95*100</f>
        <v>338.6307577628624</v>
      </c>
    </row>
    <row r="97" spans="1:5" ht="24.95" customHeight="1" thickBot="1" x14ac:dyDescent="0.3">
      <c r="A97" s="380" t="s">
        <v>638</v>
      </c>
      <c r="B97" s="381"/>
      <c r="C97" s="381"/>
      <c r="D97" s="381"/>
      <c r="E97" s="381"/>
    </row>
    <row r="98" spans="1:5" ht="29.25" thickBot="1" x14ac:dyDescent="0.3">
      <c r="A98" s="382" t="s">
        <v>330</v>
      </c>
      <c r="B98" s="383" t="s">
        <v>6</v>
      </c>
      <c r="C98" s="383" t="s">
        <v>588</v>
      </c>
      <c r="D98" s="383" t="s">
        <v>590</v>
      </c>
      <c r="E98" s="383" t="s">
        <v>639</v>
      </c>
    </row>
    <row r="99" spans="1:5" ht="24.95" customHeight="1" thickBot="1" x14ac:dyDescent="0.3">
      <c r="A99" s="384">
        <v>1</v>
      </c>
      <c r="B99" s="385">
        <v>2</v>
      </c>
      <c r="C99" s="386">
        <v>3</v>
      </c>
      <c r="D99" s="386">
        <v>4</v>
      </c>
      <c r="E99" s="386">
        <v>5</v>
      </c>
    </row>
    <row r="100" spans="1:5" ht="24.95" customHeight="1" x14ac:dyDescent="0.25">
      <c r="A100" s="387" t="s">
        <v>640</v>
      </c>
      <c r="B100" s="388" t="s">
        <v>641</v>
      </c>
      <c r="C100" s="389">
        <v>25775</v>
      </c>
      <c r="D100" s="389">
        <v>25775</v>
      </c>
      <c r="E100" s="389">
        <f>D100/C100*100</f>
        <v>100</v>
      </c>
    </row>
    <row r="101" spans="1:5" ht="24.95" customHeight="1" x14ac:dyDescent="0.25">
      <c r="A101" s="390" t="s">
        <v>642</v>
      </c>
      <c r="B101" s="391" t="s">
        <v>643</v>
      </c>
      <c r="C101" s="392">
        <v>-1674640</v>
      </c>
      <c r="D101" s="392">
        <v>-1613535</v>
      </c>
      <c r="E101" s="392">
        <f t="shared" ref="E101:E103" si="0">D101/C101*100</f>
        <v>96.351156069364166</v>
      </c>
    </row>
    <row r="102" spans="1:5" ht="24.95" customHeight="1" x14ac:dyDescent="0.25">
      <c r="A102" s="390" t="s">
        <v>644</v>
      </c>
      <c r="B102" s="391" t="s">
        <v>645</v>
      </c>
      <c r="C102" s="392">
        <v>61105</v>
      </c>
      <c r="D102" s="392">
        <v>3013249</v>
      </c>
      <c r="E102" s="392">
        <f t="shared" si="0"/>
        <v>4931.2642173308241</v>
      </c>
    </row>
    <row r="103" spans="1:5" ht="24.95" customHeight="1" x14ac:dyDescent="0.25">
      <c r="A103" s="390" t="s">
        <v>646</v>
      </c>
      <c r="B103" s="393" t="s">
        <v>647</v>
      </c>
      <c r="C103" s="392">
        <f>SUM(C100:C102)</f>
        <v>-1587760</v>
      </c>
      <c r="D103" s="392">
        <f>SUM(D100:D102)</f>
        <v>1425489</v>
      </c>
      <c r="E103" s="392">
        <f t="shared" si="0"/>
        <v>-89.779878571068679</v>
      </c>
    </row>
    <row r="104" spans="1:5" ht="24.95" customHeight="1" x14ac:dyDescent="0.25">
      <c r="A104" s="390" t="s">
        <v>648</v>
      </c>
      <c r="B104" s="391" t="s">
        <v>649</v>
      </c>
      <c r="C104" s="392">
        <v>0</v>
      </c>
      <c r="D104" s="392">
        <v>0</v>
      </c>
      <c r="E104" s="392"/>
    </row>
    <row r="105" spans="1:5" ht="24.95" customHeight="1" x14ac:dyDescent="0.25">
      <c r="A105" s="390" t="s">
        <v>650</v>
      </c>
      <c r="B105" s="391" t="s">
        <v>651</v>
      </c>
      <c r="C105" s="392">
        <v>0</v>
      </c>
      <c r="D105" s="392">
        <v>0</v>
      </c>
      <c r="E105" s="392"/>
    </row>
    <row r="106" spans="1:5" ht="24.95" customHeight="1" x14ac:dyDescent="0.25">
      <c r="A106" s="390" t="s">
        <v>652</v>
      </c>
      <c r="B106" s="391" t="s">
        <v>653</v>
      </c>
      <c r="C106" s="392">
        <v>0</v>
      </c>
      <c r="D106" s="392">
        <v>1627</v>
      </c>
      <c r="E106" s="392"/>
    </row>
    <row r="107" spans="1:5" ht="24.95" customHeight="1" x14ac:dyDescent="0.25">
      <c r="A107" s="390" t="s">
        <v>654</v>
      </c>
      <c r="B107" s="391" t="s">
        <v>655</v>
      </c>
      <c r="C107" s="392">
        <v>0</v>
      </c>
      <c r="D107" s="392">
        <v>0</v>
      </c>
      <c r="E107" s="392"/>
    </row>
    <row r="108" spans="1:5" ht="24.95" customHeight="1" x14ac:dyDescent="0.25">
      <c r="A108" s="390" t="s">
        <v>656</v>
      </c>
      <c r="B108" s="391" t="s">
        <v>657</v>
      </c>
      <c r="C108" s="392">
        <v>0</v>
      </c>
      <c r="D108" s="392">
        <v>0</v>
      </c>
      <c r="E108" s="392"/>
    </row>
    <row r="109" spans="1:5" ht="24.95" customHeight="1" x14ac:dyDescent="0.25">
      <c r="A109" s="390" t="s">
        <v>658</v>
      </c>
      <c r="B109" s="391" t="s">
        <v>659</v>
      </c>
      <c r="C109" s="392">
        <v>0</v>
      </c>
      <c r="D109" s="392">
        <v>0</v>
      </c>
      <c r="E109" s="392"/>
    </row>
    <row r="110" spans="1:5" ht="24.95" customHeight="1" x14ac:dyDescent="0.25">
      <c r="A110" s="390" t="s">
        <v>660</v>
      </c>
      <c r="B110" s="391" t="s">
        <v>661</v>
      </c>
      <c r="C110" s="392">
        <v>0</v>
      </c>
      <c r="D110" s="392">
        <v>0</v>
      </c>
      <c r="E110" s="392"/>
    </row>
    <row r="111" spans="1:5" ht="24.95" customHeight="1" x14ac:dyDescent="0.25">
      <c r="A111" s="390" t="s">
        <v>662</v>
      </c>
      <c r="B111" s="391" t="s">
        <v>663</v>
      </c>
      <c r="C111" s="392">
        <v>0</v>
      </c>
      <c r="D111" s="392">
        <v>0</v>
      </c>
      <c r="E111" s="392"/>
    </row>
    <row r="112" spans="1:5" ht="24.95" customHeight="1" x14ac:dyDescent="0.25">
      <c r="A112" s="390" t="s">
        <v>664</v>
      </c>
      <c r="B112" s="391" t="s">
        <v>665</v>
      </c>
      <c r="C112" s="392">
        <v>0</v>
      </c>
      <c r="D112" s="392">
        <v>0</v>
      </c>
      <c r="E112" s="392"/>
    </row>
    <row r="113" spans="1:5" ht="24.95" customHeight="1" x14ac:dyDescent="0.25">
      <c r="A113" s="390" t="s">
        <v>666</v>
      </c>
      <c r="B113" s="391" t="s">
        <v>667</v>
      </c>
      <c r="C113" s="392">
        <v>0</v>
      </c>
      <c r="D113" s="392">
        <v>0</v>
      </c>
      <c r="E113" s="392"/>
    </row>
    <row r="114" spans="1:5" ht="24.95" customHeight="1" x14ac:dyDescent="0.25">
      <c r="A114" s="390" t="s">
        <v>668</v>
      </c>
      <c r="B114" s="391" t="s">
        <v>669</v>
      </c>
      <c r="C114" s="392">
        <v>0</v>
      </c>
      <c r="D114" s="392">
        <v>0</v>
      </c>
      <c r="E114" s="392"/>
    </row>
    <row r="115" spans="1:5" ht="24.95" customHeight="1" x14ac:dyDescent="0.25">
      <c r="A115" s="390" t="s">
        <v>670</v>
      </c>
      <c r="B115" s="391" t="s">
        <v>671</v>
      </c>
      <c r="C115" s="392">
        <v>0</v>
      </c>
      <c r="D115" s="392">
        <v>0</v>
      </c>
      <c r="E115" s="392"/>
    </row>
    <row r="116" spans="1:5" ht="24.95" customHeight="1" x14ac:dyDescent="0.25">
      <c r="A116" s="390" t="s">
        <v>672</v>
      </c>
      <c r="B116" s="391" t="s">
        <v>673</v>
      </c>
      <c r="C116" s="392">
        <v>0</v>
      </c>
      <c r="D116" s="392">
        <v>0</v>
      </c>
      <c r="E116" s="392"/>
    </row>
    <row r="117" spans="1:5" ht="24.95" customHeight="1" x14ac:dyDescent="0.25">
      <c r="A117" s="390" t="s">
        <v>674</v>
      </c>
      <c r="B117" s="391" t="s">
        <v>675</v>
      </c>
      <c r="C117" s="392">
        <v>0</v>
      </c>
      <c r="D117" s="392">
        <v>0</v>
      </c>
      <c r="E117" s="392"/>
    </row>
    <row r="118" spans="1:5" ht="24.95" customHeight="1" x14ac:dyDescent="0.25">
      <c r="A118" s="390" t="s">
        <v>676</v>
      </c>
      <c r="B118" s="391" t="s">
        <v>677</v>
      </c>
      <c r="C118" s="392">
        <v>0</v>
      </c>
      <c r="D118" s="392">
        <v>0</v>
      </c>
      <c r="E118" s="392"/>
    </row>
    <row r="119" spans="1:5" ht="24.95" customHeight="1" x14ac:dyDescent="0.25">
      <c r="A119" s="390" t="s">
        <v>678</v>
      </c>
      <c r="B119" s="391" t="s">
        <v>679</v>
      </c>
      <c r="C119" s="392">
        <v>0</v>
      </c>
      <c r="D119" s="392">
        <v>0</v>
      </c>
      <c r="E119" s="392"/>
    </row>
    <row r="120" spans="1:5" ht="24.95" customHeight="1" x14ac:dyDescent="0.25">
      <c r="A120" s="390" t="s">
        <v>680</v>
      </c>
      <c r="B120" s="391" t="s">
        <v>681</v>
      </c>
      <c r="C120" s="392">
        <v>0</v>
      </c>
      <c r="D120" s="392">
        <v>0</v>
      </c>
      <c r="E120" s="392"/>
    </row>
    <row r="121" spans="1:5" ht="24.95" customHeight="1" x14ac:dyDescent="0.25">
      <c r="A121" s="390" t="s">
        <v>682</v>
      </c>
      <c r="B121" s="391" t="s">
        <v>683</v>
      </c>
      <c r="C121" s="392">
        <v>0</v>
      </c>
      <c r="D121" s="392">
        <v>0</v>
      </c>
      <c r="E121" s="392"/>
    </row>
    <row r="122" spans="1:5" ht="24.95" customHeight="1" x14ac:dyDescent="0.25">
      <c r="A122" s="390" t="s">
        <v>684</v>
      </c>
      <c r="B122" s="391" t="s">
        <v>685</v>
      </c>
      <c r="C122" s="392">
        <v>0</v>
      </c>
      <c r="D122" s="392">
        <v>0</v>
      </c>
      <c r="E122" s="392"/>
    </row>
    <row r="123" spans="1:5" ht="24.95" customHeight="1" x14ac:dyDescent="0.25">
      <c r="A123" s="390" t="s">
        <v>686</v>
      </c>
      <c r="B123" s="393" t="s">
        <v>687</v>
      </c>
      <c r="C123" s="392">
        <v>0</v>
      </c>
      <c r="D123" s="392">
        <v>0</v>
      </c>
      <c r="E123" s="392"/>
    </row>
    <row r="124" spans="1:5" ht="24.95" customHeight="1" x14ac:dyDescent="0.25">
      <c r="A124" s="390" t="s">
        <v>688</v>
      </c>
      <c r="B124" s="391" t="s">
        <v>689</v>
      </c>
      <c r="C124" s="392">
        <v>0</v>
      </c>
      <c r="D124" s="392">
        <v>0</v>
      </c>
      <c r="E124" s="392"/>
    </row>
    <row r="125" spans="1:5" ht="24.95" customHeight="1" x14ac:dyDescent="0.25">
      <c r="A125" s="390" t="s">
        <v>690</v>
      </c>
      <c r="B125" s="391" t="s">
        <v>691</v>
      </c>
      <c r="C125" s="392">
        <v>0</v>
      </c>
      <c r="D125" s="392">
        <v>0</v>
      </c>
      <c r="E125" s="392"/>
    </row>
    <row r="126" spans="1:5" ht="24.95" customHeight="1" x14ac:dyDescent="0.25">
      <c r="A126" s="390" t="s">
        <v>692</v>
      </c>
      <c r="B126" s="391" t="s">
        <v>693</v>
      </c>
      <c r="C126" s="392">
        <v>0</v>
      </c>
      <c r="D126" s="392">
        <v>0</v>
      </c>
      <c r="E126" s="392"/>
    </row>
    <row r="127" spans="1:5" ht="24.95" customHeight="1" x14ac:dyDescent="0.25">
      <c r="A127" s="390" t="s">
        <v>694</v>
      </c>
      <c r="B127" s="391" t="s">
        <v>695</v>
      </c>
      <c r="C127" s="392">
        <v>0</v>
      </c>
      <c r="D127" s="392">
        <v>0</v>
      </c>
      <c r="E127" s="392"/>
    </row>
    <row r="128" spans="1:5" ht="24.95" customHeight="1" x14ac:dyDescent="0.25">
      <c r="A128" s="390" t="s">
        <v>696</v>
      </c>
      <c r="B128" s="391" t="s">
        <v>697</v>
      </c>
      <c r="C128" s="392">
        <v>0</v>
      </c>
      <c r="D128" s="392">
        <v>0</v>
      </c>
      <c r="E128" s="392"/>
    </row>
    <row r="129" spans="1:5" ht="24.95" customHeight="1" x14ac:dyDescent="0.25">
      <c r="A129" s="390" t="s">
        <v>698</v>
      </c>
      <c r="B129" s="391" t="s">
        <v>699</v>
      </c>
      <c r="C129" s="392">
        <v>0</v>
      </c>
      <c r="D129" s="392">
        <v>0</v>
      </c>
      <c r="E129" s="392"/>
    </row>
    <row r="130" spans="1:5" ht="24.95" customHeight="1" x14ac:dyDescent="0.25">
      <c r="A130" s="390" t="s">
        <v>700</v>
      </c>
      <c r="B130" s="391" t="s">
        <v>701</v>
      </c>
      <c r="C130" s="392">
        <v>0</v>
      </c>
      <c r="D130" s="392">
        <v>0</v>
      </c>
      <c r="E130" s="392"/>
    </row>
    <row r="131" spans="1:5" ht="24.95" customHeight="1" x14ac:dyDescent="0.25">
      <c r="A131" s="390" t="s">
        <v>702</v>
      </c>
      <c r="B131" s="391" t="s">
        <v>703</v>
      </c>
      <c r="C131" s="392">
        <v>0</v>
      </c>
      <c r="D131" s="392">
        <v>0</v>
      </c>
      <c r="E131" s="392"/>
    </row>
    <row r="132" spans="1:5" ht="24.95" customHeight="1" x14ac:dyDescent="0.25">
      <c r="A132" s="390" t="s">
        <v>704</v>
      </c>
      <c r="B132" s="391" t="s">
        <v>705</v>
      </c>
      <c r="C132" s="392">
        <v>0</v>
      </c>
      <c r="D132" s="392">
        <v>0</v>
      </c>
      <c r="E132" s="392"/>
    </row>
    <row r="133" spans="1:5" ht="24.95" customHeight="1" x14ac:dyDescent="0.25">
      <c r="A133" s="390" t="s">
        <v>706</v>
      </c>
      <c r="B133" s="391" t="s">
        <v>707</v>
      </c>
      <c r="C133" s="392">
        <v>0</v>
      </c>
      <c r="D133" s="392">
        <v>0</v>
      </c>
      <c r="E133" s="392"/>
    </row>
    <row r="134" spans="1:5" ht="24.95" customHeight="1" x14ac:dyDescent="0.25">
      <c r="A134" s="390" t="s">
        <v>708</v>
      </c>
      <c r="B134" s="391" t="s">
        <v>709</v>
      </c>
      <c r="C134" s="392">
        <v>0</v>
      </c>
      <c r="D134" s="392">
        <v>0</v>
      </c>
      <c r="E134" s="392"/>
    </row>
    <row r="135" spans="1:5" ht="24.95" customHeight="1" x14ac:dyDescent="0.25">
      <c r="A135" s="390" t="s">
        <v>710</v>
      </c>
      <c r="B135" s="391" t="s">
        <v>711</v>
      </c>
      <c r="C135" s="392">
        <v>0</v>
      </c>
      <c r="D135" s="392">
        <v>0</v>
      </c>
      <c r="E135" s="392"/>
    </row>
    <row r="136" spans="1:5" ht="24.95" customHeight="1" x14ac:dyDescent="0.25">
      <c r="A136" s="390" t="s">
        <v>712</v>
      </c>
      <c r="B136" s="391" t="s">
        <v>713</v>
      </c>
      <c r="C136" s="392">
        <v>0</v>
      </c>
      <c r="D136" s="392">
        <v>0</v>
      </c>
      <c r="E136" s="392"/>
    </row>
    <row r="137" spans="1:5" ht="24.95" customHeight="1" x14ac:dyDescent="0.25">
      <c r="A137" s="390" t="s">
        <v>714</v>
      </c>
      <c r="B137" s="391" t="s">
        <v>715</v>
      </c>
      <c r="C137" s="392">
        <v>0</v>
      </c>
      <c r="D137" s="392">
        <v>0</v>
      </c>
      <c r="E137" s="392"/>
    </row>
    <row r="138" spans="1:5" ht="24.95" customHeight="1" x14ac:dyDescent="0.25">
      <c r="A138" s="390" t="s">
        <v>716</v>
      </c>
      <c r="B138" s="391" t="s">
        <v>717</v>
      </c>
      <c r="C138" s="392">
        <v>0</v>
      </c>
      <c r="D138" s="392">
        <v>0</v>
      </c>
      <c r="E138" s="392"/>
    </row>
    <row r="139" spans="1:5" ht="24.95" customHeight="1" x14ac:dyDescent="0.25">
      <c r="A139" s="390" t="s">
        <v>718</v>
      </c>
      <c r="B139" s="391" t="s">
        <v>719</v>
      </c>
      <c r="C139" s="392">
        <v>0</v>
      </c>
      <c r="D139" s="392">
        <v>0</v>
      </c>
      <c r="E139" s="392"/>
    </row>
    <row r="140" spans="1:5" ht="24.95" customHeight="1" x14ac:dyDescent="0.25">
      <c r="A140" s="390" t="s">
        <v>720</v>
      </c>
      <c r="B140" s="391" t="s">
        <v>721</v>
      </c>
      <c r="C140" s="392">
        <v>0</v>
      </c>
      <c r="D140" s="392">
        <v>0</v>
      </c>
      <c r="E140" s="392"/>
    </row>
    <row r="141" spans="1:5" ht="24.95" customHeight="1" x14ac:dyDescent="0.25">
      <c r="A141" s="390" t="s">
        <v>722</v>
      </c>
      <c r="B141" s="391" t="s">
        <v>723</v>
      </c>
      <c r="C141" s="392">
        <v>0</v>
      </c>
      <c r="D141" s="392">
        <v>0</v>
      </c>
      <c r="E141" s="392"/>
    </row>
    <row r="142" spans="1:5" ht="24.95" customHeight="1" x14ac:dyDescent="0.25">
      <c r="A142" s="390" t="s">
        <v>724</v>
      </c>
      <c r="B142" s="391" t="s">
        <v>725</v>
      </c>
      <c r="C142" s="392">
        <v>0</v>
      </c>
      <c r="D142" s="392">
        <v>0</v>
      </c>
      <c r="E142" s="392"/>
    </row>
    <row r="143" spans="1:5" ht="24.95" customHeight="1" x14ac:dyDescent="0.25">
      <c r="A143" s="390" t="s">
        <v>726</v>
      </c>
      <c r="B143" s="393" t="s">
        <v>727</v>
      </c>
      <c r="C143" s="392">
        <v>0</v>
      </c>
      <c r="D143" s="392">
        <v>0</v>
      </c>
      <c r="E143" s="392"/>
    </row>
    <row r="144" spans="1:5" ht="24.95" customHeight="1" x14ac:dyDescent="0.25">
      <c r="A144" s="390" t="s">
        <v>728</v>
      </c>
      <c r="B144" s="391" t="s">
        <v>729</v>
      </c>
      <c r="C144" s="392">
        <v>0</v>
      </c>
      <c r="D144" s="392">
        <v>0</v>
      </c>
      <c r="E144" s="392"/>
    </row>
    <row r="145" spans="1:5" ht="24.95" customHeight="1" x14ac:dyDescent="0.25">
      <c r="A145" s="390" t="s">
        <v>730</v>
      </c>
      <c r="B145" s="391" t="s">
        <v>731</v>
      </c>
      <c r="C145" s="392">
        <v>0</v>
      </c>
      <c r="D145" s="392">
        <v>0</v>
      </c>
      <c r="E145" s="392"/>
    </row>
    <row r="146" spans="1:5" ht="24.95" customHeight="1" x14ac:dyDescent="0.25">
      <c r="A146" s="390" t="s">
        <v>732</v>
      </c>
      <c r="B146" s="391" t="s">
        <v>733</v>
      </c>
      <c r="C146" s="392">
        <v>0</v>
      </c>
      <c r="D146" s="392">
        <v>0</v>
      </c>
      <c r="E146" s="392"/>
    </row>
    <row r="147" spans="1:5" ht="24.95" customHeight="1" x14ac:dyDescent="0.25">
      <c r="A147" s="390" t="s">
        <v>734</v>
      </c>
      <c r="B147" s="391" t="s">
        <v>735</v>
      </c>
      <c r="C147" s="392">
        <v>0</v>
      </c>
      <c r="D147" s="392">
        <v>0</v>
      </c>
      <c r="E147" s="392"/>
    </row>
    <row r="148" spans="1:5" ht="24.95" customHeight="1" x14ac:dyDescent="0.25">
      <c r="A148" s="390" t="s">
        <v>736</v>
      </c>
      <c r="B148" s="391" t="s">
        <v>737</v>
      </c>
      <c r="C148" s="392">
        <v>0</v>
      </c>
      <c r="D148" s="392">
        <v>0</v>
      </c>
      <c r="E148" s="392"/>
    </row>
    <row r="149" spans="1:5" ht="24.95" customHeight="1" x14ac:dyDescent="0.25">
      <c r="A149" s="390" t="s">
        <v>738</v>
      </c>
      <c r="B149" s="391" t="s">
        <v>739</v>
      </c>
      <c r="C149" s="392">
        <v>0</v>
      </c>
      <c r="D149" s="392">
        <v>0</v>
      </c>
      <c r="E149" s="392"/>
    </row>
    <row r="150" spans="1:5" ht="24.95" customHeight="1" x14ac:dyDescent="0.25">
      <c r="A150" s="390" t="s">
        <v>740</v>
      </c>
      <c r="B150" s="391" t="s">
        <v>741</v>
      </c>
      <c r="C150" s="392">
        <v>0</v>
      </c>
      <c r="D150" s="392">
        <v>0</v>
      </c>
      <c r="E150" s="392"/>
    </row>
    <row r="151" spans="1:5" ht="24.95" customHeight="1" x14ac:dyDescent="0.25">
      <c r="A151" s="390" t="s">
        <v>742</v>
      </c>
      <c r="B151" s="391" t="s">
        <v>743</v>
      </c>
      <c r="C151" s="392">
        <v>0</v>
      </c>
      <c r="D151" s="392">
        <v>0</v>
      </c>
      <c r="E151" s="392"/>
    </row>
    <row r="152" spans="1:5" ht="24.95" customHeight="1" x14ac:dyDescent="0.25">
      <c r="A152" s="390" t="s">
        <v>744</v>
      </c>
      <c r="B152" s="393" t="s">
        <v>745</v>
      </c>
      <c r="C152" s="392">
        <v>0</v>
      </c>
      <c r="D152" s="392">
        <v>1627</v>
      </c>
      <c r="E152" s="392"/>
    </row>
    <row r="153" spans="1:5" ht="24.95" customHeight="1" x14ac:dyDescent="0.25">
      <c r="A153" s="390" t="s">
        <v>746</v>
      </c>
      <c r="B153" s="393" t="s">
        <v>747</v>
      </c>
      <c r="C153" s="392">
        <v>0</v>
      </c>
      <c r="D153" s="392">
        <v>0</v>
      </c>
      <c r="E153" s="392"/>
    </row>
    <row r="154" spans="1:5" ht="24.95" customHeight="1" x14ac:dyDescent="0.25">
      <c r="A154" s="390" t="s">
        <v>748</v>
      </c>
      <c r="B154" s="393" t="s">
        <v>749</v>
      </c>
      <c r="C154" s="392">
        <v>2838072</v>
      </c>
      <c r="D154" s="392">
        <v>2806825</v>
      </c>
      <c r="E154" s="392">
        <f>D154/C154*100</f>
        <v>98.89900608582164</v>
      </c>
    </row>
    <row r="155" spans="1:5" ht="24.95" customHeight="1" x14ac:dyDescent="0.25">
      <c r="A155" s="390" t="s">
        <v>750</v>
      </c>
      <c r="B155" s="391" t="s">
        <v>751</v>
      </c>
      <c r="C155" s="392">
        <v>0</v>
      </c>
      <c r="D155" s="392">
        <v>0</v>
      </c>
      <c r="E155" s="392"/>
    </row>
    <row r="156" spans="1:5" ht="24.95" customHeight="1" x14ac:dyDescent="0.25">
      <c r="A156" s="390" t="s">
        <v>752</v>
      </c>
      <c r="B156" s="391" t="s">
        <v>753</v>
      </c>
      <c r="C156" s="392">
        <v>2838072</v>
      </c>
      <c r="D156" s="392">
        <v>2806825</v>
      </c>
      <c r="E156" s="392">
        <f>D156/C156*100</f>
        <v>98.89900608582164</v>
      </c>
    </row>
    <row r="157" spans="1:5" ht="24.95" customHeight="1" x14ac:dyDescent="0.25">
      <c r="A157" s="390" t="s">
        <v>754</v>
      </c>
      <c r="B157" s="391" t="s">
        <v>755</v>
      </c>
      <c r="C157" s="392">
        <v>0</v>
      </c>
      <c r="D157" s="392">
        <v>0</v>
      </c>
      <c r="E157" s="392"/>
    </row>
    <row r="158" spans="1:5" ht="24.95" customHeight="1" thickBot="1" x14ac:dyDescent="0.3">
      <c r="A158" s="390" t="s">
        <v>756</v>
      </c>
      <c r="B158" s="394" t="s">
        <v>757</v>
      </c>
      <c r="C158" s="395">
        <f>C103+C152+C153+C154</f>
        <v>1250312</v>
      </c>
      <c r="D158" s="395">
        <f>D103+D152+D153+D154</f>
        <v>4233941</v>
      </c>
      <c r="E158" s="395">
        <f>D158/C158*100</f>
        <v>338.6307577628624</v>
      </c>
    </row>
    <row r="159" spans="1:5" ht="24.95" customHeight="1" x14ac:dyDescent="0.25"/>
  </sheetData>
  <mergeCells count="2">
    <mergeCell ref="A1:E1"/>
    <mergeCell ref="A97:E97"/>
  </mergeCells>
  <printOptions horizontalCentered="1"/>
  <pageMargins left="0.26479166666666665" right="0.82" top="0.74803149606299213" bottom="0.35433070866141736" header="0.31496062992125984" footer="0.31496062992125984"/>
  <pageSetup paperSize="9" scale="82" orientation="portrait" r:id="rId1"/>
  <headerFooter>
    <oddHeader xml:space="preserve">&amp;L&amp;"Times New Roman,Félkövér"Regölyi Közös Önkormányzati Hivatal&amp;R&amp;"Times New Roman,Félkövér dőlt"11. sz. melléklet
</oddHeader>
  </headerFooter>
  <rowBreaks count="3" manualBreakCount="3">
    <brk id="52" max="16383" man="1"/>
    <brk id="95" max="16383" man="1"/>
    <brk id="12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F650D-61E1-4BDD-BAED-2AFB4C1A2575}">
  <dimension ref="A2:N37"/>
  <sheetViews>
    <sheetView view="pageBreakPreview" zoomScale="60" zoomScaleNormal="100" workbookViewId="0">
      <selection activeCell="E5" sqref="E5"/>
    </sheetView>
  </sheetViews>
  <sheetFormatPr defaultRowHeight="15" x14ac:dyDescent="0.25"/>
  <cols>
    <col min="1" max="1" width="17.5703125" style="292" customWidth="1"/>
    <col min="2" max="2" width="9" style="292" customWidth="1"/>
    <col min="3" max="3" width="9.85546875" style="292" customWidth="1"/>
    <col min="4" max="4" width="11" style="292" customWidth="1"/>
    <col min="5" max="6" width="8.85546875" style="292" customWidth="1"/>
    <col min="7" max="7" width="10.28515625" style="292" customWidth="1"/>
    <col min="8" max="8" width="9.28515625" style="292" customWidth="1"/>
    <col min="9" max="9" width="11.28515625" style="292" customWidth="1"/>
    <col min="10" max="10" width="11.5703125" style="292" customWidth="1"/>
    <col min="11" max="11" width="10.85546875" style="292" customWidth="1"/>
    <col min="12" max="13" width="9.7109375" style="292" customWidth="1"/>
    <col min="14" max="14" width="12.85546875" style="292" customWidth="1"/>
    <col min="15" max="16384" width="9.140625" style="292"/>
  </cols>
  <sheetData>
    <row r="2" spans="1:14" s="297" customFormat="1" ht="14.25" x14ac:dyDescent="0.25">
      <c r="A2" s="312" t="s">
        <v>332</v>
      </c>
      <c r="B2" s="312"/>
      <c r="C2" s="312"/>
      <c r="D2" s="312"/>
      <c r="L2" s="412" t="s">
        <v>942</v>
      </c>
      <c r="M2" s="412"/>
      <c r="N2" s="412"/>
    </row>
    <row r="3" spans="1:14" s="297" customFormat="1" ht="14.25" x14ac:dyDescent="0.25">
      <c r="A3" s="312" t="s">
        <v>521</v>
      </c>
      <c r="B3" s="312"/>
      <c r="C3" s="312"/>
      <c r="D3" s="312"/>
      <c r="L3" s="413"/>
      <c r="M3" s="413"/>
      <c r="N3" s="413" t="s">
        <v>522</v>
      </c>
    </row>
    <row r="4" spans="1:14" s="297" customFormat="1" thickBot="1" x14ac:dyDescent="0.3">
      <c r="L4" s="413"/>
      <c r="M4" s="413"/>
      <c r="N4" s="413" t="s">
        <v>2</v>
      </c>
    </row>
    <row r="5" spans="1:14" ht="15.75" thickBot="1" x14ac:dyDescent="0.3">
      <c r="A5" s="298" t="s">
        <v>6</v>
      </c>
      <c r="B5" s="315" t="s">
        <v>523</v>
      </c>
      <c r="C5" s="315" t="s">
        <v>524</v>
      </c>
      <c r="D5" s="315" t="s">
        <v>525</v>
      </c>
      <c r="E5" s="315" t="s">
        <v>526</v>
      </c>
      <c r="F5" s="315" t="s">
        <v>527</v>
      </c>
      <c r="G5" s="315" t="s">
        <v>528</v>
      </c>
      <c r="H5" s="315" t="s">
        <v>529</v>
      </c>
      <c r="I5" s="315" t="s">
        <v>530</v>
      </c>
      <c r="J5" s="315" t="s">
        <v>531</v>
      </c>
      <c r="K5" s="315" t="s">
        <v>532</v>
      </c>
      <c r="L5" s="315" t="s">
        <v>533</v>
      </c>
      <c r="M5" s="315" t="s">
        <v>534</v>
      </c>
      <c r="N5" s="315" t="s">
        <v>535</v>
      </c>
    </row>
    <row r="6" spans="1:14" ht="15.75" thickBot="1" x14ac:dyDescent="0.3">
      <c r="A6" s="414" t="s">
        <v>536</v>
      </c>
      <c r="B6" s="415"/>
      <c r="C6" s="415"/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6"/>
    </row>
    <row r="7" spans="1:14" ht="36.75" thickBot="1" x14ac:dyDescent="0.3">
      <c r="A7" s="303" t="s">
        <v>537</v>
      </c>
      <c r="B7" s="304">
        <v>0</v>
      </c>
      <c r="C7" s="304">
        <v>0</v>
      </c>
      <c r="D7" s="304">
        <v>0</v>
      </c>
      <c r="E7" s="304">
        <v>0</v>
      </c>
      <c r="F7" s="304">
        <v>0</v>
      </c>
      <c r="G7" s="304">
        <v>0</v>
      </c>
      <c r="H7" s="304">
        <v>0</v>
      </c>
      <c r="I7" s="304">
        <v>0</v>
      </c>
      <c r="J7" s="304">
        <v>0</v>
      </c>
      <c r="K7" s="304">
        <v>0</v>
      </c>
      <c r="L7" s="304">
        <v>0</v>
      </c>
      <c r="M7" s="304">
        <v>0</v>
      </c>
      <c r="N7" s="417">
        <f>SUM(B7:M7)</f>
        <v>0</v>
      </c>
    </row>
    <row r="8" spans="1:14" ht="24.75" thickBot="1" x14ac:dyDescent="0.3">
      <c r="A8" s="418" t="s">
        <v>538</v>
      </c>
      <c r="B8" s="419">
        <v>0</v>
      </c>
      <c r="C8" s="419">
        <v>0</v>
      </c>
      <c r="D8" s="419">
        <v>1683959</v>
      </c>
      <c r="E8" s="419">
        <v>0</v>
      </c>
      <c r="F8" s="419">
        <v>0</v>
      </c>
      <c r="G8" s="419">
        <v>-52350</v>
      </c>
      <c r="H8" s="419"/>
      <c r="I8" s="419"/>
      <c r="J8" s="419"/>
      <c r="K8" s="419">
        <v>0</v>
      </c>
      <c r="L8" s="419">
        <v>0</v>
      </c>
      <c r="M8" s="419"/>
      <c r="N8" s="306">
        <f t="shared" ref="N8:N16" si="0">SUM(B8:M8)</f>
        <v>1631609</v>
      </c>
    </row>
    <row r="9" spans="1:14" ht="15.75" thickBot="1" x14ac:dyDescent="0.3">
      <c r="A9" s="418" t="s">
        <v>539</v>
      </c>
      <c r="B9" s="419">
        <v>0</v>
      </c>
      <c r="C9" s="419">
        <v>0</v>
      </c>
      <c r="D9" s="419">
        <v>0</v>
      </c>
      <c r="E9" s="419">
        <v>0</v>
      </c>
      <c r="F9" s="419">
        <v>0</v>
      </c>
      <c r="G9" s="419">
        <v>0</v>
      </c>
      <c r="H9" s="419">
        <v>0</v>
      </c>
      <c r="I9" s="419">
        <v>0</v>
      </c>
      <c r="J9" s="419">
        <v>0</v>
      </c>
      <c r="K9" s="419">
        <v>0</v>
      </c>
      <c r="L9" s="419">
        <v>0</v>
      </c>
      <c r="M9" s="419">
        <v>0</v>
      </c>
      <c r="N9" s="306">
        <f t="shared" si="0"/>
        <v>0</v>
      </c>
    </row>
    <row r="10" spans="1:14" ht="15.75" thickBot="1" x14ac:dyDescent="0.3">
      <c r="A10" s="418" t="s">
        <v>540</v>
      </c>
      <c r="B10" s="419">
        <v>4</v>
      </c>
      <c r="C10" s="419">
        <v>280</v>
      </c>
      <c r="D10" s="419">
        <v>188</v>
      </c>
      <c r="E10" s="419">
        <v>12</v>
      </c>
      <c r="F10" s="419">
        <v>9</v>
      </c>
      <c r="G10" s="419">
        <v>3029</v>
      </c>
      <c r="H10" s="419">
        <v>11</v>
      </c>
      <c r="I10" s="419">
        <v>3</v>
      </c>
      <c r="J10" s="419">
        <v>1</v>
      </c>
      <c r="K10" s="419">
        <v>1836</v>
      </c>
      <c r="L10" s="419">
        <v>20311</v>
      </c>
      <c r="M10" s="419">
        <v>1</v>
      </c>
      <c r="N10" s="306">
        <f t="shared" si="0"/>
        <v>25685</v>
      </c>
    </row>
    <row r="11" spans="1:14" ht="24.75" thickBot="1" x14ac:dyDescent="0.3">
      <c r="A11" s="420" t="s">
        <v>943</v>
      </c>
      <c r="B11" s="419">
        <v>22000</v>
      </c>
      <c r="C11" s="419">
        <v>22000</v>
      </c>
      <c r="D11" s="419">
        <v>22000</v>
      </c>
      <c r="E11" s="419">
        <v>22000</v>
      </c>
      <c r="F11" s="419">
        <v>22000</v>
      </c>
      <c r="G11" s="419">
        <v>22000</v>
      </c>
      <c r="H11" s="419">
        <v>22000</v>
      </c>
      <c r="I11" s="419">
        <v>22000</v>
      </c>
      <c r="J11" s="419">
        <v>22000</v>
      </c>
      <c r="K11" s="419">
        <v>22000</v>
      </c>
      <c r="L11" s="419">
        <v>22000</v>
      </c>
      <c r="M11" s="419">
        <v>22000</v>
      </c>
      <c r="N11" s="306">
        <f t="shared" si="0"/>
        <v>264000</v>
      </c>
    </row>
    <row r="12" spans="1:14" ht="24.75" thickBot="1" x14ac:dyDescent="0.3">
      <c r="A12" s="418" t="s">
        <v>542</v>
      </c>
      <c r="B12" s="419">
        <v>0</v>
      </c>
      <c r="C12" s="419">
        <v>0</v>
      </c>
      <c r="D12" s="419">
        <v>0</v>
      </c>
      <c r="E12" s="419">
        <v>0</v>
      </c>
      <c r="F12" s="419">
        <v>0</v>
      </c>
      <c r="G12" s="419">
        <v>0</v>
      </c>
      <c r="H12" s="419">
        <v>0</v>
      </c>
      <c r="I12" s="419">
        <v>0</v>
      </c>
      <c r="J12" s="419">
        <v>0</v>
      </c>
      <c r="K12" s="419">
        <v>0</v>
      </c>
      <c r="L12" s="419">
        <v>0</v>
      </c>
      <c r="M12" s="419">
        <v>0</v>
      </c>
      <c r="N12" s="306">
        <f t="shared" si="0"/>
        <v>0</v>
      </c>
    </row>
    <row r="13" spans="1:14" ht="24.75" thickBot="1" x14ac:dyDescent="0.3">
      <c r="A13" s="420" t="s">
        <v>543</v>
      </c>
      <c r="B13" s="419">
        <v>0</v>
      </c>
      <c r="C13" s="419">
        <v>0</v>
      </c>
      <c r="D13" s="419">
        <v>0</v>
      </c>
      <c r="E13" s="419">
        <v>0</v>
      </c>
      <c r="F13" s="419">
        <v>0</v>
      </c>
      <c r="G13" s="419">
        <v>0</v>
      </c>
      <c r="H13" s="419">
        <v>0</v>
      </c>
      <c r="I13" s="419">
        <v>0</v>
      </c>
      <c r="J13" s="419">
        <v>0</v>
      </c>
      <c r="K13" s="419">
        <v>0</v>
      </c>
      <c r="L13" s="419">
        <v>0</v>
      </c>
      <c r="M13" s="419">
        <v>0</v>
      </c>
      <c r="N13" s="306">
        <f t="shared" si="0"/>
        <v>0</v>
      </c>
    </row>
    <row r="14" spans="1:14" ht="72.75" thickBot="1" x14ac:dyDescent="0.3">
      <c r="A14" s="418" t="s">
        <v>545</v>
      </c>
      <c r="B14" s="419">
        <v>0</v>
      </c>
      <c r="C14" s="419">
        <v>0</v>
      </c>
      <c r="D14" s="419">
        <v>0</v>
      </c>
      <c r="E14" s="419">
        <v>0</v>
      </c>
      <c r="F14" s="419">
        <v>0</v>
      </c>
      <c r="G14" s="419">
        <v>517217</v>
      </c>
      <c r="H14" s="419">
        <v>0</v>
      </c>
      <c r="I14" s="419"/>
      <c r="J14" s="419"/>
      <c r="K14" s="419">
        <v>0</v>
      </c>
      <c r="L14" s="419">
        <v>0</v>
      </c>
      <c r="M14" s="419">
        <v>0</v>
      </c>
      <c r="N14" s="306">
        <f t="shared" si="0"/>
        <v>517217</v>
      </c>
    </row>
    <row r="15" spans="1:14" ht="24.75" thickBot="1" x14ac:dyDescent="0.3">
      <c r="A15" s="418" t="s">
        <v>944</v>
      </c>
      <c r="B15" s="419">
        <v>2837869</v>
      </c>
      <c r="C15" s="419">
        <v>4689864</v>
      </c>
      <c r="D15" s="419">
        <v>3963428</v>
      </c>
      <c r="E15" s="419">
        <v>3142593</v>
      </c>
      <c r="F15" s="419">
        <v>5105856</v>
      </c>
      <c r="G15" s="419">
        <v>4967431</v>
      </c>
      <c r="H15" s="419">
        <v>4918381</v>
      </c>
      <c r="I15" s="419">
        <v>-273878</v>
      </c>
      <c r="J15" s="419">
        <v>3630148</v>
      </c>
      <c r="K15" s="419">
        <v>5160032</v>
      </c>
      <c r="L15" s="419">
        <v>1601495</v>
      </c>
      <c r="M15" s="419">
        <v>4886803</v>
      </c>
      <c r="N15" s="306">
        <f t="shared" si="0"/>
        <v>44630022</v>
      </c>
    </row>
    <row r="16" spans="1:14" ht="15.75" thickBot="1" x14ac:dyDescent="0.3">
      <c r="A16" s="421" t="s">
        <v>547</v>
      </c>
      <c r="B16" s="422">
        <f t="shared" ref="B16:M16" si="1">SUM(B7:B15)</f>
        <v>2859873</v>
      </c>
      <c r="C16" s="422">
        <f t="shared" si="1"/>
        <v>4712144</v>
      </c>
      <c r="D16" s="422">
        <f t="shared" si="1"/>
        <v>5669575</v>
      </c>
      <c r="E16" s="422">
        <f t="shared" si="1"/>
        <v>3164605</v>
      </c>
      <c r="F16" s="422">
        <f t="shared" si="1"/>
        <v>5127865</v>
      </c>
      <c r="G16" s="422">
        <f t="shared" si="1"/>
        <v>5457327</v>
      </c>
      <c r="H16" s="422">
        <f t="shared" si="1"/>
        <v>4940392</v>
      </c>
      <c r="I16" s="422">
        <f t="shared" si="1"/>
        <v>-251875</v>
      </c>
      <c r="J16" s="422">
        <f t="shared" si="1"/>
        <v>3652149</v>
      </c>
      <c r="K16" s="422">
        <f t="shared" si="1"/>
        <v>5183868</v>
      </c>
      <c r="L16" s="422">
        <f t="shared" si="1"/>
        <v>1643806</v>
      </c>
      <c r="M16" s="422">
        <f t="shared" si="1"/>
        <v>4908804</v>
      </c>
      <c r="N16" s="306">
        <f t="shared" si="0"/>
        <v>47068533</v>
      </c>
    </row>
    <row r="17" spans="1:14" x14ac:dyDescent="0.25">
      <c r="A17" s="310"/>
      <c r="B17" s="311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</row>
    <row r="18" spans="1:14" x14ac:dyDescent="0.25">
      <c r="A18" s="310"/>
      <c r="B18" s="311"/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</row>
    <row r="19" spans="1:14" x14ac:dyDescent="0.25">
      <c r="A19" s="310"/>
      <c r="B19" s="311"/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</row>
    <row r="20" spans="1:14" s="296" customFormat="1" ht="14.25" x14ac:dyDescent="0.2">
      <c r="A20" s="312" t="s">
        <v>332</v>
      </c>
      <c r="B20" s="312"/>
      <c r="C20" s="312"/>
      <c r="D20" s="312"/>
      <c r="E20" s="423"/>
      <c r="F20" s="423"/>
      <c r="G20" s="423"/>
      <c r="H20" s="423"/>
      <c r="I20" s="423"/>
      <c r="J20" s="423"/>
      <c r="K20" s="423"/>
      <c r="M20" s="412" t="s">
        <v>942</v>
      </c>
      <c r="N20" s="412"/>
    </row>
    <row r="21" spans="1:14" s="296" customFormat="1" ht="14.25" x14ac:dyDescent="0.2">
      <c r="A21" s="312" t="s">
        <v>521</v>
      </c>
      <c r="B21" s="312"/>
      <c r="C21" s="312"/>
      <c r="D21" s="312"/>
      <c r="E21" s="423"/>
      <c r="F21" s="423"/>
      <c r="G21" s="423"/>
      <c r="H21" s="423"/>
      <c r="I21" s="423"/>
      <c r="J21" s="423"/>
      <c r="K21" s="423"/>
      <c r="L21" s="423"/>
      <c r="M21" s="423"/>
      <c r="N21" s="423" t="s">
        <v>548</v>
      </c>
    </row>
    <row r="22" spans="1:14" s="296" customFormat="1" thickBot="1" x14ac:dyDescent="0.25">
      <c r="M22" s="424"/>
      <c r="N22" s="424" t="s">
        <v>2</v>
      </c>
    </row>
    <row r="23" spans="1:14" ht="15.75" thickBot="1" x14ac:dyDescent="0.3">
      <c r="A23" s="298" t="s">
        <v>6</v>
      </c>
      <c r="B23" s="315" t="s">
        <v>523</v>
      </c>
      <c r="C23" s="315" t="s">
        <v>524</v>
      </c>
      <c r="D23" s="315" t="s">
        <v>525</v>
      </c>
      <c r="E23" s="315" t="s">
        <v>526</v>
      </c>
      <c r="F23" s="315" t="s">
        <v>527</v>
      </c>
      <c r="G23" s="315" t="s">
        <v>528</v>
      </c>
      <c r="H23" s="315" t="s">
        <v>529</v>
      </c>
      <c r="I23" s="315" t="s">
        <v>530</v>
      </c>
      <c r="J23" s="315" t="s">
        <v>531</v>
      </c>
      <c r="K23" s="315" t="s">
        <v>532</v>
      </c>
      <c r="L23" s="315" t="s">
        <v>533</v>
      </c>
      <c r="M23" s="315" t="s">
        <v>534</v>
      </c>
      <c r="N23" s="315" t="s">
        <v>535</v>
      </c>
    </row>
    <row r="24" spans="1:14" ht="15.75" thickBot="1" x14ac:dyDescent="0.3">
      <c r="A24" s="298" t="s">
        <v>549</v>
      </c>
      <c r="B24" s="425"/>
      <c r="C24" s="317"/>
      <c r="D24" s="317"/>
      <c r="E24" s="317"/>
      <c r="F24" s="317"/>
      <c r="G24" s="317"/>
      <c r="H24" s="317"/>
      <c r="I24" s="317"/>
      <c r="J24" s="317"/>
      <c r="K24" s="317"/>
      <c r="L24" s="317"/>
      <c r="M24" s="317"/>
      <c r="N24" s="318"/>
    </row>
    <row r="25" spans="1:14" ht="15.75" thickBot="1" x14ac:dyDescent="0.3">
      <c r="A25" s="320" t="s">
        <v>550</v>
      </c>
      <c r="B25" s="304"/>
      <c r="C25" s="304">
        <v>2482602</v>
      </c>
      <c r="D25" s="304">
        <v>2523800</v>
      </c>
      <c r="E25" s="304">
        <v>623779</v>
      </c>
      <c r="F25" s="304">
        <v>39645</v>
      </c>
      <c r="G25" s="304">
        <v>1826638</v>
      </c>
      <c r="H25" s="304">
        <v>36246</v>
      </c>
      <c r="I25" s="304">
        <v>578916</v>
      </c>
      <c r="J25" s="304">
        <v>174501</v>
      </c>
      <c r="K25" s="304">
        <v>14341854</v>
      </c>
      <c r="L25" s="304">
        <v>7782183</v>
      </c>
      <c r="M25" s="304">
        <v>2764462</v>
      </c>
      <c r="N25" s="306">
        <f>SUM(B25:M25)</f>
        <v>33174626</v>
      </c>
    </row>
    <row r="26" spans="1:14" ht="24.75" thickBot="1" x14ac:dyDescent="0.3">
      <c r="A26" s="418" t="s">
        <v>551</v>
      </c>
      <c r="B26" s="419"/>
      <c r="C26" s="419">
        <v>484108</v>
      </c>
      <c r="D26" s="419">
        <v>482397</v>
      </c>
      <c r="E26" s="419"/>
      <c r="F26" s="419"/>
      <c r="G26" s="419"/>
      <c r="H26" s="419"/>
      <c r="I26" s="419"/>
      <c r="J26" s="419"/>
      <c r="K26" s="419">
        <v>3370834</v>
      </c>
      <c r="L26" s="419">
        <v>1905530</v>
      </c>
      <c r="M26" s="419">
        <v>550479</v>
      </c>
      <c r="N26" s="306">
        <f t="shared" ref="N26:N34" si="2">SUM(B26:M26)</f>
        <v>6793348</v>
      </c>
    </row>
    <row r="27" spans="1:14" ht="15.75" thickBot="1" x14ac:dyDescent="0.3">
      <c r="A27" s="426" t="s">
        <v>552</v>
      </c>
      <c r="B27" s="419">
        <v>149189</v>
      </c>
      <c r="C27" s="419">
        <v>120885</v>
      </c>
      <c r="D27" s="419">
        <v>155609</v>
      </c>
      <c r="E27" s="419">
        <v>524653</v>
      </c>
      <c r="F27" s="419">
        <v>119477</v>
      </c>
      <c r="G27" s="419">
        <v>293270</v>
      </c>
      <c r="H27" s="419">
        <v>193350</v>
      </c>
      <c r="I27" s="419">
        <v>152114</v>
      </c>
      <c r="J27" s="419">
        <v>278026</v>
      </c>
      <c r="K27" s="419">
        <v>195451</v>
      </c>
      <c r="L27" s="419">
        <v>240619</v>
      </c>
      <c r="M27" s="419">
        <v>649070</v>
      </c>
      <c r="N27" s="306">
        <f t="shared" si="2"/>
        <v>3071713</v>
      </c>
    </row>
    <row r="28" spans="1:14" ht="24.75" thickBot="1" x14ac:dyDescent="0.3">
      <c r="A28" s="418" t="s">
        <v>553</v>
      </c>
      <c r="B28" s="419"/>
      <c r="C28" s="419"/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306">
        <f t="shared" si="2"/>
        <v>0</v>
      </c>
    </row>
    <row r="29" spans="1:14" ht="15.75" thickBot="1" x14ac:dyDescent="0.3">
      <c r="A29" s="418" t="s">
        <v>554</v>
      </c>
      <c r="B29" s="419"/>
      <c r="C29" s="419"/>
      <c r="D29" s="419"/>
      <c r="E29" s="419"/>
      <c r="F29" s="419"/>
      <c r="G29" s="419"/>
      <c r="H29" s="419"/>
      <c r="I29" s="419"/>
      <c r="J29" s="419"/>
      <c r="K29" s="419"/>
      <c r="L29" s="419"/>
      <c r="M29" s="419">
        <v>264000</v>
      </c>
      <c r="N29" s="306">
        <f t="shared" si="2"/>
        <v>264000</v>
      </c>
    </row>
    <row r="30" spans="1:14" ht="24.75" thickBot="1" x14ac:dyDescent="0.3">
      <c r="A30" s="418" t="s">
        <v>555</v>
      </c>
      <c r="B30" s="419"/>
      <c r="C30" s="41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306">
        <f t="shared" si="2"/>
        <v>0</v>
      </c>
    </row>
    <row r="31" spans="1:14" ht="24.75" thickBot="1" x14ac:dyDescent="0.3">
      <c r="A31" s="418" t="s">
        <v>556</v>
      </c>
      <c r="B31" s="419"/>
      <c r="C31" s="419"/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306">
        <f t="shared" si="2"/>
        <v>0</v>
      </c>
    </row>
    <row r="32" spans="1:14" ht="24.75" thickBot="1" x14ac:dyDescent="0.3">
      <c r="A32" s="418" t="s">
        <v>557</v>
      </c>
      <c r="B32" s="419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306">
        <f t="shared" si="2"/>
        <v>0</v>
      </c>
    </row>
    <row r="33" spans="1:14" ht="24.75" thickBot="1" x14ac:dyDescent="0.3">
      <c r="A33" s="418" t="s">
        <v>558</v>
      </c>
      <c r="B33" s="419"/>
      <c r="C33" s="419"/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306">
        <f t="shared" si="2"/>
        <v>0</v>
      </c>
    </row>
    <row r="34" spans="1:14" ht="24.75" thickBot="1" x14ac:dyDescent="0.3">
      <c r="A34" s="418" t="s">
        <v>559</v>
      </c>
      <c r="B34" s="419"/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306">
        <f t="shared" si="2"/>
        <v>0</v>
      </c>
    </row>
    <row r="35" spans="1:14" ht="15.75" thickBot="1" x14ac:dyDescent="0.3">
      <c r="A35" s="414" t="s">
        <v>561</v>
      </c>
      <c r="B35" s="422">
        <f>SUM(B25:B34)</f>
        <v>149189</v>
      </c>
      <c r="C35" s="422">
        <f t="shared" ref="C35:N35" si="3">SUM(C25:C34)</f>
        <v>3087595</v>
      </c>
      <c r="D35" s="422">
        <f t="shared" si="3"/>
        <v>3161806</v>
      </c>
      <c r="E35" s="422">
        <f t="shared" si="3"/>
        <v>1148432</v>
      </c>
      <c r="F35" s="422">
        <f t="shared" si="3"/>
        <v>159122</v>
      </c>
      <c r="G35" s="422">
        <f t="shared" si="3"/>
        <v>2119908</v>
      </c>
      <c r="H35" s="422">
        <f t="shared" si="3"/>
        <v>229596</v>
      </c>
      <c r="I35" s="422">
        <f t="shared" si="3"/>
        <v>731030</v>
      </c>
      <c r="J35" s="422">
        <f t="shared" si="3"/>
        <v>452527</v>
      </c>
      <c r="K35" s="422">
        <f t="shared" si="3"/>
        <v>17908139</v>
      </c>
      <c r="L35" s="422">
        <f t="shared" si="3"/>
        <v>9928332</v>
      </c>
      <c r="M35" s="422">
        <f t="shared" si="3"/>
        <v>4228011</v>
      </c>
      <c r="N35" s="422">
        <f t="shared" si="3"/>
        <v>43303687</v>
      </c>
    </row>
    <row r="36" spans="1:14" ht="19.5" customHeight="1" x14ac:dyDescent="0.25">
      <c r="A36" s="427"/>
      <c r="B36" s="428"/>
      <c r="C36" s="428"/>
      <c r="D36" s="428"/>
      <c r="E36" s="428"/>
      <c r="F36" s="428"/>
      <c r="G36" s="428"/>
      <c r="H36" s="428"/>
      <c r="I36" s="428"/>
      <c r="J36" s="429"/>
      <c r="K36" s="429"/>
      <c r="L36" s="429"/>
      <c r="M36" s="429"/>
      <c r="N36" s="428"/>
    </row>
    <row r="37" spans="1:14" x14ac:dyDescent="0.25">
      <c r="A37" s="324"/>
      <c r="J37" s="430" t="s">
        <v>945</v>
      </c>
      <c r="K37" s="430"/>
      <c r="L37" s="430"/>
      <c r="M37" s="430"/>
      <c r="N37" s="431">
        <f>N16-N35</f>
        <v>3764846</v>
      </c>
    </row>
  </sheetData>
  <mergeCells count="8">
    <mergeCell ref="B24:N24"/>
    <mergeCell ref="J37:M37"/>
    <mergeCell ref="A2:D2"/>
    <mergeCell ref="L2:N2"/>
    <mergeCell ref="A3:D3"/>
    <mergeCell ref="A20:D20"/>
    <mergeCell ref="M20:N20"/>
    <mergeCell ref="A21:D21"/>
  </mergeCells>
  <pageMargins left="0.7" right="0.7" top="0.75" bottom="0.75" header="0.3" footer="0.3"/>
  <pageSetup paperSize="9" scale="87" orientation="landscape" r:id="rId1"/>
  <rowBreaks count="1" manualBreakCount="1">
    <brk id="1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90F4B-9A3D-47A5-A4EE-D3073537932A}">
  <dimension ref="A1:C27"/>
  <sheetViews>
    <sheetView workbookViewId="0">
      <selection activeCell="G17" sqref="G17"/>
    </sheetView>
  </sheetViews>
  <sheetFormatPr defaultRowHeight="15" x14ac:dyDescent="0.25"/>
  <cols>
    <col min="1" max="1" width="10.140625" bestFit="1" customWidth="1"/>
    <col min="2" max="2" width="63.7109375" customWidth="1"/>
    <col min="3" max="3" width="10.7109375" bestFit="1" customWidth="1"/>
  </cols>
  <sheetData>
    <row r="1" spans="1:3" ht="15.75" x14ac:dyDescent="0.25">
      <c r="B1" s="432" t="s">
        <v>332</v>
      </c>
    </row>
    <row r="2" spans="1:3" x14ac:dyDescent="0.25">
      <c r="A2" s="433"/>
      <c r="B2" s="434" t="s">
        <v>946</v>
      </c>
      <c r="C2" s="434"/>
    </row>
    <row r="3" spans="1:3" x14ac:dyDescent="0.25">
      <c r="A3" s="433"/>
      <c r="B3" s="433"/>
      <c r="C3" s="433"/>
    </row>
    <row r="4" spans="1:3" ht="15.75" thickBot="1" x14ac:dyDescent="0.3">
      <c r="A4" s="397" t="s">
        <v>947</v>
      </c>
      <c r="B4" s="398"/>
      <c r="C4" s="398"/>
    </row>
    <row r="5" spans="1:3" ht="16.5" thickBot="1" x14ac:dyDescent="0.3">
      <c r="A5" s="386" t="s">
        <v>338</v>
      </c>
      <c r="B5" s="386"/>
      <c r="C5" s="386" t="s">
        <v>563</v>
      </c>
    </row>
    <row r="6" spans="1:3" ht="16.5" thickBot="1" x14ac:dyDescent="0.3">
      <c r="A6" s="386">
        <v>1</v>
      </c>
      <c r="B6" s="386">
        <v>2</v>
      </c>
      <c r="C6" s="386">
        <v>3</v>
      </c>
    </row>
    <row r="7" spans="1:3" x14ac:dyDescent="0.25">
      <c r="A7" s="435" t="s">
        <v>760</v>
      </c>
      <c r="B7" s="436" t="s">
        <v>948</v>
      </c>
      <c r="C7" s="437">
        <v>1921294</v>
      </c>
    </row>
    <row r="8" spans="1:3" x14ac:dyDescent="0.25">
      <c r="A8" s="438" t="s">
        <v>762</v>
      </c>
      <c r="B8" s="439" t="s">
        <v>949</v>
      </c>
      <c r="C8" s="440">
        <v>43303687</v>
      </c>
    </row>
    <row r="9" spans="1:3" x14ac:dyDescent="0.25">
      <c r="A9" s="441" t="s">
        <v>764</v>
      </c>
      <c r="B9" s="442" t="s">
        <v>950</v>
      </c>
      <c r="C9" s="443">
        <f>C7-C8</f>
        <v>-41382393</v>
      </c>
    </row>
    <row r="10" spans="1:3" x14ac:dyDescent="0.25">
      <c r="A10" s="438" t="s">
        <v>766</v>
      </c>
      <c r="B10" s="439" t="s">
        <v>951</v>
      </c>
      <c r="C10" s="440">
        <v>45147239</v>
      </c>
    </row>
    <row r="11" spans="1:3" x14ac:dyDescent="0.25">
      <c r="A11" s="438" t="s">
        <v>768</v>
      </c>
      <c r="B11" s="439" t="s">
        <v>952</v>
      </c>
      <c r="C11" s="440">
        <v>0</v>
      </c>
    </row>
    <row r="12" spans="1:3" x14ac:dyDescent="0.25">
      <c r="A12" s="441" t="s">
        <v>770</v>
      </c>
      <c r="B12" s="442" t="s">
        <v>953</v>
      </c>
      <c r="C12" s="443">
        <f>C10-C11</f>
        <v>45147239</v>
      </c>
    </row>
    <row r="13" spans="1:3" x14ac:dyDescent="0.25">
      <c r="A13" s="441" t="s">
        <v>772</v>
      </c>
      <c r="B13" s="442" t="s">
        <v>954</v>
      </c>
      <c r="C13" s="443">
        <f>C9+C12</f>
        <v>3764846</v>
      </c>
    </row>
    <row r="14" spans="1:3" x14ac:dyDescent="0.25">
      <c r="A14" s="438" t="s">
        <v>774</v>
      </c>
      <c r="B14" s="439" t="s">
        <v>955</v>
      </c>
      <c r="C14" s="440">
        <v>0</v>
      </c>
    </row>
    <row r="15" spans="1:3" x14ac:dyDescent="0.25">
      <c r="A15" s="438" t="s">
        <v>776</v>
      </c>
      <c r="B15" s="439" t="s">
        <v>956</v>
      </c>
      <c r="C15" s="440">
        <v>0</v>
      </c>
    </row>
    <row r="16" spans="1:3" x14ac:dyDescent="0.25">
      <c r="A16" s="441" t="s">
        <v>778</v>
      </c>
      <c r="B16" s="442" t="s">
        <v>957</v>
      </c>
      <c r="C16" s="443">
        <v>0</v>
      </c>
    </row>
    <row r="17" spans="1:3" x14ac:dyDescent="0.25">
      <c r="A17" s="438" t="s">
        <v>780</v>
      </c>
      <c r="B17" s="439" t="s">
        <v>958</v>
      </c>
      <c r="C17" s="440">
        <v>0</v>
      </c>
    </row>
    <row r="18" spans="1:3" x14ac:dyDescent="0.25">
      <c r="A18" s="438" t="s">
        <v>782</v>
      </c>
      <c r="B18" s="439" t="s">
        <v>959</v>
      </c>
      <c r="C18" s="440">
        <v>0</v>
      </c>
    </row>
    <row r="19" spans="1:3" x14ac:dyDescent="0.25">
      <c r="A19" s="441" t="s">
        <v>784</v>
      </c>
      <c r="B19" s="442" t="s">
        <v>960</v>
      </c>
      <c r="C19" s="443">
        <v>0</v>
      </c>
    </row>
    <row r="20" spans="1:3" x14ac:dyDescent="0.25">
      <c r="A20" s="441" t="s">
        <v>786</v>
      </c>
      <c r="B20" s="442" t="s">
        <v>961</v>
      </c>
      <c r="C20" s="443">
        <v>0</v>
      </c>
    </row>
    <row r="21" spans="1:3" x14ac:dyDescent="0.25">
      <c r="A21" s="441" t="s">
        <v>788</v>
      </c>
      <c r="B21" s="442" t="s">
        <v>962</v>
      </c>
      <c r="C21" s="443">
        <f>C13+C20</f>
        <v>3764846</v>
      </c>
    </row>
    <row r="22" spans="1:3" x14ac:dyDescent="0.25">
      <c r="A22" s="441" t="s">
        <v>790</v>
      </c>
      <c r="B22" s="442" t="s">
        <v>963</v>
      </c>
      <c r="C22" s="443">
        <v>0</v>
      </c>
    </row>
    <row r="23" spans="1:3" x14ac:dyDescent="0.25">
      <c r="A23" s="441" t="s">
        <v>792</v>
      </c>
      <c r="B23" s="442" t="s">
        <v>964</v>
      </c>
      <c r="C23" s="443">
        <f>C13-C22</f>
        <v>3764846</v>
      </c>
    </row>
    <row r="24" spans="1:3" x14ac:dyDescent="0.25">
      <c r="A24" s="441" t="s">
        <v>794</v>
      </c>
      <c r="B24" s="442" t="s">
        <v>965</v>
      </c>
      <c r="C24" s="443">
        <v>0</v>
      </c>
    </row>
    <row r="25" spans="1:3" ht="15.75" thickBot="1" x14ac:dyDescent="0.3">
      <c r="A25" s="444" t="s">
        <v>796</v>
      </c>
      <c r="B25" s="445" t="s">
        <v>966</v>
      </c>
      <c r="C25" s="446">
        <f>C20-C24</f>
        <v>0</v>
      </c>
    </row>
    <row r="26" spans="1:3" ht="20.100000000000001" customHeight="1" x14ac:dyDescent="0.25">
      <c r="A26" s="433"/>
      <c r="B26" s="433"/>
      <c r="C26" s="433"/>
    </row>
    <row r="27" spans="1:3" ht="20.100000000000001" customHeight="1" x14ac:dyDescent="0.25"/>
  </sheetData>
  <mergeCells count="2">
    <mergeCell ref="B2:C2"/>
    <mergeCell ref="A4:C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C4601-5427-4F8E-8FC7-6351C747AA53}">
  <dimension ref="A1:F49"/>
  <sheetViews>
    <sheetView view="pageBreakPreview" zoomScale="60" zoomScaleNormal="100" workbookViewId="0">
      <selection activeCell="B18" sqref="B18"/>
    </sheetView>
  </sheetViews>
  <sheetFormatPr defaultRowHeight="15" x14ac:dyDescent="0.25"/>
  <cols>
    <col min="1" max="1" width="5.7109375" style="331" bestFit="1" customWidth="1"/>
    <col min="2" max="2" width="72.28515625" style="396" customWidth="1"/>
    <col min="3" max="3" width="13.85546875" style="475" customWidth="1"/>
    <col min="4" max="4" width="13.42578125" style="475" customWidth="1"/>
    <col min="5" max="5" width="11.28515625" style="475" customWidth="1"/>
  </cols>
  <sheetData>
    <row r="1" spans="1:6" ht="15.75" x14ac:dyDescent="0.25">
      <c r="A1" s="447" t="s">
        <v>332</v>
      </c>
      <c r="B1" s="447"/>
      <c r="C1" s="447"/>
      <c r="D1" s="447"/>
      <c r="E1" s="447"/>
    </row>
    <row r="2" spans="1:6" x14ac:dyDescent="0.25">
      <c r="A2" s="448"/>
      <c r="B2" s="449"/>
      <c r="C2" s="450"/>
      <c r="D2" s="451" t="s">
        <v>967</v>
      </c>
      <c r="E2" s="452"/>
      <c r="F2" s="453"/>
    </row>
    <row r="3" spans="1:6" x14ac:dyDescent="0.25">
      <c r="A3" s="448"/>
      <c r="B3" s="449"/>
      <c r="C3" s="450"/>
      <c r="D3" s="450"/>
      <c r="E3" s="450"/>
      <c r="F3" s="453"/>
    </row>
    <row r="4" spans="1:6" ht="16.5" thickBot="1" x14ac:dyDescent="0.3">
      <c r="A4" s="397" t="s">
        <v>968</v>
      </c>
      <c r="B4" s="454"/>
      <c r="C4" s="454"/>
      <c r="D4" s="454"/>
      <c r="E4" s="454"/>
      <c r="F4" s="453"/>
    </row>
    <row r="5" spans="1:6" ht="32.25" thickBot="1" x14ac:dyDescent="0.3">
      <c r="A5" s="385" t="s">
        <v>330</v>
      </c>
      <c r="B5" s="385" t="s">
        <v>6</v>
      </c>
      <c r="C5" s="385" t="s">
        <v>588</v>
      </c>
      <c r="D5" s="385" t="s">
        <v>589</v>
      </c>
      <c r="E5" s="385" t="s">
        <v>590</v>
      </c>
      <c r="F5" s="453"/>
    </row>
    <row r="6" spans="1:6" ht="16.5" thickBot="1" x14ac:dyDescent="0.3">
      <c r="A6" s="385">
        <v>1</v>
      </c>
      <c r="B6" s="385">
        <v>2</v>
      </c>
      <c r="C6" s="385">
        <v>3</v>
      </c>
      <c r="D6" s="385">
        <v>4</v>
      </c>
      <c r="E6" s="385">
        <v>5</v>
      </c>
      <c r="F6" s="453"/>
    </row>
    <row r="7" spans="1:6" x14ac:dyDescent="0.25">
      <c r="A7" s="455" t="s">
        <v>760</v>
      </c>
      <c r="B7" s="456" t="s">
        <v>969</v>
      </c>
      <c r="C7" s="457">
        <v>0</v>
      </c>
      <c r="D7" s="457">
        <v>0</v>
      </c>
      <c r="E7" s="457">
        <v>0</v>
      </c>
      <c r="F7" s="453"/>
    </row>
    <row r="8" spans="1:6" x14ac:dyDescent="0.25">
      <c r="A8" s="458" t="s">
        <v>762</v>
      </c>
      <c r="B8" s="459" t="s">
        <v>970</v>
      </c>
      <c r="C8" s="460">
        <v>96669</v>
      </c>
      <c r="D8" s="460">
        <v>0</v>
      </c>
      <c r="E8" s="460">
        <v>14328</v>
      </c>
      <c r="F8" s="453"/>
    </row>
    <row r="9" spans="1:6" x14ac:dyDescent="0.25">
      <c r="A9" s="458" t="s">
        <v>764</v>
      </c>
      <c r="B9" s="459" t="s">
        <v>971</v>
      </c>
      <c r="C9" s="460">
        <v>0</v>
      </c>
      <c r="D9" s="460">
        <v>0</v>
      </c>
      <c r="E9" s="460">
        <v>0</v>
      </c>
      <c r="F9" s="453"/>
    </row>
    <row r="10" spans="1:6" x14ac:dyDescent="0.25">
      <c r="A10" s="409" t="s">
        <v>766</v>
      </c>
      <c r="B10" s="461" t="s">
        <v>972</v>
      </c>
      <c r="C10" s="462">
        <f>SUM(C7:C9)</f>
        <v>96669</v>
      </c>
      <c r="D10" s="462">
        <f t="shared" ref="D10:E10" si="0">SUM(D7:D9)</f>
        <v>0</v>
      </c>
      <c r="E10" s="462">
        <f t="shared" si="0"/>
        <v>14328</v>
      </c>
    </row>
    <row r="11" spans="1:6" x14ac:dyDescent="0.25">
      <c r="A11" s="407" t="s">
        <v>768</v>
      </c>
      <c r="B11" s="391" t="s">
        <v>973</v>
      </c>
      <c r="C11" s="463">
        <v>0</v>
      </c>
      <c r="D11" s="463">
        <v>0</v>
      </c>
      <c r="E11" s="463">
        <v>0</v>
      </c>
    </row>
    <row r="12" spans="1:6" x14ac:dyDescent="0.25">
      <c r="A12" s="407" t="s">
        <v>770</v>
      </c>
      <c r="B12" s="391" t="s">
        <v>974</v>
      </c>
      <c r="C12" s="463">
        <v>0</v>
      </c>
      <c r="D12" s="463">
        <v>0</v>
      </c>
      <c r="E12" s="463">
        <v>0</v>
      </c>
    </row>
    <row r="13" spans="1:6" x14ac:dyDescent="0.25">
      <c r="A13" s="409" t="s">
        <v>772</v>
      </c>
      <c r="B13" s="393" t="s">
        <v>975</v>
      </c>
      <c r="C13" s="462">
        <v>0</v>
      </c>
      <c r="D13" s="462">
        <v>0</v>
      </c>
      <c r="E13" s="462">
        <v>0</v>
      </c>
    </row>
    <row r="14" spans="1:6" x14ac:dyDescent="0.25">
      <c r="A14" s="407" t="s">
        <v>774</v>
      </c>
      <c r="B14" s="391" t="s">
        <v>976</v>
      </c>
      <c r="C14" s="463">
        <v>40277438</v>
      </c>
      <c r="D14" s="463">
        <v>0</v>
      </c>
      <c r="E14" s="463">
        <v>44630022</v>
      </c>
    </row>
    <row r="15" spans="1:6" x14ac:dyDescent="0.25">
      <c r="A15" s="407" t="s">
        <v>776</v>
      </c>
      <c r="B15" s="391" t="s">
        <v>977</v>
      </c>
      <c r="C15" s="463">
        <v>0</v>
      </c>
      <c r="D15" s="463">
        <v>0</v>
      </c>
      <c r="E15" s="463">
        <v>1631609</v>
      </c>
    </row>
    <row r="16" spans="1:6" x14ac:dyDescent="0.25">
      <c r="A16" s="407">
        <v>10</v>
      </c>
      <c r="B16" s="391" t="s">
        <v>978</v>
      </c>
      <c r="C16" s="463">
        <v>0</v>
      </c>
      <c r="D16" s="463">
        <v>0</v>
      </c>
      <c r="E16" s="463">
        <v>0</v>
      </c>
    </row>
    <row r="17" spans="1:5" x14ac:dyDescent="0.25">
      <c r="A17" s="407">
        <v>11</v>
      </c>
      <c r="B17" s="391" t="s">
        <v>979</v>
      </c>
      <c r="C17" s="463">
        <v>3070</v>
      </c>
      <c r="D17" s="463">
        <v>0</v>
      </c>
      <c r="E17" s="463">
        <v>3490</v>
      </c>
    </row>
    <row r="18" spans="1:5" x14ac:dyDescent="0.25">
      <c r="A18" s="409">
        <v>12</v>
      </c>
      <c r="B18" s="393" t="s">
        <v>980</v>
      </c>
      <c r="C18" s="462">
        <f>SUM(C14:C17)</f>
        <v>40280508</v>
      </c>
      <c r="D18" s="462">
        <f t="shared" ref="D18:E18" si="1">SUM(D14:D17)</f>
        <v>0</v>
      </c>
      <c r="E18" s="462">
        <f t="shared" si="1"/>
        <v>46265121</v>
      </c>
    </row>
    <row r="19" spans="1:5" x14ac:dyDescent="0.25">
      <c r="A19" s="407">
        <v>13</v>
      </c>
      <c r="B19" s="391" t="s">
        <v>981</v>
      </c>
      <c r="C19" s="463">
        <v>113845</v>
      </c>
      <c r="D19" s="463">
        <v>0</v>
      </c>
      <c r="E19" s="463">
        <v>136907</v>
      </c>
    </row>
    <row r="20" spans="1:5" x14ac:dyDescent="0.25">
      <c r="A20" s="407">
        <v>14</v>
      </c>
      <c r="B20" s="391" t="s">
        <v>982</v>
      </c>
      <c r="C20" s="463">
        <v>3220042</v>
      </c>
      <c r="D20" s="463">
        <v>0</v>
      </c>
      <c r="E20" s="463">
        <v>2727883</v>
      </c>
    </row>
    <row r="21" spans="1:5" x14ac:dyDescent="0.25">
      <c r="A21" s="407">
        <v>15</v>
      </c>
      <c r="B21" s="391" t="s">
        <v>983</v>
      </c>
      <c r="C21" s="463">
        <v>0</v>
      </c>
      <c r="D21" s="463">
        <v>0</v>
      </c>
      <c r="E21" s="463">
        <v>0</v>
      </c>
    </row>
    <row r="22" spans="1:5" x14ac:dyDescent="0.25">
      <c r="A22" s="407">
        <v>16</v>
      </c>
      <c r="B22" s="391" t="s">
        <v>984</v>
      </c>
      <c r="C22" s="463">
        <v>0</v>
      </c>
      <c r="D22" s="463">
        <v>0</v>
      </c>
      <c r="E22" s="463">
        <v>14327</v>
      </c>
    </row>
    <row r="23" spans="1:5" x14ac:dyDescent="0.25">
      <c r="A23" s="409">
        <v>17</v>
      </c>
      <c r="B23" s="393" t="s">
        <v>985</v>
      </c>
      <c r="C23" s="462">
        <f>SUM(C19:C22)</f>
        <v>3333887</v>
      </c>
      <c r="D23" s="462">
        <f t="shared" ref="D23:E23" si="2">SUM(D19:D22)</f>
        <v>0</v>
      </c>
      <c r="E23" s="462">
        <f t="shared" si="2"/>
        <v>2879117</v>
      </c>
    </row>
    <row r="24" spans="1:5" x14ac:dyDescent="0.25">
      <c r="A24" s="407">
        <v>18</v>
      </c>
      <c r="B24" s="391" t="s">
        <v>986</v>
      </c>
      <c r="C24" s="463">
        <v>26085083</v>
      </c>
      <c r="D24" s="463">
        <v>0</v>
      </c>
      <c r="E24" s="463">
        <v>25985541</v>
      </c>
    </row>
    <row r="25" spans="1:5" x14ac:dyDescent="0.25">
      <c r="A25" s="407">
        <v>19</v>
      </c>
      <c r="B25" s="391" t="s">
        <v>987</v>
      </c>
      <c r="C25" s="463">
        <v>3158485</v>
      </c>
      <c r="D25" s="463">
        <v>0</v>
      </c>
      <c r="E25" s="463">
        <v>7153257</v>
      </c>
    </row>
    <row r="26" spans="1:5" x14ac:dyDescent="0.25">
      <c r="A26" s="407">
        <v>20</v>
      </c>
      <c r="B26" s="391" t="s">
        <v>988</v>
      </c>
      <c r="C26" s="463">
        <v>6618364</v>
      </c>
      <c r="D26" s="463">
        <v>0</v>
      </c>
      <c r="E26" s="463">
        <v>6797929</v>
      </c>
    </row>
    <row r="27" spans="1:5" x14ac:dyDescent="0.25">
      <c r="A27" s="409">
        <v>21</v>
      </c>
      <c r="B27" s="393" t="s">
        <v>989</v>
      </c>
      <c r="C27" s="462">
        <f>SUM(C24:C26)</f>
        <v>35861932</v>
      </c>
      <c r="D27" s="462">
        <f t="shared" ref="D27:E27" si="3">SUM(D24:D26)</f>
        <v>0</v>
      </c>
      <c r="E27" s="462">
        <f t="shared" si="3"/>
        <v>39936727</v>
      </c>
    </row>
    <row r="28" spans="1:5" x14ac:dyDescent="0.25">
      <c r="A28" s="409">
        <v>22</v>
      </c>
      <c r="B28" s="393" t="s">
        <v>990</v>
      </c>
      <c r="C28" s="462">
        <v>0</v>
      </c>
      <c r="D28" s="462">
        <v>0</v>
      </c>
      <c r="E28" s="462">
        <v>0</v>
      </c>
    </row>
    <row r="29" spans="1:5" x14ac:dyDescent="0.25">
      <c r="A29" s="409">
        <v>23</v>
      </c>
      <c r="B29" s="393" t="s">
        <v>991</v>
      </c>
      <c r="C29" s="462">
        <v>1120320</v>
      </c>
      <c r="D29" s="462">
        <v>0</v>
      </c>
      <c r="E29" s="462">
        <v>454355</v>
      </c>
    </row>
    <row r="30" spans="1:5" x14ac:dyDescent="0.25">
      <c r="A30" s="409">
        <v>24</v>
      </c>
      <c r="B30" s="461" t="s">
        <v>992</v>
      </c>
      <c r="C30" s="462">
        <f>C10+C13+C18-C23-C27-C28-C29</f>
        <v>61038</v>
      </c>
      <c r="D30" s="462">
        <f t="shared" ref="D30:E30" si="4">D10+D13+D18-D23-D27-D28-D29</f>
        <v>0</v>
      </c>
      <c r="E30" s="462">
        <f t="shared" si="4"/>
        <v>3009250</v>
      </c>
    </row>
    <row r="31" spans="1:5" x14ac:dyDescent="0.25">
      <c r="A31" s="407">
        <v>25</v>
      </c>
      <c r="B31" s="391" t="s">
        <v>993</v>
      </c>
      <c r="C31" s="463">
        <v>0</v>
      </c>
      <c r="D31" s="463">
        <v>0</v>
      </c>
      <c r="E31" s="463">
        <v>0</v>
      </c>
    </row>
    <row r="32" spans="1:5" x14ac:dyDescent="0.25">
      <c r="A32" s="407">
        <v>26</v>
      </c>
      <c r="B32" s="391" t="s">
        <v>994</v>
      </c>
      <c r="C32" s="463">
        <v>261</v>
      </c>
      <c r="D32" s="463">
        <v>0</v>
      </c>
      <c r="E32" s="463">
        <v>67</v>
      </c>
    </row>
    <row r="33" spans="1:6" x14ac:dyDescent="0.25">
      <c r="A33" s="407">
        <v>27</v>
      </c>
      <c r="B33" s="391" t="s">
        <v>995</v>
      </c>
      <c r="C33" s="463">
        <v>0</v>
      </c>
      <c r="D33" s="463">
        <v>0</v>
      </c>
      <c r="E33" s="463">
        <v>0</v>
      </c>
    </row>
    <row r="34" spans="1:6" x14ac:dyDescent="0.25">
      <c r="A34" s="407">
        <v>28</v>
      </c>
      <c r="B34" s="391" t="s">
        <v>996</v>
      </c>
      <c r="C34" s="463">
        <v>0</v>
      </c>
      <c r="D34" s="463">
        <v>0</v>
      </c>
      <c r="E34" s="463">
        <v>0</v>
      </c>
    </row>
    <row r="35" spans="1:6" x14ac:dyDescent="0.25">
      <c r="A35" s="409">
        <v>29</v>
      </c>
      <c r="B35" s="461" t="s">
        <v>997</v>
      </c>
      <c r="C35" s="462">
        <v>67</v>
      </c>
      <c r="D35" s="462">
        <f t="shared" ref="D35" si="5">SUM(D31:D33)</f>
        <v>0</v>
      </c>
      <c r="E35" s="462">
        <v>3999</v>
      </c>
    </row>
    <row r="36" spans="1:6" x14ac:dyDescent="0.25">
      <c r="A36" s="407">
        <v>30</v>
      </c>
      <c r="B36" s="391" t="s">
        <v>998</v>
      </c>
      <c r="C36" s="463">
        <v>0</v>
      </c>
      <c r="D36" s="463">
        <v>0</v>
      </c>
      <c r="E36" s="463">
        <v>0</v>
      </c>
    </row>
    <row r="37" spans="1:6" x14ac:dyDescent="0.25">
      <c r="A37" s="407">
        <v>31</v>
      </c>
      <c r="B37" s="391" t="s">
        <v>999</v>
      </c>
      <c r="C37" s="463">
        <v>0</v>
      </c>
      <c r="D37" s="463">
        <v>0</v>
      </c>
      <c r="E37" s="463">
        <v>0</v>
      </c>
    </row>
    <row r="38" spans="1:6" x14ac:dyDescent="0.25">
      <c r="A38" s="407">
        <v>32</v>
      </c>
      <c r="B38" s="391" t="s">
        <v>1000</v>
      </c>
      <c r="C38" s="463">
        <v>0</v>
      </c>
      <c r="D38" s="463">
        <v>0</v>
      </c>
      <c r="E38" s="463">
        <v>0</v>
      </c>
    </row>
    <row r="39" spans="1:6" x14ac:dyDescent="0.25">
      <c r="A39" s="407">
        <v>33</v>
      </c>
      <c r="B39" s="391" t="s">
        <v>1001</v>
      </c>
      <c r="C39" s="463">
        <v>0</v>
      </c>
      <c r="D39" s="463">
        <v>0</v>
      </c>
      <c r="E39" s="463">
        <v>0</v>
      </c>
    </row>
    <row r="40" spans="1:6" x14ac:dyDescent="0.25">
      <c r="A40" s="409">
        <v>34</v>
      </c>
      <c r="B40" s="393" t="s">
        <v>1002</v>
      </c>
      <c r="C40" s="462">
        <f>SUM(C36:C38)</f>
        <v>0</v>
      </c>
      <c r="D40" s="462">
        <f t="shared" ref="D40:E40" si="6">SUM(D36:D38)</f>
        <v>0</v>
      </c>
      <c r="E40" s="462">
        <f t="shared" si="6"/>
        <v>0</v>
      </c>
    </row>
    <row r="41" spans="1:6" x14ac:dyDescent="0.25">
      <c r="A41" s="409">
        <v>35</v>
      </c>
      <c r="B41" s="393" t="s">
        <v>1003</v>
      </c>
      <c r="C41" s="462">
        <f>C35-C40</f>
        <v>67</v>
      </c>
      <c r="D41" s="462">
        <f t="shared" ref="D41:E41" si="7">D35-D40</f>
        <v>0</v>
      </c>
      <c r="E41" s="462">
        <f t="shared" si="7"/>
        <v>3999</v>
      </c>
    </row>
    <row r="42" spans="1:6" ht="15.75" thickBot="1" x14ac:dyDescent="0.3">
      <c r="A42" s="410">
        <v>36</v>
      </c>
      <c r="B42" s="394" t="s">
        <v>1004</v>
      </c>
      <c r="C42" s="464">
        <f>C30:D30+C41:D41</f>
        <v>61105</v>
      </c>
      <c r="D42" s="464">
        <f>D30:E30+D41:E41</f>
        <v>0</v>
      </c>
      <c r="E42" s="464">
        <f>E30:F30+E41:F41</f>
        <v>3013249</v>
      </c>
      <c r="F42" s="465"/>
    </row>
    <row r="43" spans="1:6" ht="20.100000000000001" customHeight="1" x14ac:dyDescent="0.25">
      <c r="A43" s="466"/>
      <c r="B43" s="467"/>
      <c r="C43" s="468"/>
      <c r="D43" s="468"/>
      <c r="E43" s="468"/>
    </row>
    <row r="44" spans="1:6" ht="20.100000000000001" customHeight="1" x14ac:dyDescent="0.25">
      <c r="A44" s="466"/>
      <c r="B44" s="467"/>
      <c r="C44" s="468"/>
      <c r="D44" s="468"/>
      <c r="E44" s="468"/>
    </row>
    <row r="45" spans="1:6" ht="20.100000000000001" customHeight="1" x14ac:dyDescent="0.25">
      <c r="A45" s="469"/>
      <c r="B45" s="470"/>
      <c r="C45" s="471"/>
      <c r="D45" s="471"/>
      <c r="E45" s="471"/>
    </row>
    <row r="46" spans="1:6" ht="20.100000000000001" customHeight="1" x14ac:dyDescent="0.25">
      <c r="A46" s="469"/>
      <c r="B46" s="470"/>
      <c r="C46" s="471"/>
      <c r="D46" s="471"/>
      <c r="E46" s="471"/>
    </row>
    <row r="47" spans="1:6" ht="20.100000000000001" customHeight="1" x14ac:dyDescent="0.25">
      <c r="A47" s="472"/>
      <c r="B47" s="473"/>
      <c r="C47" s="474"/>
      <c r="D47" s="474"/>
      <c r="E47" s="474"/>
    </row>
    <row r="48" spans="1:6" ht="20.100000000000001" customHeight="1" x14ac:dyDescent="0.25">
      <c r="A48" s="472"/>
      <c r="B48" s="473"/>
      <c r="C48" s="474"/>
      <c r="D48" s="474"/>
      <c r="E48" s="474"/>
    </row>
    <row r="49" ht="20.100000000000001" customHeight="1" x14ac:dyDescent="0.25"/>
  </sheetData>
  <mergeCells count="3">
    <mergeCell ref="A1:E1"/>
    <mergeCell ref="D2:E2"/>
    <mergeCell ref="A4:E4"/>
  </mergeCells>
  <pageMargins left="0.7" right="0.7" top="0.75" bottom="0.75" header="0.3" footer="0.3"/>
  <pageSetup paperSize="9"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5AE8F-DD81-4657-AF55-9FC69D48DE9E}">
  <dimension ref="A1:K27"/>
  <sheetViews>
    <sheetView tabSelected="1" view="pageBreakPreview" zoomScale="60" zoomScaleNormal="100" workbookViewId="0">
      <selection activeCell="G34" sqref="G34"/>
    </sheetView>
  </sheetViews>
  <sheetFormatPr defaultColWidth="9.140625" defaultRowHeight="12.75" x14ac:dyDescent="0.2"/>
  <cols>
    <col min="1" max="1" width="9.140625" style="479"/>
    <col min="2" max="2" width="52.85546875" style="479" bestFit="1" customWidth="1"/>
    <col min="3" max="3" width="11.7109375" style="479" customWidth="1"/>
    <col min="4" max="4" width="13" style="479" bestFit="1" customWidth="1"/>
    <col min="5" max="5" width="13.85546875" style="479" customWidth="1"/>
    <col min="6" max="6" width="11.85546875" style="479" customWidth="1"/>
    <col min="7" max="7" width="13" style="479" bestFit="1" customWidth="1"/>
    <col min="8" max="8" width="15.5703125" style="479" customWidth="1"/>
    <col min="9" max="9" width="13.7109375" style="479" customWidth="1"/>
    <col min="10" max="10" width="13.5703125" style="479" customWidth="1"/>
    <col min="11" max="11" width="17.28515625" style="479" customWidth="1"/>
    <col min="12" max="237" width="9.140625" style="479"/>
    <col min="238" max="238" width="9.28515625" style="479" bestFit="1" customWidth="1"/>
    <col min="239" max="239" width="9.140625" style="479"/>
    <col min="240" max="240" width="24.42578125" style="479" customWidth="1"/>
    <col min="241" max="241" width="11.42578125" style="479" customWidth="1"/>
    <col min="242" max="242" width="11" style="479" customWidth="1"/>
    <col min="243" max="243" width="12.85546875" style="479" customWidth="1"/>
    <col min="244" max="244" width="11.85546875" style="479" customWidth="1"/>
    <col min="245" max="245" width="12.28515625" style="479" customWidth="1"/>
    <col min="246" max="248" width="9.140625" style="479"/>
    <col min="249" max="250" width="11.7109375" style="479" bestFit="1" customWidth="1"/>
    <col min="251" max="252" width="9.28515625" style="479" bestFit="1" customWidth="1"/>
    <col min="253" max="253" width="11.28515625" style="479" bestFit="1" customWidth="1"/>
    <col min="254" max="254" width="11.42578125" style="479" customWidth="1"/>
    <col min="255" max="256" width="9.7109375" style="479" bestFit="1" customWidth="1"/>
    <col min="257" max="257" width="11.5703125" style="479" customWidth="1"/>
    <col min="258" max="258" width="11.7109375" style="479" bestFit="1" customWidth="1"/>
    <col min="259" max="259" width="11.85546875" style="479" customWidth="1"/>
    <col min="260" max="260" width="9.28515625" style="479" bestFit="1" customWidth="1"/>
    <col min="261" max="261" width="9.140625" style="479"/>
    <col min="262" max="262" width="12.5703125" style="479" customWidth="1"/>
    <col min="263" max="263" width="12.7109375" style="479" customWidth="1"/>
    <col min="264" max="265" width="9.7109375" style="479" bestFit="1" customWidth="1"/>
    <col min="266" max="266" width="11.7109375" style="479" customWidth="1"/>
    <col min="267" max="267" width="11.5703125" style="479" customWidth="1"/>
    <col min="268" max="493" width="9.140625" style="479"/>
    <col min="494" max="494" width="9.28515625" style="479" bestFit="1" customWidth="1"/>
    <col min="495" max="495" width="9.140625" style="479"/>
    <col min="496" max="496" width="24.42578125" style="479" customWidth="1"/>
    <col min="497" max="497" width="11.42578125" style="479" customWidth="1"/>
    <col min="498" max="498" width="11" style="479" customWidth="1"/>
    <col min="499" max="499" width="12.85546875" style="479" customWidth="1"/>
    <col min="500" max="500" width="11.85546875" style="479" customWidth="1"/>
    <col min="501" max="501" width="12.28515625" style="479" customWidth="1"/>
    <col min="502" max="504" width="9.140625" style="479"/>
    <col min="505" max="506" width="11.7109375" style="479" bestFit="1" customWidth="1"/>
    <col min="507" max="508" width="9.28515625" style="479" bestFit="1" customWidth="1"/>
    <col min="509" max="509" width="11.28515625" style="479" bestFit="1" customWidth="1"/>
    <col min="510" max="510" width="11.42578125" style="479" customWidth="1"/>
    <col min="511" max="512" width="9.7109375" style="479" bestFit="1" customWidth="1"/>
    <col min="513" max="513" width="11.5703125" style="479" customWidth="1"/>
    <col min="514" max="514" width="11.7109375" style="479" bestFit="1" customWidth="1"/>
    <col min="515" max="515" width="11.85546875" style="479" customWidth="1"/>
    <col min="516" max="516" width="9.28515625" style="479" bestFit="1" customWidth="1"/>
    <col min="517" max="517" width="9.140625" style="479"/>
    <col min="518" max="518" width="12.5703125" style="479" customWidth="1"/>
    <col min="519" max="519" width="12.7109375" style="479" customWidth="1"/>
    <col min="520" max="521" width="9.7109375" style="479" bestFit="1" customWidth="1"/>
    <col min="522" max="522" width="11.7109375" style="479" customWidth="1"/>
    <col min="523" max="523" width="11.5703125" style="479" customWidth="1"/>
    <col min="524" max="749" width="9.140625" style="479"/>
    <col min="750" max="750" width="9.28515625" style="479" bestFit="1" customWidth="1"/>
    <col min="751" max="751" width="9.140625" style="479"/>
    <col min="752" max="752" width="24.42578125" style="479" customWidth="1"/>
    <col min="753" max="753" width="11.42578125" style="479" customWidth="1"/>
    <col min="754" max="754" width="11" style="479" customWidth="1"/>
    <col min="755" max="755" width="12.85546875" style="479" customWidth="1"/>
    <col min="756" max="756" width="11.85546875" style="479" customWidth="1"/>
    <col min="757" max="757" width="12.28515625" style="479" customWidth="1"/>
    <col min="758" max="760" width="9.140625" style="479"/>
    <col min="761" max="762" width="11.7109375" style="479" bestFit="1" customWidth="1"/>
    <col min="763" max="764" width="9.28515625" style="479" bestFit="1" customWidth="1"/>
    <col min="765" max="765" width="11.28515625" style="479" bestFit="1" customWidth="1"/>
    <col min="766" max="766" width="11.42578125" style="479" customWidth="1"/>
    <col min="767" max="768" width="9.7109375" style="479" bestFit="1" customWidth="1"/>
    <col min="769" max="769" width="11.5703125" style="479" customWidth="1"/>
    <col min="770" max="770" width="11.7109375" style="479" bestFit="1" customWidth="1"/>
    <col min="771" max="771" width="11.85546875" style="479" customWidth="1"/>
    <col min="772" max="772" width="9.28515625" style="479" bestFit="1" customWidth="1"/>
    <col min="773" max="773" width="9.140625" style="479"/>
    <col min="774" max="774" width="12.5703125" style="479" customWidth="1"/>
    <col min="775" max="775" width="12.7109375" style="479" customWidth="1"/>
    <col min="776" max="777" width="9.7109375" style="479" bestFit="1" customWidth="1"/>
    <col min="778" max="778" width="11.7109375" style="479" customWidth="1"/>
    <col min="779" max="779" width="11.5703125" style="479" customWidth="1"/>
    <col min="780" max="1005" width="9.140625" style="479"/>
    <col min="1006" max="1006" width="9.28515625" style="479" bestFit="1" customWidth="1"/>
    <col min="1007" max="1007" width="9.140625" style="479"/>
    <col min="1008" max="1008" width="24.42578125" style="479" customWidth="1"/>
    <col min="1009" max="1009" width="11.42578125" style="479" customWidth="1"/>
    <col min="1010" max="1010" width="11" style="479" customWidth="1"/>
    <col min="1011" max="1011" width="12.85546875" style="479" customWidth="1"/>
    <col min="1012" max="1012" width="11.85546875" style="479" customWidth="1"/>
    <col min="1013" max="1013" width="12.28515625" style="479" customWidth="1"/>
    <col min="1014" max="1016" width="9.140625" style="479"/>
    <col min="1017" max="1018" width="11.7109375" style="479" bestFit="1" customWidth="1"/>
    <col min="1019" max="1020" width="9.28515625" style="479" bestFit="1" customWidth="1"/>
    <col min="1021" max="1021" width="11.28515625" style="479" bestFit="1" customWidth="1"/>
    <col min="1022" max="1022" width="11.42578125" style="479" customWidth="1"/>
    <col min="1023" max="1024" width="9.7109375" style="479" bestFit="1" customWidth="1"/>
    <col min="1025" max="1025" width="11.5703125" style="479" customWidth="1"/>
    <col min="1026" max="1026" width="11.7109375" style="479" bestFit="1" customWidth="1"/>
    <col min="1027" max="1027" width="11.85546875" style="479" customWidth="1"/>
    <col min="1028" max="1028" width="9.28515625" style="479" bestFit="1" customWidth="1"/>
    <col min="1029" max="1029" width="9.140625" style="479"/>
    <col min="1030" max="1030" width="12.5703125" style="479" customWidth="1"/>
    <col min="1031" max="1031" width="12.7109375" style="479" customWidth="1"/>
    <col min="1032" max="1033" width="9.7109375" style="479" bestFit="1" customWidth="1"/>
    <col min="1034" max="1034" width="11.7109375" style="479" customWidth="1"/>
    <col min="1035" max="1035" width="11.5703125" style="479" customWidth="1"/>
    <col min="1036" max="1261" width="9.140625" style="479"/>
    <col min="1262" max="1262" width="9.28515625" style="479" bestFit="1" customWidth="1"/>
    <col min="1263" max="1263" width="9.140625" style="479"/>
    <col min="1264" max="1264" width="24.42578125" style="479" customWidth="1"/>
    <col min="1265" max="1265" width="11.42578125" style="479" customWidth="1"/>
    <col min="1266" max="1266" width="11" style="479" customWidth="1"/>
    <col min="1267" max="1267" width="12.85546875" style="479" customWidth="1"/>
    <col min="1268" max="1268" width="11.85546875" style="479" customWidth="1"/>
    <col min="1269" max="1269" width="12.28515625" style="479" customWidth="1"/>
    <col min="1270" max="1272" width="9.140625" style="479"/>
    <col min="1273" max="1274" width="11.7109375" style="479" bestFit="1" customWidth="1"/>
    <col min="1275" max="1276" width="9.28515625" style="479" bestFit="1" customWidth="1"/>
    <col min="1277" max="1277" width="11.28515625" style="479" bestFit="1" customWidth="1"/>
    <col min="1278" max="1278" width="11.42578125" style="479" customWidth="1"/>
    <col min="1279" max="1280" width="9.7109375" style="479" bestFit="1" customWidth="1"/>
    <col min="1281" max="1281" width="11.5703125" style="479" customWidth="1"/>
    <col min="1282" max="1282" width="11.7109375" style="479" bestFit="1" customWidth="1"/>
    <col min="1283" max="1283" width="11.85546875" style="479" customWidth="1"/>
    <col min="1284" max="1284" width="9.28515625" style="479" bestFit="1" customWidth="1"/>
    <col min="1285" max="1285" width="9.140625" style="479"/>
    <col min="1286" max="1286" width="12.5703125" style="479" customWidth="1"/>
    <col min="1287" max="1287" width="12.7109375" style="479" customWidth="1"/>
    <col min="1288" max="1289" width="9.7109375" style="479" bestFit="1" customWidth="1"/>
    <col min="1290" max="1290" width="11.7109375" style="479" customWidth="1"/>
    <col min="1291" max="1291" width="11.5703125" style="479" customWidth="1"/>
    <col min="1292" max="1517" width="9.140625" style="479"/>
    <col min="1518" max="1518" width="9.28515625" style="479" bestFit="1" customWidth="1"/>
    <col min="1519" max="1519" width="9.140625" style="479"/>
    <col min="1520" max="1520" width="24.42578125" style="479" customWidth="1"/>
    <col min="1521" max="1521" width="11.42578125" style="479" customWidth="1"/>
    <col min="1522" max="1522" width="11" style="479" customWidth="1"/>
    <col min="1523" max="1523" width="12.85546875" style="479" customWidth="1"/>
    <col min="1524" max="1524" width="11.85546875" style="479" customWidth="1"/>
    <col min="1525" max="1525" width="12.28515625" style="479" customWidth="1"/>
    <col min="1526" max="1528" width="9.140625" style="479"/>
    <col min="1529" max="1530" width="11.7109375" style="479" bestFit="1" customWidth="1"/>
    <col min="1531" max="1532" width="9.28515625" style="479" bestFit="1" customWidth="1"/>
    <col min="1533" max="1533" width="11.28515625" style="479" bestFit="1" customWidth="1"/>
    <col min="1534" max="1534" width="11.42578125" style="479" customWidth="1"/>
    <col min="1535" max="1536" width="9.7109375" style="479" bestFit="1" customWidth="1"/>
    <col min="1537" max="1537" width="11.5703125" style="479" customWidth="1"/>
    <col min="1538" max="1538" width="11.7109375" style="479" bestFit="1" customWidth="1"/>
    <col min="1539" max="1539" width="11.85546875" style="479" customWidth="1"/>
    <col min="1540" max="1540" width="9.28515625" style="479" bestFit="1" customWidth="1"/>
    <col min="1541" max="1541" width="9.140625" style="479"/>
    <col min="1542" max="1542" width="12.5703125" style="479" customWidth="1"/>
    <col min="1543" max="1543" width="12.7109375" style="479" customWidth="1"/>
    <col min="1544" max="1545" width="9.7109375" style="479" bestFit="1" customWidth="1"/>
    <col min="1546" max="1546" width="11.7109375" style="479" customWidth="1"/>
    <col min="1547" max="1547" width="11.5703125" style="479" customWidth="1"/>
    <col min="1548" max="1773" width="9.140625" style="479"/>
    <col min="1774" max="1774" width="9.28515625" style="479" bestFit="1" customWidth="1"/>
    <col min="1775" max="1775" width="9.140625" style="479"/>
    <col min="1776" max="1776" width="24.42578125" style="479" customWidth="1"/>
    <col min="1777" max="1777" width="11.42578125" style="479" customWidth="1"/>
    <col min="1778" max="1778" width="11" style="479" customWidth="1"/>
    <col min="1779" max="1779" width="12.85546875" style="479" customWidth="1"/>
    <col min="1780" max="1780" width="11.85546875" style="479" customWidth="1"/>
    <col min="1781" max="1781" width="12.28515625" style="479" customWidth="1"/>
    <col min="1782" max="1784" width="9.140625" style="479"/>
    <col min="1785" max="1786" width="11.7109375" style="479" bestFit="1" customWidth="1"/>
    <col min="1787" max="1788" width="9.28515625" style="479" bestFit="1" customWidth="1"/>
    <col min="1789" max="1789" width="11.28515625" style="479" bestFit="1" customWidth="1"/>
    <col min="1790" max="1790" width="11.42578125" style="479" customWidth="1"/>
    <col min="1791" max="1792" width="9.7109375" style="479" bestFit="1" customWidth="1"/>
    <col min="1793" max="1793" width="11.5703125" style="479" customWidth="1"/>
    <col min="1794" max="1794" width="11.7109375" style="479" bestFit="1" customWidth="1"/>
    <col min="1795" max="1795" width="11.85546875" style="479" customWidth="1"/>
    <col min="1796" max="1796" width="9.28515625" style="479" bestFit="1" customWidth="1"/>
    <col min="1797" max="1797" width="9.140625" style="479"/>
    <col min="1798" max="1798" width="12.5703125" style="479" customWidth="1"/>
    <col min="1799" max="1799" width="12.7109375" style="479" customWidth="1"/>
    <col min="1800" max="1801" width="9.7109375" style="479" bestFit="1" customWidth="1"/>
    <col min="1802" max="1802" width="11.7109375" style="479" customWidth="1"/>
    <col min="1803" max="1803" width="11.5703125" style="479" customWidth="1"/>
    <col min="1804" max="2029" width="9.140625" style="479"/>
    <col min="2030" max="2030" width="9.28515625" style="479" bestFit="1" customWidth="1"/>
    <col min="2031" max="2031" width="9.140625" style="479"/>
    <col min="2032" max="2032" width="24.42578125" style="479" customWidth="1"/>
    <col min="2033" max="2033" width="11.42578125" style="479" customWidth="1"/>
    <col min="2034" max="2034" width="11" style="479" customWidth="1"/>
    <col min="2035" max="2035" width="12.85546875" style="479" customWidth="1"/>
    <col min="2036" max="2036" width="11.85546875" style="479" customWidth="1"/>
    <col min="2037" max="2037" width="12.28515625" style="479" customWidth="1"/>
    <col min="2038" max="2040" width="9.140625" style="479"/>
    <col min="2041" max="2042" width="11.7109375" style="479" bestFit="1" customWidth="1"/>
    <col min="2043" max="2044" width="9.28515625" style="479" bestFit="1" customWidth="1"/>
    <col min="2045" max="2045" width="11.28515625" style="479" bestFit="1" customWidth="1"/>
    <col min="2046" max="2046" width="11.42578125" style="479" customWidth="1"/>
    <col min="2047" max="2048" width="9.7109375" style="479" bestFit="1" customWidth="1"/>
    <col min="2049" max="2049" width="11.5703125" style="479" customWidth="1"/>
    <col min="2050" max="2050" width="11.7109375" style="479" bestFit="1" customWidth="1"/>
    <col min="2051" max="2051" width="11.85546875" style="479" customWidth="1"/>
    <col min="2052" max="2052" width="9.28515625" style="479" bestFit="1" customWidth="1"/>
    <col min="2053" max="2053" width="9.140625" style="479"/>
    <col min="2054" max="2054" width="12.5703125" style="479" customWidth="1"/>
    <col min="2055" max="2055" width="12.7109375" style="479" customWidth="1"/>
    <col min="2056" max="2057" width="9.7109375" style="479" bestFit="1" customWidth="1"/>
    <col min="2058" max="2058" width="11.7109375" style="479" customWidth="1"/>
    <col min="2059" max="2059" width="11.5703125" style="479" customWidth="1"/>
    <col min="2060" max="2285" width="9.140625" style="479"/>
    <col min="2286" max="2286" width="9.28515625" style="479" bestFit="1" customWidth="1"/>
    <col min="2287" max="2287" width="9.140625" style="479"/>
    <col min="2288" max="2288" width="24.42578125" style="479" customWidth="1"/>
    <col min="2289" max="2289" width="11.42578125" style="479" customWidth="1"/>
    <col min="2290" max="2290" width="11" style="479" customWidth="1"/>
    <col min="2291" max="2291" width="12.85546875" style="479" customWidth="1"/>
    <col min="2292" max="2292" width="11.85546875" style="479" customWidth="1"/>
    <col min="2293" max="2293" width="12.28515625" style="479" customWidth="1"/>
    <col min="2294" max="2296" width="9.140625" style="479"/>
    <col min="2297" max="2298" width="11.7109375" style="479" bestFit="1" customWidth="1"/>
    <col min="2299" max="2300" width="9.28515625" style="479" bestFit="1" customWidth="1"/>
    <col min="2301" max="2301" width="11.28515625" style="479" bestFit="1" customWidth="1"/>
    <col min="2302" max="2302" width="11.42578125" style="479" customWidth="1"/>
    <col min="2303" max="2304" width="9.7109375" style="479" bestFit="1" customWidth="1"/>
    <col min="2305" max="2305" width="11.5703125" style="479" customWidth="1"/>
    <col min="2306" max="2306" width="11.7109375" style="479" bestFit="1" customWidth="1"/>
    <col min="2307" max="2307" width="11.85546875" style="479" customWidth="1"/>
    <col min="2308" max="2308" width="9.28515625" style="479" bestFit="1" customWidth="1"/>
    <col min="2309" max="2309" width="9.140625" style="479"/>
    <col min="2310" max="2310" width="12.5703125" style="479" customWidth="1"/>
    <col min="2311" max="2311" width="12.7109375" style="479" customWidth="1"/>
    <col min="2312" max="2313" width="9.7109375" style="479" bestFit="1" customWidth="1"/>
    <col min="2314" max="2314" width="11.7109375" style="479" customWidth="1"/>
    <col min="2315" max="2315" width="11.5703125" style="479" customWidth="1"/>
    <col min="2316" max="2541" width="9.140625" style="479"/>
    <col min="2542" max="2542" width="9.28515625" style="479" bestFit="1" customWidth="1"/>
    <col min="2543" max="2543" width="9.140625" style="479"/>
    <col min="2544" max="2544" width="24.42578125" style="479" customWidth="1"/>
    <col min="2545" max="2545" width="11.42578125" style="479" customWidth="1"/>
    <col min="2546" max="2546" width="11" style="479" customWidth="1"/>
    <col min="2547" max="2547" width="12.85546875" style="479" customWidth="1"/>
    <col min="2548" max="2548" width="11.85546875" style="479" customWidth="1"/>
    <col min="2549" max="2549" width="12.28515625" style="479" customWidth="1"/>
    <col min="2550" max="2552" width="9.140625" style="479"/>
    <col min="2553" max="2554" width="11.7109375" style="479" bestFit="1" customWidth="1"/>
    <col min="2555" max="2556" width="9.28515625" style="479" bestFit="1" customWidth="1"/>
    <col min="2557" max="2557" width="11.28515625" style="479" bestFit="1" customWidth="1"/>
    <col min="2558" max="2558" width="11.42578125" style="479" customWidth="1"/>
    <col min="2559" max="2560" width="9.7109375" style="479" bestFit="1" customWidth="1"/>
    <col min="2561" max="2561" width="11.5703125" style="479" customWidth="1"/>
    <col min="2562" max="2562" width="11.7109375" style="479" bestFit="1" customWidth="1"/>
    <col min="2563" max="2563" width="11.85546875" style="479" customWidth="1"/>
    <col min="2564" max="2564" width="9.28515625" style="479" bestFit="1" customWidth="1"/>
    <col min="2565" max="2565" width="9.140625" style="479"/>
    <col min="2566" max="2566" width="12.5703125" style="479" customWidth="1"/>
    <col min="2567" max="2567" width="12.7109375" style="479" customWidth="1"/>
    <col min="2568" max="2569" width="9.7109375" style="479" bestFit="1" customWidth="1"/>
    <col min="2570" max="2570" width="11.7109375" style="479" customWidth="1"/>
    <col min="2571" max="2571" width="11.5703125" style="479" customWidth="1"/>
    <col min="2572" max="2797" width="9.140625" style="479"/>
    <col min="2798" max="2798" width="9.28515625" style="479" bestFit="1" customWidth="1"/>
    <col min="2799" max="2799" width="9.140625" style="479"/>
    <col min="2800" max="2800" width="24.42578125" style="479" customWidth="1"/>
    <col min="2801" max="2801" width="11.42578125" style="479" customWidth="1"/>
    <col min="2802" max="2802" width="11" style="479" customWidth="1"/>
    <col min="2803" max="2803" width="12.85546875" style="479" customWidth="1"/>
    <col min="2804" max="2804" width="11.85546875" style="479" customWidth="1"/>
    <col min="2805" max="2805" width="12.28515625" style="479" customWidth="1"/>
    <col min="2806" max="2808" width="9.140625" style="479"/>
    <col min="2809" max="2810" width="11.7109375" style="479" bestFit="1" customWidth="1"/>
    <col min="2811" max="2812" width="9.28515625" style="479" bestFit="1" customWidth="1"/>
    <col min="2813" max="2813" width="11.28515625" style="479" bestFit="1" customWidth="1"/>
    <col min="2814" max="2814" width="11.42578125" style="479" customWidth="1"/>
    <col min="2815" max="2816" width="9.7109375" style="479" bestFit="1" customWidth="1"/>
    <col min="2817" max="2817" width="11.5703125" style="479" customWidth="1"/>
    <col min="2818" max="2818" width="11.7109375" style="479" bestFit="1" customWidth="1"/>
    <col min="2819" max="2819" width="11.85546875" style="479" customWidth="1"/>
    <col min="2820" max="2820" width="9.28515625" style="479" bestFit="1" customWidth="1"/>
    <col min="2821" max="2821" width="9.140625" style="479"/>
    <col min="2822" max="2822" width="12.5703125" style="479" customWidth="1"/>
    <col min="2823" max="2823" width="12.7109375" style="479" customWidth="1"/>
    <col min="2824" max="2825" width="9.7109375" style="479" bestFit="1" customWidth="1"/>
    <col min="2826" max="2826" width="11.7109375" style="479" customWidth="1"/>
    <col min="2827" max="2827" width="11.5703125" style="479" customWidth="1"/>
    <col min="2828" max="3053" width="9.140625" style="479"/>
    <col min="3054" max="3054" width="9.28515625" style="479" bestFit="1" customWidth="1"/>
    <col min="3055" max="3055" width="9.140625" style="479"/>
    <col min="3056" max="3056" width="24.42578125" style="479" customWidth="1"/>
    <col min="3057" max="3057" width="11.42578125" style="479" customWidth="1"/>
    <col min="3058" max="3058" width="11" style="479" customWidth="1"/>
    <col min="3059" max="3059" width="12.85546875" style="479" customWidth="1"/>
    <col min="3060" max="3060" width="11.85546875" style="479" customWidth="1"/>
    <col min="3061" max="3061" width="12.28515625" style="479" customWidth="1"/>
    <col min="3062" max="3064" width="9.140625" style="479"/>
    <col min="3065" max="3066" width="11.7109375" style="479" bestFit="1" customWidth="1"/>
    <col min="3067" max="3068" width="9.28515625" style="479" bestFit="1" customWidth="1"/>
    <col min="3069" max="3069" width="11.28515625" style="479" bestFit="1" customWidth="1"/>
    <col min="3070" max="3070" width="11.42578125" style="479" customWidth="1"/>
    <col min="3071" max="3072" width="9.7109375" style="479" bestFit="1" customWidth="1"/>
    <col min="3073" max="3073" width="11.5703125" style="479" customWidth="1"/>
    <col min="3074" max="3074" width="11.7109375" style="479" bestFit="1" customWidth="1"/>
    <col min="3075" max="3075" width="11.85546875" style="479" customWidth="1"/>
    <col min="3076" max="3076" width="9.28515625" style="479" bestFit="1" customWidth="1"/>
    <col min="3077" max="3077" width="9.140625" style="479"/>
    <col min="3078" max="3078" width="12.5703125" style="479" customWidth="1"/>
    <col min="3079" max="3079" width="12.7109375" style="479" customWidth="1"/>
    <col min="3080" max="3081" width="9.7109375" style="479" bestFit="1" customWidth="1"/>
    <col min="3082" max="3082" width="11.7109375" style="479" customWidth="1"/>
    <col min="3083" max="3083" width="11.5703125" style="479" customWidth="1"/>
    <col min="3084" max="3309" width="9.140625" style="479"/>
    <col min="3310" max="3310" width="9.28515625" style="479" bestFit="1" customWidth="1"/>
    <col min="3311" max="3311" width="9.140625" style="479"/>
    <col min="3312" max="3312" width="24.42578125" style="479" customWidth="1"/>
    <col min="3313" max="3313" width="11.42578125" style="479" customWidth="1"/>
    <col min="3314" max="3314" width="11" style="479" customWidth="1"/>
    <col min="3315" max="3315" width="12.85546875" style="479" customWidth="1"/>
    <col min="3316" max="3316" width="11.85546875" style="479" customWidth="1"/>
    <col min="3317" max="3317" width="12.28515625" style="479" customWidth="1"/>
    <col min="3318" max="3320" width="9.140625" style="479"/>
    <col min="3321" max="3322" width="11.7109375" style="479" bestFit="1" customWidth="1"/>
    <col min="3323" max="3324" width="9.28515625" style="479" bestFit="1" customWidth="1"/>
    <col min="3325" max="3325" width="11.28515625" style="479" bestFit="1" customWidth="1"/>
    <col min="3326" max="3326" width="11.42578125" style="479" customWidth="1"/>
    <col min="3327" max="3328" width="9.7109375" style="479" bestFit="1" customWidth="1"/>
    <col min="3329" max="3329" width="11.5703125" style="479" customWidth="1"/>
    <col min="3330" max="3330" width="11.7109375" style="479" bestFit="1" customWidth="1"/>
    <col min="3331" max="3331" width="11.85546875" style="479" customWidth="1"/>
    <col min="3332" max="3332" width="9.28515625" style="479" bestFit="1" customWidth="1"/>
    <col min="3333" max="3333" width="9.140625" style="479"/>
    <col min="3334" max="3334" width="12.5703125" style="479" customWidth="1"/>
    <col min="3335" max="3335" width="12.7109375" style="479" customWidth="1"/>
    <col min="3336" max="3337" width="9.7109375" style="479" bestFit="1" customWidth="1"/>
    <col min="3338" max="3338" width="11.7109375" style="479" customWidth="1"/>
    <col min="3339" max="3339" width="11.5703125" style="479" customWidth="1"/>
    <col min="3340" max="3565" width="9.140625" style="479"/>
    <col min="3566" max="3566" width="9.28515625" style="479" bestFit="1" customWidth="1"/>
    <col min="3567" max="3567" width="9.140625" style="479"/>
    <col min="3568" max="3568" width="24.42578125" style="479" customWidth="1"/>
    <col min="3569" max="3569" width="11.42578125" style="479" customWidth="1"/>
    <col min="3570" max="3570" width="11" style="479" customWidth="1"/>
    <col min="3571" max="3571" width="12.85546875" style="479" customWidth="1"/>
    <col min="3572" max="3572" width="11.85546875" style="479" customWidth="1"/>
    <col min="3573" max="3573" width="12.28515625" style="479" customWidth="1"/>
    <col min="3574" max="3576" width="9.140625" style="479"/>
    <col min="3577" max="3578" width="11.7109375" style="479" bestFit="1" customWidth="1"/>
    <col min="3579" max="3580" width="9.28515625" style="479" bestFit="1" customWidth="1"/>
    <col min="3581" max="3581" width="11.28515625" style="479" bestFit="1" customWidth="1"/>
    <col min="3582" max="3582" width="11.42578125" style="479" customWidth="1"/>
    <col min="3583" max="3584" width="9.7109375" style="479" bestFit="1" customWidth="1"/>
    <col min="3585" max="3585" width="11.5703125" style="479" customWidth="1"/>
    <col min="3586" max="3586" width="11.7109375" style="479" bestFit="1" customWidth="1"/>
    <col min="3587" max="3587" width="11.85546875" style="479" customWidth="1"/>
    <col min="3588" max="3588" width="9.28515625" style="479" bestFit="1" customWidth="1"/>
    <col min="3589" max="3589" width="9.140625" style="479"/>
    <col min="3590" max="3590" width="12.5703125" style="479" customWidth="1"/>
    <col min="3591" max="3591" width="12.7109375" style="479" customWidth="1"/>
    <col min="3592" max="3593" width="9.7109375" style="479" bestFit="1" customWidth="1"/>
    <col min="3594" max="3594" width="11.7109375" style="479" customWidth="1"/>
    <col min="3595" max="3595" width="11.5703125" style="479" customWidth="1"/>
    <col min="3596" max="3821" width="9.140625" style="479"/>
    <col min="3822" max="3822" width="9.28515625" style="479" bestFit="1" customWidth="1"/>
    <col min="3823" max="3823" width="9.140625" style="479"/>
    <col min="3824" max="3824" width="24.42578125" style="479" customWidth="1"/>
    <col min="3825" max="3825" width="11.42578125" style="479" customWidth="1"/>
    <col min="3826" max="3826" width="11" style="479" customWidth="1"/>
    <col min="3827" max="3827" width="12.85546875" style="479" customWidth="1"/>
    <col min="3828" max="3828" width="11.85546875" style="479" customWidth="1"/>
    <col min="3829" max="3829" width="12.28515625" style="479" customWidth="1"/>
    <col min="3830" max="3832" width="9.140625" style="479"/>
    <col min="3833" max="3834" width="11.7109375" style="479" bestFit="1" customWidth="1"/>
    <col min="3835" max="3836" width="9.28515625" style="479" bestFit="1" customWidth="1"/>
    <col min="3837" max="3837" width="11.28515625" style="479" bestFit="1" customWidth="1"/>
    <col min="3838" max="3838" width="11.42578125" style="479" customWidth="1"/>
    <col min="3839" max="3840" width="9.7109375" style="479" bestFit="1" customWidth="1"/>
    <col min="3841" max="3841" width="11.5703125" style="479" customWidth="1"/>
    <col min="3842" max="3842" width="11.7109375" style="479" bestFit="1" customWidth="1"/>
    <col min="3843" max="3843" width="11.85546875" style="479" customWidth="1"/>
    <col min="3844" max="3844" width="9.28515625" style="479" bestFit="1" customWidth="1"/>
    <col min="3845" max="3845" width="9.140625" style="479"/>
    <col min="3846" max="3846" width="12.5703125" style="479" customWidth="1"/>
    <col min="3847" max="3847" width="12.7109375" style="479" customWidth="1"/>
    <col min="3848" max="3849" width="9.7109375" style="479" bestFit="1" customWidth="1"/>
    <col min="3850" max="3850" width="11.7109375" style="479" customWidth="1"/>
    <col min="3851" max="3851" width="11.5703125" style="479" customWidth="1"/>
    <col min="3852" max="4077" width="9.140625" style="479"/>
    <col min="4078" max="4078" width="9.28515625" style="479" bestFit="1" customWidth="1"/>
    <col min="4079" max="4079" width="9.140625" style="479"/>
    <col min="4080" max="4080" width="24.42578125" style="479" customWidth="1"/>
    <col min="4081" max="4081" width="11.42578125" style="479" customWidth="1"/>
    <col min="4082" max="4082" width="11" style="479" customWidth="1"/>
    <col min="4083" max="4083" width="12.85546875" style="479" customWidth="1"/>
    <col min="4084" max="4084" width="11.85546875" style="479" customWidth="1"/>
    <col min="4085" max="4085" width="12.28515625" style="479" customWidth="1"/>
    <col min="4086" max="4088" width="9.140625" style="479"/>
    <col min="4089" max="4090" width="11.7109375" style="479" bestFit="1" customWidth="1"/>
    <col min="4091" max="4092" width="9.28515625" style="479" bestFit="1" customWidth="1"/>
    <col min="4093" max="4093" width="11.28515625" style="479" bestFit="1" customWidth="1"/>
    <col min="4094" max="4094" width="11.42578125" style="479" customWidth="1"/>
    <col min="4095" max="4096" width="9.7109375" style="479" bestFit="1" customWidth="1"/>
    <col min="4097" max="4097" width="11.5703125" style="479" customWidth="1"/>
    <col min="4098" max="4098" width="11.7109375" style="479" bestFit="1" customWidth="1"/>
    <col min="4099" max="4099" width="11.85546875" style="479" customWidth="1"/>
    <col min="4100" max="4100" width="9.28515625" style="479" bestFit="1" customWidth="1"/>
    <col min="4101" max="4101" width="9.140625" style="479"/>
    <col min="4102" max="4102" width="12.5703125" style="479" customWidth="1"/>
    <col min="4103" max="4103" width="12.7109375" style="479" customWidth="1"/>
    <col min="4104" max="4105" width="9.7109375" style="479" bestFit="1" customWidth="1"/>
    <col min="4106" max="4106" width="11.7109375" style="479" customWidth="1"/>
    <col min="4107" max="4107" width="11.5703125" style="479" customWidth="1"/>
    <col min="4108" max="4333" width="9.140625" style="479"/>
    <col min="4334" max="4334" width="9.28515625" style="479" bestFit="1" customWidth="1"/>
    <col min="4335" max="4335" width="9.140625" style="479"/>
    <col min="4336" max="4336" width="24.42578125" style="479" customWidth="1"/>
    <col min="4337" max="4337" width="11.42578125" style="479" customWidth="1"/>
    <col min="4338" max="4338" width="11" style="479" customWidth="1"/>
    <col min="4339" max="4339" width="12.85546875" style="479" customWidth="1"/>
    <col min="4340" max="4340" width="11.85546875" style="479" customWidth="1"/>
    <col min="4341" max="4341" width="12.28515625" style="479" customWidth="1"/>
    <col min="4342" max="4344" width="9.140625" style="479"/>
    <col min="4345" max="4346" width="11.7109375" style="479" bestFit="1" customWidth="1"/>
    <col min="4347" max="4348" width="9.28515625" style="479" bestFit="1" customWidth="1"/>
    <col min="4349" max="4349" width="11.28515625" style="479" bestFit="1" customWidth="1"/>
    <col min="4350" max="4350" width="11.42578125" style="479" customWidth="1"/>
    <col min="4351" max="4352" width="9.7109375" style="479" bestFit="1" customWidth="1"/>
    <col min="4353" max="4353" width="11.5703125" style="479" customWidth="1"/>
    <col min="4354" max="4354" width="11.7109375" style="479" bestFit="1" customWidth="1"/>
    <col min="4355" max="4355" width="11.85546875" style="479" customWidth="1"/>
    <col min="4356" max="4356" width="9.28515625" style="479" bestFit="1" customWidth="1"/>
    <col min="4357" max="4357" width="9.140625" style="479"/>
    <col min="4358" max="4358" width="12.5703125" style="479" customWidth="1"/>
    <col min="4359" max="4359" width="12.7109375" style="479" customWidth="1"/>
    <col min="4360" max="4361" width="9.7109375" style="479" bestFit="1" customWidth="1"/>
    <col min="4362" max="4362" width="11.7109375" style="479" customWidth="1"/>
    <col min="4363" max="4363" width="11.5703125" style="479" customWidth="1"/>
    <col min="4364" max="4589" width="9.140625" style="479"/>
    <col min="4590" max="4590" width="9.28515625" style="479" bestFit="1" customWidth="1"/>
    <col min="4591" max="4591" width="9.140625" style="479"/>
    <col min="4592" max="4592" width="24.42578125" style="479" customWidth="1"/>
    <col min="4593" max="4593" width="11.42578125" style="479" customWidth="1"/>
    <col min="4594" max="4594" width="11" style="479" customWidth="1"/>
    <col min="4595" max="4595" width="12.85546875" style="479" customWidth="1"/>
    <col min="4596" max="4596" width="11.85546875" style="479" customWidth="1"/>
    <col min="4597" max="4597" width="12.28515625" style="479" customWidth="1"/>
    <col min="4598" max="4600" width="9.140625" style="479"/>
    <col min="4601" max="4602" width="11.7109375" style="479" bestFit="1" customWidth="1"/>
    <col min="4603" max="4604" width="9.28515625" style="479" bestFit="1" customWidth="1"/>
    <col min="4605" max="4605" width="11.28515625" style="479" bestFit="1" customWidth="1"/>
    <col min="4606" max="4606" width="11.42578125" style="479" customWidth="1"/>
    <col min="4607" max="4608" width="9.7109375" style="479" bestFit="1" customWidth="1"/>
    <col min="4609" max="4609" width="11.5703125" style="479" customWidth="1"/>
    <col min="4610" max="4610" width="11.7109375" style="479" bestFit="1" customWidth="1"/>
    <col min="4611" max="4611" width="11.85546875" style="479" customWidth="1"/>
    <col min="4612" max="4612" width="9.28515625" style="479" bestFit="1" customWidth="1"/>
    <col min="4613" max="4613" width="9.140625" style="479"/>
    <col min="4614" max="4614" width="12.5703125" style="479" customWidth="1"/>
    <col min="4615" max="4615" width="12.7109375" style="479" customWidth="1"/>
    <col min="4616" max="4617" width="9.7109375" style="479" bestFit="1" customWidth="1"/>
    <col min="4618" max="4618" width="11.7109375" style="479" customWidth="1"/>
    <col min="4619" max="4619" width="11.5703125" style="479" customWidth="1"/>
    <col min="4620" max="4845" width="9.140625" style="479"/>
    <col min="4846" max="4846" width="9.28515625" style="479" bestFit="1" customWidth="1"/>
    <col min="4847" max="4847" width="9.140625" style="479"/>
    <col min="4848" max="4848" width="24.42578125" style="479" customWidth="1"/>
    <col min="4849" max="4849" width="11.42578125" style="479" customWidth="1"/>
    <col min="4850" max="4850" width="11" style="479" customWidth="1"/>
    <col min="4851" max="4851" width="12.85546875" style="479" customWidth="1"/>
    <col min="4852" max="4852" width="11.85546875" style="479" customWidth="1"/>
    <col min="4853" max="4853" width="12.28515625" style="479" customWidth="1"/>
    <col min="4854" max="4856" width="9.140625" style="479"/>
    <col min="4857" max="4858" width="11.7109375" style="479" bestFit="1" customWidth="1"/>
    <col min="4859" max="4860" width="9.28515625" style="479" bestFit="1" customWidth="1"/>
    <col min="4861" max="4861" width="11.28515625" style="479" bestFit="1" customWidth="1"/>
    <col min="4862" max="4862" width="11.42578125" style="479" customWidth="1"/>
    <col min="4863" max="4864" width="9.7109375" style="479" bestFit="1" customWidth="1"/>
    <col min="4865" max="4865" width="11.5703125" style="479" customWidth="1"/>
    <col min="4866" max="4866" width="11.7109375" style="479" bestFit="1" customWidth="1"/>
    <col min="4867" max="4867" width="11.85546875" style="479" customWidth="1"/>
    <col min="4868" max="4868" width="9.28515625" style="479" bestFit="1" customWidth="1"/>
    <col min="4869" max="4869" width="9.140625" style="479"/>
    <col min="4870" max="4870" width="12.5703125" style="479" customWidth="1"/>
    <col min="4871" max="4871" width="12.7109375" style="479" customWidth="1"/>
    <col min="4872" max="4873" width="9.7109375" style="479" bestFit="1" customWidth="1"/>
    <col min="4874" max="4874" width="11.7109375" style="479" customWidth="1"/>
    <col min="4875" max="4875" width="11.5703125" style="479" customWidth="1"/>
    <col min="4876" max="5101" width="9.140625" style="479"/>
    <col min="5102" max="5102" width="9.28515625" style="479" bestFit="1" customWidth="1"/>
    <col min="5103" max="5103" width="9.140625" style="479"/>
    <col min="5104" max="5104" width="24.42578125" style="479" customWidth="1"/>
    <col min="5105" max="5105" width="11.42578125" style="479" customWidth="1"/>
    <col min="5106" max="5106" width="11" style="479" customWidth="1"/>
    <col min="5107" max="5107" width="12.85546875" style="479" customWidth="1"/>
    <col min="5108" max="5108" width="11.85546875" style="479" customWidth="1"/>
    <col min="5109" max="5109" width="12.28515625" style="479" customWidth="1"/>
    <col min="5110" max="5112" width="9.140625" style="479"/>
    <col min="5113" max="5114" width="11.7109375" style="479" bestFit="1" customWidth="1"/>
    <col min="5115" max="5116" width="9.28515625" style="479" bestFit="1" customWidth="1"/>
    <col min="5117" max="5117" width="11.28515625" style="479" bestFit="1" customWidth="1"/>
    <col min="5118" max="5118" width="11.42578125" style="479" customWidth="1"/>
    <col min="5119" max="5120" width="9.7109375" style="479" bestFit="1" customWidth="1"/>
    <col min="5121" max="5121" width="11.5703125" style="479" customWidth="1"/>
    <col min="5122" max="5122" width="11.7109375" style="479" bestFit="1" customWidth="1"/>
    <col min="5123" max="5123" width="11.85546875" style="479" customWidth="1"/>
    <col min="5124" max="5124" width="9.28515625" style="479" bestFit="1" customWidth="1"/>
    <col min="5125" max="5125" width="9.140625" style="479"/>
    <col min="5126" max="5126" width="12.5703125" style="479" customWidth="1"/>
    <col min="5127" max="5127" width="12.7109375" style="479" customWidth="1"/>
    <col min="5128" max="5129" width="9.7109375" style="479" bestFit="1" customWidth="1"/>
    <col min="5130" max="5130" width="11.7109375" style="479" customWidth="1"/>
    <col min="5131" max="5131" width="11.5703125" style="479" customWidth="1"/>
    <col min="5132" max="5357" width="9.140625" style="479"/>
    <col min="5358" max="5358" width="9.28515625" style="479" bestFit="1" customWidth="1"/>
    <col min="5359" max="5359" width="9.140625" style="479"/>
    <col min="5360" max="5360" width="24.42578125" style="479" customWidth="1"/>
    <col min="5361" max="5361" width="11.42578125" style="479" customWidth="1"/>
    <col min="5362" max="5362" width="11" style="479" customWidth="1"/>
    <col min="5363" max="5363" width="12.85546875" style="479" customWidth="1"/>
    <col min="5364" max="5364" width="11.85546875" style="479" customWidth="1"/>
    <col min="5365" max="5365" width="12.28515625" style="479" customWidth="1"/>
    <col min="5366" max="5368" width="9.140625" style="479"/>
    <col min="5369" max="5370" width="11.7109375" style="479" bestFit="1" customWidth="1"/>
    <col min="5371" max="5372" width="9.28515625" style="479" bestFit="1" customWidth="1"/>
    <col min="5373" max="5373" width="11.28515625" style="479" bestFit="1" customWidth="1"/>
    <col min="5374" max="5374" width="11.42578125" style="479" customWidth="1"/>
    <col min="5375" max="5376" width="9.7109375" style="479" bestFit="1" customWidth="1"/>
    <col min="5377" max="5377" width="11.5703125" style="479" customWidth="1"/>
    <col min="5378" max="5378" width="11.7109375" style="479" bestFit="1" customWidth="1"/>
    <col min="5379" max="5379" width="11.85546875" style="479" customWidth="1"/>
    <col min="5380" max="5380" width="9.28515625" style="479" bestFit="1" customWidth="1"/>
    <col min="5381" max="5381" width="9.140625" style="479"/>
    <col min="5382" max="5382" width="12.5703125" style="479" customWidth="1"/>
    <col min="5383" max="5383" width="12.7109375" style="479" customWidth="1"/>
    <col min="5384" max="5385" width="9.7109375" style="479" bestFit="1" customWidth="1"/>
    <col min="5386" max="5386" width="11.7109375" style="479" customWidth="1"/>
    <col min="5387" max="5387" width="11.5703125" style="479" customWidth="1"/>
    <col min="5388" max="5613" width="9.140625" style="479"/>
    <col min="5614" max="5614" width="9.28515625" style="479" bestFit="1" customWidth="1"/>
    <col min="5615" max="5615" width="9.140625" style="479"/>
    <col min="5616" max="5616" width="24.42578125" style="479" customWidth="1"/>
    <col min="5617" max="5617" width="11.42578125" style="479" customWidth="1"/>
    <col min="5618" max="5618" width="11" style="479" customWidth="1"/>
    <col min="5619" max="5619" width="12.85546875" style="479" customWidth="1"/>
    <col min="5620" max="5620" width="11.85546875" style="479" customWidth="1"/>
    <col min="5621" max="5621" width="12.28515625" style="479" customWidth="1"/>
    <col min="5622" max="5624" width="9.140625" style="479"/>
    <col min="5625" max="5626" width="11.7109375" style="479" bestFit="1" customWidth="1"/>
    <col min="5627" max="5628" width="9.28515625" style="479" bestFit="1" customWidth="1"/>
    <col min="5629" max="5629" width="11.28515625" style="479" bestFit="1" customWidth="1"/>
    <col min="5630" max="5630" width="11.42578125" style="479" customWidth="1"/>
    <col min="5631" max="5632" width="9.7109375" style="479" bestFit="1" customWidth="1"/>
    <col min="5633" max="5633" width="11.5703125" style="479" customWidth="1"/>
    <col min="5634" max="5634" width="11.7109375" style="479" bestFit="1" customWidth="1"/>
    <col min="5635" max="5635" width="11.85546875" style="479" customWidth="1"/>
    <col min="5636" max="5636" width="9.28515625" style="479" bestFit="1" customWidth="1"/>
    <col min="5637" max="5637" width="9.140625" style="479"/>
    <col min="5638" max="5638" width="12.5703125" style="479" customWidth="1"/>
    <col min="5639" max="5639" width="12.7109375" style="479" customWidth="1"/>
    <col min="5640" max="5641" width="9.7109375" style="479" bestFit="1" customWidth="1"/>
    <col min="5642" max="5642" width="11.7109375" style="479" customWidth="1"/>
    <col min="5643" max="5643" width="11.5703125" style="479" customWidth="1"/>
    <col min="5644" max="5869" width="9.140625" style="479"/>
    <col min="5870" max="5870" width="9.28515625" style="479" bestFit="1" customWidth="1"/>
    <col min="5871" max="5871" width="9.140625" style="479"/>
    <col min="5872" max="5872" width="24.42578125" style="479" customWidth="1"/>
    <col min="5873" max="5873" width="11.42578125" style="479" customWidth="1"/>
    <col min="5874" max="5874" width="11" style="479" customWidth="1"/>
    <col min="5875" max="5875" width="12.85546875" style="479" customWidth="1"/>
    <col min="5876" max="5876" width="11.85546875" style="479" customWidth="1"/>
    <col min="5877" max="5877" width="12.28515625" style="479" customWidth="1"/>
    <col min="5878" max="5880" width="9.140625" style="479"/>
    <col min="5881" max="5882" width="11.7109375" style="479" bestFit="1" customWidth="1"/>
    <col min="5883" max="5884" width="9.28515625" style="479" bestFit="1" customWidth="1"/>
    <col min="5885" max="5885" width="11.28515625" style="479" bestFit="1" customWidth="1"/>
    <col min="5886" max="5886" width="11.42578125" style="479" customWidth="1"/>
    <col min="5887" max="5888" width="9.7109375" style="479" bestFit="1" customWidth="1"/>
    <col min="5889" max="5889" width="11.5703125" style="479" customWidth="1"/>
    <col min="5890" max="5890" width="11.7109375" style="479" bestFit="1" customWidth="1"/>
    <col min="5891" max="5891" width="11.85546875" style="479" customWidth="1"/>
    <col min="5892" max="5892" width="9.28515625" style="479" bestFit="1" customWidth="1"/>
    <col min="5893" max="5893" width="9.140625" style="479"/>
    <col min="5894" max="5894" width="12.5703125" style="479" customWidth="1"/>
    <col min="5895" max="5895" width="12.7109375" style="479" customWidth="1"/>
    <col min="5896" max="5897" width="9.7109375" style="479" bestFit="1" customWidth="1"/>
    <col min="5898" max="5898" width="11.7109375" style="479" customWidth="1"/>
    <col min="5899" max="5899" width="11.5703125" style="479" customWidth="1"/>
    <col min="5900" max="6125" width="9.140625" style="479"/>
    <col min="6126" max="6126" width="9.28515625" style="479" bestFit="1" customWidth="1"/>
    <col min="6127" max="6127" width="9.140625" style="479"/>
    <col min="6128" max="6128" width="24.42578125" style="479" customWidth="1"/>
    <col min="6129" max="6129" width="11.42578125" style="479" customWidth="1"/>
    <col min="6130" max="6130" width="11" style="479" customWidth="1"/>
    <col min="6131" max="6131" width="12.85546875" style="479" customWidth="1"/>
    <col min="6132" max="6132" width="11.85546875" style="479" customWidth="1"/>
    <col min="6133" max="6133" width="12.28515625" style="479" customWidth="1"/>
    <col min="6134" max="6136" width="9.140625" style="479"/>
    <col min="6137" max="6138" width="11.7109375" style="479" bestFit="1" customWidth="1"/>
    <col min="6139" max="6140" width="9.28515625" style="479" bestFit="1" customWidth="1"/>
    <col min="6141" max="6141" width="11.28515625" style="479" bestFit="1" customWidth="1"/>
    <col min="6142" max="6142" width="11.42578125" style="479" customWidth="1"/>
    <col min="6143" max="6144" width="9.7109375" style="479" bestFit="1" customWidth="1"/>
    <col min="6145" max="6145" width="11.5703125" style="479" customWidth="1"/>
    <col min="6146" max="6146" width="11.7109375" style="479" bestFit="1" customWidth="1"/>
    <col min="6147" max="6147" width="11.85546875" style="479" customWidth="1"/>
    <col min="6148" max="6148" width="9.28515625" style="479" bestFit="1" customWidth="1"/>
    <col min="6149" max="6149" width="9.140625" style="479"/>
    <col min="6150" max="6150" width="12.5703125" style="479" customWidth="1"/>
    <col min="6151" max="6151" width="12.7109375" style="479" customWidth="1"/>
    <col min="6152" max="6153" width="9.7109375" style="479" bestFit="1" customWidth="1"/>
    <col min="6154" max="6154" width="11.7109375" style="479" customWidth="1"/>
    <col min="6155" max="6155" width="11.5703125" style="479" customWidth="1"/>
    <col min="6156" max="6381" width="9.140625" style="479"/>
    <col min="6382" max="6382" width="9.28515625" style="479" bestFit="1" customWidth="1"/>
    <col min="6383" max="6383" width="9.140625" style="479"/>
    <col min="6384" max="6384" width="24.42578125" style="479" customWidth="1"/>
    <col min="6385" max="6385" width="11.42578125" style="479" customWidth="1"/>
    <col min="6386" max="6386" width="11" style="479" customWidth="1"/>
    <col min="6387" max="6387" width="12.85546875" style="479" customWidth="1"/>
    <col min="6388" max="6388" width="11.85546875" style="479" customWidth="1"/>
    <col min="6389" max="6389" width="12.28515625" style="479" customWidth="1"/>
    <col min="6390" max="6392" width="9.140625" style="479"/>
    <col min="6393" max="6394" width="11.7109375" style="479" bestFit="1" customWidth="1"/>
    <col min="6395" max="6396" width="9.28515625" style="479" bestFit="1" customWidth="1"/>
    <col min="6397" max="6397" width="11.28515625" style="479" bestFit="1" customWidth="1"/>
    <col min="6398" max="6398" width="11.42578125" style="479" customWidth="1"/>
    <col min="6399" max="6400" width="9.7109375" style="479" bestFit="1" customWidth="1"/>
    <col min="6401" max="6401" width="11.5703125" style="479" customWidth="1"/>
    <col min="6402" max="6402" width="11.7109375" style="479" bestFit="1" customWidth="1"/>
    <col min="6403" max="6403" width="11.85546875" style="479" customWidth="1"/>
    <col min="6404" max="6404" width="9.28515625" style="479" bestFit="1" customWidth="1"/>
    <col min="6405" max="6405" width="9.140625" style="479"/>
    <col min="6406" max="6406" width="12.5703125" style="479" customWidth="1"/>
    <col min="6407" max="6407" width="12.7109375" style="479" customWidth="1"/>
    <col min="6408" max="6409" width="9.7109375" style="479" bestFit="1" customWidth="1"/>
    <col min="6410" max="6410" width="11.7109375" style="479" customWidth="1"/>
    <col min="6411" max="6411" width="11.5703125" style="479" customWidth="1"/>
    <col min="6412" max="6637" width="9.140625" style="479"/>
    <col min="6638" max="6638" width="9.28515625" style="479" bestFit="1" customWidth="1"/>
    <col min="6639" max="6639" width="9.140625" style="479"/>
    <col min="6640" max="6640" width="24.42578125" style="479" customWidth="1"/>
    <col min="6641" max="6641" width="11.42578125" style="479" customWidth="1"/>
    <col min="6642" max="6642" width="11" style="479" customWidth="1"/>
    <col min="6643" max="6643" width="12.85546875" style="479" customWidth="1"/>
    <col min="6644" max="6644" width="11.85546875" style="479" customWidth="1"/>
    <col min="6645" max="6645" width="12.28515625" style="479" customWidth="1"/>
    <col min="6646" max="6648" width="9.140625" style="479"/>
    <col min="6649" max="6650" width="11.7109375" style="479" bestFit="1" customWidth="1"/>
    <col min="6651" max="6652" width="9.28515625" style="479" bestFit="1" customWidth="1"/>
    <col min="6653" max="6653" width="11.28515625" style="479" bestFit="1" customWidth="1"/>
    <col min="6654" max="6654" width="11.42578125" style="479" customWidth="1"/>
    <col min="6655" max="6656" width="9.7109375" style="479" bestFit="1" customWidth="1"/>
    <col min="6657" max="6657" width="11.5703125" style="479" customWidth="1"/>
    <col min="6658" max="6658" width="11.7109375" style="479" bestFit="1" customWidth="1"/>
    <col min="6659" max="6659" width="11.85546875" style="479" customWidth="1"/>
    <col min="6660" max="6660" width="9.28515625" style="479" bestFit="1" customWidth="1"/>
    <col min="6661" max="6661" width="9.140625" style="479"/>
    <col min="6662" max="6662" width="12.5703125" style="479" customWidth="1"/>
    <col min="6663" max="6663" width="12.7109375" style="479" customWidth="1"/>
    <col min="6664" max="6665" width="9.7109375" style="479" bestFit="1" customWidth="1"/>
    <col min="6666" max="6666" width="11.7109375" style="479" customWidth="1"/>
    <col min="6667" max="6667" width="11.5703125" style="479" customWidth="1"/>
    <col min="6668" max="6893" width="9.140625" style="479"/>
    <col min="6894" max="6894" width="9.28515625" style="479" bestFit="1" customWidth="1"/>
    <col min="6895" max="6895" width="9.140625" style="479"/>
    <col min="6896" max="6896" width="24.42578125" style="479" customWidth="1"/>
    <col min="6897" max="6897" width="11.42578125" style="479" customWidth="1"/>
    <col min="6898" max="6898" width="11" style="479" customWidth="1"/>
    <col min="6899" max="6899" width="12.85546875" style="479" customWidth="1"/>
    <col min="6900" max="6900" width="11.85546875" style="479" customWidth="1"/>
    <col min="6901" max="6901" width="12.28515625" style="479" customWidth="1"/>
    <col min="6902" max="6904" width="9.140625" style="479"/>
    <col min="6905" max="6906" width="11.7109375" style="479" bestFit="1" customWidth="1"/>
    <col min="6907" max="6908" width="9.28515625" style="479" bestFit="1" customWidth="1"/>
    <col min="6909" max="6909" width="11.28515625" style="479" bestFit="1" customWidth="1"/>
    <col min="6910" max="6910" width="11.42578125" style="479" customWidth="1"/>
    <col min="6911" max="6912" width="9.7109375" style="479" bestFit="1" customWidth="1"/>
    <col min="6913" max="6913" width="11.5703125" style="479" customWidth="1"/>
    <col min="6914" max="6914" width="11.7109375" style="479" bestFit="1" customWidth="1"/>
    <col min="6915" max="6915" width="11.85546875" style="479" customWidth="1"/>
    <col min="6916" max="6916" width="9.28515625" style="479" bestFit="1" customWidth="1"/>
    <col min="6917" max="6917" width="9.140625" style="479"/>
    <col min="6918" max="6918" width="12.5703125" style="479" customWidth="1"/>
    <col min="6919" max="6919" width="12.7109375" style="479" customWidth="1"/>
    <col min="6920" max="6921" width="9.7109375" style="479" bestFit="1" customWidth="1"/>
    <col min="6922" max="6922" width="11.7109375" style="479" customWidth="1"/>
    <col min="6923" max="6923" width="11.5703125" style="479" customWidth="1"/>
    <col min="6924" max="7149" width="9.140625" style="479"/>
    <col min="7150" max="7150" width="9.28515625" style="479" bestFit="1" customWidth="1"/>
    <col min="7151" max="7151" width="9.140625" style="479"/>
    <col min="7152" max="7152" width="24.42578125" style="479" customWidth="1"/>
    <col min="7153" max="7153" width="11.42578125" style="479" customWidth="1"/>
    <col min="7154" max="7154" width="11" style="479" customWidth="1"/>
    <col min="7155" max="7155" width="12.85546875" style="479" customWidth="1"/>
    <col min="7156" max="7156" width="11.85546875" style="479" customWidth="1"/>
    <col min="7157" max="7157" width="12.28515625" style="479" customWidth="1"/>
    <col min="7158" max="7160" width="9.140625" style="479"/>
    <col min="7161" max="7162" width="11.7109375" style="479" bestFit="1" customWidth="1"/>
    <col min="7163" max="7164" width="9.28515625" style="479" bestFit="1" customWidth="1"/>
    <col min="7165" max="7165" width="11.28515625" style="479" bestFit="1" customWidth="1"/>
    <col min="7166" max="7166" width="11.42578125" style="479" customWidth="1"/>
    <col min="7167" max="7168" width="9.7109375" style="479" bestFit="1" customWidth="1"/>
    <col min="7169" max="7169" width="11.5703125" style="479" customWidth="1"/>
    <col min="7170" max="7170" width="11.7109375" style="479" bestFit="1" customWidth="1"/>
    <col min="7171" max="7171" width="11.85546875" style="479" customWidth="1"/>
    <col min="7172" max="7172" width="9.28515625" style="479" bestFit="1" customWidth="1"/>
    <col min="7173" max="7173" width="9.140625" style="479"/>
    <col min="7174" max="7174" width="12.5703125" style="479" customWidth="1"/>
    <col min="7175" max="7175" width="12.7109375" style="479" customWidth="1"/>
    <col min="7176" max="7177" width="9.7109375" style="479" bestFit="1" customWidth="1"/>
    <col min="7178" max="7178" width="11.7109375" style="479" customWidth="1"/>
    <col min="7179" max="7179" width="11.5703125" style="479" customWidth="1"/>
    <col min="7180" max="7405" width="9.140625" style="479"/>
    <col min="7406" max="7406" width="9.28515625" style="479" bestFit="1" customWidth="1"/>
    <col min="7407" max="7407" width="9.140625" style="479"/>
    <col min="7408" max="7408" width="24.42578125" style="479" customWidth="1"/>
    <col min="7409" max="7409" width="11.42578125" style="479" customWidth="1"/>
    <col min="7410" max="7410" width="11" style="479" customWidth="1"/>
    <col min="7411" max="7411" width="12.85546875" style="479" customWidth="1"/>
    <col min="7412" max="7412" width="11.85546875" style="479" customWidth="1"/>
    <col min="7413" max="7413" width="12.28515625" style="479" customWidth="1"/>
    <col min="7414" max="7416" width="9.140625" style="479"/>
    <col min="7417" max="7418" width="11.7109375" style="479" bestFit="1" customWidth="1"/>
    <col min="7419" max="7420" width="9.28515625" style="479" bestFit="1" customWidth="1"/>
    <col min="7421" max="7421" width="11.28515625" style="479" bestFit="1" customWidth="1"/>
    <col min="7422" max="7422" width="11.42578125" style="479" customWidth="1"/>
    <col min="7423" max="7424" width="9.7109375" style="479" bestFit="1" customWidth="1"/>
    <col min="7425" max="7425" width="11.5703125" style="479" customWidth="1"/>
    <col min="7426" max="7426" width="11.7109375" style="479" bestFit="1" customWidth="1"/>
    <col min="7427" max="7427" width="11.85546875" style="479" customWidth="1"/>
    <col min="7428" max="7428" width="9.28515625" style="479" bestFit="1" customWidth="1"/>
    <col min="7429" max="7429" width="9.140625" style="479"/>
    <col min="7430" max="7430" width="12.5703125" style="479" customWidth="1"/>
    <col min="7431" max="7431" width="12.7109375" style="479" customWidth="1"/>
    <col min="7432" max="7433" width="9.7109375" style="479" bestFit="1" customWidth="1"/>
    <col min="7434" max="7434" width="11.7109375" style="479" customWidth="1"/>
    <col min="7435" max="7435" width="11.5703125" style="479" customWidth="1"/>
    <col min="7436" max="7661" width="9.140625" style="479"/>
    <col min="7662" max="7662" width="9.28515625" style="479" bestFit="1" customWidth="1"/>
    <col min="7663" max="7663" width="9.140625" style="479"/>
    <col min="7664" max="7664" width="24.42578125" style="479" customWidth="1"/>
    <col min="7665" max="7665" width="11.42578125" style="479" customWidth="1"/>
    <col min="7666" max="7666" width="11" style="479" customWidth="1"/>
    <col min="7667" max="7667" width="12.85546875" style="479" customWidth="1"/>
    <col min="7668" max="7668" width="11.85546875" style="479" customWidth="1"/>
    <col min="7669" max="7669" width="12.28515625" style="479" customWidth="1"/>
    <col min="7670" max="7672" width="9.140625" style="479"/>
    <col min="7673" max="7674" width="11.7109375" style="479" bestFit="1" customWidth="1"/>
    <col min="7675" max="7676" width="9.28515625" style="479" bestFit="1" customWidth="1"/>
    <col min="7677" max="7677" width="11.28515625" style="479" bestFit="1" customWidth="1"/>
    <col min="7678" max="7678" width="11.42578125" style="479" customWidth="1"/>
    <col min="7679" max="7680" width="9.7109375" style="479" bestFit="1" customWidth="1"/>
    <col min="7681" max="7681" width="11.5703125" style="479" customWidth="1"/>
    <col min="7682" max="7682" width="11.7109375" style="479" bestFit="1" customWidth="1"/>
    <col min="7683" max="7683" width="11.85546875" style="479" customWidth="1"/>
    <col min="7684" max="7684" width="9.28515625" style="479" bestFit="1" customWidth="1"/>
    <col min="7685" max="7685" width="9.140625" style="479"/>
    <col min="7686" max="7686" width="12.5703125" style="479" customWidth="1"/>
    <col min="7687" max="7687" width="12.7109375" style="479" customWidth="1"/>
    <col min="7688" max="7689" width="9.7109375" style="479" bestFit="1" customWidth="1"/>
    <col min="7690" max="7690" width="11.7109375" style="479" customWidth="1"/>
    <col min="7691" max="7691" width="11.5703125" style="479" customWidth="1"/>
    <col min="7692" max="7917" width="9.140625" style="479"/>
    <col min="7918" max="7918" width="9.28515625" style="479" bestFit="1" customWidth="1"/>
    <col min="7919" max="7919" width="9.140625" style="479"/>
    <col min="7920" max="7920" width="24.42578125" style="479" customWidth="1"/>
    <col min="7921" max="7921" width="11.42578125" style="479" customWidth="1"/>
    <col min="7922" max="7922" width="11" style="479" customWidth="1"/>
    <col min="7923" max="7923" width="12.85546875" style="479" customWidth="1"/>
    <col min="7924" max="7924" width="11.85546875" style="479" customWidth="1"/>
    <col min="7925" max="7925" width="12.28515625" style="479" customWidth="1"/>
    <col min="7926" max="7928" width="9.140625" style="479"/>
    <col min="7929" max="7930" width="11.7109375" style="479" bestFit="1" customWidth="1"/>
    <col min="7931" max="7932" width="9.28515625" style="479" bestFit="1" customWidth="1"/>
    <col min="7933" max="7933" width="11.28515625" style="479" bestFit="1" customWidth="1"/>
    <col min="7934" max="7934" width="11.42578125" style="479" customWidth="1"/>
    <col min="7935" max="7936" width="9.7109375" style="479" bestFit="1" customWidth="1"/>
    <col min="7937" max="7937" width="11.5703125" style="479" customWidth="1"/>
    <col min="7938" max="7938" width="11.7109375" style="479" bestFit="1" customWidth="1"/>
    <col min="7939" max="7939" width="11.85546875" style="479" customWidth="1"/>
    <col min="7940" max="7940" width="9.28515625" style="479" bestFit="1" customWidth="1"/>
    <col min="7941" max="7941" width="9.140625" style="479"/>
    <col min="7942" max="7942" width="12.5703125" style="479" customWidth="1"/>
    <col min="7943" max="7943" width="12.7109375" style="479" customWidth="1"/>
    <col min="7944" max="7945" width="9.7109375" style="479" bestFit="1" customWidth="1"/>
    <col min="7946" max="7946" width="11.7109375" style="479" customWidth="1"/>
    <col min="7947" max="7947" width="11.5703125" style="479" customWidth="1"/>
    <col min="7948" max="8173" width="9.140625" style="479"/>
    <col min="8174" max="8174" width="9.28515625" style="479" bestFit="1" customWidth="1"/>
    <col min="8175" max="8175" width="9.140625" style="479"/>
    <col min="8176" max="8176" width="24.42578125" style="479" customWidth="1"/>
    <col min="8177" max="8177" width="11.42578125" style="479" customWidth="1"/>
    <col min="8178" max="8178" width="11" style="479" customWidth="1"/>
    <col min="8179" max="8179" width="12.85546875" style="479" customWidth="1"/>
    <col min="8180" max="8180" width="11.85546875" style="479" customWidth="1"/>
    <col min="8181" max="8181" width="12.28515625" style="479" customWidth="1"/>
    <col min="8182" max="8184" width="9.140625" style="479"/>
    <col min="8185" max="8186" width="11.7109375" style="479" bestFit="1" customWidth="1"/>
    <col min="8187" max="8188" width="9.28515625" style="479" bestFit="1" customWidth="1"/>
    <col min="8189" max="8189" width="11.28515625" style="479" bestFit="1" customWidth="1"/>
    <col min="8190" max="8190" width="11.42578125" style="479" customWidth="1"/>
    <col min="8191" max="8192" width="9.7109375" style="479" bestFit="1" customWidth="1"/>
    <col min="8193" max="8193" width="11.5703125" style="479" customWidth="1"/>
    <col min="8194" max="8194" width="11.7109375" style="479" bestFit="1" customWidth="1"/>
    <col min="8195" max="8195" width="11.85546875" style="479" customWidth="1"/>
    <col min="8196" max="8196" width="9.28515625" style="479" bestFit="1" customWidth="1"/>
    <col min="8197" max="8197" width="9.140625" style="479"/>
    <col min="8198" max="8198" width="12.5703125" style="479" customWidth="1"/>
    <col min="8199" max="8199" width="12.7109375" style="479" customWidth="1"/>
    <col min="8200" max="8201" width="9.7109375" style="479" bestFit="1" customWidth="1"/>
    <col min="8202" max="8202" width="11.7109375" style="479" customWidth="1"/>
    <col min="8203" max="8203" width="11.5703125" style="479" customWidth="1"/>
    <col min="8204" max="8429" width="9.140625" style="479"/>
    <col min="8430" max="8430" width="9.28515625" style="479" bestFit="1" customWidth="1"/>
    <col min="8431" max="8431" width="9.140625" style="479"/>
    <col min="8432" max="8432" width="24.42578125" style="479" customWidth="1"/>
    <col min="8433" max="8433" width="11.42578125" style="479" customWidth="1"/>
    <col min="8434" max="8434" width="11" style="479" customWidth="1"/>
    <col min="8435" max="8435" width="12.85546875" style="479" customWidth="1"/>
    <col min="8436" max="8436" width="11.85546875" style="479" customWidth="1"/>
    <col min="8437" max="8437" width="12.28515625" style="479" customWidth="1"/>
    <col min="8438" max="8440" width="9.140625" style="479"/>
    <col min="8441" max="8442" width="11.7109375" style="479" bestFit="1" customWidth="1"/>
    <col min="8443" max="8444" width="9.28515625" style="479" bestFit="1" customWidth="1"/>
    <col min="8445" max="8445" width="11.28515625" style="479" bestFit="1" customWidth="1"/>
    <col min="8446" max="8446" width="11.42578125" style="479" customWidth="1"/>
    <col min="8447" max="8448" width="9.7109375" style="479" bestFit="1" customWidth="1"/>
    <col min="8449" max="8449" width="11.5703125" style="479" customWidth="1"/>
    <col min="8450" max="8450" width="11.7109375" style="479" bestFit="1" customWidth="1"/>
    <col min="8451" max="8451" width="11.85546875" style="479" customWidth="1"/>
    <col min="8452" max="8452" width="9.28515625" style="479" bestFit="1" customWidth="1"/>
    <col min="8453" max="8453" width="9.140625" style="479"/>
    <col min="8454" max="8454" width="12.5703125" style="479" customWidth="1"/>
    <col min="8455" max="8455" width="12.7109375" style="479" customWidth="1"/>
    <col min="8456" max="8457" width="9.7109375" style="479" bestFit="1" customWidth="1"/>
    <col min="8458" max="8458" width="11.7109375" style="479" customWidth="1"/>
    <col min="8459" max="8459" width="11.5703125" style="479" customWidth="1"/>
    <col min="8460" max="8685" width="9.140625" style="479"/>
    <col min="8686" max="8686" width="9.28515625" style="479" bestFit="1" customWidth="1"/>
    <col min="8687" max="8687" width="9.140625" style="479"/>
    <col min="8688" max="8688" width="24.42578125" style="479" customWidth="1"/>
    <col min="8689" max="8689" width="11.42578125" style="479" customWidth="1"/>
    <col min="8690" max="8690" width="11" style="479" customWidth="1"/>
    <col min="8691" max="8691" width="12.85546875" style="479" customWidth="1"/>
    <col min="8692" max="8692" width="11.85546875" style="479" customWidth="1"/>
    <col min="8693" max="8693" width="12.28515625" style="479" customWidth="1"/>
    <col min="8694" max="8696" width="9.140625" style="479"/>
    <col min="8697" max="8698" width="11.7109375" style="479" bestFit="1" customWidth="1"/>
    <col min="8699" max="8700" width="9.28515625" style="479" bestFit="1" customWidth="1"/>
    <col min="8701" max="8701" width="11.28515625" style="479" bestFit="1" customWidth="1"/>
    <col min="8702" max="8702" width="11.42578125" style="479" customWidth="1"/>
    <col min="8703" max="8704" width="9.7109375" style="479" bestFit="1" customWidth="1"/>
    <col min="8705" max="8705" width="11.5703125" style="479" customWidth="1"/>
    <col min="8706" max="8706" width="11.7109375" style="479" bestFit="1" customWidth="1"/>
    <col min="8707" max="8707" width="11.85546875" style="479" customWidth="1"/>
    <col min="8708" max="8708" width="9.28515625" style="479" bestFit="1" customWidth="1"/>
    <col min="8709" max="8709" width="9.140625" style="479"/>
    <col min="8710" max="8710" width="12.5703125" style="479" customWidth="1"/>
    <col min="8711" max="8711" width="12.7109375" style="479" customWidth="1"/>
    <col min="8712" max="8713" width="9.7109375" style="479" bestFit="1" customWidth="1"/>
    <col min="8714" max="8714" width="11.7109375" style="479" customWidth="1"/>
    <col min="8715" max="8715" width="11.5703125" style="479" customWidth="1"/>
    <col min="8716" max="8941" width="9.140625" style="479"/>
    <col min="8942" max="8942" width="9.28515625" style="479" bestFit="1" customWidth="1"/>
    <col min="8943" max="8943" width="9.140625" style="479"/>
    <col min="8944" max="8944" width="24.42578125" style="479" customWidth="1"/>
    <col min="8945" max="8945" width="11.42578125" style="479" customWidth="1"/>
    <col min="8946" max="8946" width="11" style="479" customWidth="1"/>
    <col min="8947" max="8947" width="12.85546875" style="479" customWidth="1"/>
    <col min="8948" max="8948" width="11.85546875" style="479" customWidth="1"/>
    <col min="8949" max="8949" width="12.28515625" style="479" customWidth="1"/>
    <col min="8950" max="8952" width="9.140625" style="479"/>
    <col min="8953" max="8954" width="11.7109375" style="479" bestFit="1" customWidth="1"/>
    <col min="8955" max="8956" width="9.28515625" style="479" bestFit="1" customWidth="1"/>
    <col min="8957" max="8957" width="11.28515625" style="479" bestFit="1" customWidth="1"/>
    <col min="8958" max="8958" width="11.42578125" style="479" customWidth="1"/>
    <col min="8959" max="8960" width="9.7109375" style="479" bestFit="1" customWidth="1"/>
    <col min="8961" max="8961" width="11.5703125" style="479" customWidth="1"/>
    <col min="8962" max="8962" width="11.7109375" style="479" bestFit="1" customWidth="1"/>
    <col min="8963" max="8963" width="11.85546875" style="479" customWidth="1"/>
    <col min="8964" max="8964" width="9.28515625" style="479" bestFit="1" customWidth="1"/>
    <col min="8965" max="8965" width="9.140625" style="479"/>
    <col min="8966" max="8966" width="12.5703125" style="479" customWidth="1"/>
    <col min="8967" max="8967" width="12.7109375" style="479" customWidth="1"/>
    <col min="8968" max="8969" width="9.7109375" style="479" bestFit="1" customWidth="1"/>
    <col min="8970" max="8970" width="11.7109375" style="479" customWidth="1"/>
    <col min="8971" max="8971" width="11.5703125" style="479" customWidth="1"/>
    <col min="8972" max="9197" width="9.140625" style="479"/>
    <col min="9198" max="9198" width="9.28515625" style="479" bestFit="1" customWidth="1"/>
    <col min="9199" max="9199" width="9.140625" style="479"/>
    <col min="9200" max="9200" width="24.42578125" style="479" customWidth="1"/>
    <col min="9201" max="9201" width="11.42578125" style="479" customWidth="1"/>
    <col min="9202" max="9202" width="11" style="479" customWidth="1"/>
    <col min="9203" max="9203" width="12.85546875" style="479" customWidth="1"/>
    <col min="9204" max="9204" width="11.85546875" style="479" customWidth="1"/>
    <col min="9205" max="9205" width="12.28515625" style="479" customWidth="1"/>
    <col min="9206" max="9208" width="9.140625" style="479"/>
    <col min="9209" max="9210" width="11.7109375" style="479" bestFit="1" customWidth="1"/>
    <col min="9211" max="9212" width="9.28515625" style="479" bestFit="1" customWidth="1"/>
    <col min="9213" max="9213" width="11.28515625" style="479" bestFit="1" customWidth="1"/>
    <col min="9214" max="9214" width="11.42578125" style="479" customWidth="1"/>
    <col min="9215" max="9216" width="9.7109375" style="479" bestFit="1" customWidth="1"/>
    <col min="9217" max="9217" width="11.5703125" style="479" customWidth="1"/>
    <col min="9218" max="9218" width="11.7109375" style="479" bestFit="1" customWidth="1"/>
    <col min="9219" max="9219" width="11.85546875" style="479" customWidth="1"/>
    <col min="9220" max="9220" width="9.28515625" style="479" bestFit="1" customWidth="1"/>
    <col min="9221" max="9221" width="9.140625" style="479"/>
    <col min="9222" max="9222" width="12.5703125" style="479" customWidth="1"/>
    <col min="9223" max="9223" width="12.7109375" style="479" customWidth="1"/>
    <col min="9224" max="9225" width="9.7109375" style="479" bestFit="1" customWidth="1"/>
    <col min="9226" max="9226" width="11.7109375" style="479" customWidth="1"/>
    <col min="9227" max="9227" width="11.5703125" style="479" customWidth="1"/>
    <col min="9228" max="9453" width="9.140625" style="479"/>
    <col min="9454" max="9454" width="9.28515625" style="479" bestFit="1" customWidth="1"/>
    <col min="9455" max="9455" width="9.140625" style="479"/>
    <col min="9456" max="9456" width="24.42578125" style="479" customWidth="1"/>
    <col min="9457" max="9457" width="11.42578125" style="479" customWidth="1"/>
    <col min="9458" max="9458" width="11" style="479" customWidth="1"/>
    <col min="9459" max="9459" width="12.85546875" style="479" customWidth="1"/>
    <col min="9460" max="9460" width="11.85546875" style="479" customWidth="1"/>
    <col min="9461" max="9461" width="12.28515625" style="479" customWidth="1"/>
    <col min="9462" max="9464" width="9.140625" style="479"/>
    <col min="9465" max="9466" width="11.7109375" style="479" bestFit="1" customWidth="1"/>
    <col min="9467" max="9468" width="9.28515625" style="479" bestFit="1" customWidth="1"/>
    <col min="9469" max="9469" width="11.28515625" style="479" bestFit="1" customWidth="1"/>
    <col min="9470" max="9470" width="11.42578125" style="479" customWidth="1"/>
    <col min="9471" max="9472" width="9.7109375" style="479" bestFit="1" customWidth="1"/>
    <col min="9473" max="9473" width="11.5703125" style="479" customWidth="1"/>
    <col min="9474" max="9474" width="11.7109375" style="479" bestFit="1" customWidth="1"/>
    <col min="9475" max="9475" width="11.85546875" style="479" customWidth="1"/>
    <col min="9476" max="9476" width="9.28515625" style="479" bestFit="1" customWidth="1"/>
    <col min="9477" max="9477" width="9.140625" style="479"/>
    <col min="9478" max="9478" width="12.5703125" style="479" customWidth="1"/>
    <col min="9479" max="9479" width="12.7109375" style="479" customWidth="1"/>
    <col min="9480" max="9481" width="9.7109375" style="479" bestFit="1" customWidth="1"/>
    <col min="9482" max="9482" width="11.7109375" style="479" customWidth="1"/>
    <col min="9483" max="9483" width="11.5703125" style="479" customWidth="1"/>
    <col min="9484" max="9709" width="9.140625" style="479"/>
    <col min="9710" max="9710" width="9.28515625" style="479" bestFit="1" customWidth="1"/>
    <col min="9711" max="9711" width="9.140625" style="479"/>
    <col min="9712" max="9712" width="24.42578125" style="479" customWidth="1"/>
    <col min="9713" max="9713" width="11.42578125" style="479" customWidth="1"/>
    <col min="9714" max="9714" width="11" style="479" customWidth="1"/>
    <col min="9715" max="9715" width="12.85546875" style="479" customWidth="1"/>
    <col min="9716" max="9716" width="11.85546875" style="479" customWidth="1"/>
    <col min="9717" max="9717" width="12.28515625" style="479" customWidth="1"/>
    <col min="9718" max="9720" width="9.140625" style="479"/>
    <col min="9721" max="9722" width="11.7109375" style="479" bestFit="1" customWidth="1"/>
    <col min="9723" max="9724" width="9.28515625" style="479" bestFit="1" customWidth="1"/>
    <col min="9725" max="9725" width="11.28515625" style="479" bestFit="1" customWidth="1"/>
    <col min="9726" max="9726" width="11.42578125" style="479" customWidth="1"/>
    <col min="9727" max="9728" width="9.7109375" style="479" bestFit="1" customWidth="1"/>
    <col min="9729" max="9729" width="11.5703125" style="479" customWidth="1"/>
    <col min="9730" max="9730" width="11.7109375" style="479" bestFit="1" customWidth="1"/>
    <col min="9731" max="9731" width="11.85546875" style="479" customWidth="1"/>
    <col min="9732" max="9732" width="9.28515625" style="479" bestFit="1" customWidth="1"/>
    <col min="9733" max="9733" width="9.140625" style="479"/>
    <col min="9734" max="9734" width="12.5703125" style="479" customWidth="1"/>
    <col min="9735" max="9735" width="12.7109375" style="479" customWidth="1"/>
    <col min="9736" max="9737" width="9.7109375" style="479" bestFit="1" customWidth="1"/>
    <col min="9738" max="9738" width="11.7109375" style="479" customWidth="1"/>
    <col min="9739" max="9739" width="11.5703125" style="479" customWidth="1"/>
    <col min="9740" max="9965" width="9.140625" style="479"/>
    <col min="9966" max="9966" width="9.28515625" style="479" bestFit="1" customWidth="1"/>
    <col min="9967" max="9967" width="9.140625" style="479"/>
    <col min="9968" max="9968" width="24.42578125" style="479" customWidth="1"/>
    <col min="9969" max="9969" width="11.42578125" style="479" customWidth="1"/>
    <col min="9970" max="9970" width="11" style="479" customWidth="1"/>
    <col min="9971" max="9971" width="12.85546875" style="479" customWidth="1"/>
    <col min="9972" max="9972" width="11.85546875" style="479" customWidth="1"/>
    <col min="9973" max="9973" width="12.28515625" style="479" customWidth="1"/>
    <col min="9974" max="9976" width="9.140625" style="479"/>
    <col min="9977" max="9978" width="11.7109375" style="479" bestFit="1" customWidth="1"/>
    <col min="9979" max="9980" width="9.28515625" style="479" bestFit="1" customWidth="1"/>
    <col min="9981" max="9981" width="11.28515625" style="479" bestFit="1" customWidth="1"/>
    <col min="9982" max="9982" width="11.42578125" style="479" customWidth="1"/>
    <col min="9983" max="9984" width="9.7109375" style="479" bestFit="1" customWidth="1"/>
    <col min="9985" max="9985" width="11.5703125" style="479" customWidth="1"/>
    <col min="9986" max="9986" width="11.7109375" style="479" bestFit="1" customWidth="1"/>
    <col min="9987" max="9987" width="11.85546875" style="479" customWidth="1"/>
    <col min="9988" max="9988" width="9.28515625" style="479" bestFit="1" customWidth="1"/>
    <col min="9989" max="9989" width="9.140625" style="479"/>
    <col min="9990" max="9990" width="12.5703125" style="479" customWidth="1"/>
    <col min="9991" max="9991" width="12.7109375" style="479" customWidth="1"/>
    <col min="9992" max="9993" width="9.7109375" style="479" bestFit="1" customWidth="1"/>
    <col min="9994" max="9994" width="11.7109375" style="479" customWidth="1"/>
    <col min="9995" max="9995" width="11.5703125" style="479" customWidth="1"/>
    <col min="9996" max="10221" width="9.140625" style="479"/>
    <col min="10222" max="10222" width="9.28515625" style="479" bestFit="1" customWidth="1"/>
    <col min="10223" max="10223" width="9.140625" style="479"/>
    <col min="10224" max="10224" width="24.42578125" style="479" customWidth="1"/>
    <col min="10225" max="10225" width="11.42578125" style="479" customWidth="1"/>
    <col min="10226" max="10226" width="11" style="479" customWidth="1"/>
    <col min="10227" max="10227" width="12.85546875" style="479" customWidth="1"/>
    <col min="10228" max="10228" width="11.85546875" style="479" customWidth="1"/>
    <col min="10229" max="10229" width="12.28515625" style="479" customWidth="1"/>
    <col min="10230" max="10232" width="9.140625" style="479"/>
    <col min="10233" max="10234" width="11.7109375" style="479" bestFit="1" customWidth="1"/>
    <col min="10235" max="10236" width="9.28515625" style="479" bestFit="1" customWidth="1"/>
    <col min="10237" max="10237" width="11.28515625" style="479" bestFit="1" customWidth="1"/>
    <col min="10238" max="10238" width="11.42578125" style="479" customWidth="1"/>
    <col min="10239" max="10240" width="9.7109375" style="479" bestFit="1" customWidth="1"/>
    <col min="10241" max="10241" width="11.5703125" style="479" customWidth="1"/>
    <col min="10242" max="10242" width="11.7109375" style="479" bestFit="1" customWidth="1"/>
    <col min="10243" max="10243" width="11.85546875" style="479" customWidth="1"/>
    <col min="10244" max="10244" width="9.28515625" style="479" bestFit="1" customWidth="1"/>
    <col min="10245" max="10245" width="9.140625" style="479"/>
    <col min="10246" max="10246" width="12.5703125" style="479" customWidth="1"/>
    <col min="10247" max="10247" width="12.7109375" style="479" customWidth="1"/>
    <col min="10248" max="10249" width="9.7109375" style="479" bestFit="1" customWidth="1"/>
    <col min="10250" max="10250" width="11.7109375" style="479" customWidth="1"/>
    <col min="10251" max="10251" width="11.5703125" style="479" customWidth="1"/>
    <col min="10252" max="10477" width="9.140625" style="479"/>
    <col min="10478" max="10478" width="9.28515625" style="479" bestFit="1" customWidth="1"/>
    <col min="10479" max="10479" width="9.140625" style="479"/>
    <col min="10480" max="10480" width="24.42578125" style="479" customWidth="1"/>
    <col min="10481" max="10481" width="11.42578125" style="479" customWidth="1"/>
    <col min="10482" max="10482" width="11" style="479" customWidth="1"/>
    <col min="10483" max="10483" width="12.85546875" style="479" customWidth="1"/>
    <col min="10484" max="10484" width="11.85546875" style="479" customWidth="1"/>
    <col min="10485" max="10485" width="12.28515625" style="479" customWidth="1"/>
    <col min="10486" max="10488" width="9.140625" style="479"/>
    <col min="10489" max="10490" width="11.7109375" style="479" bestFit="1" customWidth="1"/>
    <col min="10491" max="10492" width="9.28515625" style="479" bestFit="1" customWidth="1"/>
    <col min="10493" max="10493" width="11.28515625" style="479" bestFit="1" customWidth="1"/>
    <col min="10494" max="10494" width="11.42578125" style="479" customWidth="1"/>
    <col min="10495" max="10496" width="9.7109375" style="479" bestFit="1" customWidth="1"/>
    <col min="10497" max="10497" width="11.5703125" style="479" customWidth="1"/>
    <col min="10498" max="10498" width="11.7109375" style="479" bestFit="1" customWidth="1"/>
    <col min="10499" max="10499" width="11.85546875" style="479" customWidth="1"/>
    <col min="10500" max="10500" width="9.28515625" style="479" bestFit="1" customWidth="1"/>
    <col min="10501" max="10501" width="9.140625" style="479"/>
    <col min="10502" max="10502" width="12.5703125" style="479" customWidth="1"/>
    <col min="10503" max="10503" width="12.7109375" style="479" customWidth="1"/>
    <col min="10504" max="10505" width="9.7109375" style="479" bestFit="1" customWidth="1"/>
    <col min="10506" max="10506" width="11.7109375" style="479" customWidth="1"/>
    <col min="10507" max="10507" width="11.5703125" style="479" customWidth="1"/>
    <col min="10508" max="10733" width="9.140625" style="479"/>
    <col min="10734" max="10734" width="9.28515625" style="479" bestFit="1" customWidth="1"/>
    <col min="10735" max="10735" width="9.140625" style="479"/>
    <col min="10736" max="10736" width="24.42578125" style="479" customWidth="1"/>
    <col min="10737" max="10737" width="11.42578125" style="479" customWidth="1"/>
    <col min="10738" max="10738" width="11" style="479" customWidth="1"/>
    <col min="10739" max="10739" width="12.85546875" style="479" customWidth="1"/>
    <col min="10740" max="10740" width="11.85546875" style="479" customWidth="1"/>
    <col min="10741" max="10741" width="12.28515625" style="479" customWidth="1"/>
    <col min="10742" max="10744" width="9.140625" style="479"/>
    <col min="10745" max="10746" width="11.7109375" style="479" bestFit="1" customWidth="1"/>
    <col min="10747" max="10748" width="9.28515625" style="479" bestFit="1" customWidth="1"/>
    <col min="10749" max="10749" width="11.28515625" style="479" bestFit="1" customWidth="1"/>
    <col min="10750" max="10750" width="11.42578125" style="479" customWidth="1"/>
    <col min="10751" max="10752" width="9.7109375" style="479" bestFit="1" customWidth="1"/>
    <col min="10753" max="10753" width="11.5703125" style="479" customWidth="1"/>
    <col min="10754" max="10754" width="11.7109375" style="479" bestFit="1" customWidth="1"/>
    <col min="10755" max="10755" width="11.85546875" style="479" customWidth="1"/>
    <col min="10756" max="10756" width="9.28515625" style="479" bestFit="1" customWidth="1"/>
    <col min="10757" max="10757" width="9.140625" style="479"/>
    <col min="10758" max="10758" width="12.5703125" style="479" customWidth="1"/>
    <col min="10759" max="10759" width="12.7109375" style="479" customWidth="1"/>
    <col min="10760" max="10761" width="9.7109375" style="479" bestFit="1" customWidth="1"/>
    <col min="10762" max="10762" width="11.7109375" style="479" customWidth="1"/>
    <col min="10763" max="10763" width="11.5703125" style="479" customWidth="1"/>
    <col min="10764" max="10989" width="9.140625" style="479"/>
    <col min="10990" max="10990" width="9.28515625" style="479" bestFit="1" customWidth="1"/>
    <col min="10991" max="10991" width="9.140625" style="479"/>
    <col min="10992" max="10992" width="24.42578125" style="479" customWidth="1"/>
    <col min="10993" max="10993" width="11.42578125" style="479" customWidth="1"/>
    <col min="10994" max="10994" width="11" style="479" customWidth="1"/>
    <col min="10995" max="10995" width="12.85546875" style="479" customWidth="1"/>
    <col min="10996" max="10996" width="11.85546875" style="479" customWidth="1"/>
    <col min="10997" max="10997" width="12.28515625" style="479" customWidth="1"/>
    <col min="10998" max="11000" width="9.140625" style="479"/>
    <col min="11001" max="11002" width="11.7109375" style="479" bestFit="1" customWidth="1"/>
    <col min="11003" max="11004" width="9.28515625" style="479" bestFit="1" customWidth="1"/>
    <col min="11005" max="11005" width="11.28515625" style="479" bestFit="1" customWidth="1"/>
    <col min="11006" max="11006" width="11.42578125" style="479" customWidth="1"/>
    <col min="11007" max="11008" width="9.7109375" style="479" bestFit="1" customWidth="1"/>
    <col min="11009" max="11009" width="11.5703125" style="479" customWidth="1"/>
    <col min="11010" max="11010" width="11.7109375" style="479" bestFit="1" customWidth="1"/>
    <col min="11011" max="11011" width="11.85546875" style="479" customWidth="1"/>
    <col min="11012" max="11012" width="9.28515625" style="479" bestFit="1" customWidth="1"/>
    <col min="11013" max="11013" width="9.140625" style="479"/>
    <col min="11014" max="11014" width="12.5703125" style="479" customWidth="1"/>
    <col min="11015" max="11015" width="12.7109375" style="479" customWidth="1"/>
    <col min="11016" max="11017" width="9.7109375" style="479" bestFit="1" customWidth="1"/>
    <col min="11018" max="11018" width="11.7109375" style="479" customWidth="1"/>
    <col min="11019" max="11019" width="11.5703125" style="479" customWidth="1"/>
    <col min="11020" max="11245" width="9.140625" style="479"/>
    <col min="11246" max="11246" width="9.28515625" style="479" bestFit="1" customWidth="1"/>
    <col min="11247" max="11247" width="9.140625" style="479"/>
    <col min="11248" max="11248" width="24.42578125" style="479" customWidth="1"/>
    <col min="11249" max="11249" width="11.42578125" style="479" customWidth="1"/>
    <col min="11250" max="11250" width="11" style="479" customWidth="1"/>
    <col min="11251" max="11251" width="12.85546875" style="479" customWidth="1"/>
    <col min="11252" max="11252" width="11.85546875" style="479" customWidth="1"/>
    <col min="11253" max="11253" width="12.28515625" style="479" customWidth="1"/>
    <col min="11254" max="11256" width="9.140625" style="479"/>
    <col min="11257" max="11258" width="11.7109375" style="479" bestFit="1" customWidth="1"/>
    <col min="11259" max="11260" width="9.28515625" style="479" bestFit="1" customWidth="1"/>
    <col min="11261" max="11261" width="11.28515625" style="479" bestFit="1" customWidth="1"/>
    <col min="11262" max="11262" width="11.42578125" style="479" customWidth="1"/>
    <col min="11263" max="11264" width="9.7109375" style="479" bestFit="1" customWidth="1"/>
    <col min="11265" max="11265" width="11.5703125" style="479" customWidth="1"/>
    <col min="11266" max="11266" width="11.7109375" style="479" bestFit="1" customWidth="1"/>
    <col min="11267" max="11267" width="11.85546875" style="479" customWidth="1"/>
    <col min="11268" max="11268" width="9.28515625" style="479" bestFit="1" customWidth="1"/>
    <col min="11269" max="11269" width="9.140625" style="479"/>
    <col min="11270" max="11270" width="12.5703125" style="479" customWidth="1"/>
    <col min="11271" max="11271" width="12.7109375" style="479" customWidth="1"/>
    <col min="11272" max="11273" width="9.7109375" style="479" bestFit="1" customWidth="1"/>
    <col min="11274" max="11274" width="11.7109375" style="479" customWidth="1"/>
    <col min="11275" max="11275" width="11.5703125" style="479" customWidth="1"/>
    <col min="11276" max="11501" width="9.140625" style="479"/>
    <col min="11502" max="11502" width="9.28515625" style="479" bestFit="1" customWidth="1"/>
    <col min="11503" max="11503" width="9.140625" style="479"/>
    <col min="11504" max="11504" width="24.42578125" style="479" customWidth="1"/>
    <col min="11505" max="11505" width="11.42578125" style="479" customWidth="1"/>
    <col min="11506" max="11506" width="11" style="479" customWidth="1"/>
    <col min="11507" max="11507" width="12.85546875" style="479" customWidth="1"/>
    <col min="11508" max="11508" width="11.85546875" style="479" customWidth="1"/>
    <col min="11509" max="11509" width="12.28515625" style="479" customWidth="1"/>
    <col min="11510" max="11512" width="9.140625" style="479"/>
    <col min="11513" max="11514" width="11.7109375" style="479" bestFit="1" customWidth="1"/>
    <col min="11515" max="11516" width="9.28515625" style="479" bestFit="1" customWidth="1"/>
    <col min="11517" max="11517" width="11.28515625" style="479" bestFit="1" customWidth="1"/>
    <col min="11518" max="11518" width="11.42578125" style="479" customWidth="1"/>
    <col min="11519" max="11520" width="9.7109375" style="479" bestFit="1" customWidth="1"/>
    <col min="11521" max="11521" width="11.5703125" style="479" customWidth="1"/>
    <col min="11522" max="11522" width="11.7109375" style="479" bestFit="1" customWidth="1"/>
    <col min="11523" max="11523" width="11.85546875" style="479" customWidth="1"/>
    <col min="11524" max="11524" width="9.28515625" style="479" bestFit="1" customWidth="1"/>
    <col min="11525" max="11525" width="9.140625" style="479"/>
    <col min="11526" max="11526" width="12.5703125" style="479" customWidth="1"/>
    <col min="11527" max="11527" width="12.7109375" style="479" customWidth="1"/>
    <col min="11528" max="11529" width="9.7109375" style="479" bestFit="1" customWidth="1"/>
    <col min="11530" max="11530" width="11.7109375" style="479" customWidth="1"/>
    <col min="11531" max="11531" width="11.5703125" style="479" customWidth="1"/>
    <col min="11532" max="11757" width="9.140625" style="479"/>
    <col min="11758" max="11758" width="9.28515625" style="479" bestFit="1" customWidth="1"/>
    <col min="11759" max="11759" width="9.140625" style="479"/>
    <col min="11760" max="11760" width="24.42578125" style="479" customWidth="1"/>
    <col min="11761" max="11761" width="11.42578125" style="479" customWidth="1"/>
    <col min="11762" max="11762" width="11" style="479" customWidth="1"/>
    <col min="11763" max="11763" width="12.85546875" style="479" customWidth="1"/>
    <col min="11764" max="11764" width="11.85546875" style="479" customWidth="1"/>
    <col min="11765" max="11765" width="12.28515625" style="479" customWidth="1"/>
    <col min="11766" max="11768" width="9.140625" style="479"/>
    <col min="11769" max="11770" width="11.7109375" style="479" bestFit="1" customWidth="1"/>
    <col min="11771" max="11772" width="9.28515625" style="479" bestFit="1" customWidth="1"/>
    <col min="11773" max="11773" width="11.28515625" style="479" bestFit="1" customWidth="1"/>
    <col min="11774" max="11774" width="11.42578125" style="479" customWidth="1"/>
    <col min="11775" max="11776" width="9.7109375" style="479" bestFit="1" customWidth="1"/>
    <col min="11777" max="11777" width="11.5703125" style="479" customWidth="1"/>
    <col min="11778" max="11778" width="11.7109375" style="479" bestFit="1" customWidth="1"/>
    <col min="11779" max="11779" width="11.85546875" style="479" customWidth="1"/>
    <col min="11780" max="11780" width="9.28515625" style="479" bestFit="1" customWidth="1"/>
    <col min="11781" max="11781" width="9.140625" style="479"/>
    <col min="11782" max="11782" width="12.5703125" style="479" customWidth="1"/>
    <col min="11783" max="11783" width="12.7109375" style="479" customWidth="1"/>
    <col min="11784" max="11785" width="9.7109375" style="479" bestFit="1" customWidth="1"/>
    <col min="11786" max="11786" width="11.7109375" style="479" customWidth="1"/>
    <col min="11787" max="11787" width="11.5703125" style="479" customWidth="1"/>
    <col min="11788" max="12013" width="9.140625" style="479"/>
    <col min="12014" max="12014" width="9.28515625" style="479" bestFit="1" customWidth="1"/>
    <col min="12015" max="12015" width="9.140625" style="479"/>
    <col min="12016" max="12016" width="24.42578125" style="479" customWidth="1"/>
    <col min="12017" max="12017" width="11.42578125" style="479" customWidth="1"/>
    <col min="12018" max="12018" width="11" style="479" customWidth="1"/>
    <col min="12019" max="12019" width="12.85546875" style="479" customWidth="1"/>
    <col min="12020" max="12020" width="11.85546875" style="479" customWidth="1"/>
    <col min="12021" max="12021" width="12.28515625" style="479" customWidth="1"/>
    <col min="12022" max="12024" width="9.140625" style="479"/>
    <col min="12025" max="12026" width="11.7109375" style="479" bestFit="1" customWidth="1"/>
    <col min="12027" max="12028" width="9.28515625" style="479" bestFit="1" customWidth="1"/>
    <col min="12029" max="12029" width="11.28515625" style="479" bestFit="1" customWidth="1"/>
    <col min="12030" max="12030" width="11.42578125" style="479" customWidth="1"/>
    <col min="12031" max="12032" width="9.7109375" style="479" bestFit="1" customWidth="1"/>
    <col min="12033" max="12033" width="11.5703125" style="479" customWidth="1"/>
    <col min="12034" max="12034" width="11.7109375" style="479" bestFit="1" customWidth="1"/>
    <col min="12035" max="12035" width="11.85546875" style="479" customWidth="1"/>
    <col min="12036" max="12036" width="9.28515625" style="479" bestFit="1" customWidth="1"/>
    <col min="12037" max="12037" width="9.140625" style="479"/>
    <col min="12038" max="12038" width="12.5703125" style="479" customWidth="1"/>
    <col min="12039" max="12039" width="12.7109375" style="479" customWidth="1"/>
    <col min="12040" max="12041" width="9.7109375" style="479" bestFit="1" customWidth="1"/>
    <col min="12042" max="12042" width="11.7109375" style="479" customWidth="1"/>
    <col min="12043" max="12043" width="11.5703125" style="479" customWidth="1"/>
    <col min="12044" max="12269" width="9.140625" style="479"/>
    <col min="12270" max="12270" width="9.28515625" style="479" bestFit="1" customWidth="1"/>
    <col min="12271" max="12271" width="9.140625" style="479"/>
    <col min="12272" max="12272" width="24.42578125" style="479" customWidth="1"/>
    <col min="12273" max="12273" width="11.42578125" style="479" customWidth="1"/>
    <col min="12274" max="12274" width="11" style="479" customWidth="1"/>
    <col min="12275" max="12275" width="12.85546875" style="479" customWidth="1"/>
    <col min="12276" max="12276" width="11.85546875" style="479" customWidth="1"/>
    <col min="12277" max="12277" width="12.28515625" style="479" customWidth="1"/>
    <col min="12278" max="12280" width="9.140625" style="479"/>
    <col min="12281" max="12282" width="11.7109375" style="479" bestFit="1" customWidth="1"/>
    <col min="12283" max="12284" width="9.28515625" style="479" bestFit="1" customWidth="1"/>
    <col min="12285" max="12285" width="11.28515625" style="479" bestFit="1" customWidth="1"/>
    <col min="12286" max="12286" width="11.42578125" style="479" customWidth="1"/>
    <col min="12287" max="12288" width="9.7109375" style="479" bestFit="1" customWidth="1"/>
    <col min="12289" max="12289" width="11.5703125" style="479" customWidth="1"/>
    <col min="12290" max="12290" width="11.7109375" style="479" bestFit="1" customWidth="1"/>
    <col min="12291" max="12291" width="11.85546875" style="479" customWidth="1"/>
    <col min="12292" max="12292" width="9.28515625" style="479" bestFit="1" customWidth="1"/>
    <col min="12293" max="12293" width="9.140625" style="479"/>
    <col min="12294" max="12294" width="12.5703125" style="479" customWidth="1"/>
    <col min="12295" max="12295" width="12.7109375" style="479" customWidth="1"/>
    <col min="12296" max="12297" width="9.7109375" style="479" bestFit="1" customWidth="1"/>
    <col min="12298" max="12298" width="11.7109375" style="479" customWidth="1"/>
    <col min="12299" max="12299" width="11.5703125" style="479" customWidth="1"/>
    <col min="12300" max="12525" width="9.140625" style="479"/>
    <col min="12526" max="12526" width="9.28515625" style="479" bestFit="1" customWidth="1"/>
    <col min="12527" max="12527" width="9.140625" style="479"/>
    <col min="12528" max="12528" width="24.42578125" style="479" customWidth="1"/>
    <col min="12529" max="12529" width="11.42578125" style="479" customWidth="1"/>
    <col min="12530" max="12530" width="11" style="479" customWidth="1"/>
    <col min="12531" max="12531" width="12.85546875" style="479" customWidth="1"/>
    <col min="12532" max="12532" width="11.85546875" style="479" customWidth="1"/>
    <col min="12533" max="12533" width="12.28515625" style="479" customWidth="1"/>
    <col min="12534" max="12536" width="9.140625" style="479"/>
    <col min="12537" max="12538" width="11.7109375" style="479" bestFit="1" customWidth="1"/>
    <col min="12539" max="12540" width="9.28515625" style="479" bestFit="1" customWidth="1"/>
    <col min="12541" max="12541" width="11.28515625" style="479" bestFit="1" customWidth="1"/>
    <col min="12542" max="12542" width="11.42578125" style="479" customWidth="1"/>
    <col min="12543" max="12544" width="9.7109375" style="479" bestFit="1" customWidth="1"/>
    <col min="12545" max="12545" width="11.5703125" style="479" customWidth="1"/>
    <col min="12546" max="12546" width="11.7109375" style="479" bestFit="1" customWidth="1"/>
    <col min="12547" max="12547" width="11.85546875" style="479" customWidth="1"/>
    <col min="12548" max="12548" width="9.28515625" style="479" bestFit="1" customWidth="1"/>
    <col min="12549" max="12549" width="9.140625" style="479"/>
    <col min="12550" max="12550" width="12.5703125" style="479" customWidth="1"/>
    <col min="12551" max="12551" width="12.7109375" style="479" customWidth="1"/>
    <col min="12552" max="12553" width="9.7109375" style="479" bestFit="1" customWidth="1"/>
    <col min="12554" max="12554" width="11.7109375" style="479" customWidth="1"/>
    <col min="12555" max="12555" width="11.5703125" style="479" customWidth="1"/>
    <col min="12556" max="12781" width="9.140625" style="479"/>
    <col min="12782" max="12782" width="9.28515625" style="479" bestFit="1" customWidth="1"/>
    <col min="12783" max="12783" width="9.140625" style="479"/>
    <col min="12784" max="12784" width="24.42578125" style="479" customWidth="1"/>
    <col min="12785" max="12785" width="11.42578125" style="479" customWidth="1"/>
    <col min="12786" max="12786" width="11" style="479" customWidth="1"/>
    <col min="12787" max="12787" width="12.85546875" style="479" customWidth="1"/>
    <col min="12788" max="12788" width="11.85546875" style="479" customWidth="1"/>
    <col min="12789" max="12789" width="12.28515625" style="479" customWidth="1"/>
    <col min="12790" max="12792" width="9.140625" style="479"/>
    <col min="12793" max="12794" width="11.7109375" style="479" bestFit="1" customWidth="1"/>
    <col min="12795" max="12796" width="9.28515625" style="479" bestFit="1" customWidth="1"/>
    <col min="12797" max="12797" width="11.28515625" style="479" bestFit="1" customWidth="1"/>
    <col min="12798" max="12798" width="11.42578125" style="479" customWidth="1"/>
    <col min="12799" max="12800" width="9.7109375" style="479" bestFit="1" customWidth="1"/>
    <col min="12801" max="12801" width="11.5703125" style="479" customWidth="1"/>
    <col min="12802" max="12802" width="11.7109375" style="479" bestFit="1" customWidth="1"/>
    <col min="12803" max="12803" width="11.85546875" style="479" customWidth="1"/>
    <col min="12804" max="12804" width="9.28515625" style="479" bestFit="1" customWidth="1"/>
    <col min="12805" max="12805" width="9.140625" style="479"/>
    <col min="12806" max="12806" width="12.5703125" style="479" customWidth="1"/>
    <col min="12807" max="12807" width="12.7109375" style="479" customWidth="1"/>
    <col min="12808" max="12809" width="9.7109375" style="479" bestFit="1" customWidth="1"/>
    <col min="12810" max="12810" width="11.7109375" style="479" customWidth="1"/>
    <col min="12811" max="12811" width="11.5703125" style="479" customWidth="1"/>
    <col min="12812" max="13037" width="9.140625" style="479"/>
    <col min="13038" max="13038" width="9.28515625" style="479" bestFit="1" customWidth="1"/>
    <col min="13039" max="13039" width="9.140625" style="479"/>
    <col min="13040" max="13040" width="24.42578125" style="479" customWidth="1"/>
    <col min="13041" max="13041" width="11.42578125" style="479" customWidth="1"/>
    <col min="13042" max="13042" width="11" style="479" customWidth="1"/>
    <col min="13043" max="13043" width="12.85546875" style="479" customWidth="1"/>
    <col min="13044" max="13044" width="11.85546875" style="479" customWidth="1"/>
    <col min="13045" max="13045" width="12.28515625" style="479" customWidth="1"/>
    <col min="13046" max="13048" width="9.140625" style="479"/>
    <col min="13049" max="13050" width="11.7109375" style="479" bestFit="1" customWidth="1"/>
    <col min="13051" max="13052" width="9.28515625" style="479" bestFit="1" customWidth="1"/>
    <col min="13053" max="13053" width="11.28515625" style="479" bestFit="1" customWidth="1"/>
    <col min="13054" max="13054" width="11.42578125" style="479" customWidth="1"/>
    <col min="13055" max="13056" width="9.7109375" style="479" bestFit="1" customWidth="1"/>
    <col min="13057" max="13057" width="11.5703125" style="479" customWidth="1"/>
    <col min="13058" max="13058" width="11.7109375" style="479" bestFit="1" customWidth="1"/>
    <col min="13059" max="13059" width="11.85546875" style="479" customWidth="1"/>
    <col min="13060" max="13060" width="9.28515625" style="479" bestFit="1" customWidth="1"/>
    <col min="13061" max="13061" width="9.140625" style="479"/>
    <col min="13062" max="13062" width="12.5703125" style="479" customWidth="1"/>
    <col min="13063" max="13063" width="12.7109375" style="479" customWidth="1"/>
    <col min="13064" max="13065" width="9.7109375" style="479" bestFit="1" customWidth="1"/>
    <col min="13066" max="13066" width="11.7109375" style="479" customWidth="1"/>
    <col min="13067" max="13067" width="11.5703125" style="479" customWidth="1"/>
    <col min="13068" max="13293" width="9.140625" style="479"/>
    <col min="13294" max="13294" width="9.28515625" style="479" bestFit="1" customWidth="1"/>
    <col min="13295" max="13295" width="9.140625" style="479"/>
    <col min="13296" max="13296" width="24.42578125" style="479" customWidth="1"/>
    <col min="13297" max="13297" width="11.42578125" style="479" customWidth="1"/>
    <col min="13298" max="13298" width="11" style="479" customWidth="1"/>
    <col min="13299" max="13299" width="12.85546875" style="479" customWidth="1"/>
    <col min="13300" max="13300" width="11.85546875" style="479" customWidth="1"/>
    <col min="13301" max="13301" width="12.28515625" style="479" customWidth="1"/>
    <col min="13302" max="13304" width="9.140625" style="479"/>
    <col min="13305" max="13306" width="11.7109375" style="479" bestFit="1" customWidth="1"/>
    <col min="13307" max="13308" width="9.28515625" style="479" bestFit="1" customWidth="1"/>
    <col min="13309" max="13309" width="11.28515625" style="479" bestFit="1" customWidth="1"/>
    <col min="13310" max="13310" width="11.42578125" style="479" customWidth="1"/>
    <col min="13311" max="13312" width="9.7109375" style="479" bestFit="1" customWidth="1"/>
    <col min="13313" max="13313" width="11.5703125" style="479" customWidth="1"/>
    <col min="13314" max="13314" width="11.7109375" style="479" bestFit="1" customWidth="1"/>
    <col min="13315" max="13315" width="11.85546875" style="479" customWidth="1"/>
    <col min="13316" max="13316" width="9.28515625" style="479" bestFit="1" customWidth="1"/>
    <col min="13317" max="13317" width="9.140625" style="479"/>
    <col min="13318" max="13318" width="12.5703125" style="479" customWidth="1"/>
    <col min="13319" max="13319" width="12.7109375" style="479" customWidth="1"/>
    <col min="13320" max="13321" width="9.7109375" style="479" bestFit="1" customWidth="1"/>
    <col min="13322" max="13322" width="11.7109375" style="479" customWidth="1"/>
    <col min="13323" max="13323" width="11.5703125" style="479" customWidth="1"/>
    <col min="13324" max="13549" width="9.140625" style="479"/>
    <col min="13550" max="13550" width="9.28515625" style="479" bestFit="1" customWidth="1"/>
    <col min="13551" max="13551" width="9.140625" style="479"/>
    <col min="13552" max="13552" width="24.42578125" style="479" customWidth="1"/>
    <col min="13553" max="13553" width="11.42578125" style="479" customWidth="1"/>
    <col min="13554" max="13554" width="11" style="479" customWidth="1"/>
    <col min="13555" max="13555" width="12.85546875" style="479" customWidth="1"/>
    <col min="13556" max="13556" width="11.85546875" style="479" customWidth="1"/>
    <col min="13557" max="13557" width="12.28515625" style="479" customWidth="1"/>
    <col min="13558" max="13560" width="9.140625" style="479"/>
    <col min="13561" max="13562" width="11.7109375" style="479" bestFit="1" customWidth="1"/>
    <col min="13563" max="13564" width="9.28515625" style="479" bestFit="1" customWidth="1"/>
    <col min="13565" max="13565" width="11.28515625" style="479" bestFit="1" customWidth="1"/>
    <col min="13566" max="13566" width="11.42578125" style="479" customWidth="1"/>
    <col min="13567" max="13568" width="9.7109375" style="479" bestFit="1" customWidth="1"/>
    <col min="13569" max="13569" width="11.5703125" style="479" customWidth="1"/>
    <col min="13570" max="13570" width="11.7109375" style="479" bestFit="1" customWidth="1"/>
    <col min="13571" max="13571" width="11.85546875" style="479" customWidth="1"/>
    <col min="13572" max="13572" width="9.28515625" style="479" bestFit="1" customWidth="1"/>
    <col min="13573" max="13573" width="9.140625" style="479"/>
    <col min="13574" max="13574" width="12.5703125" style="479" customWidth="1"/>
    <col min="13575" max="13575" width="12.7109375" style="479" customWidth="1"/>
    <col min="13576" max="13577" width="9.7109375" style="479" bestFit="1" customWidth="1"/>
    <col min="13578" max="13578" width="11.7109375" style="479" customWidth="1"/>
    <col min="13579" max="13579" width="11.5703125" style="479" customWidth="1"/>
    <col min="13580" max="13805" width="9.140625" style="479"/>
    <col min="13806" max="13806" width="9.28515625" style="479" bestFit="1" customWidth="1"/>
    <col min="13807" max="13807" width="9.140625" style="479"/>
    <col min="13808" max="13808" width="24.42578125" style="479" customWidth="1"/>
    <col min="13809" max="13809" width="11.42578125" style="479" customWidth="1"/>
    <col min="13810" max="13810" width="11" style="479" customWidth="1"/>
    <col min="13811" max="13811" width="12.85546875" style="479" customWidth="1"/>
    <col min="13812" max="13812" width="11.85546875" style="479" customWidth="1"/>
    <col min="13813" max="13813" width="12.28515625" style="479" customWidth="1"/>
    <col min="13814" max="13816" width="9.140625" style="479"/>
    <col min="13817" max="13818" width="11.7109375" style="479" bestFit="1" customWidth="1"/>
    <col min="13819" max="13820" width="9.28515625" style="479" bestFit="1" customWidth="1"/>
    <col min="13821" max="13821" width="11.28515625" style="479" bestFit="1" customWidth="1"/>
    <col min="13822" max="13822" width="11.42578125" style="479" customWidth="1"/>
    <col min="13823" max="13824" width="9.7109375" style="479" bestFit="1" customWidth="1"/>
    <col min="13825" max="13825" width="11.5703125" style="479" customWidth="1"/>
    <col min="13826" max="13826" width="11.7109375" style="479" bestFit="1" customWidth="1"/>
    <col min="13827" max="13827" width="11.85546875" style="479" customWidth="1"/>
    <col min="13828" max="13828" width="9.28515625" style="479" bestFit="1" customWidth="1"/>
    <col min="13829" max="13829" width="9.140625" style="479"/>
    <col min="13830" max="13830" width="12.5703125" style="479" customWidth="1"/>
    <col min="13831" max="13831" width="12.7109375" style="479" customWidth="1"/>
    <col min="13832" max="13833" width="9.7109375" style="479" bestFit="1" customWidth="1"/>
    <col min="13834" max="13834" width="11.7109375" style="479" customWidth="1"/>
    <col min="13835" max="13835" width="11.5703125" style="479" customWidth="1"/>
    <col min="13836" max="14061" width="9.140625" style="479"/>
    <col min="14062" max="14062" width="9.28515625" style="479" bestFit="1" customWidth="1"/>
    <col min="14063" max="14063" width="9.140625" style="479"/>
    <col min="14064" max="14064" width="24.42578125" style="479" customWidth="1"/>
    <col min="14065" max="14065" width="11.42578125" style="479" customWidth="1"/>
    <col min="14066" max="14066" width="11" style="479" customWidth="1"/>
    <col min="14067" max="14067" width="12.85546875" style="479" customWidth="1"/>
    <col min="14068" max="14068" width="11.85546875" style="479" customWidth="1"/>
    <col min="14069" max="14069" width="12.28515625" style="479" customWidth="1"/>
    <col min="14070" max="14072" width="9.140625" style="479"/>
    <col min="14073" max="14074" width="11.7109375" style="479" bestFit="1" customWidth="1"/>
    <col min="14075" max="14076" width="9.28515625" style="479" bestFit="1" customWidth="1"/>
    <col min="14077" max="14077" width="11.28515625" style="479" bestFit="1" customWidth="1"/>
    <col min="14078" max="14078" width="11.42578125" style="479" customWidth="1"/>
    <col min="14079" max="14080" width="9.7109375" style="479" bestFit="1" customWidth="1"/>
    <col min="14081" max="14081" width="11.5703125" style="479" customWidth="1"/>
    <col min="14082" max="14082" width="11.7109375" style="479" bestFit="1" customWidth="1"/>
    <col min="14083" max="14083" width="11.85546875" style="479" customWidth="1"/>
    <col min="14084" max="14084" width="9.28515625" style="479" bestFit="1" customWidth="1"/>
    <col min="14085" max="14085" width="9.140625" style="479"/>
    <col min="14086" max="14086" width="12.5703125" style="479" customWidth="1"/>
    <col min="14087" max="14087" width="12.7109375" style="479" customWidth="1"/>
    <col min="14088" max="14089" width="9.7109375" style="479" bestFit="1" customWidth="1"/>
    <col min="14090" max="14090" width="11.7109375" style="479" customWidth="1"/>
    <col min="14091" max="14091" width="11.5703125" style="479" customWidth="1"/>
    <col min="14092" max="14317" width="9.140625" style="479"/>
    <col min="14318" max="14318" width="9.28515625" style="479" bestFit="1" customWidth="1"/>
    <col min="14319" max="14319" width="9.140625" style="479"/>
    <col min="14320" max="14320" width="24.42578125" style="479" customWidth="1"/>
    <col min="14321" max="14321" width="11.42578125" style="479" customWidth="1"/>
    <col min="14322" max="14322" width="11" style="479" customWidth="1"/>
    <col min="14323" max="14323" width="12.85546875" style="479" customWidth="1"/>
    <col min="14324" max="14324" width="11.85546875" style="479" customWidth="1"/>
    <col min="14325" max="14325" width="12.28515625" style="479" customWidth="1"/>
    <col min="14326" max="14328" width="9.140625" style="479"/>
    <col min="14329" max="14330" width="11.7109375" style="479" bestFit="1" customWidth="1"/>
    <col min="14331" max="14332" width="9.28515625" style="479" bestFit="1" customWidth="1"/>
    <col min="14333" max="14333" width="11.28515625" style="479" bestFit="1" customWidth="1"/>
    <col min="14334" max="14334" width="11.42578125" style="479" customWidth="1"/>
    <col min="14335" max="14336" width="9.7109375" style="479" bestFit="1" customWidth="1"/>
    <col min="14337" max="14337" width="11.5703125" style="479" customWidth="1"/>
    <col min="14338" max="14338" width="11.7109375" style="479" bestFit="1" customWidth="1"/>
    <col min="14339" max="14339" width="11.85546875" style="479" customWidth="1"/>
    <col min="14340" max="14340" width="9.28515625" style="479" bestFit="1" customWidth="1"/>
    <col min="14341" max="14341" width="9.140625" style="479"/>
    <col min="14342" max="14342" width="12.5703125" style="479" customWidth="1"/>
    <col min="14343" max="14343" width="12.7109375" style="479" customWidth="1"/>
    <col min="14344" max="14345" width="9.7109375" style="479" bestFit="1" customWidth="1"/>
    <col min="14346" max="14346" width="11.7109375" style="479" customWidth="1"/>
    <col min="14347" max="14347" width="11.5703125" style="479" customWidth="1"/>
    <col min="14348" max="14573" width="9.140625" style="479"/>
    <col min="14574" max="14574" width="9.28515625" style="479" bestFit="1" customWidth="1"/>
    <col min="14575" max="14575" width="9.140625" style="479"/>
    <col min="14576" max="14576" width="24.42578125" style="479" customWidth="1"/>
    <col min="14577" max="14577" width="11.42578125" style="479" customWidth="1"/>
    <col min="14578" max="14578" width="11" style="479" customWidth="1"/>
    <col min="14579" max="14579" width="12.85546875" style="479" customWidth="1"/>
    <col min="14580" max="14580" width="11.85546875" style="479" customWidth="1"/>
    <col min="14581" max="14581" width="12.28515625" style="479" customWidth="1"/>
    <col min="14582" max="14584" width="9.140625" style="479"/>
    <col min="14585" max="14586" width="11.7109375" style="479" bestFit="1" customWidth="1"/>
    <col min="14587" max="14588" width="9.28515625" style="479" bestFit="1" customWidth="1"/>
    <col min="14589" max="14589" width="11.28515625" style="479" bestFit="1" customWidth="1"/>
    <col min="14590" max="14590" width="11.42578125" style="479" customWidth="1"/>
    <col min="14591" max="14592" width="9.7109375" style="479" bestFit="1" customWidth="1"/>
    <col min="14593" max="14593" width="11.5703125" style="479" customWidth="1"/>
    <col min="14594" max="14594" width="11.7109375" style="479" bestFit="1" customWidth="1"/>
    <col min="14595" max="14595" width="11.85546875" style="479" customWidth="1"/>
    <col min="14596" max="14596" width="9.28515625" style="479" bestFit="1" customWidth="1"/>
    <col min="14597" max="14597" width="9.140625" style="479"/>
    <col min="14598" max="14598" width="12.5703125" style="479" customWidth="1"/>
    <col min="14599" max="14599" width="12.7109375" style="479" customWidth="1"/>
    <col min="14600" max="14601" width="9.7109375" style="479" bestFit="1" customWidth="1"/>
    <col min="14602" max="14602" width="11.7109375" style="479" customWidth="1"/>
    <col min="14603" max="14603" width="11.5703125" style="479" customWidth="1"/>
    <col min="14604" max="14829" width="9.140625" style="479"/>
    <col min="14830" max="14830" width="9.28515625" style="479" bestFit="1" customWidth="1"/>
    <col min="14831" max="14831" width="9.140625" style="479"/>
    <col min="14832" max="14832" width="24.42578125" style="479" customWidth="1"/>
    <col min="14833" max="14833" width="11.42578125" style="479" customWidth="1"/>
    <col min="14834" max="14834" width="11" style="479" customWidth="1"/>
    <col min="14835" max="14835" width="12.85546875" style="479" customWidth="1"/>
    <col min="14836" max="14836" width="11.85546875" style="479" customWidth="1"/>
    <col min="14837" max="14837" width="12.28515625" style="479" customWidth="1"/>
    <col min="14838" max="14840" width="9.140625" style="479"/>
    <col min="14841" max="14842" width="11.7109375" style="479" bestFit="1" customWidth="1"/>
    <col min="14843" max="14844" width="9.28515625" style="479" bestFit="1" customWidth="1"/>
    <col min="14845" max="14845" width="11.28515625" style="479" bestFit="1" customWidth="1"/>
    <col min="14846" max="14846" width="11.42578125" style="479" customWidth="1"/>
    <col min="14847" max="14848" width="9.7109375" style="479" bestFit="1" customWidth="1"/>
    <col min="14849" max="14849" width="11.5703125" style="479" customWidth="1"/>
    <col min="14850" max="14850" width="11.7109375" style="479" bestFit="1" customWidth="1"/>
    <col min="14851" max="14851" width="11.85546875" style="479" customWidth="1"/>
    <col min="14852" max="14852" width="9.28515625" style="479" bestFit="1" customWidth="1"/>
    <col min="14853" max="14853" width="9.140625" style="479"/>
    <col min="14854" max="14854" width="12.5703125" style="479" customWidth="1"/>
    <col min="14855" max="14855" width="12.7109375" style="479" customWidth="1"/>
    <col min="14856" max="14857" width="9.7109375" style="479" bestFit="1" customWidth="1"/>
    <col min="14858" max="14858" width="11.7109375" style="479" customWidth="1"/>
    <col min="14859" max="14859" width="11.5703125" style="479" customWidth="1"/>
    <col min="14860" max="15085" width="9.140625" style="479"/>
    <col min="15086" max="15086" width="9.28515625" style="479" bestFit="1" customWidth="1"/>
    <col min="15087" max="15087" width="9.140625" style="479"/>
    <col min="15088" max="15088" width="24.42578125" style="479" customWidth="1"/>
    <col min="15089" max="15089" width="11.42578125" style="479" customWidth="1"/>
    <col min="15090" max="15090" width="11" style="479" customWidth="1"/>
    <col min="15091" max="15091" width="12.85546875" style="479" customWidth="1"/>
    <col min="15092" max="15092" width="11.85546875" style="479" customWidth="1"/>
    <col min="15093" max="15093" width="12.28515625" style="479" customWidth="1"/>
    <col min="15094" max="15096" width="9.140625" style="479"/>
    <col min="15097" max="15098" width="11.7109375" style="479" bestFit="1" customWidth="1"/>
    <col min="15099" max="15100" width="9.28515625" style="479" bestFit="1" customWidth="1"/>
    <col min="15101" max="15101" width="11.28515625" style="479" bestFit="1" customWidth="1"/>
    <col min="15102" max="15102" width="11.42578125" style="479" customWidth="1"/>
    <col min="15103" max="15104" width="9.7109375" style="479" bestFit="1" customWidth="1"/>
    <col min="15105" max="15105" width="11.5703125" style="479" customWidth="1"/>
    <col min="15106" max="15106" width="11.7109375" style="479" bestFit="1" customWidth="1"/>
    <col min="15107" max="15107" width="11.85546875" style="479" customWidth="1"/>
    <col min="15108" max="15108" width="9.28515625" style="479" bestFit="1" customWidth="1"/>
    <col min="15109" max="15109" width="9.140625" style="479"/>
    <col min="15110" max="15110" width="12.5703125" style="479" customWidth="1"/>
    <col min="15111" max="15111" width="12.7109375" style="479" customWidth="1"/>
    <col min="15112" max="15113" width="9.7109375" style="479" bestFit="1" customWidth="1"/>
    <col min="15114" max="15114" width="11.7109375" style="479" customWidth="1"/>
    <col min="15115" max="15115" width="11.5703125" style="479" customWidth="1"/>
    <col min="15116" max="15341" width="9.140625" style="479"/>
    <col min="15342" max="15342" width="9.28515625" style="479" bestFit="1" customWidth="1"/>
    <col min="15343" max="15343" width="9.140625" style="479"/>
    <col min="15344" max="15344" width="24.42578125" style="479" customWidth="1"/>
    <col min="15345" max="15345" width="11.42578125" style="479" customWidth="1"/>
    <col min="15346" max="15346" width="11" style="479" customWidth="1"/>
    <col min="15347" max="15347" width="12.85546875" style="479" customWidth="1"/>
    <col min="15348" max="15348" width="11.85546875" style="479" customWidth="1"/>
    <col min="15349" max="15349" width="12.28515625" style="479" customWidth="1"/>
    <col min="15350" max="15352" width="9.140625" style="479"/>
    <col min="15353" max="15354" width="11.7109375" style="479" bestFit="1" customWidth="1"/>
    <col min="15355" max="15356" width="9.28515625" style="479" bestFit="1" customWidth="1"/>
    <col min="15357" max="15357" width="11.28515625" style="479" bestFit="1" customWidth="1"/>
    <col min="15358" max="15358" width="11.42578125" style="479" customWidth="1"/>
    <col min="15359" max="15360" width="9.7109375" style="479" bestFit="1" customWidth="1"/>
    <col min="15361" max="15361" width="11.5703125" style="479" customWidth="1"/>
    <col min="15362" max="15362" width="11.7109375" style="479" bestFit="1" customWidth="1"/>
    <col min="15363" max="15363" width="11.85546875" style="479" customWidth="1"/>
    <col min="15364" max="15364" width="9.28515625" style="479" bestFit="1" customWidth="1"/>
    <col min="15365" max="15365" width="9.140625" style="479"/>
    <col min="15366" max="15366" width="12.5703125" style="479" customWidth="1"/>
    <col min="15367" max="15367" width="12.7109375" style="479" customWidth="1"/>
    <col min="15368" max="15369" width="9.7109375" style="479" bestFit="1" customWidth="1"/>
    <col min="15370" max="15370" width="11.7109375" style="479" customWidth="1"/>
    <col min="15371" max="15371" width="11.5703125" style="479" customWidth="1"/>
    <col min="15372" max="15597" width="9.140625" style="479"/>
    <col min="15598" max="15598" width="9.28515625" style="479" bestFit="1" customWidth="1"/>
    <col min="15599" max="15599" width="9.140625" style="479"/>
    <col min="15600" max="15600" width="24.42578125" style="479" customWidth="1"/>
    <col min="15601" max="15601" width="11.42578125" style="479" customWidth="1"/>
    <col min="15602" max="15602" width="11" style="479" customWidth="1"/>
    <col min="15603" max="15603" width="12.85546875" style="479" customWidth="1"/>
    <col min="15604" max="15604" width="11.85546875" style="479" customWidth="1"/>
    <col min="15605" max="15605" width="12.28515625" style="479" customWidth="1"/>
    <col min="15606" max="15608" width="9.140625" style="479"/>
    <col min="15609" max="15610" width="11.7109375" style="479" bestFit="1" customWidth="1"/>
    <col min="15611" max="15612" width="9.28515625" style="479" bestFit="1" customWidth="1"/>
    <col min="15613" max="15613" width="11.28515625" style="479" bestFit="1" customWidth="1"/>
    <col min="15614" max="15614" width="11.42578125" style="479" customWidth="1"/>
    <col min="15615" max="15616" width="9.7109375" style="479" bestFit="1" customWidth="1"/>
    <col min="15617" max="15617" width="11.5703125" style="479" customWidth="1"/>
    <col min="15618" max="15618" width="11.7109375" style="479" bestFit="1" customWidth="1"/>
    <col min="15619" max="15619" width="11.85546875" style="479" customWidth="1"/>
    <col min="15620" max="15620" width="9.28515625" style="479" bestFit="1" customWidth="1"/>
    <col min="15621" max="15621" width="9.140625" style="479"/>
    <col min="15622" max="15622" width="12.5703125" style="479" customWidth="1"/>
    <col min="15623" max="15623" width="12.7109375" style="479" customWidth="1"/>
    <col min="15624" max="15625" width="9.7109375" style="479" bestFit="1" customWidth="1"/>
    <col min="15626" max="15626" width="11.7109375" style="479" customWidth="1"/>
    <col min="15627" max="15627" width="11.5703125" style="479" customWidth="1"/>
    <col min="15628" max="15853" width="9.140625" style="479"/>
    <col min="15854" max="15854" width="9.28515625" style="479" bestFit="1" customWidth="1"/>
    <col min="15855" max="15855" width="9.140625" style="479"/>
    <col min="15856" max="15856" width="24.42578125" style="479" customWidth="1"/>
    <col min="15857" max="15857" width="11.42578125" style="479" customWidth="1"/>
    <col min="15858" max="15858" width="11" style="479" customWidth="1"/>
    <col min="15859" max="15859" width="12.85546875" style="479" customWidth="1"/>
    <col min="15860" max="15860" width="11.85546875" style="479" customWidth="1"/>
    <col min="15861" max="15861" width="12.28515625" style="479" customWidth="1"/>
    <col min="15862" max="15864" width="9.140625" style="479"/>
    <col min="15865" max="15866" width="11.7109375" style="479" bestFit="1" customWidth="1"/>
    <col min="15867" max="15868" width="9.28515625" style="479" bestFit="1" customWidth="1"/>
    <col min="15869" max="15869" width="11.28515625" style="479" bestFit="1" customWidth="1"/>
    <col min="15870" max="15870" width="11.42578125" style="479" customWidth="1"/>
    <col min="15871" max="15872" width="9.7109375" style="479" bestFit="1" customWidth="1"/>
    <col min="15873" max="15873" width="11.5703125" style="479" customWidth="1"/>
    <col min="15874" max="15874" width="11.7109375" style="479" bestFit="1" customWidth="1"/>
    <col min="15875" max="15875" width="11.85546875" style="479" customWidth="1"/>
    <col min="15876" max="15876" width="9.28515625" style="479" bestFit="1" customWidth="1"/>
    <col min="15877" max="15877" width="9.140625" style="479"/>
    <col min="15878" max="15878" width="12.5703125" style="479" customWidth="1"/>
    <col min="15879" max="15879" width="12.7109375" style="479" customWidth="1"/>
    <col min="15880" max="15881" width="9.7109375" style="479" bestFit="1" customWidth="1"/>
    <col min="15882" max="15882" width="11.7109375" style="479" customWidth="1"/>
    <col min="15883" max="15883" width="11.5703125" style="479" customWidth="1"/>
    <col min="15884" max="16109" width="9.140625" style="479"/>
    <col min="16110" max="16110" width="9.28515625" style="479" bestFit="1" customWidth="1"/>
    <col min="16111" max="16111" width="9.140625" style="479"/>
    <col min="16112" max="16112" width="24.42578125" style="479" customWidth="1"/>
    <col min="16113" max="16113" width="11.42578125" style="479" customWidth="1"/>
    <col min="16114" max="16114" width="11" style="479" customWidth="1"/>
    <col min="16115" max="16115" width="12.85546875" style="479" customWidth="1"/>
    <col min="16116" max="16116" width="11.85546875" style="479" customWidth="1"/>
    <col min="16117" max="16117" width="12.28515625" style="479" customWidth="1"/>
    <col min="16118" max="16120" width="9.140625" style="479"/>
    <col min="16121" max="16122" width="11.7109375" style="479" bestFit="1" customWidth="1"/>
    <col min="16123" max="16124" width="9.28515625" style="479" bestFit="1" customWidth="1"/>
    <col min="16125" max="16125" width="11.28515625" style="479" bestFit="1" customWidth="1"/>
    <col min="16126" max="16126" width="11.42578125" style="479" customWidth="1"/>
    <col min="16127" max="16128" width="9.7109375" style="479" bestFit="1" customWidth="1"/>
    <col min="16129" max="16129" width="11.5703125" style="479" customWidth="1"/>
    <col min="16130" max="16130" width="11.7109375" style="479" bestFit="1" customWidth="1"/>
    <col min="16131" max="16131" width="11.85546875" style="479" customWidth="1"/>
    <col min="16132" max="16132" width="9.28515625" style="479" bestFit="1" customWidth="1"/>
    <col min="16133" max="16133" width="9.140625" style="479"/>
    <col min="16134" max="16134" width="12.5703125" style="479" customWidth="1"/>
    <col min="16135" max="16135" width="12.7109375" style="479" customWidth="1"/>
    <col min="16136" max="16137" width="9.7109375" style="479" bestFit="1" customWidth="1"/>
    <col min="16138" max="16138" width="11.7109375" style="479" customWidth="1"/>
    <col min="16139" max="16139" width="11.5703125" style="479" customWidth="1"/>
    <col min="16140" max="16384" width="9.140625" style="479"/>
  </cols>
  <sheetData>
    <row r="1" spans="1:11" ht="13.5" x14ac:dyDescent="0.2">
      <c r="A1" s="476"/>
      <c r="B1" s="476"/>
      <c r="C1" s="476"/>
      <c r="D1" s="477"/>
      <c r="E1" s="476"/>
      <c r="F1" s="476"/>
      <c r="G1" s="476"/>
      <c r="H1" s="476"/>
      <c r="I1" s="476"/>
      <c r="J1" s="476"/>
      <c r="K1" s="478" t="s">
        <v>1005</v>
      </c>
    </row>
    <row r="2" spans="1:11" ht="15.75" x14ac:dyDescent="0.2">
      <c r="A2" s="480" t="s">
        <v>1006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</row>
    <row r="3" spans="1:11" ht="13.5" thickBot="1" x14ac:dyDescent="0.25">
      <c r="A3" s="481"/>
      <c r="B3" s="481"/>
      <c r="C3" s="481"/>
      <c r="D3" s="481"/>
      <c r="E3" s="481"/>
      <c r="F3" s="481"/>
      <c r="G3" s="481"/>
      <c r="H3" s="481"/>
      <c r="I3" s="481"/>
      <c r="J3" s="481"/>
      <c r="K3" s="481"/>
    </row>
    <row r="4" spans="1:11" ht="15" thickBot="1" x14ac:dyDescent="0.25">
      <c r="A4" s="482"/>
      <c r="B4" s="482"/>
      <c r="C4" s="483" t="s">
        <v>1007</v>
      </c>
      <c r="D4" s="483"/>
      <c r="E4" s="483"/>
      <c r="F4" s="483"/>
      <c r="G4" s="483"/>
      <c r="H4" s="483"/>
      <c r="I4" s="483"/>
      <c r="J4" s="483"/>
      <c r="K4" s="483"/>
    </row>
    <row r="5" spans="1:11" ht="15.75" thickBot="1" x14ac:dyDescent="0.25">
      <c r="A5" s="484"/>
      <c r="B5" s="484"/>
      <c r="C5" s="485" t="s">
        <v>1008</v>
      </c>
      <c r="D5" s="485"/>
      <c r="E5" s="485"/>
      <c r="F5" s="485" t="s">
        <v>1009</v>
      </c>
      <c r="G5" s="485"/>
      <c r="H5" s="485"/>
      <c r="I5" s="485" t="s">
        <v>1010</v>
      </c>
      <c r="J5" s="486"/>
      <c r="K5" s="486"/>
    </row>
    <row r="6" spans="1:11" ht="15.75" thickBot="1" x14ac:dyDescent="0.3">
      <c r="A6" s="487"/>
      <c r="B6" s="487"/>
      <c r="C6" s="488" t="s">
        <v>1011</v>
      </c>
      <c r="D6" s="488" t="s">
        <v>1012</v>
      </c>
      <c r="E6" s="488" t="s">
        <v>1013</v>
      </c>
      <c r="F6" s="488" t="s">
        <v>1011</v>
      </c>
      <c r="G6" s="488" t="s">
        <v>1012</v>
      </c>
      <c r="H6" s="488" t="s">
        <v>1013</v>
      </c>
      <c r="I6" s="488" t="s">
        <v>1011</v>
      </c>
      <c r="J6" s="488" t="s">
        <v>1012</v>
      </c>
      <c r="K6" s="488" t="s">
        <v>1013</v>
      </c>
    </row>
    <row r="7" spans="1:11" ht="15" thickBot="1" x14ac:dyDescent="0.25">
      <c r="A7" s="489" t="s">
        <v>4</v>
      </c>
      <c r="B7" s="489"/>
      <c r="C7" s="490">
        <f t="shared" ref="C7" si="0">SUM(C8:C15)</f>
        <v>0</v>
      </c>
      <c r="D7" s="490"/>
      <c r="E7" s="490">
        <f t="shared" ref="E7:K7" si="1">SUM(E8:E15)</f>
        <v>0</v>
      </c>
      <c r="F7" s="490">
        <f t="shared" si="1"/>
        <v>0</v>
      </c>
      <c r="G7" s="490">
        <f t="shared" si="1"/>
        <v>28415238</v>
      </c>
      <c r="H7" s="490">
        <f t="shared" si="1"/>
        <v>0</v>
      </c>
      <c r="I7" s="490">
        <f t="shared" si="1"/>
        <v>17216467</v>
      </c>
      <c r="J7" s="490">
        <f t="shared" si="1"/>
        <v>17216467</v>
      </c>
      <c r="K7" s="490">
        <f t="shared" si="1"/>
        <v>0</v>
      </c>
    </row>
    <row r="8" spans="1:11" ht="15" x14ac:dyDescent="0.25">
      <c r="A8" s="491" t="s">
        <v>1014</v>
      </c>
      <c r="B8" s="491" t="s">
        <v>24</v>
      </c>
      <c r="C8" s="492"/>
      <c r="D8" s="492"/>
      <c r="E8" s="492"/>
      <c r="F8" s="492"/>
      <c r="G8" s="492">
        <v>28415238</v>
      </c>
      <c r="H8" s="492"/>
      <c r="I8" s="492">
        <v>17216467</v>
      </c>
      <c r="J8" s="492">
        <v>17216467</v>
      </c>
      <c r="K8" s="492"/>
    </row>
    <row r="9" spans="1:11" ht="15" x14ac:dyDescent="0.25">
      <c r="A9" s="493" t="s">
        <v>1015</v>
      </c>
      <c r="B9" s="493" t="s">
        <v>70</v>
      </c>
      <c r="C9" s="494"/>
      <c r="D9" s="494"/>
      <c r="E9" s="494"/>
      <c r="F9" s="494"/>
      <c r="G9" s="494"/>
      <c r="H9" s="494"/>
      <c r="I9" s="494"/>
      <c r="J9" s="494"/>
      <c r="K9" s="494"/>
    </row>
    <row r="10" spans="1:11" ht="15" x14ac:dyDescent="0.25">
      <c r="A10" s="493" t="s">
        <v>1016</v>
      </c>
      <c r="B10" s="493" t="s">
        <v>28</v>
      </c>
      <c r="C10" s="494"/>
      <c r="D10" s="494"/>
      <c r="E10" s="495"/>
      <c r="F10" s="494"/>
      <c r="G10" s="494"/>
      <c r="H10" s="495"/>
      <c r="I10" s="494"/>
      <c r="J10" s="494"/>
      <c r="K10" s="495"/>
    </row>
    <row r="11" spans="1:11" ht="15" x14ac:dyDescent="0.25">
      <c r="A11" s="493" t="s">
        <v>1017</v>
      </c>
      <c r="B11" s="493" t="s">
        <v>540</v>
      </c>
      <c r="C11" s="494"/>
      <c r="D11" s="494"/>
      <c r="E11" s="494"/>
      <c r="F11" s="494"/>
      <c r="G11" s="494"/>
      <c r="H11" s="494"/>
      <c r="I11" s="494"/>
      <c r="J11" s="494"/>
      <c r="K11" s="494"/>
    </row>
    <row r="12" spans="1:11" ht="15" x14ac:dyDescent="0.25">
      <c r="A12" s="493" t="s">
        <v>1018</v>
      </c>
      <c r="B12" s="493" t="s">
        <v>74</v>
      </c>
      <c r="C12" s="494"/>
      <c r="D12" s="494"/>
      <c r="E12" s="494"/>
      <c r="F12" s="494"/>
      <c r="G12" s="494"/>
      <c r="H12" s="494"/>
      <c r="I12" s="494"/>
      <c r="J12" s="494"/>
      <c r="K12" s="494"/>
    </row>
    <row r="13" spans="1:11" ht="15" x14ac:dyDescent="0.25">
      <c r="A13" s="493" t="s">
        <v>1019</v>
      </c>
      <c r="B13" s="493" t="s">
        <v>30</v>
      </c>
      <c r="C13" s="494"/>
      <c r="D13" s="494"/>
      <c r="E13" s="494"/>
      <c r="F13" s="494"/>
      <c r="G13" s="494"/>
      <c r="H13" s="494"/>
      <c r="I13" s="494"/>
      <c r="J13" s="494"/>
      <c r="K13" s="494"/>
    </row>
    <row r="14" spans="1:11" ht="15" x14ac:dyDescent="0.25">
      <c r="A14" s="493" t="s">
        <v>1020</v>
      </c>
      <c r="B14" s="493" t="s">
        <v>1021</v>
      </c>
      <c r="C14" s="494"/>
      <c r="D14" s="494"/>
      <c r="E14" s="494"/>
      <c r="F14" s="494"/>
      <c r="G14" s="494"/>
      <c r="H14" s="494"/>
      <c r="I14" s="494"/>
      <c r="J14" s="494"/>
      <c r="K14" s="494"/>
    </row>
    <row r="15" spans="1:11" ht="15.75" thickBot="1" x14ac:dyDescent="0.3">
      <c r="A15" s="496" t="s">
        <v>1022</v>
      </c>
      <c r="B15" s="496" t="s">
        <v>1023</v>
      </c>
      <c r="C15" s="497"/>
      <c r="D15" s="497"/>
      <c r="E15" s="497"/>
      <c r="F15" s="497"/>
      <c r="G15" s="497"/>
      <c r="H15" s="497"/>
      <c r="I15" s="497"/>
      <c r="J15" s="497"/>
      <c r="K15" s="497"/>
    </row>
    <row r="16" spans="1:11" ht="15" thickBot="1" x14ac:dyDescent="0.25">
      <c r="A16" s="489" t="s">
        <v>5</v>
      </c>
      <c r="B16" s="489"/>
      <c r="C16" s="490">
        <f t="shared" ref="C16:K16" si="2">SUM(C17:C25)</f>
        <v>0</v>
      </c>
      <c r="D16" s="490">
        <f t="shared" si="2"/>
        <v>61414065</v>
      </c>
      <c r="E16" s="490">
        <f t="shared" si="2"/>
        <v>12629527</v>
      </c>
      <c r="F16" s="490">
        <f t="shared" si="2"/>
        <v>0</v>
      </c>
      <c r="G16" s="490">
        <f t="shared" si="2"/>
        <v>28415238</v>
      </c>
      <c r="H16" s="490">
        <f t="shared" si="2"/>
        <v>46400</v>
      </c>
      <c r="I16" s="490">
        <f t="shared" si="2"/>
        <v>0</v>
      </c>
      <c r="J16" s="490">
        <f t="shared" si="2"/>
        <v>0</v>
      </c>
      <c r="K16" s="490">
        <f t="shared" si="2"/>
        <v>0</v>
      </c>
    </row>
    <row r="17" spans="1:11" ht="15" x14ac:dyDescent="0.25">
      <c r="A17" s="491" t="s">
        <v>1024</v>
      </c>
      <c r="B17" s="491" t="s">
        <v>1025</v>
      </c>
      <c r="C17" s="492"/>
      <c r="D17" s="492"/>
      <c r="E17" s="492"/>
      <c r="F17" s="492"/>
      <c r="G17" s="492"/>
      <c r="H17" s="492"/>
      <c r="I17" s="492"/>
      <c r="J17" s="492"/>
      <c r="K17" s="492"/>
    </row>
    <row r="18" spans="1:11" ht="15" x14ac:dyDescent="0.25">
      <c r="A18" s="493" t="s">
        <v>1026</v>
      </c>
      <c r="B18" s="493" t="s">
        <v>25</v>
      </c>
      <c r="C18" s="494"/>
      <c r="D18" s="494"/>
      <c r="E18" s="494"/>
      <c r="F18" s="494"/>
      <c r="G18" s="494"/>
      <c r="H18" s="494"/>
      <c r="I18" s="494"/>
      <c r="J18" s="494"/>
      <c r="K18" s="494"/>
    </row>
    <row r="19" spans="1:11" ht="15" x14ac:dyDescent="0.25">
      <c r="A19" s="493" t="s">
        <v>1027</v>
      </c>
      <c r="B19" s="493" t="s">
        <v>552</v>
      </c>
      <c r="C19" s="494"/>
      <c r="D19" s="494"/>
      <c r="E19" s="494"/>
      <c r="F19" s="494"/>
      <c r="G19" s="494">
        <v>83924</v>
      </c>
      <c r="H19" s="494">
        <v>46400</v>
      </c>
      <c r="I19" s="494"/>
      <c r="J19" s="494"/>
      <c r="K19" s="494"/>
    </row>
    <row r="20" spans="1:11" ht="15" x14ac:dyDescent="0.25">
      <c r="A20" s="493" t="s">
        <v>1028</v>
      </c>
      <c r="B20" s="493" t="s">
        <v>29</v>
      </c>
      <c r="C20" s="494"/>
      <c r="D20" s="494"/>
      <c r="E20" s="494"/>
      <c r="F20" s="494"/>
      <c r="G20" s="494"/>
      <c r="H20" s="494"/>
      <c r="I20" s="494"/>
      <c r="J20" s="494"/>
      <c r="K20" s="494"/>
    </row>
    <row r="21" spans="1:11" ht="15" x14ac:dyDescent="0.25">
      <c r="A21" s="493" t="s">
        <v>1029</v>
      </c>
      <c r="B21" s="493" t="s">
        <v>31</v>
      </c>
      <c r="C21" s="494"/>
      <c r="D21" s="494"/>
      <c r="E21" s="494"/>
      <c r="F21" s="494"/>
      <c r="G21" s="494"/>
      <c r="H21" s="494"/>
      <c r="I21" s="494"/>
      <c r="J21" s="494"/>
      <c r="K21" s="494"/>
    </row>
    <row r="22" spans="1:11" ht="15" x14ac:dyDescent="0.25">
      <c r="A22" s="493" t="s">
        <v>1030</v>
      </c>
      <c r="B22" s="493" t="s">
        <v>71</v>
      </c>
      <c r="C22" s="494"/>
      <c r="D22" s="494">
        <v>48357531</v>
      </c>
      <c r="E22" s="494">
        <v>8692067</v>
      </c>
      <c r="F22" s="494"/>
      <c r="G22" s="494">
        <v>7099654</v>
      </c>
      <c r="H22" s="494"/>
      <c r="I22" s="494"/>
      <c r="J22" s="494"/>
      <c r="K22" s="494"/>
    </row>
    <row r="23" spans="1:11" ht="15" x14ac:dyDescent="0.25">
      <c r="A23" s="493" t="s">
        <v>1031</v>
      </c>
      <c r="B23" s="493" t="s">
        <v>75</v>
      </c>
      <c r="C23" s="494"/>
      <c r="D23" s="494">
        <v>13056534</v>
      </c>
      <c r="E23" s="494">
        <v>3937460</v>
      </c>
      <c r="F23" s="494"/>
      <c r="G23" s="494">
        <v>21231660</v>
      </c>
      <c r="H23" s="494"/>
      <c r="I23" s="494"/>
      <c r="J23" s="494"/>
      <c r="K23" s="494"/>
    </row>
    <row r="24" spans="1:11" ht="15" x14ac:dyDescent="0.25">
      <c r="A24" s="493" t="s">
        <v>1032</v>
      </c>
      <c r="B24" s="493" t="s">
        <v>1033</v>
      </c>
      <c r="C24" s="494"/>
      <c r="D24" s="494"/>
      <c r="E24" s="494"/>
      <c r="F24" s="494"/>
      <c r="G24" s="494"/>
      <c r="H24" s="494"/>
      <c r="I24" s="494"/>
      <c r="J24" s="494"/>
      <c r="K24" s="494"/>
    </row>
    <row r="25" spans="1:11" ht="15.75" thickBot="1" x14ac:dyDescent="0.3">
      <c r="A25" s="496" t="s">
        <v>1034</v>
      </c>
      <c r="B25" s="496" t="s">
        <v>1035</v>
      </c>
      <c r="C25" s="497"/>
      <c r="D25" s="497"/>
      <c r="E25" s="497"/>
      <c r="F25" s="497"/>
      <c r="G25" s="497"/>
      <c r="H25" s="497"/>
      <c r="I25" s="497"/>
      <c r="J25" s="497"/>
      <c r="K25" s="497"/>
    </row>
    <row r="26" spans="1:11" ht="15" thickBot="1" x14ac:dyDescent="0.25">
      <c r="A26" s="489" t="s">
        <v>1036</v>
      </c>
      <c r="B26" s="489"/>
      <c r="C26" s="490"/>
      <c r="D26" s="490"/>
      <c r="E26" s="490">
        <f>SUM(E7-E16)</f>
        <v>-12629527</v>
      </c>
      <c r="F26" s="490"/>
      <c r="G26" s="490">
        <f>SUM(G7-G16)</f>
        <v>0</v>
      </c>
      <c r="H26" s="490">
        <f>SUM(H7-H16)</f>
        <v>-46400</v>
      </c>
      <c r="I26" s="490"/>
      <c r="J26" s="490">
        <f>SUM(J7-J16)</f>
        <v>17216467</v>
      </c>
      <c r="K26" s="490">
        <f>SUM(K7-K16)</f>
        <v>0</v>
      </c>
    </row>
    <row r="27" spans="1:11" x14ac:dyDescent="0.2">
      <c r="A27" s="498"/>
      <c r="B27" s="498"/>
      <c r="C27" s="498"/>
      <c r="D27" s="498"/>
      <c r="E27" s="498"/>
      <c r="F27" s="498"/>
      <c r="G27" s="498"/>
      <c r="H27" s="498"/>
      <c r="I27" s="498"/>
      <c r="J27" s="498"/>
      <c r="K27" s="498"/>
    </row>
  </sheetData>
  <mergeCells count="7">
    <mergeCell ref="A2:K2"/>
    <mergeCell ref="A3:K3"/>
    <mergeCell ref="A4:B5"/>
    <mergeCell ref="C4:K4"/>
    <mergeCell ref="C5:E5"/>
    <mergeCell ref="F5:H5"/>
    <mergeCell ref="I5:K5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F21F7-3401-47FA-900E-39FA1058EF41}">
  <dimension ref="A1:I30"/>
  <sheetViews>
    <sheetView view="pageBreakPreview" zoomScale="60" zoomScaleNormal="100" workbookViewId="0">
      <selection activeCell="I19" sqref="I19"/>
    </sheetView>
  </sheetViews>
  <sheetFormatPr defaultRowHeight="15" x14ac:dyDescent="0.25"/>
  <cols>
    <col min="1" max="1" width="5.85546875" style="1" customWidth="1"/>
    <col min="2" max="2" width="50.42578125" style="7" customWidth="1"/>
    <col min="3" max="3" width="16.7109375" style="1" customWidth="1"/>
    <col min="4" max="4" width="14" style="1" customWidth="1"/>
    <col min="5" max="5" width="17.7109375" style="1" customWidth="1"/>
    <col min="6" max="6" width="51.85546875" style="1" customWidth="1"/>
    <col min="7" max="7" width="14" style="1" customWidth="1"/>
    <col min="8" max="8" width="16.7109375" style="1" customWidth="1"/>
    <col min="9" max="9" width="17.7109375" style="1" customWidth="1"/>
    <col min="10" max="256" width="9.140625" style="1"/>
    <col min="257" max="257" width="5.85546875" style="1" customWidth="1"/>
    <col min="258" max="258" width="50.42578125" style="1" customWidth="1"/>
    <col min="259" max="259" width="12.7109375" style="1" customWidth="1"/>
    <col min="260" max="260" width="14" style="1" customWidth="1"/>
    <col min="261" max="261" width="17.7109375" style="1" customWidth="1"/>
    <col min="262" max="262" width="51.85546875" style="1" customWidth="1"/>
    <col min="263" max="263" width="14" style="1" customWidth="1"/>
    <col min="264" max="264" width="16.7109375" style="1" customWidth="1"/>
    <col min="265" max="265" width="17.7109375" style="1" customWidth="1"/>
    <col min="266" max="512" width="9.140625" style="1"/>
    <col min="513" max="513" width="5.85546875" style="1" customWidth="1"/>
    <col min="514" max="514" width="50.42578125" style="1" customWidth="1"/>
    <col min="515" max="515" width="12.7109375" style="1" customWidth="1"/>
    <col min="516" max="516" width="14" style="1" customWidth="1"/>
    <col min="517" max="517" width="17.7109375" style="1" customWidth="1"/>
    <col min="518" max="518" width="51.85546875" style="1" customWidth="1"/>
    <col min="519" max="519" width="14" style="1" customWidth="1"/>
    <col min="520" max="520" width="16.7109375" style="1" customWidth="1"/>
    <col min="521" max="521" width="17.7109375" style="1" customWidth="1"/>
    <col min="522" max="768" width="9.140625" style="1"/>
    <col min="769" max="769" width="5.85546875" style="1" customWidth="1"/>
    <col min="770" max="770" width="50.42578125" style="1" customWidth="1"/>
    <col min="771" max="771" width="12.7109375" style="1" customWidth="1"/>
    <col min="772" max="772" width="14" style="1" customWidth="1"/>
    <col min="773" max="773" width="17.7109375" style="1" customWidth="1"/>
    <col min="774" max="774" width="51.85546875" style="1" customWidth="1"/>
    <col min="775" max="775" width="14" style="1" customWidth="1"/>
    <col min="776" max="776" width="16.7109375" style="1" customWidth="1"/>
    <col min="777" max="777" width="17.7109375" style="1" customWidth="1"/>
    <col min="778" max="1024" width="9.140625" style="1"/>
    <col min="1025" max="1025" width="5.85546875" style="1" customWidth="1"/>
    <col min="1026" max="1026" width="50.42578125" style="1" customWidth="1"/>
    <col min="1027" max="1027" width="12.7109375" style="1" customWidth="1"/>
    <col min="1028" max="1028" width="14" style="1" customWidth="1"/>
    <col min="1029" max="1029" width="17.7109375" style="1" customWidth="1"/>
    <col min="1030" max="1030" width="51.85546875" style="1" customWidth="1"/>
    <col min="1031" max="1031" width="14" style="1" customWidth="1"/>
    <col min="1032" max="1032" width="16.7109375" style="1" customWidth="1"/>
    <col min="1033" max="1033" width="17.7109375" style="1" customWidth="1"/>
    <col min="1034" max="1280" width="9.140625" style="1"/>
    <col min="1281" max="1281" width="5.85546875" style="1" customWidth="1"/>
    <col min="1282" max="1282" width="50.42578125" style="1" customWidth="1"/>
    <col min="1283" max="1283" width="12.7109375" style="1" customWidth="1"/>
    <col min="1284" max="1284" width="14" style="1" customWidth="1"/>
    <col min="1285" max="1285" width="17.7109375" style="1" customWidth="1"/>
    <col min="1286" max="1286" width="51.85546875" style="1" customWidth="1"/>
    <col min="1287" max="1287" width="14" style="1" customWidth="1"/>
    <col min="1288" max="1288" width="16.7109375" style="1" customWidth="1"/>
    <col min="1289" max="1289" width="17.7109375" style="1" customWidth="1"/>
    <col min="1290" max="1536" width="9.140625" style="1"/>
    <col min="1537" max="1537" width="5.85546875" style="1" customWidth="1"/>
    <col min="1538" max="1538" width="50.42578125" style="1" customWidth="1"/>
    <col min="1539" max="1539" width="12.7109375" style="1" customWidth="1"/>
    <col min="1540" max="1540" width="14" style="1" customWidth="1"/>
    <col min="1541" max="1541" width="17.7109375" style="1" customWidth="1"/>
    <col min="1542" max="1542" width="51.85546875" style="1" customWidth="1"/>
    <col min="1543" max="1543" width="14" style="1" customWidth="1"/>
    <col min="1544" max="1544" width="16.7109375" style="1" customWidth="1"/>
    <col min="1545" max="1545" width="17.7109375" style="1" customWidth="1"/>
    <col min="1546" max="1792" width="9.140625" style="1"/>
    <col min="1793" max="1793" width="5.85546875" style="1" customWidth="1"/>
    <col min="1794" max="1794" width="50.42578125" style="1" customWidth="1"/>
    <col min="1795" max="1795" width="12.7109375" style="1" customWidth="1"/>
    <col min="1796" max="1796" width="14" style="1" customWidth="1"/>
    <col min="1797" max="1797" width="17.7109375" style="1" customWidth="1"/>
    <col min="1798" max="1798" width="51.85546875" style="1" customWidth="1"/>
    <col min="1799" max="1799" width="14" style="1" customWidth="1"/>
    <col min="1800" max="1800" width="16.7109375" style="1" customWidth="1"/>
    <col min="1801" max="1801" width="17.7109375" style="1" customWidth="1"/>
    <col min="1802" max="2048" width="9.140625" style="1"/>
    <col min="2049" max="2049" width="5.85546875" style="1" customWidth="1"/>
    <col min="2050" max="2050" width="50.42578125" style="1" customWidth="1"/>
    <col min="2051" max="2051" width="12.7109375" style="1" customWidth="1"/>
    <col min="2052" max="2052" width="14" style="1" customWidth="1"/>
    <col min="2053" max="2053" width="17.7109375" style="1" customWidth="1"/>
    <col min="2054" max="2054" width="51.85546875" style="1" customWidth="1"/>
    <col min="2055" max="2055" width="14" style="1" customWidth="1"/>
    <col min="2056" max="2056" width="16.7109375" style="1" customWidth="1"/>
    <col min="2057" max="2057" width="17.7109375" style="1" customWidth="1"/>
    <col min="2058" max="2304" width="9.140625" style="1"/>
    <col min="2305" max="2305" width="5.85546875" style="1" customWidth="1"/>
    <col min="2306" max="2306" width="50.42578125" style="1" customWidth="1"/>
    <col min="2307" max="2307" width="12.7109375" style="1" customWidth="1"/>
    <col min="2308" max="2308" width="14" style="1" customWidth="1"/>
    <col min="2309" max="2309" width="17.7109375" style="1" customWidth="1"/>
    <col min="2310" max="2310" width="51.85546875" style="1" customWidth="1"/>
    <col min="2311" max="2311" width="14" style="1" customWidth="1"/>
    <col min="2312" max="2312" width="16.7109375" style="1" customWidth="1"/>
    <col min="2313" max="2313" width="17.7109375" style="1" customWidth="1"/>
    <col min="2314" max="2560" width="9.140625" style="1"/>
    <col min="2561" max="2561" width="5.85546875" style="1" customWidth="1"/>
    <col min="2562" max="2562" width="50.42578125" style="1" customWidth="1"/>
    <col min="2563" max="2563" width="12.7109375" style="1" customWidth="1"/>
    <col min="2564" max="2564" width="14" style="1" customWidth="1"/>
    <col min="2565" max="2565" width="17.7109375" style="1" customWidth="1"/>
    <col min="2566" max="2566" width="51.85546875" style="1" customWidth="1"/>
    <col min="2567" max="2567" width="14" style="1" customWidth="1"/>
    <col min="2568" max="2568" width="16.7109375" style="1" customWidth="1"/>
    <col min="2569" max="2569" width="17.7109375" style="1" customWidth="1"/>
    <col min="2570" max="2816" width="9.140625" style="1"/>
    <col min="2817" max="2817" width="5.85546875" style="1" customWidth="1"/>
    <col min="2818" max="2818" width="50.42578125" style="1" customWidth="1"/>
    <col min="2819" max="2819" width="12.7109375" style="1" customWidth="1"/>
    <col min="2820" max="2820" width="14" style="1" customWidth="1"/>
    <col min="2821" max="2821" width="17.7109375" style="1" customWidth="1"/>
    <col min="2822" max="2822" width="51.85546875" style="1" customWidth="1"/>
    <col min="2823" max="2823" width="14" style="1" customWidth="1"/>
    <col min="2824" max="2824" width="16.7109375" style="1" customWidth="1"/>
    <col min="2825" max="2825" width="17.7109375" style="1" customWidth="1"/>
    <col min="2826" max="3072" width="9.140625" style="1"/>
    <col min="3073" max="3073" width="5.85546875" style="1" customWidth="1"/>
    <col min="3074" max="3074" width="50.42578125" style="1" customWidth="1"/>
    <col min="3075" max="3075" width="12.7109375" style="1" customWidth="1"/>
    <col min="3076" max="3076" width="14" style="1" customWidth="1"/>
    <col min="3077" max="3077" width="17.7109375" style="1" customWidth="1"/>
    <col min="3078" max="3078" width="51.85546875" style="1" customWidth="1"/>
    <col min="3079" max="3079" width="14" style="1" customWidth="1"/>
    <col min="3080" max="3080" width="16.7109375" style="1" customWidth="1"/>
    <col min="3081" max="3081" width="17.7109375" style="1" customWidth="1"/>
    <col min="3082" max="3328" width="9.140625" style="1"/>
    <col min="3329" max="3329" width="5.85546875" style="1" customWidth="1"/>
    <col min="3330" max="3330" width="50.42578125" style="1" customWidth="1"/>
    <col min="3331" max="3331" width="12.7109375" style="1" customWidth="1"/>
    <col min="3332" max="3332" width="14" style="1" customWidth="1"/>
    <col min="3333" max="3333" width="17.7109375" style="1" customWidth="1"/>
    <col min="3334" max="3334" width="51.85546875" style="1" customWidth="1"/>
    <col min="3335" max="3335" width="14" style="1" customWidth="1"/>
    <col min="3336" max="3336" width="16.7109375" style="1" customWidth="1"/>
    <col min="3337" max="3337" width="17.7109375" style="1" customWidth="1"/>
    <col min="3338" max="3584" width="9.140625" style="1"/>
    <col min="3585" max="3585" width="5.85546875" style="1" customWidth="1"/>
    <col min="3586" max="3586" width="50.42578125" style="1" customWidth="1"/>
    <col min="3587" max="3587" width="12.7109375" style="1" customWidth="1"/>
    <col min="3588" max="3588" width="14" style="1" customWidth="1"/>
    <col min="3589" max="3589" width="17.7109375" style="1" customWidth="1"/>
    <col min="3590" max="3590" width="51.85546875" style="1" customWidth="1"/>
    <col min="3591" max="3591" width="14" style="1" customWidth="1"/>
    <col min="3592" max="3592" width="16.7109375" style="1" customWidth="1"/>
    <col min="3593" max="3593" width="17.7109375" style="1" customWidth="1"/>
    <col min="3594" max="3840" width="9.140625" style="1"/>
    <col min="3841" max="3841" width="5.85546875" style="1" customWidth="1"/>
    <col min="3842" max="3842" width="50.42578125" style="1" customWidth="1"/>
    <col min="3843" max="3843" width="12.7109375" style="1" customWidth="1"/>
    <col min="3844" max="3844" width="14" style="1" customWidth="1"/>
    <col min="3845" max="3845" width="17.7109375" style="1" customWidth="1"/>
    <col min="3846" max="3846" width="51.85546875" style="1" customWidth="1"/>
    <col min="3847" max="3847" width="14" style="1" customWidth="1"/>
    <col min="3848" max="3848" width="16.7109375" style="1" customWidth="1"/>
    <col min="3849" max="3849" width="17.7109375" style="1" customWidth="1"/>
    <col min="3850" max="4096" width="9.140625" style="1"/>
    <col min="4097" max="4097" width="5.85546875" style="1" customWidth="1"/>
    <col min="4098" max="4098" width="50.42578125" style="1" customWidth="1"/>
    <col min="4099" max="4099" width="12.7109375" style="1" customWidth="1"/>
    <col min="4100" max="4100" width="14" style="1" customWidth="1"/>
    <col min="4101" max="4101" width="17.7109375" style="1" customWidth="1"/>
    <col min="4102" max="4102" width="51.85546875" style="1" customWidth="1"/>
    <col min="4103" max="4103" width="14" style="1" customWidth="1"/>
    <col min="4104" max="4104" width="16.7109375" style="1" customWidth="1"/>
    <col min="4105" max="4105" width="17.7109375" style="1" customWidth="1"/>
    <col min="4106" max="4352" width="9.140625" style="1"/>
    <col min="4353" max="4353" width="5.85546875" style="1" customWidth="1"/>
    <col min="4354" max="4354" width="50.42578125" style="1" customWidth="1"/>
    <col min="4355" max="4355" width="12.7109375" style="1" customWidth="1"/>
    <col min="4356" max="4356" width="14" style="1" customWidth="1"/>
    <col min="4357" max="4357" width="17.7109375" style="1" customWidth="1"/>
    <col min="4358" max="4358" width="51.85546875" style="1" customWidth="1"/>
    <col min="4359" max="4359" width="14" style="1" customWidth="1"/>
    <col min="4360" max="4360" width="16.7109375" style="1" customWidth="1"/>
    <col min="4361" max="4361" width="17.7109375" style="1" customWidth="1"/>
    <col min="4362" max="4608" width="9.140625" style="1"/>
    <col min="4609" max="4609" width="5.85546875" style="1" customWidth="1"/>
    <col min="4610" max="4610" width="50.42578125" style="1" customWidth="1"/>
    <col min="4611" max="4611" width="12.7109375" style="1" customWidth="1"/>
    <col min="4612" max="4612" width="14" style="1" customWidth="1"/>
    <col min="4613" max="4613" width="17.7109375" style="1" customWidth="1"/>
    <col min="4614" max="4614" width="51.85546875" style="1" customWidth="1"/>
    <col min="4615" max="4615" width="14" style="1" customWidth="1"/>
    <col min="4616" max="4616" width="16.7109375" style="1" customWidth="1"/>
    <col min="4617" max="4617" width="17.7109375" style="1" customWidth="1"/>
    <col min="4618" max="4864" width="9.140625" style="1"/>
    <col min="4865" max="4865" width="5.85546875" style="1" customWidth="1"/>
    <col min="4866" max="4866" width="50.42578125" style="1" customWidth="1"/>
    <col min="4867" max="4867" width="12.7109375" style="1" customWidth="1"/>
    <col min="4868" max="4868" width="14" style="1" customWidth="1"/>
    <col min="4869" max="4869" width="17.7109375" style="1" customWidth="1"/>
    <col min="4870" max="4870" width="51.85546875" style="1" customWidth="1"/>
    <col min="4871" max="4871" width="14" style="1" customWidth="1"/>
    <col min="4872" max="4872" width="16.7109375" style="1" customWidth="1"/>
    <col min="4873" max="4873" width="17.7109375" style="1" customWidth="1"/>
    <col min="4874" max="5120" width="9.140625" style="1"/>
    <col min="5121" max="5121" width="5.85546875" style="1" customWidth="1"/>
    <col min="5122" max="5122" width="50.42578125" style="1" customWidth="1"/>
    <col min="5123" max="5123" width="12.7109375" style="1" customWidth="1"/>
    <col min="5124" max="5124" width="14" style="1" customWidth="1"/>
    <col min="5125" max="5125" width="17.7109375" style="1" customWidth="1"/>
    <col min="5126" max="5126" width="51.85546875" style="1" customWidth="1"/>
    <col min="5127" max="5127" width="14" style="1" customWidth="1"/>
    <col min="5128" max="5128" width="16.7109375" style="1" customWidth="1"/>
    <col min="5129" max="5129" width="17.7109375" style="1" customWidth="1"/>
    <col min="5130" max="5376" width="9.140625" style="1"/>
    <col min="5377" max="5377" width="5.85546875" style="1" customWidth="1"/>
    <col min="5378" max="5378" width="50.42578125" style="1" customWidth="1"/>
    <col min="5379" max="5379" width="12.7109375" style="1" customWidth="1"/>
    <col min="5380" max="5380" width="14" style="1" customWidth="1"/>
    <col min="5381" max="5381" width="17.7109375" style="1" customWidth="1"/>
    <col min="5382" max="5382" width="51.85546875" style="1" customWidth="1"/>
    <col min="5383" max="5383" width="14" style="1" customWidth="1"/>
    <col min="5384" max="5384" width="16.7109375" style="1" customWidth="1"/>
    <col min="5385" max="5385" width="17.7109375" style="1" customWidth="1"/>
    <col min="5386" max="5632" width="9.140625" style="1"/>
    <col min="5633" max="5633" width="5.85546875" style="1" customWidth="1"/>
    <col min="5634" max="5634" width="50.42578125" style="1" customWidth="1"/>
    <col min="5635" max="5635" width="12.7109375" style="1" customWidth="1"/>
    <col min="5636" max="5636" width="14" style="1" customWidth="1"/>
    <col min="5637" max="5637" width="17.7109375" style="1" customWidth="1"/>
    <col min="5638" max="5638" width="51.85546875" style="1" customWidth="1"/>
    <col min="5639" max="5639" width="14" style="1" customWidth="1"/>
    <col min="5640" max="5640" width="16.7109375" style="1" customWidth="1"/>
    <col min="5641" max="5641" width="17.7109375" style="1" customWidth="1"/>
    <col min="5642" max="5888" width="9.140625" style="1"/>
    <col min="5889" max="5889" width="5.85546875" style="1" customWidth="1"/>
    <col min="5890" max="5890" width="50.42578125" style="1" customWidth="1"/>
    <col min="5891" max="5891" width="12.7109375" style="1" customWidth="1"/>
    <col min="5892" max="5892" width="14" style="1" customWidth="1"/>
    <col min="5893" max="5893" width="17.7109375" style="1" customWidth="1"/>
    <col min="5894" max="5894" width="51.85546875" style="1" customWidth="1"/>
    <col min="5895" max="5895" width="14" style="1" customWidth="1"/>
    <col min="5896" max="5896" width="16.7109375" style="1" customWidth="1"/>
    <col min="5897" max="5897" width="17.7109375" style="1" customWidth="1"/>
    <col min="5898" max="6144" width="9.140625" style="1"/>
    <col min="6145" max="6145" width="5.85546875" style="1" customWidth="1"/>
    <col min="6146" max="6146" width="50.42578125" style="1" customWidth="1"/>
    <col min="6147" max="6147" width="12.7109375" style="1" customWidth="1"/>
    <col min="6148" max="6148" width="14" style="1" customWidth="1"/>
    <col min="6149" max="6149" width="17.7109375" style="1" customWidth="1"/>
    <col min="6150" max="6150" width="51.85546875" style="1" customWidth="1"/>
    <col min="6151" max="6151" width="14" style="1" customWidth="1"/>
    <col min="6152" max="6152" width="16.7109375" style="1" customWidth="1"/>
    <col min="6153" max="6153" width="17.7109375" style="1" customWidth="1"/>
    <col min="6154" max="6400" width="9.140625" style="1"/>
    <col min="6401" max="6401" width="5.85546875" style="1" customWidth="1"/>
    <col min="6402" max="6402" width="50.42578125" style="1" customWidth="1"/>
    <col min="6403" max="6403" width="12.7109375" style="1" customWidth="1"/>
    <col min="6404" max="6404" width="14" style="1" customWidth="1"/>
    <col min="6405" max="6405" width="17.7109375" style="1" customWidth="1"/>
    <col min="6406" max="6406" width="51.85546875" style="1" customWidth="1"/>
    <col min="6407" max="6407" width="14" style="1" customWidth="1"/>
    <col min="6408" max="6408" width="16.7109375" style="1" customWidth="1"/>
    <col min="6409" max="6409" width="17.7109375" style="1" customWidth="1"/>
    <col min="6410" max="6656" width="9.140625" style="1"/>
    <col min="6657" max="6657" width="5.85546875" style="1" customWidth="1"/>
    <col min="6658" max="6658" width="50.42578125" style="1" customWidth="1"/>
    <col min="6659" max="6659" width="12.7109375" style="1" customWidth="1"/>
    <col min="6660" max="6660" width="14" style="1" customWidth="1"/>
    <col min="6661" max="6661" width="17.7109375" style="1" customWidth="1"/>
    <col min="6662" max="6662" width="51.85546875" style="1" customWidth="1"/>
    <col min="6663" max="6663" width="14" style="1" customWidth="1"/>
    <col min="6664" max="6664" width="16.7109375" style="1" customWidth="1"/>
    <col min="6665" max="6665" width="17.7109375" style="1" customWidth="1"/>
    <col min="6666" max="6912" width="9.140625" style="1"/>
    <col min="6913" max="6913" width="5.85546875" style="1" customWidth="1"/>
    <col min="6914" max="6914" width="50.42578125" style="1" customWidth="1"/>
    <col min="6915" max="6915" width="12.7109375" style="1" customWidth="1"/>
    <col min="6916" max="6916" width="14" style="1" customWidth="1"/>
    <col min="6917" max="6917" width="17.7109375" style="1" customWidth="1"/>
    <col min="6918" max="6918" width="51.85546875" style="1" customWidth="1"/>
    <col min="6919" max="6919" width="14" style="1" customWidth="1"/>
    <col min="6920" max="6920" width="16.7109375" style="1" customWidth="1"/>
    <col min="6921" max="6921" width="17.7109375" style="1" customWidth="1"/>
    <col min="6922" max="7168" width="9.140625" style="1"/>
    <col min="7169" max="7169" width="5.85546875" style="1" customWidth="1"/>
    <col min="7170" max="7170" width="50.42578125" style="1" customWidth="1"/>
    <col min="7171" max="7171" width="12.7109375" style="1" customWidth="1"/>
    <col min="7172" max="7172" width="14" style="1" customWidth="1"/>
    <col min="7173" max="7173" width="17.7109375" style="1" customWidth="1"/>
    <col min="7174" max="7174" width="51.85546875" style="1" customWidth="1"/>
    <col min="7175" max="7175" width="14" style="1" customWidth="1"/>
    <col min="7176" max="7176" width="16.7109375" style="1" customWidth="1"/>
    <col min="7177" max="7177" width="17.7109375" style="1" customWidth="1"/>
    <col min="7178" max="7424" width="9.140625" style="1"/>
    <col min="7425" max="7425" width="5.85546875" style="1" customWidth="1"/>
    <col min="7426" max="7426" width="50.42578125" style="1" customWidth="1"/>
    <col min="7427" max="7427" width="12.7109375" style="1" customWidth="1"/>
    <col min="7428" max="7428" width="14" style="1" customWidth="1"/>
    <col min="7429" max="7429" width="17.7109375" style="1" customWidth="1"/>
    <col min="7430" max="7430" width="51.85546875" style="1" customWidth="1"/>
    <col min="7431" max="7431" width="14" style="1" customWidth="1"/>
    <col min="7432" max="7432" width="16.7109375" style="1" customWidth="1"/>
    <col min="7433" max="7433" width="17.7109375" style="1" customWidth="1"/>
    <col min="7434" max="7680" width="9.140625" style="1"/>
    <col min="7681" max="7681" width="5.85546875" style="1" customWidth="1"/>
    <col min="7682" max="7682" width="50.42578125" style="1" customWidth="1"/>
    <col min="7683" max="7683" width="12.7109375" style="1" customWidth="1"/>
    <col min="7684" max="7684" width="14" style="1" customWidth="1"/>
    <col min="7685" max="7685" width="17.7109375" style="1" customWidth="1"/>
    <col min="7686" max="7686" width="51.85546875" style="1" customWidth="1"/>
    <col min="7687" max="7687" width="14" style="1" customWidth="1"/>
    <col min="7688" max="7688" width="16.7109375" style="1" customWidth="1"/>
    <col min="7689" max="7689" width="17.7109375" style="1" customWidth="1"/>
    <col min="7690" max="7936" width="9.140625" style="1"/>
    <col min="7937" max="7937" width="5.85546875" style="1" customWidth="1"/>
    <col min="7938" max="7938" width="50.42578125" style="1" customWidth="1"/>
    <col min="7939" max="7939" width="12.7109375" style="1" customWidth="1"/>
    <col min="7940" max="7940" width="14" style="1" customWidth="1"/>
    <col min="7941" max="7941" width="17.7109375" style="1" customWidth="1"/>
    <col min="7942" max="7942" width="51.85546875" style="1" customWidth="1"/>
    <col min="7943" max="7943" width="14" style="1" customWidth="1"/>
    <col min="7944" max="7944" width="16.7109375" style="1" customWidth="1"/>
    <col min="7945" max="7945" width="17.7109375" style="1" customWidth="1"/>
    <col min="7946" max="8192" width="9.140625" style="1"/>
    <col min="8193" max="8193" width="5.85546875" style="1" customWidth="1"/>
    <col min="8194" max="8194" width="50.42578125" style="1" customWidth="1"/>
    <col min="8195" max="8195" width="12.7109375" style="1" customWidth="1"/>
    <col min="8196" max="8196" width="14" style="1" customWidth="1"/>
    <col min="8197" max="8197" width="17.7109375" style="1" customWidth="1"/>
    <col min="8198" max="8198" width="51.85546875" style="1" customWidth="1"/>
    <col min="8199" max="8199" width="14" style="1" customWidth="1"/>
    <col min="8200" max="8200" width="16.7109375" style="1" customWidth="1"/>
    <col min="8201" max="8201" width="17.7109375" style="1" customWidth="1"/>
    <col min="8202" max="8448" width="9.140625" style="1"/>
    <col min="8449" max="8449" width="5.85546875" style="1" customWidth="1"/>
    <col min="8450" max="8450" width="50.42578125" style="1" customWidth="1"/>
    <col min="8451" max="8451" width="12.7109375" style="1" customWidth="1"/>
    <col min="8452" max="8452" width="14" style="1" customWidth="1"/>
    <col min="8453" max="8453" width="17.7109375" style="1" customWidth="1"/>
    <col min="8454" max="8454" width="51.85546875" style="1" customWidth="1"/>
    <col min="8455" max="8455" width="14" style="1" customWidth="1"/>
    <col min="8456" max="8456" width="16.7109375" style="1" customWidth="1"/>
    <col min="8457" max="8457" width="17.7109375" style="1" customWidth="1"/>
    <col min="8458" max="8704" width="9.140625" style="1"/>
    <col min="8705" max="8705" width="5.85546875" style="1" customWidth="1"/>
    <col min="8706" max="8706" width="50.42578125" style="1" customWidth="1"/>
    <col min="8707" max="8707" width="12.7109375" style="1" customWidth="1"/>
    <col min="8708" max="8708" width="14" style="1" customWidth="1"/>
    <col min="8709" max="8709" width="17.7109375" style="1" customWidth="1"/>
    <col min="8710" max="8710" width="51.85546875" style="1" customWidth="1"/>
    <col min="8711" max="8711" width="14" style="1" customWidth="1"/>
    <col min="8712" max="8712" width="16.7109375" style="1" customWidth="1"/>
    <col min="8713" max="8713" width="17.7109375" style="1" customWidth="1"/>
    <col min="8714" max="8960" width="9.140625" style="1"/>
    <col min="8961" max="8961" width="5.85546875" style="1" customWidth="1"/>
    <col min="8962" max="8962" width="50.42578125" style="1" customWidth="1"/>
    <col min="8963" max="8963" width="12.7109375" style="1" customWidth="1"/>
    <col min="8964" max="8964" width="14" style="1" customWidth="1"/>
    <col min="8965" max="8965" width="17.7109375" style="1" customWidth="1"/>
    <col min="8966" max="8966" width="51.85546875" style="1" customWidth="1"/>
    <col min="8967" max="8967" width="14" style="1" customWidth="1"/>
    <col min="8968" max="8968" width="16.7109375" style="1" customWidth="1"/>
    <col min="8969" max="8969" width="17.7109375" style="1" customWidth="1"/>
    <col min="8970" max="9216" width="9.140625" style="1"/>
    <col min="9217" max="9217" width="5.85546875" style="1" customWidth="1"/>
    <col min="9218" max="9218" width="50.42578125" style="1" customWidth="1"/>
    <col min="9219" max="9219" width="12.7109375" style="1" customWidth="1"/>
    <col min="9220" max="9220" width="14" style="1" customWidth="1"/>
    <col min="9221" max="9221" width="17.7109375" style="1" customWidth="1"/>
    <col min="9222" max="9222" width="51.85546875" style="1" customWidth="1"/>
    <col min="9223" max="9223" width="14" style="1" customWidth="1"/>
    <col min="9224" max="9224" width="16.7109375" style="1" customWidth="1"/>
    <col min="9225" max="9225" width="17.7109375" style="1" customWidth="1"/>
    <col min="9226" max="9472" width="9.140625" style="1"/>
    <col min="9473" max="9473" width="5.85546875" style="1" customWidth="1"/>
    <col min="9474" max="9474" width="50.42578125" style="1" customWidth="1"/>
    <col min="9475" max="9475" width="12.7109375" style="1" customWidth="1"/>
    <col min="9476" max="9476" width="14" style="1" customWidth="1"/>
    <col min="9477" max="9477" width="17.7109375" style="1" customWidth="1"/>
    <col min="9478" max="9478" width="51.85546875" style="1" customWidth="1"/>
    <col min="9479" max="9479" width="14" style="1" customWidth="1"/>
    <col min="9480" max="9480" width="16.7109375" style="1" customWidth="1"/>
    <col min="9481" max="9481" width="17.7109375" style="1" customWidth="1"/>
    <col min="9482" max="9728" width="9.140625" style="1"/>
    <col min="9729" max="9729" width="5.85546875" style="1" customWidth="1"/>
    <col min="9730" max="9730" width="50.42578125" style="1" customWidth="1"/>
    <col min="9731" max="9731" width="12.7109375" style="1" customWidth="1"/>
    <col min="9732" max="9732" width="14" style="1" customWidth="1"/>
    <col min="9733" max="9733" width="17.7109375" style="1" customWidth="1"/>
    <col min="9734" max="9734" width="51.85546875" style="1" customWidth="1"/>
    <col min="9735" max="9735" width="14" style="1" customWidth="1"/>
    <col min="9736" max="9736" width="16.7109375" style="1" customWidth="1"/>
    <col min="9737" max="9737" width="17.7109375" style="1" customWidth="1"/>
    <col min="9738" max="9984" width="9.140625" style="1"/>
    <col min="9985" max="9985" width="5.85546875" style="1" customWidth="1"/>
    <col min="9986" max="9986" width="50.42578125" style="1" customWidth="1"/>
    <col min="9987" max="9987" width="12.7109375" style="1" customWidth="1"/>
    <col min="9988" max="9988" width="14" style="1" customWidth="1"/>
    <col min="9989" max="9989" width="17.7109375" style="1" customWidth="1"/>
    <col min="9990" max="9990" width="51.85546875" style="1" customWidth="1"/>
    <col min="9991" max="9991" width="14" style="1" customWidth="1"/>
    <col min="9992" max="9992" width="16.7109375" style="1" customWidth="1"/>
    <col min="9993" max="9993" width="17.7109375" style="1" customWidth="1"/>
    <col min="9994" max="10240" width="9.140625" style="1"/>
    <col min="10241" max="10241" width="5.85546875" style="1" customWidth="1"/>
    <col min="10242" max="10242" width="50.42578125" style="1" customWidth="1"/>
    <col min="10243" max="10243" width="12.7109375" style="1" customWidth="1"/>
    <col min="10244" max="10244" width="14" style="1" customWidth="1"/>
    <col min="10245" max="10245" width="17.7109375" style="1" customWidth="1"/>
    <col min="10246" max="10246" width="51.85546875" style="1" customWidth="1"/>
    <col min="10247" max="10247" width="14" style="1" customWidth="1"/>
    <col min="10248" max="10248" width="16.7109375" style="1" customWidth="1"/>
    <col min="10249" max="10249" width="17.7109375" style="1" customWidth="1"/>
    <col min="10250" max="10496" width="9.140625" style="1"/>
    <col min="10497" max="10497" width="5.85546875" style="1" customWidth="1"/>
    <col min="10498" max="10498" width="50.42578125" style="1" customWidth="1"/>
    <col min="10499" max="10499" width="12.7109375" style="1" customWidth="1"/>
    <col min="10500" max="10500" width="14" style="1" customWidth="1"/>
    <col min="10501" max="10501" width="17.7109375" style="1" customWidth="1"/>
    <col min="10502" max="10502" width="51.85546875" style="1" customWidth="1"/>
    <col min="10503" max="10503" width="14" style="1" customWidth="1"/>
    <col min="10504" max="10504" width="16.7109375" style="1" customWidth="1"/>
    <col min="10505" max="10505" width="17.7109375" style="1" customWidth="1"/>
    <col min="10506" max="10752" width="9.140625" style="1"/>
    <col min="10753" max="10753" width="5.85546875" style="1" customWidth="1"/>
    <col min="10754" max="10754" width="50.42578125" style="1" customWidth="1"/>
    <col min="10755" max="10755" width="12.7109375" style="1" customWidth="1"/>
    <col min="10756" max="10756" width="14" style="1" customWidth="1"/>
    <col min="10757" max="10757" width="17.7109375" style="1" customWidth="1"/>
    <col min="10758" max="10758" width="51.85546875" style="1" customWidth="1"/>
    <col min="10759" max="10759" width="14" style="1" customWidth="1"/>
    <col min="10760" max="10760" width="16.7109375" style="1" customWidth="1"/>
    <col min="10761" max="10761" width="17.7109375" style="1" customWidth="1"/>
    <col min="10762" max="11008" width="9.140625" style="1"/>
    <col min="11009" max="11009" width="5.85546875" style="1" customWidth="1"/>
    <col min="11010" max="11010" width="50.42578125" style="1" customWidth="1"/>
    <col min="11011" max="11011" width="12.7109375" style="1" customWidth="1"/>
    <col min="11012" max="11012" width="14" style="1" customWidth="1"/>
    <col min="11013" max="11013" width="17.7109375" style="1" customWidth="1"/>
    <col min="11014" max="11014" width="51.85546875" style="1" customWidth="1"/>
    <col min="11015" max="11015" width="14" style="1" customWidth="1"/>
    <col min="11016" max="11016" width="16.7109375" style="1" customWidth="1"/>
    <col min="11017" max="11017" width="17.7109375" style="1" customWidth="1"/>
    <col min="11018" max="11264" width="9.140625" style="1"/>
    <col min="11265" max="11265" width="5.85546875" style="1" customWidth="1"/>
    <col min="11266" max="11266" width="50.42578125" style="1" customWidth="1"/>
    <col min="11267" max="11267" width="12.7109375" style="1" customWidth="1"/>
    <col min="11268" max="11268" width="14" style="1" customWidth="1"/>
    <col min="11269" max="11269" width="17.7109375" style="1" customWidth="1"/>
    <col min="11270" max="11270" width="51.85546875" style="1" customWidth="1"/>
    <col min="11271" max="11271" width="14" style="1" customWidth="1"/>
    <col min="11272" max="11272" width="16.7109375" style="1" customWidth="1"/>
    <col min="11273" max="11273" width="17.7109375" style="1" customWidth="1"/>
    <col min="11274" max="11520" width="9.140625" style="1"/>
    <col min="11521" max="11521" width="5.85546875" style="1" customWidth="1"/>
    <col min="11522" max="11522" width="50.42578125" style="1" customWidth="1"/>
    <col min="11523" max="11523" width="12.7109375" style="1" customWidth="1"/>
    <col min="11524" max="11524" width="14" style="1" customWidth="1"/>
    <col min="11525" max="11525" width="17.7109375" style="1" customWidth="1"/>
    <col min="11526" max="11526" width="51.85546875" style="1" customWidth="1"/>
    <col min="11527" max="11527" width="14" style="1" customWidth="1"/>
    <col min="11528" max="11528" width="16.7109375" style="1" customWidth="1"/>
    <col min="11529" max="11529" width="17.7109375" style="1" customWidth="1"/>
    <col min="11530" max="11776" width="9.140625" style="1"/>
    <col min="11777" max="11777" width="5.85546875" style="1" customWidth="1"/>
    <col min="11778" max="11778" width="50.42578125" style="1" customWidth="1"/>
    <col min="11779" max="11779" width="12.7109375" style="1" customWidth="1"/>
    <col min="11780" max="11780" width="14" style="1" customWidth="1"/>
    <col min="11781" max="11781" width="17.7109375" style="1" customWidth="1"/>
    <col min="11782" max="11782" width="51.85546875" style="1" customWidth="1"/>
    <col min="11783" max="11783" width="14" style="1" customWidth="1"/>
    <col min="11784" max="11784" width="16.7109375" style="1" customWidth="1"/>
    <col min="11785" max="11785" width="17.7109375" style="1" customWidth="1"/>
    <col min="11786" max="12032" width="9.140625" style="1"/>
    <col min="12033" max="12033" width="5.85546875" style="1" customWidth="1"/>
    <col min="12034" max="12034" width="50.42578125" style="1" customWidth="1"/>
    <col min="12035" max="12035" width="12.7109375" style="1" customWidth="1"/>
    <col min="12036" max="12036" width="14" style="1" customWidth="1"/>
    <col min="12037" max="12037" width="17.7109375" style="1" customWidth="1"/>
    <col min="12038" max="12038" width="51.85546875" style="1" customWidth="1"/>
    <col min="12039" max="12039" width="14" style="1" customWidth="1"/>
    <col min="12040" max="12040" width="16.7109375" style="1" customWidth="1"/>
    <col min="12041" max="12041" width="17.7109375" style="1" customWidth="1"/>
    <col min="12042" max="12288" width="9.140625" style="1"/>
    <col min="12289" max="12289" width="5.85546875" style="1" customWidth="1"/>
    <col min="12290" max="12290" width="50.42578125" style="1" customWidth="1"/>
    <col min="12291" max="12291" width="12.7109375" style="1" customWidth="1"/>
    <col min="12292" max="12292" width="14" style="1" customWidth="1"/>
    <col min="12293" max="12293" width="17.7109375" style="1" customWidth="1"/>
    <col min="12294" max="12294" width="51.85546875" style="1" customWidth="1"/>
    <col min="12295" max="12295" width="14" style="1" customWidth="1"/>
    <col min="12296" max="12296" width="16.7109375" style="1" customWidth="1"/>
    <col min="12297" max="12297" width="17.7109375" style="1" customWidth="1"/>
    <col min="12298" max="12544" width="9.140625" style="1"/>
    <col min="12545" max="12545" width="5.85546875" style="1" customWidth="1"/>
    <col min="12546" max="12546" width="50.42578125" style="1" customWidth="1"/>
    <col min="12547" max="12547" width="12.7109375" style="1" customWidth="1"/>
    <col min="12548" max="12548" width="14" style="1" customWidth="1"/>
    <col min="12549" max="12549" width="17.7109375" style="1" customWidth="1"/>
    <col min="12550" max="12550" width="51.85546875" style="1" customWidth="1"/>
    <col min="12551" max="12551" width="14" style="1" customWidth="1"/>
    <col min="12552" max="12552" width="16.7109375" style="1" customWidth="1"/>
    <col min="12553" max="12553" width="17.7109375" style="1" customWidth="1"/>
    <col min="12554" max="12800" width="9.140625" style="1"/>
    <col min="12801" max="12801" width="5.85546875" style="1" customWidth="1"/>
    <col min="12802" max="12802" width="50.42578125" style="1" customWidth="1"/>
    <col min="12803" max="12803" width="12.7109375" style="1" customWidth="1"/>
    <col min="12804" max="12804" width="14" style="1" customWidth="1"/>
    <col min="12805" max="12805" width="17.7109375" style="1" customWidth="1"/>
    <col min="12806" max="12806" width="51.85546875" style="1" customWidth="1"/>
    <col min="12807" max="12807" width="14" style="1" customWidth="1"/>
    <col min="12808" max="12808" width="16.7109375" style="1" customWidth="1"/>
    <col min="12809" max="12809" width="17.7109375" style="1" customWidth="1"/>
    <col min="12810" max="13056" width="9.140625" style="1"/>
    <col min="13057" max="13057" width="5.85546875" style="1" customWidth="1"/>
    <col min="13058" max="13058" width="50.42578125" style="1" customWidth="1"/>
    <col min="13059" max="13059" width="12.7109375" style="1" customWidth="1"/>
    <col min="13060" max="13060" width="14" style="1" customWidth="1"/>
    <col min="13061" max="13061" width="17.7109375" style="1" customWidth="1"/>
    <col min="13062" max="13062" width="51.85546875" style="1" customWidth="1"/>
    <col min="13063" max="13063" width="14" style="1" customWidth="1"/>
    <col min="13064" max="13064" width="16.7109375" style="1" customWidth="1"/>
    <col min="13065" max="13065" width="17.7109375" style="1" customWidth="1"/>
    <col min="13066" max="13312" width="9.140625" style="1"/>
    <col min="13313" max="13313" width="5.85546875" style="1" customWidth="1"/>
    <col min="13314" max="13314" width="50.42578125" style="1" customWidth="1"/>
    <col min="13315" max="13315" width="12.7109375" style="1" customWidth="1"/>
    <col min="13316" max="13316" width="14" style="1" customWidth="1"/>
    <col min="13317" max="13317" width="17.7109375" style="1" customWidth="1"/>
    <col min="13318" max="13318" width="51.85546875" style="1" customWidth="1"/>
    <col min="13319" max="13319" width="14" style="1" customWidth="1"/>
    <col min="13320" max="13320" width="16.7109375" style="1" customWidth="1"/>
    <col min="13321" max="13321" width="17.7109375" style="1" customWidth="1"/>
    <col min="13322" max="13568" width="9.140625" style="1"/>
    <col min="13569" max="13569" width="5.85546875" style="1" customWidth="1"/>
    <col min="13570" max="13570" width="50.42578125" style="1" customWidth="1"/>
    <col min="13571" max="13571" width="12.7109375" style="1" customWidth="1"/>
    <col min="13572" max="13572" width="14" style="1" customWidth="1"/>
    <col min="13573" max="13573" width="17.7109375" style="1" customWidth="1"/>
    <col min="13574" max="13574" width="51.85546875" style="1" customWidth="1"/>
    <col min="13575" max="13575" width="14" style="1" customWidth="1"/>
    <col min="13576" max="13576" width="16.7109375" style="1" customWidth="1"/>
    <col min="13577" max="13577" width="17.7109375" style="1" customWidth="1"/>
    <col min="13578" max="13824" width="9.140625" style="1"/>
    <col min="13825" max="13825" width="5.85546875" style="1" customWidth="1"/>
    <col min="13826" max="13826" width="50.42578125" style="1" customWidth="1"/>
    <col min="13827" max="13827" width="12.7109375" style="1" customWidth="1"/>
    <col min="13828" max="13828" width="14" style="1" customWidth="1"/>
    <col min="13829" max="13829" width="17.7109375" style="1" customWidth="1"/>
    <col min="13830" max="13830" width="51.85546875" style="1" customWidth="1"/>
    <col min="13831" max="13831" width="14" style="1" customWidth="1"/>
    <col min="13832" max="13832" width="16.7109375" style="1" customWidth="1"/>
    <col min="13833" max="13833" width="17.7109375" style="1" customWidth="1"/>
    <col min="13834" max="14080" width="9.140625" style="1"/>
    <col min="14081" max="14081" width="5.85546875" style="1" customWidth="1"/>
    <col min="14082" max="14082" width="50.42578125" style="1" customWidth="1"/>
    <col min="14083" max="14083" width="12.7109375" style="1" customWidth="1"/>
    <col min="14084" max="14084" width="14" style="1" customWidth="1"/>
    <col min="14085" max="14085" width="17.7109375" style="1" customWidth="1"/>
    <col min="14086" max="14086" width="51.85546875" style="1" customWidth="1"/>
    <col min="14087" max="14087" width="14" style="1" customWidth="1"/>
    <col min="14088" max="14088" width="16.7109375" style="1" customWidth="1"/>
    <col min="14089" max="14089" width="17.7109375" style="1" customWidth="1"/>
    <col min="14090" max="14336" width="9.140625" style="1"/>
    <col min="14337" max="14337" width="5.85546875" style="1" customWidth="1"/>
    <col min="14338" max="14338" width="50.42578125" style="1" customWidth="1"/>
    <col min="14339" max="14339" width="12.7109375" style="1" customWidth="1"/>
    <col min="14340" max="14340" width="14" style="1" customWidth="1"/>
    <col min="14341" max="14341" width="17.7109375" style="1" customWidth="1"/>
    <col min="14342" max="14342" width="51.85546875" style="1" customWidth="1"/>
    <col min="14343" max="14343" width="14" style="1" customWidth="1"/>
    <col min="14344" max="14344" width="16.7109375" style="1" customWidth="1"/>
    <col min="14345" max="14345" width="17.7109375" style="1" customWidth="1"/>
    <col min="14346" max="14592" width="9.140625" style="1"/>
    <col min="14593" max="14593" width="5.85546875" style="1" customWidth="1"/>
    <col min="14594" max="14594" width="50.42578125" style="1" customWidth="1"/>
    <col min="14595" max="14595" width="12.7109375" style="1" customWidth="1"/>
    <col min="14596" max="14596" width="14" style="1" customWidth="1"/>
    <col min="14597" max="14597" width="17.7109375" style="1" customWidth="1"/>
    <col min="14598" max="14598" width="51.85546875" style="1" customWidth="1"/>
    <col min="14599" max="14599" width="14" style="1" customWidth="1"/>
    <col min="14600" max="14600" width="16.7109375" style="1" customWidth="1"/>
    <col min="14601" max="14601" width="17.7109375" style="1" customWidth="1"/>
    <col min="14602" max="14848" width="9.140625" style="1"/>
    <col min="14849" max="14849" width="5.85546875" style="1" customWidth="1"/>
    <col min="14850" max="14850" width="50.42578125" style="1" customWidth="1"/>
    <col min="14851" max="14851" width="12.7109375" style="1" customWidth="1"/>
    <col min="14852" max="14852" width="14" style="1" customWidth="1"/>
    <col min="14853" max="14853" width="17.7109375" style="1" customWidth="1"/>
    <col min="14854" max="14854" width="51.85546875" style="1" customWidth="1"/>
    <col min="14855" max="14855" width="14" style="1" customWidth="1"/>
    <col min="14856" max="14856" width="16.7109375" style="1" customWidth="1"/>
    <col min="14857" max="14857" width="17.7109375" style="1" customWidth="1"/>
    <col min="14858" max="15104" width="9.140625" style="1"/>
    <col min="15105" max="15105" width="5.85546875" style="1" customWidth="1"/>
    <col min="15106" max="15106" width="50.42578125" style="1" customWidth="1"/>
    <col min="15107" max="15107" width="12.7109375" style="1" customWidth="1"/>
    <col min="15108" max="15108" width="14" style="1" customWidth="1"/>
    <col min="15109" max="15109" width="17.7109375" style="1" customWidth="1"/>
    <col min="15110" max="15110" width="51.85546875" style="1" customWidth="1"/>
    <col min="15111" max="15111" width="14" style="1" customWidth="1"/>
    <col min="15112" max="15112" width="16.7109375" style="1" customWidth="1"/>
    <col min="15113" max="15113" width="17.7109375" style="1" customWidth="1"/>
    <col min="15114" max="15360" width="9.140625" style="1"/>
    <col min="15361" max="15361" width="5.85546875" style="1" customWidth="1"/>
    <col min="15362" max="15362" width="50.42578125" style="1" customWidth="1"/>
    <col min="15363" max="15363" width="12.7109375" style="1" customWidth="1"/>
    <col min="15364" max="15364" width="14" style="1" customWidth="1"/>
    <col min="15365" max="15365" width="17.7109375" style="1" customWidth="1"/>
    <col min="15366" max="15366" width="51.85546875" style="1" customWidth="1"/>
    <col min="15367" max="15367" width="14" style="1" customWidth="1"/>
    <col min="15368" max="15368" width="16.7109375" style="1" customWidth="1"/>
    <col min="15369" max="15369" width="17.7109375" style="1" customWidth="1"/>
    <col min="15370" max="15616" width="9.140625" style="1"/>
    <col min="15617" max="15617" width="5.85546875" style="1" customWidth="1"/>
    <col min="15618" max="15618" width="50.42578125" style="1" customWidth="1"/>
    <col min="15619" max="15619" width="12.7109375" style="1" customWidth="1"/>
    <col min="15620" max="15620" width="14" style="1" customWidth="1"/>
    <col min="15621" max="15621" width="17.7109375" style="1" customWidth="1"/>
    <col min="15622" max="15622" width="51.85546875" style="1" customWidth="1"/>
    <col min="15623" max="15623" width="14" style="1" customWidth="1"/>
    <col min="15624" max="15624" width="16.7109375" style="1" customWidth="1"/>
    <col min="15625" max="15625" width="17.7109375" style="1" customWidth="1"/>
    <col min="15626" max="15872" width="9.140625" style="1"/>
    <col min="15873" max="15873" width="5.85546875" style="1" customWidth="1"/>
    <col min="15874" max="15874" width="50.42578125" style="1" customWidth="1"/>
    <col min="15875" max="15875" width="12.7109375" style="1" customWidth="1"/>
    <col min="15876" max="15876" width="14" style="1" customWidth="1"/>
    <col min="15877" max="15877" width="17.7109375" style="1" customWidth="1"/>
    <col min="15878" max="15878" width="51.85546875" style="1" customWidth="1"/>
    <col min="15879" max="15879" width="14" style="1" customWidth="1"/>
    <col min="15880" max="15880" width="16.7109375" style="1" customWidth="1"/>
    <col min="15881" max="15881" width="17.7109375" style="1" customWidth="1"/>
    <col min="15882" max="16128" width="9.140625" style="1"/>
    <col min="16129" max="16129" width="5.85546875" style="1" customWidth="1"/>
    <col min="16130" max="16130" width="50.42578125" style="1" customWidth="1"/>
    <col min="16131" max="16131" width="12.7109375" style="1" customWidth="1"/>
    <col min="16132" max="16132" width="14" style="1" customWidth="1"/>
    <col min="16133" max="16133" width="17.7109375" style="1" customWidth="1"/>
    <col min="16134" max="16134" width="51.85546875" style="1" customWidth="1"/>
    <col min="16135" max="16135" width="14" style="1" customWidth="1"/>
    <col min="16136" max="16136" width="16.7109375" style="1" customWidth="1"/>
    <col min="16137" max="16137" width="17.7109375" style="1" customWidth="1"/>
    <col min="16138" max="16384" width="9.140625" style="1"/>
  </cols>
  <sheetData>
    <row r="1" spans="1:9" x14ac:dyDescent="0.25">
      <c r="A1" s="196" t="s">
        <v>68</v>
      </c>
      <c r="B1" s="196"/>
      <c r="C1" s="197"/>
      <c r="D1" s="197"/>
      <c r="E1" s="197"/>
      <c r="F1" s="197"/>
      <c r="G1" s="197"/>
      <c r="H1" s="197"/>
      <c r="I1" s="198" t="s">
        <v>108</v>
      </c>
    </row>
    <row r="2" spans="1:9" ht="35.25" customHeight="1" x14ac:dyDescent="0.25">
      <c r="A2" s="155" t="s">
        <v>336</v>
      </c>
      <c r="B2" s="155"/>
      <c r="C2" s="155"/>
      <c r="D2" s="155"/>
      <c r="E2" s="155"/>
      <c r="F2" s="155"/>
      <c r="G2" s="155"/>
      <c r="H2" s="155"/>
      <c r="I2" s="155"/>
    </row>
    <row r="3" spans="1:9" ht="31.5" customHeight="1" thickBot="1" x14ac:dyDescent="0.3">
      <c r="A3" s="145" t="s">
        <v>1</v>
      </c>
      <c r="B3" s="145"/>
      <c r="I3" s="2" t="s">
        <v>2</v>
      </c>
    </row>
    <row r="4" spans="1:9" ht="16.5" customHeight="1" thickBot="1" x14ac:dyDescent="0.3">
      <c r="A4" s="146" t="s">
        <v>3</v>
      </c>
      <c r="B4" s="10" t="s">
        <v>4</v>
      </c>
      <c r="C4" s="11"/>
      <c r="D4" s="11"/>
      <c r="E4" s="220"/>
      <c r="F4" s="148" t="s">
        <v>5</v>
      </c>
      <c r="G4" s="149"/>
      <c r="H4" s="3"/>
      <c r="I4" s="4"/>
    </row>
    <row r="5" spans="1:9" s="5" customFormat="1" ht="50.25" customHeight="1" thickBot="1" x14ac:dyDescent="0.3">
      <c r="A5" s="147"/>
      <c r="B5" s="13" t="s">
        <v>6</v>
      </c>
      <c r="C5" s="14" t="s">
        <v>7</v>
      </c>
      <c r="D5" s="14" t="s">
        <v>8</v>
      </c>
      <c r="E5" s="15" t="s">
        <v>334</v>
      </c>
      <c r="F5" s="13" t="s">
        <v>6</v>
      </c>
      <c r="G5" s="14" t="s">
        <v>7</v>
      </c>
      <c r="H5" s="14" t="s">
        <v>8</v>
      </c>
      <c r="I5" s="16" t="s">
        <v>334</v>
      </c>
    </row>
    <row r="6" spans="1:9" s="5" customFormat="1" thickBot="1" x14ac:dyDescent="0.3">
      <c r="A6" s="17">
        <v>1</v>
      </c>
      <c r="B6" s="13">
        <v>2</v>
      </c>
      <c r="C6" s="14">
        <v>3</v>
      </c>
      <c r="D6" s="14">
        <v>4</v>
      </c>
      <c r="E6" s="15">
        <v>5</v>
      </c>
      <c r="F6" s="13">
        <v>6</v>
      </c>
      <c r="G6" s="14">
        <v>7</v>
      </c>
      <c r="H6" s="14">
        <v>8</v>
      </c>
      <c r="I6" s="15">
        <v>9</v>
      </c>
    </row>
    <row r="7" spans="1:9" ht="30" x14ac:dyDescent="0.25">
      <c r="A7" s="18" t="s">
        <v>20</v>
      </c>
      <c r="B7" s="19" t="s">
        <v>70</v>
      </c>
      <c r="C7" s="20">
        <v>17480467</v>
      </c>
      <c r="D7" s="20">
        <v>122924463</v>
      </c>
      <c r="E7" s="219">
        <v>11532571</v>
      </c>
      <c r="F7" s="19" t="s">
        <v>71</v>
      </c>
      <c r="G7" s="20">
        <v>5609800</v>
      </c>
      <c r="H7" s="221">
        <v>34736521</v>
      </c>
      <c r="I7" s="22">
        <v>13108549</v>
      </c>
    </row>
    <row r="8" spans="1:9" x14ac:dyDescent="0.25">
      <c r="A8" s="23" t="s">
        <v>23</v>
      </c>
      <c r="B8" s="24" t="s">
        <v>72</v>
      </c>
      <c r="C8" s="25">
        <v>17216467</v>
      </c>
      <c r="D8" s="25">
        <v>122660463</v>
      </c>
      <c r="E8" s="26"/>
      <c r="F8" s="24" t="s">
        <v>73</v>
      </c>
      <c r="G8" s="25"/>
      <c r="H8" s="222"/>
      <c r="I8" s="27"/>
    </row>
    <row r="9" spans="1:9" x14ac:dyDescent="0.25">
      <c r="A9" s="23" t="s">
        <v>9</v>
      </c>
      <c r="B9" s="24" t="s">
        <v>74</v>
      </c>
      <c r="C9" s="25">
        <v>8200000</v>
      </c>
      <c r="D9" s="25">
        <v>8200000</v>
      </c>
      <c r="E9" s="26">
        <v>8200000</v>
      </c>
      <c r="F9" s="24" t="s">
        <v>75</v>
      </c>
      <c r="G9" s="25">
        <v>47198583</v>
      </c>
      <c r="H9" s="222">
        <v>171004476</v>
      </c>
      <c r="I9" s="27">
        <v>56262180</v>
      </c>
    </row>
    <row r="10" spans="1:9" x14ac:dyDescent="0.25">
      <c r="A10" s="23" t="s">
        <v>10</v>
      </c>
      <c r="B10" s="24" t="s">
        <v>76</v>
      </c>
      <c r="C10" s="25">
        <v>264000</v>
      </c>
      <c r="D10" s="25">
        <v>264000</v>
      </c>
      <c r="E10" s="26">
        <v>264000</v>
      </c>
      <c r="F10" s="24" t="s">
        <v>77</v>
      </c>
      <c r="G10" s="25">
        <v>43007584</v>
      </c>
      <c r="H10" s="222">
        <v>95729588</v>
      </c>
      <c r="I10" s="27">
        <v>95729588</v>
      </c>
    </row>
    <row r="11" spans="1:9" x14ac:dyDescent="0.25">
      <c r="A11" s="23" t="s">
        <v>11</v>
      </c>
      <c r="B11" s="24" t="s">
        <v>78</v>
      </c>
      <c r="C11" s="25"/>
      <c r="D11" s="25"/>
      <c r="E11" s="26"/>
      <c r="F11" s="24" t="s">
        <v>79</v>
      </c>
      <c r="G11" s="25"/>
      <c r="H11" s="222"/>
      <c r="I11" s="27"/>
    </row>
    <row r="12" spans="1:9" x14ac:dyDescent="0.25">
      <c r="A12" s="23" t="s">
        <v>12</v>
      </c>
      <c r="B12" s="24" t="s">
        <v>80</v>
      </c>
      <c r="C12" s="25"/>
      <c r="D12" s="25"/>
      <c r="E12" s="26"/>
      <c r="F12" s="28" t="s">
        <v>81</v>
      </c>
      <c r="G12" s="25">
        <v>264000</v>
      </c>
      <c r="H12" s="222">
        <v>264000</v>
      </c>
      <c r="I12" s="27">
        <v>264000</v>
      </c>
    </row>
    <row r="13" spans="1:9" ht="15.75" thickBot="1" x14ac:dyDescent="0.3">
      <c r="A13" s="23" t="s">
        <v>13</v>
      </c>
      <c r="B13" s="28"/>
      <c r="C13" s="25"/>
      <c r="D13" s="25"/>
      <c r="E13" s="29"/>
      <c r="F13" s="28" t="s">
        <v>33</v>
      </c>
      <c r="G13" s="25"/>
      <c r="H13" s="223"/>
      <c r="I13" s="30"/>
    </row>
    <row r="14" spans="1:9" ht="29.25" thickBot="1" x14ac:dyDescent="0.3">
      <c r="A14" s="17" t="s">
        <v>14</v>
      </c>
      <c r="B14" s="31" t="s">
        <v>82</v>
      </c>
      <c r="C14" s="32">
        <f>SUM(C7,C9,C10)</f>
        <v>25944467</v>
      </c>
      <c r="D14" s="32">
        <f>SUM(D7,D9,D10)</f>
        <v>131388463</v>
      </c>
      <c r="E14" s="33">
        <f>SUM(E7,E9,E10)</f>
        <v>19996571</v>
      </c>
      <c r="F14" s="31" t="s">
        <v>83</v>
      </c>
      <c r="G14" s="32">
        <f>SUM(G7,G9,G11,G12)</f>
        <v>53072383</v>
      </c>
      <c r="H14" s="224">
        <f>SUM(H7,H9,H11,H12,H13)</f>
        <v>206004997</v>
      </c>
      <c r="I14" s="34">
        <f>SUM(I7,I9,I11,I12,I13)</f>
        <v>69634729</v>
      </c>
    </row>
    <row r="15" spans="1:9" x14ac:dyDescent="0.25">
      <c r="A15" s="18" t="s">
        <v>15</v>
      </c>
      <c r="B15" s="35" t="s">
        <v>84</v>
      </c>
      <c r="C15" s="36">
        <f>SUM(C16:C20)</f>
        <v>27127916</v>
      </c>
      <c r="D15" s="36">
        <v>64440348</v>
      </c>
      <c r="E15" s="38"/>
      <c r="F15" s="24" t="s">
        <v>38</v>
      </c>
      <c r="G15" s="20"/>
      <c r="H15" s="221"/>
      <c r="I15" s="22"/>
    </row>
    <row r="16" spans="1:9" x14ac:dyDescent="0.25">
      <c r="A16" s="18" t="s">
        <v>16</v>
      </c>
      <c r="B16" s="39" t="s">
        <v>85</v>
      </c>
      <c r="C16" s="25">
        <v>27127916</v>
      </c>
      <c r="D16" s="25">
        <v>64440348</v>
      </c>
      <c r="E16" s="26"/>
      <c r="F16" s="24" t="s">
        <v>86</v>
      </c>
      <c r="G16" s="25"/>
      <c r="H16" s="222"/>
      <c r="I16" s="27"/>
    </row>
    <row r="17" spans="1:9" x14ac:dyDescent="0.25">
      <c r="A17" s="18" t="s">
        <v>17</v>
      </c>
      <c r="B17" s="39" t="s">
        <v>87</v>
      </c>
      <c r="C17" s="25"/>
      <c r="D17" s="25"/>
      <c r="E17" s="26"/>
      <c r="F17" s="24" t="s">
        <v>42</v>
      </c>
      <c r="G17" s="25"/>
      <c r="H17" s="222"/>
      <c r="I17" s="27"/>
    </row>
    <row r="18" spans="1:9" x14ac:dyDescent="0.25">
      <c r="A18" s="18" t="s">
        <v>18</v>
      </c>
      <c r="B18" s="39" t="s">
        <v>88</v>
      </c>
      <c r="C18" s="25"/>
      <c r="D18" s="25"/>
      <c r="E18" s="26"/>
      <c r="F18" s="24" t="s">
        <v>44</v>
      </c>
      <c r="G18" s="25"/>
      <c r="H18" s="222"/>
      <c r="I18" s="27"/>
    </row>
    <row r="19" spans="1:9" x14ac:dyDescent="0.25">
      <c r="A19" s="18" t="s">
        <v>19</v>
      </c>
      <c r="B19" s="39" t="s">
        <v>89</v>
      </c>
      <c r="C19" s="25"/>
      <c r="D19" s="40"/>
      <c r="E19" s="41"/>
      <c r="F19" s="42" t="s">
        <v>46</v>
      </c>
      <c r="G19" s="25"/>
      <c r="H19" s="222"/>
      <c r="I19" s="27"/>
    </row>
    <row r="20" spans="1:9" x14ac:dyDescent="0.25">
      <c r="A20" s="18" t="s">
        <v>47</v>
      </c>
      <c r="B20" s="39" t="s">
        <v>90</v>
      </c>
      <c r="C20" s="25"/>
      <c r="D20" s="25"/>
      <c r="E20" s="26"/>
      <c r="F20" s="24" t="s">
        <v>91</v>
      </c>
      <c r="G20" s="25"/>
      <c r="H20" s="222"/>
      <c r="I20" s="27"/>
    </row>
    <row r="21" spans="1:9" ht="30" x14ac:dyDescent="0.25">
      <c r="A21" s="18" t="s">
        <v>50</v>
      </c>
      <c r="B21" s="43" t="s">
        <v>92</v>
      </c>
      <c r="C21" s="44"/>
      <c r="D21" s="36"/>
      <c r="E21" s="37"/>
      <c r="F21" s="19" t="s">
        <v>93</v>
      </c>
      <c r="G21" s="25"/>
      <c r="H21" s="222"/>
      <c r="I21" s="27"/>
    </row>
    <row r="22" spans="1:9" x14ac:dyDescent="0.25">
      <c r="A22" s="18" t="s">
        <v>53</v>
      </c>
      <c r="B22" s="39" t="s">
        <v>94</v>
      </c>
      <c r="C22" s="25"/>
      <c r="D22" s="20"/>
      <c r="E22" s="21"/>
      <c r="F22" s="19" t="s">
        <v>95</v>
      </c>
      <c r="G22" s="25"/>
      <c r="H22" s="222"/>
      <c r="I22" s="27"/>
    </row>
    <row r="23" spans="1:9" x14ac:dyDescent="0.25">
      <c r="A23" s="18" t="s">
        <v>56</v>
      </c>
      <c r="B23" s="39" t="s">
        <v>96</v>
      </c>
      <c r="C23" s="25"/>
      <c r="D23" s="20"/>
      <c r="E23" s="21"/>
      <c r="F23" s="45"/>
      <c r="G23" s="25"/>
      <c r="H23" s="222"/>
      <c r="I23" s="27"/>
    </row>
    <row r="24" spans="1:9" x14ac:dyDescent="0.25">
      <c r="A24" s="18" t="s">
        <v>59</v>
      </c>
      <c r="B24" s="39" t="s">
        <v>97</v>
      </c>
      <c r="C24" s="25"/>
      <c r="D24" s="20"/>
      <c r="E24" s="21"/>
      <c r="F24" s="45"/>
      <c r="G24" s="25"/>
      <c r="H24" s="222"/>
      <c r="I24" s="27"/>
    </row>
    <row r="25" spans="1:9" x14ac:dyDescent="0.25">
      <c r="A25" s="18" t="s">
        <v>62</v>
      </c>
      <c r="B25" s="46" t="s">
        <v>98</v>
      </c>
      <c r="C25" s="25"/>
      <c r="D25" s="25"/>
      <c r="E25" s="26"/>
      <c r="F25" s="28"/>
      <c r="G25" s="25"/>
      <c r="H25" s="222"/>
      <c r="I25" s="27"/>
    </row>
    <row r="26" spans="1:9" ht="15.75" thickBot="1" x14ac:dyDescent="0.3">
      <c r="A26" s="18" t="s">
        <v>65</v>
      </c>
      <c r="B26" s="47" t="s">
        <v>99</v>
      </c>
      <c r="C26" s="25"/>
      <c r="D26" s="20"/>
      <c r="E26" s="48"/>
      <c r="F26" s="45"/>
      <c r="G26" s="25"/>
      <c r="H26" s="223"/>
      <c r="I26" s="30"/>
    </row>
    <row r="27" spans="1:9" ht="29.25" thickBot="1" x14ac:dyDescent="0.3">
      <c r="A27" s="17" t="s">
        <v>100</v>
      </c>
      <c r="B27" s="31" t="s">
        <v>101</v>
      </c>
      <c r="C27" s="32">
        <f>SUM(C15)</f>
        <v>27127916</v>
      </c>
      <c r="D27" s="32">
        <f>SUM(D15)</f>
        <v>64440348</v>
      </c>
      <c r="E27" s="33">
        <f>SUM(E15)</f>
        <v>0</v>
      </c>
      <c r="F27" s="31" t="s">
        <v>102</v>
      </c>
      <c r="G27" s="32"/>
      <c r="H27" s="224"/>
      <c r="I27" s="34"/>
    </row>
    <row r="28" spans="1:9" ht="15.75" thickBot="1" x14ac:dyDescent="0.3">
      <c r="A28" s="17" t="s">
        <v>103</v>
      </c>
      <c r="B28" s="31" t="s">
        <v>104</v>
      </c>
      <c r="C28" s="32">
        <f>SUM(C14,C27)</f>
        <v>53072383</v>
      </c>
      <c r="D28" s="32">
        <f>SUM(D14,D27)</f>
        <v>195828811</v>
      </c>
      <c r="E28" s="33">
        <f>SUM(E14,E27)</f>
        <v>19996571</v>
      </c>
      <c r="F28" s="31" t="s">
        <v>105</v>
      </c>
      <c r="G28" s="32">
        <f>SUM(G14,G27)</f>
        <v>53072383</v>
      </c>
      <c r="H28" s="224">
        <f>SUM(H14,H27)</f>
        <v>206004997</v>
      </c>
      <c r="I28" s="34">
        <f>SUM(I14,I27)</f>
        <v>69634729</v>
      </c>
    </row>
    <row r="29" spans="1:9" ht="15.75" thickBot="1" x14ac:dyDescent="0.3">
      <c r="A29" s="17" t="s">
        <v>106</v>
      </c>
      <c r="B29" s="31" t="s">
        <v>63</v>
      </c>
      <c r="C29" s="32"/>
      <c r="D29" s="32">
        <f>D28-H28</f>
        <v>-10176186</v>
      </c>
      <c r="E29" s="33">
        <f>E28-I28</f>
        <v>-49638158</v>
      </c>
      <c r="F29" s="31" t="s">
        <v>64</v>
      </c>
      <c r="G29" s="32"/>
      <c r="H29" s="224"/>
      <c r="I29" s="34"/>
    </row>
    <row r="30" spans="1:9" ht="15.75" thickBot="1" x14ac:dyDescent="0.3">
      <c r="A30" s="17" t="s">
        <v>107</v>
      </c>
      <c r="B30" s="31" t="s">
        <v>66</v>
      </c>
      <c r="C30" s="32"/>
      <c r="D30" s="32"/>
      <c r="E30" s="33"/>
      <c r="F30" s="31" t="s">
        <v>67</v>
      </c>
      <c r="G30" s="32"/>
      <c r="H30" s="224"/>
      <c r="I30" s="34"/>
    </row>
  </sheetData>
  <mergeCells count="5">
    <mergeCell ref="A1:B1"/>
    <mergeCell ref="A3:B3"/>
    <mergeCell ref="A4:A5"/>
    <mergeCell ref="F4:G4"/>
    <mergeCell ref="A2:I2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B74A3-125E-4305-BFCA-A8F9B3C07048}">
  <dimension ref="A1:G152"/>
  <sheetViews>
    <sheetView view="pageBreakPreview" topLeftCell="A118" zoomScale="60" zoomScaleNormal="100" workbookViewId="0">
      <selection activeCell="B151" sqref="B151"/>
    </sheetView>
  </sheetViews>
  <sheetFormatPr defaultRowHeight="15.75" x14ac:dyDescent="0.25"/>
  <cols>
    <col min="1" max="1" width="8.140625" style="134" customWidth="1"/>
    <col min="2" max="2" width="78.5703125" style="135" customWidth="1"/>
    <col min="3" max="3" width="18.5703125" style="50" customWidth="1"/>
    <col min="4" max="4" width="16" style="225" customWidth="1"/>
    <col min="5" max="5" width="16.7109375" style="49" customWidth="1"/>
    <col min="6" max="256" width="9.140625" style="49"/>
    <col min="257" max="257" width="8.140625" style="49" customWidth="1"/>
    <col min="258" max="258" width="78.5703125" style="49" customWidth="1"/>
    <col min="259" max="259" width="18.5703125" style="49" customWidth="1"/>
    <col min="260" max="260" width="16" style="49" customWidth="1"/>
    <col min="261" max="261" width="16.7109375" style="49" customWidth="1"/>
    <col min="262" max="512" width="9.140625" style="49"/>
    <col min="513" max="513" width="8.140625" style="49" customWidth="1"/>
    <col min="514" max="514" width="78.5703125" style="49" customWidth="1"/>
    <col min="515" max="515" width="18.5703125" style="49" customWidth="1"/>
    <col min="516" max="516" width="16" style="49" customWidth="1"/>
    <col min="517" max="517" width="16.7109375" style="49" customWidth="1"/>
    <col min="518" max="768" width="9.140625" style="49"/>
    <col min="769" max="769" width="8.140625" style="49" customWidth="1"/>
    <col min="770" max="770" width="78.5703125" style="49" customWidth="1"/>
    <col min="771" max="771" width="18.5703125" style="49" customWidth="1"/>
    <col min="772" max="772" width="16" style="49" customWidth="1"/>
    <col min="773" max="773" width="16.7109375" style="49" customWidth="1"/>
    <col min="774" max="1024" width="9.140625" style="49"/>
    <col min="1025" max="1025" width="8.140625" style="49" customWidth="1"/>
    <col min="1026" max="1026" width="78.5703125" style="49" customWidth="1"/>
    <col min="1027" max="1027" width="18.5703125" style="49" customWidth="1"/>
    <col min="1028" max="1028" width="16" style="49" customWidth="1"/>
    <col min="1029" max="1029" width="16.7109375" style="49" customWidth="1"/>
    <col min="1030" max="1280" width="9.140625" style="49"/>
    <col min="1281" max="1281" width="8.140625" style="49" customWidth="1"/>
    <col min="1282" max="1282" width="78.5703125" style="49" customWidth="1"/>
    <col min="1283" max="1283" width="18.5703125" style="49" customWidth="1"/>
    <col min="1284" max="1284" width="16" style="49" customWidth="1"/>
    <col min="1285" max="1285" width="16.7109375" style="49" customWidth="1"/>
    <col min="1286" max="1536" width="9.140625" style="49"/>
    <col min="1537" max="1537" width="8.140625" style="49" customWidth="1"/>
    <col min="1538" max="1538" width="78.5703125" style="49" customWidth="1"/>
    <col min="1539" max="1539" width="18.5703125" style="49" customWidth="1"/>
    <col min="1540" max="1540" width="16" style="49" customWidth="1"/>
    <col min="1541" max="1541" width="16.7109375" style="49" customWidth="1"/>
    <col min="1542" max="1792" width="9.140625" style="49"/>
    <col min="1793" max="1793" width="8.140625" style="49" customWidth="1"/>
    <col min="1794" max="1794" width="78.5703125" style="49" customWidth="1"/>
    <col min="1795" max="1795" width="18.5703125" style="49" customWidth="1"/>
    <col min="1796" max="1796" width="16" style="49" customWidth="1"/>
    <col min="1797" max="1797" width="16.7109375" style="49" customWidth="1"/>
    <col min="1798" max="2048" width="9.140625" style="49"/>
    <col min="2049" max="2049" width="8.140625" style="49" customWidth="1"/>
    <col min="2050" max="2050" width="78.5703125" style="49" customWidth="1"/>
    <col min="2051" max="2051" width="18.5703125" style="49" customWidth="1"/>
    <col min="2052" max="2052" width="16" style="49" customWidth="1"/>
    <col min="2053" max="2053" width="16.7109375" style="49" customWidth="1"/>
    <col min="2054" max="2304" width="9.140625" style="49"/>
    <col min="2305" max="2305" width="8.140625" style="49" customWidth="1"/>
    <col min="2306" max="2306" width="78.5703125" style="49" customWidth="1"/>
    <col min="2307" max="2307" width="18.5703125" style="49" customWidth="1"/>
    <col min="2308" max="2308" width="16" style="49" customWidth="1"/>
    <col min="2309" max="2309" width="16.7109375" style="49" customWidth="1"/>
    <col min="2310" max="2560" width="9.140625" style="49"/>
    <col min="2561" max="2561" width="8.140625" style="49" customWidth="1"/>
    <col min="2562" max="2562" width="78.5703125" style="49" customWidth="1"/>
    <col min="2563" max="2563" width="18.5703125" style="49" customWidth="1"/>
    <col min="2564" max="2564" width="16" style="49" customWidth="1"/>
    <col min="2565" max="2565" width="16.7109375" style="49" customWidth="1"/>
    <col min="2566" max="2816" width="9.140625" style="49"/>
    <col min="2817" max="2817" width="8.140625" style="49" customWidth="1"/>
    <col min="2818" max="2818" width="78.5703125" style="49" customWidth="1"/>
    <col min="2819" max="2819" width="18.5703125" style="49" customWidth="1"/>
    <col min="2820" max="2820" width="16" style="49" customWidth="1"/>
    <col min="2821" max="2821" width="16.7109375" style="49" customWidth="1"/>
    <col min="2822" max="3072" width="9.140625" style="49"/>
    <col min="3073" max="3073" width="8.140625" style="49" customWidth="1"/>
    <col min="3074" max="3074" width="78.5703125" style="49" customWidth="1"/>
    <col min="3075" max="3075" width="18.5703125" style="49" customWidth="1"/>
    <col min="3076" max="3076" width="16" style="49" customWidth="1"/>
    <col min="3077" max="3077" width="16.7109375" style="49" customWidth="1"/>
    <col min="3078" max="3328" width="9.140625" style="49"/>
    <col min="3329" max="3329" width="8.140625" style="49" customWidth="1"/>
    <col min="3330" max="3330" width="78.5703125" style="49" customWidth="1"/>
    <col min="3331" max="3331" width="18.5703125" style="49" customWidth="1"/>
    <col min="3332" max="3332" width="16" style="49" customWidth="1"/>
    <col min="3333" max="3333" width="16.7109375" style="49" customWidth="1"/>
    <col min="3334" max="3584" width="9.140625" style="49"/>
    <col min="3585" max="3585" width="8.140625" style="49" customWidth="1"/>
    <col min="3586" max="3586" width="78.5703125" style="49" customWidth="1"/>
    <col min="3587" max="3587" width="18.5703125" style="49" customWidth="1"/>
    <col min="3588" max="3588" width="16" style="49" customWidth="1"/>
    <col min="3589" max="3589" width="16.7109375" style="49" customWidth="1"/>
    <col min="3590" max="3840" width="9.140625" style="49"/>
    <col min="3841" max="3841" width="8.140625" style="49" customWidth="1"/>
    <col min="3842" max="3842" width="78.5703125" style="49" customWidth="1"/>
    <col min="3843" max="3843" width="18.5703125" style="49" customWidth="1"/>
    <col min="3844" max="3844" width="16" style="49" customWidth="1"/>
    <col min="3845" max="3845" width="16.7109375" style="49" customWidth="1"/>
    <col min="3846" max="4096" width="9.140625" style="49"/>
    <col min="4097" max="4097" width="8.140625" style="49" customWidth="1"/>
    <col min="4098" max="4098" width="78.5703125" style="49" customWidth="1"/>
    <col min="4099" max="4099" width="18.5703125" style="49" customWidth="1"/>
    <col min="4100" max="4100" width="16" style="49" customWidth="1"/>
    <col min="4101" max="4101" width="16.7109375" style="49" customWidth="1"/>
    <col min="4102" max="4352" width="9.140625" style="49"/>
    <col min="4353" max="4353" width="8.140625" style="49" customWidth="1"/>
    <col min="4354" max="4354" width="78.5703125" style="49" customWidth="1"/>
    <col min="4355" max="4355" width="18.5703125" style="49" customWidth="1"/>
    <col min="4356" max="4356" width="16" style="49" customWidth="1"/>
    <col min="4357" max="4357" width="16.7109375" style="49" customWidth="1"/>
    <col min="4358" max="4608" width="9.140625" style="49"/>
    <col min="4609" max="4609" width="8.140625" style="49" customWidth="1"/>
    <col min="4610" max="4610" width="78.5703125" style="49" customWidth="1"/>
    <col min="4611" max="4611" width="18.5703125" style="49" customWidth="1"/>
    <col min="4612" max="4612" width="16" style="49" customWidth="1"/>
    <col min="4613" max="4613" width="16.7109375" style="49" customWidth="1"/>
    <col min="4614" max="4864" width="9.140625" style="49"/>
    <col min="4865" max="4865" width="8.140625" style="49" customWidth="1"/>
    <col min="4866" max="4866" width="78.5703125" style="49" customWidth="1"/>
    <col min="4867" max="4867" width="18.5703125" style="49" customWidth="1"/>
    <col min="4868" max="4868" width="16" style="49" customWidth="1"/>
    <col min="4869" max="4869" width="16.7109375" style="49" customWidth="1"/>
    <col min="4870" max="5120" width="9.140625" style="49"/>
    <col min="5121" max="5121" width="8.140625" style="49" customWidth="1"/>
    <col min="5122" max="5122" width="78.5703125" style="49" customWidth="1"/>
    <col min="5123" max="5123" width="18.5703125" style="49" customWidth="1"/>
    <col min="5124" max="5124" width="16" style="49" customWidth="1"/>
    <col min="5125" max="5125" width="16.7109375" style="49" customWidth="1"/>
    <col min="5126" max="5376" width="9.140625" style="49"/>
    <col min="5377" max="5377" width="8.140625" style="49" customWidth="1"/>
    <col min="5378" max="5378" width="78.5703125" style="49" customWidth="1"/>
    <col min="5379" max="5379" width="18.5703125" style="49" customWidth="1"/>
    <col min="5380" max="5380" width="16" style="49" customWidth="1"/>
    <col min="5381" max="5381" width="16.7109375" style="49" customWidth="1"/>
    <col min="5382" max="5632" width="9.140625" style="49"/>
    <col min="5633" max="5633" width="8.140625" style="49" customWidth="1"/>
    <col min="5634" max="5634" width="78.5703125" style="49" customWidth="1"/>
    <col min="5635" max="5635" width="18.5703125" style="49" customWidth="1"/>
    <col min="5636" max="5636" width="16" style="49" customWidth="1"/>
    <col min="5637" max="5637" width="16.7109375" style="49" customWidth="1"/>
    <col min="5638" max="5888" width="9.140625" style="49"/>
    <col min="5889" max="5889" width="8.140625" style="49" customWidth="1"/>
    <col min="5890" max="5890" width="78.5703125" style="49" customWidth="1"/>
    <col min="5891" max="5891" width="18.5703125" style="49" customWidth="1"/>
    <col min="5892" max="5892" width="16" style="49" customWidth="1"/>
    <col min="5893" max="5893" width="16.7109375" style="49" customWidth="1"/>
    <col min="5894" max="6144" width="9.140625" style="49"/>
    <col min="6145" max="6145" width="8.140625" style="49" customWidth="1"/>
    <col min="6146" max="6146" width="78.5703125" style="49" customWidth="1"/>
    <col min="6147" max="6147" width="18.5703125" style="49" customWidth="1"/>
    <col min="6148" max="6148" width="16" style="49" customWidth="1"/>
    <col min="6149" max="6149" width="16.7109375" style="49" customWidth="1"/>
    <col min="6150" max="6400" width="9.140625" style="49"/>
    <col min="6401" max="6401" width="8.140625" style="49" customWidth="1"/>
    <col min="6402" max="6402" width="78.5703125" style="49" customWidth="1"/>
    <col min="6403" max="6403" width="18.5703125" style="49" customWidth="1"/>
    <col min="6404" max="6404" width="16" style="49" customWidth="1"/>
    <col min="6405" max="6405" width="16.7109375" style="49" customWidth="1"/>
    <col min="6406" max="6656" width="9.140625" style="49"/>
    <col min="6657" max="6657" width="8.140625" style="49" customWidth="1"/>
    <col min="6658" max="6658" width="78.5703125" style="49" customWidth="1"/>
    <col min="6659" max="6659" width="18.5703125" style="49" customWidth="1"/>
    <col min="6660" max="6660" width="16" style="49" customWidth="1"/>
    <col min="6661" max="6661" width="16.7109375" style="49" customWidth="1"/>
    <col min="6662" max="6912" width="9.140625" style="49"/>
    <col min="6913" max="6913" width="8.140625" style="49" customWidth="1"/>
    <col min="6914" max="6914" width="78.5703125" style="49" customWidth="1"/>
    <col min="6915" max="6915" width="18.5703125" style="49" customWidth="1"/>
    <col min="6916" max="6916" width="16" style="49" customWidth="1"/>
    <col min="6917" max="6917" width="16.7109375" style="49" customWidth="1"/>
    <col min="6918" max="7168" width="9.140625" style="49"/>
    <col min="7169" max="7169" width="8.140625" style="49" customWidth="1"/>
    <col min="7170" max="7170" width="78.5703125" style="49" customWidth="1"/>
    <col min="7171" max="7171" width="18.5703125" style="49" customWidth="1"/>
    <col min="7172" max="7172" width="16" style="49" customWidth="1"/>
    <col min="7173" max="7173" width="16.7109375" style="49" customWidth="1"/>
    <col min="7174" max="7424" width="9.140625" style="49"/>
    <col min="7425" max="7425" width="8.140625" style="49" customWidth="1"/>
    <col min="7426" max="7426" width="78.5703125" style="49" customWidth="1"/>
    <col min="7427" max="7427" width="18.5703125" style="49" customWidth="1"/>
    <col min="7428" max="7428" width="16" style="49" customWidth="1"/>
    <col min="7429" max="7429" width="16.7109375" style="49" customWidth="1"/>
    <col min="7430" max="7680" width="9.140625" style="49"/>
    <col min="7681" max="7681" width="8.140625" style="49" customWidth="1"/>
    <col min="7682" max="7682" width="78.5703125" style="49" customWidth="1"/>
    <col min="7683" max="7683" width="18.5703125" style="49" customWidth="1"/>
    <col min="7684" max="7684" width="16" style="49" customWidth="1"/>
    <col min="7685" max="7685" width="16.7109375" style="49" customWidth="1"/>
    <col min="7686" max="7936" width="9.140625" style="49"/>
    <col min="7937" max="7937" width="8.140625" style="49" customWidth="1"/>
    <col min="7938" max="7938" width="78.5703125" style="49" customWidth="1"/>
    <col min="7939" max="7939" width="18.5703125" style="49" customWidth="1"/>
    <col min="7940" max="7940" width="16" style="49" customWidth="1"/>
    <col min="7941" max="7941" width="16.7109375" style="49" customWidth="1"/>
    <col min="7942" max="8192" width="9.140625" style="49"/>
    <col min="8193" max="8193" width="8.140625" style="49" customWidth="1"/>
    <col min="8194" max="8194" width="78.5703125" style="49" customWidth="1"/>
    <col min="8195" max="8195" width="18.5703125" style="49" customWidth="1"/>
    <col min="8196" max="8196" width="16" style="49" customWidth="1"/>
    <col min="8197" max="8197" width="16.7109375" style="49" customWidth="1"/>
    <col min="8198" max="8448" width="9.140625" style="49"/>
    <col min="8449" max="8449" width="8.140625" style="49" customWidth="1"/>
    <col min="8450" max="8450" width="78.5703125" style="49" customWidth="1"/>
    <col min="8451" max="8451" width="18.5703125" style="49" customWidth="1"/>
    <col min="8452" max="8452" width="16" style="49" customWidth="1"/>
    <col min="8453" max="8453" width="16.7109375" style="49" customWidth="1"/>
    <col min="8454" max="8704" width="9.140625" style="49"/>
    <col min="8705" max="8705" width="8.140625" style="49" customWidth="1"/>
    <col min="8706" max="8706" width="78.5703125" style="49" customWidth="1"/>
    <col min="8707" max="8707" width="18.5703125" style="49" customWidth="1"/>
    <col min="8708" max="8708" width="16" style="49" customWidth="1"/>
    <col min="8709" max="8709" width="16.7109375" style="49" customWidth="1"/>
    <col min="8710" max="8960" width="9.140625" style="49"/>
    <col min="8961" max="8961" width="8.140625" style="49" customWidth="1"/>
    <col min="8962" max="8962" width="78.5703125" style="49" customWidth="1"/>
    <col min="8963" max="8963" width="18.5703125" style="49" customWidth="1"/>
    <col min="8964" max="8964" width="16" style="49" customWidth="1"/>
    <col min="8965" max="8965" width="16.7109375" style="49" customWidth="1"/>
    <col min="8966" max="9216" width="9.140625" style="49"/>
    <col min="9217" max="9217" width="8.140625" style="49" customWidth="1"/>
    <col min="9218" max="9218" width="78.5703125" style="49" customWidth="1"/>
    <col min="9219" max="9219" width="18.5703125" style="49" customWidth="1"/>
    <col min="9220" max="9220" width="16" style="49" customWidth="1"/>
    <col min="9221" max="9221" width="16.7109375" style="49" customWidth="1"/>
    <col min="9222" max="9472" width="9.140625" style="49"/>
    <col min="9473" max="9473" width="8.140625" style="49" customWidth="1"/>
    <col min="9474" max="9474" width="78.5703125" style="49" customWidth="1"/>
    <col min="9475" max="9475" width="18.5703125" style="49" customWidth="1"/>
    <col min="9476" max="9476" width="16" style="49" customWidth="1"/>
    <col min="9477" max="9477" width="16.7109375" style="49" customWidth="1"/>
    <col min="9478" max="9728" width="9.140625" style="49"/>
    <col min="9729" max="9729" width="8.140625" style="49" customWidth="1"/>
    <col min="9730" max="9730" width="78.5703125" style="49" customWidth="1"/>
    <col min="9731" max="9731" width="18.5703125" style="49" customWidth="1"/>
    <col min="9732" max="9732" width="16" style="49" customWidth="1"/>
    <col min="9733" max="9733" width="16.7109375" style="49" customWidth="1"/>
    <col min="9734" max="9984" width="9.140625" style="49"/>
    <col min="9985" max="9985" width="8.140625" style="49" customWidth="1"/>
    <col min="9986" max="9986" width="78.5703125" style="49" customWidth="1"/>
    <col min="9987" max="9987" width="18.5703125" style="49" customWidth="1"/>
    <col min="9988" max="9988" width="16" style="49" customWidth="1"/>
    <col min="9989" max="9989" width="16.7109375" style="49" customWidth="1"/>
    <col min="9990" max="10240" width="9.140625" style="49"/>
    <col min="10241" max="10241" width="8.140625" style="49" customWidth="1"/>
    <col min="10242" max="10242" width="78.5703125" style="49" customWidth="1"/>
    <col min="10243" max="10243" width="18.5703125" style="49" customWidth="1"/>
    <col min="10244" max="10244" width="16" style="49" customWidth="1"/>
    <col min="10245" max="10245" width="16.7109375" style="49" customWidth="1"/>
    <col min="10246" max="10496" width="9.140625" style="49"/>
    <col min="10497" max="10497" width="8.140625" style="49" customWidth="1"/>
    <col min="10498" max="10498" width="78.5703125" style="49" customWidth="1"/>
    <col min="10499" max="10499" width="18.5703125" style="49" customWidth="1"/>
    <col min="10500" max="10500" width="16" style="49" customWidth="1"/>
    <col min="10501" max="10501" width="16.7109375" style="49" customWidth="1"/>
    <col min="10502" max="10752" width="9.140625" style="49"/>
    <col min="10753" max="10753" width="8.140625" style="49" customWidth="1"/>
    <col min="10754" max="10754" width="78.5703125" style="49" customWidth="1"/>
    <col min="10755" max="10755" width="18.5703125" style="49" customWidth="1"/>
    <col min="10756" max="10756" width="16" style="49" customWidth="1"/>
    <col min="10757" max="10757" width="16.7109375" style="49" customWidth="1"/>
    <col min="10758" max="11008" width="9.140625" style="49"/>
    <col min="11009" max="11009" width="8.140625" style="49" customWidth="1"/>
    <col min="11010" max="11010" width="78.5703125" style="49" customWidth="1"/>
    <col min="11011" max="11011" width="18.5703125" style="49" customWidth="1"/>
    <col min="11012" max="11012" width="16" style="49" customWidth="1"/>
    <col min="11013" max="11013" width="16.7109375" style="49" customWidth="1"/>
    <col min="11014" max="11264" width="9.140625" style="49"/>
    <col min="11265" max="11265" width="8.140625" style="49" customWidth="1"/>
    <col min="11266" max="11266" width="78.5703125" style="49" customWidth="1"/>
    <col min="11267" max="11267" width="18.5703125" style="49" customWidth="1"/>
    <col min="11268" max="11268" width="16" style="49" customWidth="1"/>
    <col min="11269" max="11269" width="16.7109375" style="49" customWidth="1"/>
    <col min="11270" max="11520" width="9.140625" style="49"/>
    <col min="11521" max="11521" width="8.140625" style="49" customWidth="1"/>
    <col min="11522" max="11522" width="78.5703125" style="49" customWidth="1"/>
    <col min="11523" max="11523" width="18.5703125" style="49" customWidth="1"/>
    <col min="11524" max="11524" width="16" style="49" customWidth="1"/>
    <col min="11525" max="11525" width="16.7109375" style="49" customWidth="1"/>
    <col min="11526" max="11776" width="9.140625" style="49"/>
    <col min="11777" max="11777" width="8.140625" style="49" customWidth="1"/>
    <col min="11778" max="11778" width="78.5703125" style="49" customWidth="1"/>
    <col min="11779" max="11779" width="18.5703125" style="49" customWidth="1"/>
    <col min="11780" max="11780" width="16" style="49" customWidth="1"/>
    <col min="11781" max="11781" width="16.7109375" style="49" customWidth="1"/>
    <col min="11782" max="12032" width="9.140625" style="49"/>
    <col min="12033" max="12033" width="8.140625" style="49" customWidth="1"/>
    <col min="12034" max="12034" width="78.5703125" style="49" customWidth="1"/>
    <col min="12035" max="12035" width="18.5703125" style="49" customWidth="1"/>
    <col min="12036" max="12036" width="16" style="49" customWidth="1"/>
    <col min="12037" max="12037" width="16.7109375" style="49" customWidth="1"/>
    <col min="12038" max="12288" width="9.140625" style="49"/>
    <col min="12289" max="12289" width="8.140625" style="49" customWidth="1"/>
    <col min="12290" max="12290" width="78.5703125" style="49" customWidth="1"/>
    <col min="12291" max="12291" width="18.5703125" style="49" customWidth="1"/>
    <col min="12292" max="12292" width="16" style="49" customWidth="1"/>
    <col min="12293" max="12293" width="16.7109375" style="49" customWidth="1"/>
    <col min="12294" max="12544" width="9.140625" style="49"/>
    <col min="12545" max="12545" width="8.140625" style="49" customWidth="1"/>
    <col min="12546" max="12546" width="78.5703125" style="49" customWidth="1"/>
    <col min="12547" max="12547" width="18.5703125" style="49" customWidth="1"/>
    <col min="12548" max="12548" width="16" style="49" customWidth="1"/>
    <col min="12549" max="12549" width="16.7109375" style="49" customWidth="1"/>
    <col min="12550" max="12800" width="9.140625" style="49"/>
    <col min="12801" max="12801" width="8.140625" style="49" customWidth="1"/>
    <col min="12802" max="12802" width="78.5703125" style="49" customWidth="1"/>
    <col min="12803" max="12803" width="18.5703125" style="49" customWidth="1"/>
    <col min="12804" max="12804" width="16" style="49" customWidth="1"/>
    <col min="12805" max="12805" width="16.7109375" style="49" customWidth="1"/>
    <col min="12806" max="13056" width="9.140625" style="49"/>
    <col min="13057" max="13057" width="8.140625" style="49" customWidth="1"/>
    <col min="13058" max="13058" width="78.5703125" style="49" customWidth="1"/>
    <col min="13059" max="13059" width="18.5703125" style="49" customWidth="1"/>
    <col min="13060" max="13060" width="16" style="49" customWidth="1"/>
    <col min="13061" max="13061" width="16.7109375" style="49" customWidth="1"/>
    <col min="13062" max="13312" width="9.140625" style="49"/>
    <col min="13313" max="13313" width="8.140625" style="49" customWidth="1"/>
    <col min="13314" max="13314" width="78.5703125" style="49" customWidth="1"/>
    <col min="13315" max="13315" width="18.5703125" style="49" customWidth="1"/>
    <col min="13316" max="13316" width="16" style="49" customWidth="1"/>
    <col min="13317" max="13317" width="16.7109375" style="49" customWidth="1"/>
    <col min="13318" max="13568" width="9.140625" style="49"/>
    <col min="13569" max="13569" width="8.140625" style="49" customWidth="1"/>
    <col min="13570" max="13570" width="78.5703125" style="49" customWidth="1"/>
    <col min="13571" max="13571" width="18.5703125" style="49" customWidth="1"/>
    <col min="13572" max="13572" width="16" style="49" customWidth="1"/>
    <col min="13573" max="13573" width="16.7109375" style="49" customWidth="1"/>
    <col min="13574" max="13824" width="9.140625" style="49"/>
    <col min="13825" max="13825" width="8.140625" style="49" customWidth="1"/>
    <col min="13826" max="13826" width="78.5703125" style="49" customWidth="1"/>
    <col min="13827" max="13827" width="18.5703125" style="49" customWidth="1"/>
    <col min="13828" max="13828" width="16" style="49" customWidth="1"/>
    <col min="13829" max="13829" width="16.7109375" style="49" customWidth="1"/>
    <col min="13830" max="14080" width="9.140625" style="49"/>
    <col min="14081" max="14081" width="8.140625" style="49" customWidth="1"/>
    <col min="14082" max="14082" width="78.5703125" style="49" customWidth="1"/>
    <col min="14083" max="14083" width="18.5703125" style="49" customWidth="1"/>
    <col min="14084" max="14084" width="16" style="49" customWidth="1"/>
    <col min="14085" max="14085" width="16.7109375" style="49" customWidth="1"/>
    <col min="14086" max="14336" width="9.140625" style="49"/>
    <col min="14337" max="14337" width="8.140625" style="49" customWidth="1"/>
    <col min="14338" max="14338" width="78.5703125" style="49" customWidth="1"/>
    <col min="14339" max="14339" width="18.5703125" style="49" customWidth="1"/>
    <col min="14340" max="14340" width="16" style="49" customWidth="1"/>
    <col min="14341" max="14341" width="16.7109375" style="49" customWidth="1"/>
    <col min="14342" max="14592" width="9.140625" style="49"/>
    <col min="14593" max="14593" width="8.140625" style="49" customWidth="1"/>
    <col min="14594" max="14594" width="78.5703125" style="49" customWidth="1"/>
    <col min="14595" max="14595" width="18.5703125" style="49" customWidth="1"/>
    <col min="14596" max="14596" width="16" style="49" customWidth="1"/>
    <col min="14597" max="14597" width="16.7109375" style="49" customWidth="1"/>
    <col min="14598" max="14848" width="9.140625" style="49"/>
    <col min="14849" max="14849" width="8.140625" style="49" customWidth="1"/>
    <col min="14850" max="14850" width="78.5703125" style="49" customWidth="1"/>
    <col min="14851" max="14851" width="18.5703125" style="49" customWidth="1"/>
    <col min="14852" max="14852" width="16" style="49" customWidth="1"/>
    <col min="14853" max="14853" width="16.7109375" style="49" customWidth="1"/>
    <col min="14854" max="15104" width="9.140625" style="49"/>
    <col min="15105" max="15105" width="8.140625" style="49" customWidth="1"/>
    <col min="15106" max="15106" width="78.5703125" style="49" customWidth="1"/>
    <col min="15107" max="15107" width="18.5703125" style="49" customWidth="1"/>
    <col min="15108" max="15108" width="16" style="49" customWidth="1"/>
    <col min="15109" max="15109" width="16.7109375" style="49" customWidth="1"/>
    <col min="15110" max="15360" width="9.140625" style="49"/>
    <col min="15361" max="15361" width="8.140625" style="49" customWidth="1"/>
    <col min="15362" max="15362" width="78.5703125" style="49" customWidth="1"/>
    <col min="15363" max="15363" width="18.5703125" style="49" customWidth="1"/>
    <col min="15364" max="15364" width="16" style="49" customWidth="1"/>
    <col min="15365" max="15365" width="16.7109375" style="49" customWidth="1"/>
    <col min="15366" max="15616" width="9.140625" style="49"/>
    <col min="15617" max="15617" width="8.140625" style="49" customWidth="1"/>
    <col min="15618" max="15618" width="78.5703125" style="49" customWidth="1"/>
    <col min="15619" max="15619" width="18.5703125" style="49" customWidth="1"/>
    <col min="15620" max="15620" width="16" style="49" customWidth="1"/>
    <col min="15621" max="15621" width="16.7109375" style="49" customWidth="1"/>
    <col min="15622" max="15872" width="9.140625" style="49"/>
    <col min="15873" max="15873" width="8.140625" style="49" customWidth="1"/>
    <col min="15874" max="15874" width="78.5703125" style="49" customWidth="1"/>
    <col min="15875" max="15875" width="18.5703125" style="49" customWidth="1"/>
    <col min="15876" max="15876" width="16" style="49" customWidth="1"/>
    <col min="15877" max="15877" width="16.7109375" style="49" customWidth="1"/>
    <col min="15878" max="16128" width="9.140625" style="49"/>
    <col min="16129" max="16129" width="8.140625" style="49" customWidth="1"/>
    <col min="16130" max="16130" width="78.5703125" style="49" customWidth="1"/>
    <col min="16131" max="16131" width="18.5703125" style="49" customWidth="1"/>
    <col min="16132" max="16132" width="16" style="49" customWidth="1"/>
    <col min="16133" max="16133" width="16.7109375" style="49" customWidth="1"/>
    <col min="16134" max="16384" width="9.140625" style="49"/>
  </cols>
  <sheetData>
    <row r="1" spans="1:5" ht="15.95" customHeight="1" x14ac:dyDescent="0.25">
      <c r="A1" s="154" t="s">
        <v>109</v>
      </c>
      <c r="B1" s="154"/>
      <c r="C1" s="154"/>
    </row>
    <row r="2" spans="1:5" ht="15.95" customHeight="1" thickBot="1" x14ac:dyDescent="0.3">
      <c r="A2" s="151"/>
      <c r="B2" s="151"/>
      <c r="E2" s="51" t="s">
        <v>2</v>
      </c>
    </row>
    <row r="3" spans="1:5" ht="48" thickBot="1" x14ac:dyDescent="0.3">
      <c r="A3" s="52" t="s">
        <v>3</v>
      </c>
      <c r="B3" s="53" t="s">
        <v>110</v>
      </c>
      <c r="C3" s="53" t="s">
        <v>7</v>
      </c>
      <c r="D3" s="54" t="s">
        <v>8</v>
      </c>
      <c r="E3" s="54" t="s">
        <v>334</v>
      </c>
    </row>
    <row r="4" spans="1:5" s="57" customFormat="1" ht="16.5" thickBot="1" x14ac:dyDescent="0.25">
      <c r="A4" s="55">
        <v>1</v>
      </c>
      <c r="B4" s="56">
        <v>2</v>
      </c>
      <c r="C4" s="56">
        <v>3</v>
      </c>
      <c r="D4" s="56">
        <v>4</v>
      </c>
      <c r="E4" s="56">
        <v>5</v>
      </c>
    </row>
    <row r="5" spans="1:5" s="57" customFormat="1" ht="16.5" thickBot="1" x14ac:dyDescent="0.25">
      <c r="A5" s="52" t="s">
        <v>20</v>
      </c>
      <c r="B5" s="58" t="s">
        <v>111</v>
      </c>
      <c r="C5" s="59">
        <f>SUM(C6:C11)</f>
        <v>75109720</v>
      </c>
      <c r="D5" s="59">
        <f>SUM(D6:D11)</f>
        <v>81186527</v>
      </c>
      <c r="E5" s="59">
        <f>SUM(E6:E11)</f>
        <v>81186527</v>
      </c>
    </row>
    <row r="6" spans="1:5" s="57" customFormat="1" x14ac:dyDescent="0.2">
      <c r="A6" s="60" t="s">
        <v>112</v>
      </c>
      <c r="B6" s="61" t="s">
        <v>113</v>
      </c>
      <c r="C6" s="62">
        <v>61044110</v>
      </c>
      <c r="D6" s="62">
        <v>61119262</v>
      </c>
      <c r="E6" s="62">
        <v>61119262</v>
      </c>
    </row>
    <row r="7" spans="1:5" s="57" customFormat="1" x14ac:dyDescent="0.2">
      <c r="A7" s="63" t="s">
        <v>114</v>
      </c>
      <c r="B7" s="64" t="s">
        <v>115</v>
      </c>
      <c r="C7" s="65"/>
      <c r="D7" s="67"/>
      <c r="E7" s="67"/>
    </row>
    <row r="8" spans="1:5" s="57" customFormat="1" x14ac:dyDescent="0.25">
      <c r="A8" s="63" t="s">
        <v>116</v>
      </c>
      <c r="B8" s="64" t="s">
        <v>117</v>
      </c>
      <c r="C8" s="65">
        <v>12265610</v>
      </c>
      <c r="D8" s="68">
        <v>12532989</v>
      </c>
      <c r="E8" s="68">
        <v>12532989</v>
      </c>
    </row>
    <row r="9" spans="1:5" s="57" customFormat="1" x14ac:dyDescent="0.2">
      <c r="A9" s="63" t="s">
        <v>118</v>
      </c>
      <c r="B9" s="64" t="s">
        <v>119</v>
      </c>
      <c r="C9" s="65">
        <v>1800000</v>
      </c>
      <c r="D9" s="65">
        <v>1928863</v>
      </c>
      <c r="E9" s="65">
        <v>1928863</v>
      </c>
    </row>
    <row r="10" spans="1:5" s="57" customFormat="1" x14ac:dyDescent="0.25">
      <c r="A10" s="63" t="s">
        <v>120</v>
      </c>
      <c r="B10" s="64" t="s">
        <v>121</v>
      </c>
      <c r="C10" s="65"/>
      <c r="D10" s="69">
        <v>5605413</v>
      </c>
      <c r="E10" s="69">
        <v>5605413</v>
      </c>
    </row>
    <row r="11" spans="1:5" s="57" customFormat="1" ht="16.5" thickBot="1" x14ac:dyDescent="0.3">
      <c r="A11" s="70" t="s">
        <v>122</v>
      </c>
      <c r="B11" s="71" t="s">
        <v>123</v>
      </c>
      <c r="C11" s="65"/>
      <c r="D11" s="73"/>
      <c r="E11" s="73"/>
    </row>
    <row r="12" spans="1:5" s="57" customFormat="1" ht="16.5" thickBot="1" x14ac:dyDescent="0.25">
      <c r="A12" s="52" t="s">
        <v>23</v>
      </c>
      <c r="B12" s="74" t="s">
        <v>124</v>
      </c>
      <c r="C12" s="59">
        <f>SUM(C13:C17)</f>
        <v>31561139</v>
      </c>
      <c r="D12" s="59">
        <f>SUM(D13:D17)</f>
        <v>78544466</v>
      </c>
      <c r="E12" s="59">
        <f>SUM(E13:E17)</f>
        <v>71923199</v>
      </c>
    </row>
    <row r="13" spans="1:5" s="57" customFormat="1" x14ac:dyDescent="0.2">
      <c r="A13" s="60" t="s">
        <v>125</v>
      </c>
      <c r="B13" s="61" t="s">
        <v>126</v>
      </c>
      <c r="C13" s="62"/>
      <c r="D13" s="76"/>
      <c r="E13" s="76"/>
    </row>
    <row r="14" spans="1:5" s="57" customFormat="1" x14ac:dyDescent="0.2">
      <c r="A14" s="63" t="s">
        <v>127</v>
      </c>
      <c r="B14" s="64" t="s">
        <v>128</v>
      </c>
      <c r="C14" s="65"/>
      <c r="D14" s="67"/>
      <c r="E14" s="67"/>
    </row>
    <row r="15" spans="1:5" s="57" customFormat="1" x14ac:dyDescent="0.2">
      <c r="A15" s="63" t="s">
        <v>129</v>
      </c>
      <c r="B15" s="64" t="s">
        <v>130</v>
      </c>
      <c r="C15" s="65"/>
      <c r="D15" s="67"/>
      <c r="E15" s="67"/>
    </row>
    <row r="16" spans="1:5" s="57" customFormat="1" x14ac:dyDescent="0.2">
      <c r="A16" s="63" t="s">
        <v>131</v>
      </c>
      <c r="B16" s="64" t="s">
        <v>132</v>
      </c>
      <c r="C16" s="65"/>
      <c r="D16" s="67"/>
      <c r="E16" s="67"/>
    </row>
    <row r="17" spans="1:5" s="57" customFormat="1" x14ac:dyDescent="0.25">
      <c r="A17" s="63" t="s">
        <v>133</v>
      </c>
      <c r="B17" s="64" t="s">
        <v>134</v>
      </c>
      <c r="C17" s="65">
        <v>31561139</v>
      </c>
      <c r="D17" s="68">
        <v>78544466</v>
      </c>
      <c r="E17" s="68">
        <v>71923199</v>
      </c>
    </row>
    <row r="18" spans="1:5" s="57" customFormat="1" ht="16.5" thickBot="1" x14ac:dyDescent="0.25">
      <c r="A18" s="70" t="s">
        <v>135</v>
      </c>
      <c r="B18" s="71" t="s">
        <v>136</v>
      </c>
      <c r="C18" s="77"/>
      <c r="D18" s="72"/>
      <c r="E18" s="72"/>
    </row>
    <row r="19" spans="1:5" s="57" customFormat="1" ht="16.5" thickBot="1" x14ac:dyDescent="0.25">
      <c r="A19" s="52" t="s">
        <v>9</v>
      </c>
      <c r="B19" s="58" t="s">
        <v>137</v>
      </c>
      <c r="C19" s="59">
        <f>SUM(C20:C24)</f>
        <v>17480467</v>
      </c>
      <c r="D19" s="59">
        <f>SUM(D20:D24)</f>
        <v>122924463</v>
      </c>
      <c r="E19" s="59">
        <f>SUM(E20:E24)</f>
        <v>11532571</v>
      </c>
    </row>
    <row r="20" spans="1:5" s="57" customFormat="1" x14ac:dyDescent="0.2">
      <c r="A20" s="60" t="s">
        <v>138</v>
      </c>
      <c r="B20" s="61" t="s">
        <v>139</v>
      </c>
      <c r="C20" s="62"/>
      <c r="D20" s="76"/>
      <c r="E20" s="76"/>
    </row>
    <row r="21" spans="1:5" s="57" customFormat="1" x14ac:dyDescent="0.2">
      <c r="A21" s="63" t="s">
        <v>140</v>
      </c>
      <c r="B21" s="64" t="s">
        <v>141</v>
      </c>
      <c r="C21" s="65"/>
      <c r="D21" s="67"/>
      <c r="E21" s="67"/>
    </row>
    <row r="22" spans="1:5" s="57" customFormat="1" x14ac:dyDescent="0.2">
      <c r="A22" s="63" t="s">
        <v>142</v>
      </c>
      <c r="B22" s="64" t="s">
        <v>143</v>
      </c>
      <c r="C22" s="65"/>
      <c r="D22" s="67"/>
      <c r="E22" s="67"/>
    </row>
    <row r="23" spans="1:5" s="57" customFormat="1" x14ac:dyDescent="0.2">
      <c r="A23" s="63" t="s">
        <v>144</v>
      </c>
      <c r="B23" s="64" t="s">
        <v>145</v>
      </c>
      <c r="C23" s="65"/>
      <c r="D23" s="67"/>
      <c r="E23" s="67"/>
    </row>
    <row r="24" spans="1:5" s="57" customFormat="1" x14ac:dyDescent="0.25">
      <c r="A24" s="63" t="s">
        <v>146</v>
      </c>
      <c r="B24" s="64" t="s">
        <v>147</v>
      </c>
      <c r="C24" s="65">
        <v>17480467</v>
      </c>
      <c r="D24" s="68">
        <v>122924463</v>
      </c>
      <c r="E24" s="68">
        <v>11532571</v>
      </c>
    </row>
    <row r="25" spans="1:5" s="57" customFormat="1" ht="16.5" thickBot="1" x14ac:dyDescent="0.3">
      <c r="A25" s="70" t="s">
        <v>148</v>
      </c>
      <c r="B25" s="71" t="s">
        <v>149</v>
      </c>
      <c r="C25" s="77">
        <v>17216467</v>
      </c>
      <c r="D25" s="79">
        <v>122660463</v>
      </c>
      <c r="E25" s="79">
        <v>11532571</v>
      </c>
    </row>
    <row r="26" spans="1:5" s="57" customFormat="1" ht="16.5" thickBot="1" x14ac:dyDescent="0.25">
      <c r="A26" s="52" t="s">
        <v>150</v>
      </c>
      <c r="B26" s="58" t="s">
        <v>151</v>
      </c>
      <c r="C26" s="80">
        <f>SUM(C27,C30,C31,C32)</f>
        <v>17800000</v>
      </c>
      <c r="D26" s="80">
        <f>SUM(D27,D30,D31,D32)</f>
        <v>20330664</v>
      </c>
      <c r="E26" s="80">
        <f>SUM(E27,E30,E31,E32)</f>
        <v>30392436</v>
      </c>
    </row>
    <row r="27" spans="1:5" s="57" customFormat="1" x14ac:dyDescent="0.2">
      <c r="A27" s="60" t="s">
        <v>152</v>
      </c>
      <c r="B27" s="61" t="s">
        <v>153</v>
      </c>
      <c r="C27" s="82">
        <f>SUM(C28:C29)</f>
        <v>15000000</v>
      </c>
      <c r="D27" s="82">
        <v>17530664</v>
      </c>
      <c r="E27" s="82">
        <v>27252314</v>
      </c>
    </row>
    <row r="28" spans="1:5" s="57" customFormat="1" x14ac:dyDescent="0.2">
      <c r="A28" s="63" t="s">
        <v>154</v>
      </c>
      <c r="B28" s="64" t="s">
        <v>155</v>
      </c>
      <c r="C28" s="65"/>
      <c r="D28" s="65"/>
      <c r="E28" s="65"/>
    </row>
    <row r="29" spans="1:5" s="57" customFormat="1" x14ac:dyDescent="0.2">
      <c r="A29" s="63" t="s">
        <v>156</v>
      </c>
      <c r="B29" s="64" t="s">
        <v>157</v>
      </c>
      <c r="C29" s="65">
        <v>15000000</v>
      </c>
      <c r="D29" s="65">
        <v>17530664</v>
      </c>
      <c r="E29" s="65">
        <v>27252314</v>
      </c>
    </row>
    <row r="30" spans="1:5" s="57" customFormat="1" x14ac:dyDescent="0.2">
      <c r="A30" s="63" t="s">
        <v>158</v>
      </c>
      <c r="B30" s="64" t="s">
        <v>159</v>
      </c>
      <c r="C30" s="65">
        <v>2700000</v>
      </c>
      <c r="D30" s="65">
        <v>2700000</v>
      </c>
      <c r="E30" s="65">
        <v>2979406</v>
      </c>
    </row>
    <row r="31" spans="1:5" s="57" customFormat="1" x14ac:dyDescent="0.2">
      <c r="A31" s="63" t="s">
        <v>160</v>
      </c>
      <c r="B31" s="64" t="s">
        <v>161</v>
      </c>
      <c r="C31" s="65"/>
      <c r="D31" s="65"/>
      <c r="E31" s="65"/>
    </row>
    <row r="32" spans="1:5" s="57" customFormat="1" ht="16.5" thickBot="1" x14ac:dyDescent="0.25">
      <c r="A32" s="70" t="s">
        <v>162</v>
      </c>
      <c r="B32" s="71" t="s">
        <v>163</v>
      </c>
      <c r="C32" s="77">
        <v>100000</v>
      </c>
      <c r="D32" s="77">
        <v>100000</v>
      </c>
      <c r="E32" s="77">
        <v>160716</v>
      </c>
    </row>
    <row r="33" spans="1:5" s="57" customFormat="1" ht="16.5" thickBot="1" x14ac:dyDescent="0.25">
      <c r="A33" s="52" t="s">
        <v>11</v>
      </c>
      <c r="B33" s="58" t="s">
        <v>164</v>
      </c>
      <c r="C33" s="59">
        <f>SUM(C34:C43)</f>
        <v>11586000</v>
      </c>
      <c r="D33" s="59">
        <f>SUM(D34:D43)</f>
        <v>12318321</v>
      </c>
      <c r="E33" s="59">
        <f>SUM(E34:E43)</f>
        <v>13609108</v>
      </c>
    </row>
    <row r="34" spans="1:5" s="57" customFormat="1" x14ac:dyDescent="0.25">
      <c r="A34" s="60" t="s">
        <v>165</v>
      </c>
      <c r="B34" s="61" t="s">
        <v>166</v>
      </c>
      <c r="C34" s="62"/>
      <c r="D34" s="75">
        <v>31557</v>
      </c>
      <c r="E34" s="87">
        <v>148078</v>
      </c>
    </row>
    <row r="35" spans="1:5" s="57" customFormat="1" x14ac:dyDescent="0.25">
      <c r="A35" s="63" t="s">
        <v>167</v>
      </c>
      <c r="B35" s="64" t="s">
        <v>168</v>
      </c>
      <c r="C35" s="65"/>
      <c r="D35" s="66"/>
      <c r="E35" s="66"/>
    </row>
    <row r="36" spans="1:5" s="57" customFormat="1" x14ac:dyDescent="0.2">
      <c r="A36" s="63" t="s">
        <v>169</v>
      </c>
      <c r="B36" s="64" t="s">
        <v>170</v>
      </c>
      <c r="C36" s="65">
        <v>3200000</v>
      </c>
      <c r="D36" s="65">
        <v>3200000</v>
      </c>
      <c r="E36" s="65">
        <v>3026981</v>
      </c>
    </row>
    <row r="37" spans="1:5" s="57" customFormat="1" x14ac:dyDescent="0.2">
      <c r="A37" s="63" t="s">
        <v>171</v>
      </c>
      <c r="B37" s="64" t="s">
        <v>172</v>
      </c>
      <c r="C37" s="65">
        <v>4900300</v>
      </c>
      <c r="D37" s="65">
        <v>5280300</v>
      </c>
      <c r="E37" s="65">
        <v>5810022</v>
      </c>
    </row>
    <row r="38" spans="1:5" s="57" customFormat="1" x14ac:dyDescent="0.2">
      <c r="A38" s="63" t="s">
        <v>173</v>
      </c>
      <c r="B38" s="64" t="s">
        <v>174</v>
      </c>
      <c r="C38" s="65"/>
      <c r="D38" s="65"/>
      <c r="E38" s="65"/>
    </row>
    <row r="39" spans="1:5" s="57" customFormat="1" x14ac:dyDescent="0.2">
      <c r="A39" s="63" t="s">
        <v>175</v>
      </c>
      <c r="B39" s="64" t="s">
        <v>176</v>
      </c>
      <c r="C39" s="65">
        <v>3485700</v>
      </c>
      <c r="D39" s="65">
        <v>3485700</v>
      </c>
      <c r="E39" s="65">
        <v>3207709</v>
      </c>
    </row>
    <row r="40" spans="1:5" s="57" customFormat="1" x14ac:dyDescent="0.2">
      <c r="A40" s="63" t="s">
        <v>177</v>
      </c>
      <c r="B40" s="64" t="s">
        <v>178</v>
      </c>
      <c r="C40" s="65"/>
      <c r="D40" s="67"/>
      <c r="E40" s="67"/>
    </row>
    <row r="41" spans="1:5" s="57" customFormat="1" x14ac:dyDescent="0.25">
      <c r="A41" s="63" t="s">
        <v>179</v>
      </c>
      <c r="B41" s="64" t="s">
        <v>180</v>
      </c>
      <c r="C41" s="65"/>
      <c r="D41" s="68">
        <v>35</v>
      </c>
      <c r="E41" s="68">
        <v>12576</v>
      </c>
    </row>
    <row r="42" spans="1:5" s="57" customFormat="1" x14ac:dyDescent="0.25">
      <c r="A42" s="63" t="s">
        <v>181</v>
      </c>
      <c r="B42" s="64" t="s">
        <v>182</v>
      </c>
      <c r="C42" s="83"/>
      <c r="D42" s="68"/>
      <c r="E42" s="68"/>
    </row>
    <row r="43" spans="1:5" s="57" customFormat="1" ht="16.5" thickBot="1" x14ac:dyDescent="0.3">
      <c r="A43" s="70" t="s">
        <v>183</v>
      </c>
      <c r="B43" s="71" t="s">
        <v>34</v>
      </c>
      <c r="C43" s="84">
        <v>0</v>
      </c>
      <c r="D43" s="79">
        <v>320729</v>
      </c>
      <c r="E43" s="79">
        <v>1403742</v>
      </c>
    </row>
    <row r="44" spans="1:5" s="57" customFormat="1" ht="16.5" thickBot="1" x14ac:dyDescent="0.25">
      <c r="A44" s="52" t="s">
        <v>12</v>
      </c>
      <c r="B44" s="58" t="s">
        <v>184</v>
      </c>
      <c r="C44" s="59">
        <f>SUM(C45:C49)</f>
        <v>8200000</v>
      </c>
      <c r="D44" s="59">
        <f>SUM(D45:D49)</f>
        <v>8200000</v>
      </c>
      <c r="E44" s="59">
        <f>SUM(E45:E49)</f>
        <v>8200000</v>
      </c>
    </row>
    <row r="45" spans="1:5" s="57" customFormat="1" x14ac:dyDescent="0.2">
      <c r="A45" s="60" t="s">
        <v>185</v>
      </c>
      <c r="B45" s="61" t="s">
        <v>186</v>
      </c>
      <c r="C45" s="85"/>
      <c r="D45" s="76"/>
      <c r="E45" s="76"/>
    </row>
    <row r="46" spans="1:5" s="57" customFormat="1" x14ac:dyDescent="0.2">
      <c r="A46" s="63" t="s">
        <v>187</v>
      </c>
      <c r="B46" s="64" t="s">
        <v>188</v>
      </c>
      <c r="C46" s="83"/>
      <c r="D46" s="67"/>
      <c r="E46" s="67"/>
    </row>
    <row r="47" spans="1:5" s="57" customFormat="1" x14ac:dyDescent="0.2">
      <c r="A47" s="63" t="s">
        <v>189</v>
      </c>
      <c r="B47" s="64" t="s">
        <v>190</v>
      </c>
      <c r="C47" s="83">
        <v>8200000</v>
      </c>
      <c r="D47" s="83">
        <v>8200000</v>
      </c>
      <c r="E47" s="83">
        <v>8200000</v>
      </c>
    </row>
    <row r="48" spans="1:5" s="57" customFormat="1" x14ac:dyDescent="0.2">
      <c r="A48" s="63" t="s">
        <v>191</v>
      </c>
      <c r="B48" s="64" t="s">
        <v>192</v>
      </c>
      <c r="C48" s="83"/>
      <c r="D48" s="67"/>
      <c r="E48" s="67"/>
    </row>
    <row r="49" spans="1:5" s="57" customFormat="1" ht="16.5" thickBot="1" x14ac:dyDescent="0.25">
      <c r="A49" s="70" t="s">
        <v>193</v>
      </c>
      <c r="B49" s="71" t="s">
        <v>194</v>
      </c>
      <c r="C49" s="84"/>
      <c r="D49" s="72"/>
      <c r="E49" s="72"/>
    </row>
    <row r="50" spans="1:5" s="57" customFormat="1" ht="16.5" thickBot="1" x14ac:dyDescent="0.3">
      <c r="A50" s="52" t="s">
        <v>195</v>
      </c>
      <c r="B50" s="58" t="s">
        <v>196</v>
      </c>
      <c r="C50" s="59"/>
      <c r="D50" s="81"/>
      <c r="E50" s="78">
        <f>SUM(E51:E54)</f>
        <v>150000</v>
      </c>
    </row>
    <row r="51" spans="1:5" s="57" customFormat="1" x14ac:dyDescent="0.25">
      <c r="A51" s="60" t="s">
        <v>197</v>
      </c>
      <c r="B51" s="61" t="s">
        <v>198</v>
      </c>
      <c r="C51" s="62"/>
      <c r="D51" s="76"/>
      <c r="E51" s="87"/>
    </row>
    <row r="52" spans="1:5" s="57" customFormat="1" x14ac:dyDescent="0.25">
      <c r="A52" s="63" t="s">
        <v>199</v>
      </c>
      <c r="B52" s="64" t="s">
        <v>200</v>
      </c>
      <c r="C52" s="65"/>
      <c r="D52" s="67"/>
      <c r="E52" s="68"/>
    </row>
    <row r="53" spans="1:5" s="57" customFormat="1" x14ac:dyDescent="0.25">
      <c r="A53" s="63" t="s">
        <v>201</v>
      </c>
      <c r="B53" s="64" t="s">
        <v>202</v>
      </c>
      <c r="C53" s="65"/>
      <c r="D53" s="67"/>
      <c r="E53" s="68">
        <v>150000</v>
      </c>
    </row>
    <row r="54" spans="1:5" s="57" customFormat="1" ht="16.5" thickBot="1" x14ac:dyDescent="0.3">
      <c r="A54" s="70" t="s">
        <v>203</v>
      </c>
      <c r="B54" s="71" t="s">
        <v>204</v>
      </c>
      <c r="C54" s="77"/>
      <c r="D54" s="72"/>
      <c r="E54" s="79"/>
    </row>
    <row r="55" spans="1:5" s="57" customFormat="1" ht="16.5" thickBot="1" x14ac:dyDescent="0.3">
      <c r="A55" s="52" t="s">
        <v>14</v>
      </c>
      <c r="B55" s="74" t="s">
        <v>205</v>
      </c>
      <c r="C55" s="59">
        <f>SUM(C56:C58)</f>
        <v>264000</v>
      </c>
      <c r="D55" s="78">
        <f>SUM(D56:D58)</f>
        <v>264000</v>
      </c>
      <c r="E55" s="78">
        <f>SUM(E56:E58)</f>
        <v>264000</v>
      </c>
    </row>
    <row r="56" spans="1:5" s="57" customFormat="1" x14ac:dyDescent="0.2">
      <c r="A56" s="60" t="s">
        <v>206</v>
      </c>
      <c r="B56" s="61" t="s">
        <v>207</v>
      </c>
      <c r="C56" s="83"/>
      <c r="D56" s="76"/>
      <c r="E56" s="76"/>
    </row>
    <row r="57" spans="1:5" s="57" customFormat="1" x14ac:dyDescent="0.2">
      <c r="A57" s="63" t="s">
        <v>208</v>
      </c>
      <c r="B57" s="64" t="s">
        <v>209</v>
      </c>
      <c r="C57" s="83"/>
      <c r="D57" s="67"/>
      <c r="E57" s="67"/>
    </row>
    <row r="58" spans="1:5" s="57" customFormat="1" x14ac:dyDescent="0.2">
      <c r="A58" s="63" t="s">
        <v>210</v>
      </c>
      <c r="B58" s="64" t="s">
        <v>211</v>
      </c>
      <c r="C58" s="83">
        <v>264000</v>
      </c>
      <c r="D58" s="83">
        <v>264000</v>
      </c>
      <c r="E58" s="83">
        <v>264000</v>
      </c>
    </row>
    <row r="59" spans="1:5" s="57" customFormat="1" ht="16.5" thickBot="1" x14ac:dyDescent="0.25">
      <c r="A59" s="70" t="s">
        <v>212</v>
      </c>
      <c r="B59" s="71" t="s">
        <v>213</v>
      </c>
      <c r="C59" s="83"/>
      <c r="D59" s="72"/>
      <c r="E59" s="72"/>
    </row>
    <row r="60" spans="1:5" s="57" customFormat="1" ht="16.5" thickBot="1" x14ac:dyDescent="0.25">
      <c r="A60" s="52" t="s">
        <v>15</v>
      </c>
      <c r="B60" s="58" t="s">
        <v>214</v>
      </c>
      <c r="C60" s="80">
        <f>SUM(C5,C12,C19,C26,C33,C44,C55)</f>
        <v>162001326</v>
      </c>
      <c r="D60" s="80">
        <f>SUM(D5,D12,D19,D26,D33,D44,D55)</f>
        <v>323768441</v>
      </c>
      <c r="E60" s="80">
        <f>SUM(E5,E12,E19,E26,E33,E44,E55,E50)</f>
        <v>217257841</v>
      </c>
    </row>
    <row r="61" spans="1:5" s="57" customFormat="1" ht="16.5" thickBot="1" x14ac:dyDescent="0.25">
      <c r="A61" s="86" t="s">
        <v>16</v>
      </c>
      <c r="B61" s="74" t="s">
        <v>215</v>
      </c>
      <c r="C61" s="59"/>
      <c r="D61" s="81"/>
      <c r="E61" s="81"/>
    </row>
    <row r="62" spans="1:5" s="57" customFormat="1" x14ac:dyDescent="0.2">
      <c r="A62" s="60" t="s">
        <v>216</v>
      </c>
      <c r="B62" s="61" t="s">
        <v>217</v>
      </c>
      <c r="C62" s="83"/>
      <c r="D62" s="76"/>
      <c r="E62" s="76"/>
    </row>
    <row r="63" spans="1:5" s="57" customFormat="1" x14ac:dyDescent="0.2">
      <c r="A63" s="63" t="s">
        <v>218</v>
      </c>
      <c r="B63" s="64" t="s">
        <v>219</v>
      </c>
      <c r="C63" s="83"/>
      <c r="D63" s="67"/>
      <c r="E63" s="67"/>
    </row>
    <row r="64" spans="1:5" s="57" customFormat="1" ht="16.5" thickBot="1" x14ac:dyDescent="0.25">
      <c r="A64" s="70" t="s">
        <v>220</v>
      </c>
      <c r="B64" s="71" t="s">
        <v>221</v>
      </c>
      <c r="C64" s="83"/>
      <c r="D64" s="72"/>
      <c r="E64" s="72"/>
    </row>
    <row r="65" spans="1:5" s="57" customFormat="1" ht="16.5" thickBot="1" x14ac:dyDescent="0.25">
      <c r="A65" s="86" t="s">
        <v>17</v>
      </c>
      <c r="B65" s="74" t="s">
        <v>222</v>
      </c>
      <c r="C65" s="59"/>
      <c r="D65" s="81"/>
      <c r="E65" s="81"/>
    </row>
    <row r="66" spans="1:5" s="57" customFormat="1" x14ac:dyDescent="0.2">
      <c r="A66" s="60" t="s">
        <v>223</v>
      </c>
      <c r="B66" s="61" t="s">
        <v>224</v>
      </c>
      <c r="C66" s="83"/>
      <c r="D66" s="76"/>
      <c r="E66" s="76"/>
    </row>
    <row r="67" spans="1:5" s="57" customFormat="1" x14ac:dyDescent="0.2">
      <c r="A67" s="63" t="s">
        <v>225</v>
      </c>
      <c r="B67" s="64" t="s">
        <v>226</v>
      </c>
      <c r="C67" s="83"/>
      <c r="D67" s="67"/>
      <c r="E67" s="67"/>
    </row>
    <row r="68" spans="1:5" s="57" customFormat="1" x14ac:dyDescent="0.2">
      <c r="A68" s="63" t="s">
        <v>227</v>
      </c>
      <c r="B68" s="64" t="s">
        <v>228</v>
      </c>
      <c r="C68" s="83"/>
      <c r="D68" s="67"/>
      <c r="E68" s="67"/>
    </row>
    <row r="69" spans="1:5" s="57" customFormat="1" ht="16.5" thickBot="1" x14ac:dyDescent="0.25">
      <c r="A69" s="70" t="s">
        <v>229</v>
      </c>
      <c r="B69" s="71" t="s">
        <v>230</v>
      </c>
      <c r="C69" s="83"/>
      <c r="D69" s="72"/>
      <c r="E69" s="72"/>
    </row>
    <row r="70" spans="1:5" s="57" customFormat="1" ht="16.5" thickBot="1" x14ac:dyDescent="0.25">
      <c r="A70" s="86" t="s">
        <v>18</v>
      </c>
      <c r="B70" s="74" t="s">
        <v>231</v>
      </c>
      <c r="C70" s="59">
        <f>SUM(C71:C72)</f>
        <v>60717423</v>
      </c>
      <c r="D70" s="59">
        <f>SUM(D71:D72)</f>
        <v>64957565</v>
      </c>
      <c r="E70" s="59">
        <f>SUM(E71:E72)</f>
        <v>64957565</v>
      </c>
    </row>
    <row r="71" spans="1:5" s="57" customFormat="1" x14ac:dyDescent="0.25">
      <c r="A71" s="60" t="s">
        <v>232</v>
      </c>
      <c r="B71" s="61" t="s">
        <v>233</v>
      </c>
      <c r="C71" s="83">
        <v>60717423</v>
      </c>
      <c r="D71" s="87">
        <v>64957565</v>
      </c>
      <c r="E71" s="87">
        <v>64957565</v>
      </c>
    </row>
    <row r="72" spans="1:5" s="57" customFormat="1" ht="16.5" thickBot="1" x14ac:dyDescent="0.25">
      <c r="A72" s="70" t="s">
        <v>234</v>
      </c>
      <c r="B72" s="71" t="s">
        <v>235</v>
      </c>
      <c r="C72" s="83"/>
      <c r="D72" s="72"/>
      <c r="E72" s="72"/>
    </row>
    <row r="73" spans="1:5" s="57" customFormat="1" ht="16.5" thickBot="1" x14ac:dyDescent="0.25">
      <c r="A73" s="86" t="s">
        <v>19</v>
      </c>
      <c r="B73" s="74" t="s">
        <v>236</v>
      </c>
      <c r="C73" s="59">
        <f>SUM(C74:C77)</f>
        <v>44266764</v>
      </c>
      <c r="D73" s="59">
        <f>SUM(D74:D77)</f>
        <v>44630022</v>
      </c>
      <c r="E73" s="59">
        <f>SUM(E74:E77)</f>
        <v>47445446</v>
      </c>
    </row>
    <row r="74" spans="1:5" s="57" customFormat="1" x14ac:dyDescent="0.25">
      <c r="A74" s="60" t="s">
        <v>237</v>
      </c>
      <c r="B74" s="61" t="s">
        <v>238</v>
      </c>
      <c r="C74" s="83"/>
      <c r="D74" s="76"/>
      <c r="E74" s="87">
        <v>2815424</v>
      </c>
    </row>
    <row r="75" spans="1:5" s="57" customFormat="1" x14ac:dyDescent="0.25">
      <c r="A75" s="63" t="s">
        <v>239</v>
      </c>
      <c r="B75" s="64" t="s">
        <v>240</v>
      </c>
      <c r="C75" s="83"/>
      <c r="D75" s="67"/>
      <c r="E75" s="66"/>
    </row>
    <row r="76" spans="1:5" s="57" customFormat="1" x14ac:dyDescent="0.25">
      <c r="A76" s="70" t="s">
        <v>241</v>
      </c>
      <c r="B76" s="71" t="s">
        <v>242</v>
      </c>
      <c r="C76" s="83"/>
      <c r="D76" s="67"/>
      <c r="E76" s="66"/>
    </row>
    <row r="77" spans="1:5" s="57" customFormat="1" ht="16.5" thickBot="1" x14ac:dyDescent="0.25">
      <c r="A77" s="70" t="s">
        <v>243</v>
      </c>
      <c r="B77" s="71" t="s">
        <v>244</v>
      </c>
      <c r="C77" s="83">
        <v>44266764</v>
      </c>
      <c r="D77" s="83">
        <v>44630022</v>
      </c>
      <c r="E77" s="83">
        <v>44630022</v>
      </c>
    </row>
    <row r="78" spans="1:5" s="57" customFormat="1" ht="16.5" thickBot="1" x14ac:dyDescent="0.25">
      <c r="A78" s="86" t="s">
        <v>47</v>
      </c>
      <c r="B78" s="74" t="s">
        <v>245</v>
      </c>
      <c r="C78" s="59"/>
      <c r="D78" s="81"/>
      <c r="E78" s="81"/>
    </row>
    <row r="79" spans="1:5" s="57" customFormat="1" x14ac:dyDescent="0.2">
      <c r="A79" s="88" t="s">
        <v>246</v>
      </c>
      <c r="B79" s="61" t="s">
        <v>247</v>
      </c>
      <c r="C79" s="83"/>
      <c r="D79" s="76"/>
      <c r="E79" s="76"/>
    </row>
    <row r="80" spans="1:5" s="57" customFormat="1" x14ac:dyDescent="0.2">
      <c r="A80" s="89" t="s">
        <v>248</v>
      </c>
      <c r="B80" s="64" t="s">
        <v>249</v>
      </c>
      <c r="C80" s="83"/>
      <c r="D80" s="67"/>
      <c r="E80" s="67"/>
    </row>
    <row r="81" spans="1:7" s="57" customFormat="1" x14ac:dyDescent="0.2">
      <c r="A81" s="89" t="s">
        <v>250</v>
      </c>
      <c r="B81" s="64" t="s">
        <v>251</v>
      </c>
      <c r="C81" s="83"/>
      <c r="D81" s="67"/>
      <c r="E81" s="67"/>
    </row>
    <row r="82" spans="1:7" s="57" customFormat="1" ht="16.5" thickBot="1" x14ac:dyDescent="0.25">
      <c r="A82" s="90" t="s">
        <v>252</v>
      </c>
      <c r="B82" s="71" t="s">
        <v>253</v>
      </c>
      <c r="C82" s="83"/>
      <c r="D82" s="72"/>
      <c r="E82" s="72"/>
    </row>
    <row r="83" spans="1:7" s="57" customFormat="1" ht="16.5" thickBot="1" x14ac:dyDescent="0.25">
      <c r="A83" s="86" t="s">
        <v>50</v>
      </c>
      <c r="B83" s="74" t="s">
        <v>254</v>
      </c>
      <c r="C83" s="91"/>
      <c r="D83" s="81"/>
      <c r="E83" s="81"/>
    </row>
    <row r="84" spans="1:7" s="57" customFormat="1" ht="16.5" thickBot="1" x14ac:dyDescent="0.25">
      <c r="A84" s="86" t="s">
        <v>53</v>
      </c>
      <c r="B84" s="74" t="s">
        <v>255</v>
      </c>
      <c r="C84" s="59">
        <f>SUM(C61+C65+C70+C73+C78+C83)</f>
        <v>104984187</v>
      </c>
      <c r="D84" s="59">
        <f>SUM(D61+D65+D70+D73+D78+D83)</f>
        <v>109587587</v>
      </c>
      <c r="E84" s="59">
        <f>SUM(E61+E65+E70+E73+E78+E83)</f>
        <v>112403011</v>
      </c>
    </row>
    <row r="85" spans="1:7" s="57" customFormat="1" ht="32.25" thickBot="1" x14ac:dyDescent="0.25">
      <c r="A85" s="92" t="s">
        <v>56</v>
      </c>
      <c r="B85" s="93" t="s">
        <v>256</v>
      </c>
      <c r="C85" s="80">
        <f>SUM(C60,C84)</f>
        <v>266985513</v>
      </c>
      <c r="D85" s="80">
        <f>SUM(D60,D84)</f>
        <v>433356028</v>
      </c>
      <c r="E85" s="80">
        <f>SUM(E60,E84)</f>
        <v>329660852</v>
      </c>
    </row>
    <row r="86" spans="1:7" ht="16.5" customHeight="1" x14ac:dyDescent="0.25">
      <c r="A86" s="154" t="s">
        <v>257</v>
      </c>
      <c r="B86" s="154"/>
      <c r="C86" s="154"/>
      <c r="G86" s="49" t="s">
        <v>258</v>
      </c>
    </row>
    <row r="87" spans="1:7" s="94" customFormat="1" ht="16.5" customHeight="1" thickBot="1" x14ac:dyDescent="0.3">
      <c r="A87" s="152"/>
      <c r="B87" s="152"/>
      <c r="D87" s="226"/>
      <c r="E87" s="95" t="s">
        <v>259</v>
      </c>
    </row>
    <row r="88" spans="1:7" ht="48" thickBot="1" x14ac:dyDescent="0.3">
      <c r="A88" s="52" t="s">
        <v>3</v>
      </c>
      <c r="B88" s="53" t="s">
        <v>260</v>
      </c>
      <c r="C88" s="53" t="s">
        <v>7</v>
      </c>
      <c r="D88" s="54" t="s">
        <v>8</v>
      </c>
      <c r="E88" s="54" t="s">
        <v>334</v>
      </c>
    </row>
    <row r="89" spans="1:7" s="97" customFormat="1" ht="16.5" thickBot="1" x14ac:dyDescent="0.3">
      <c r="A89" s="52">
        <v>1</v>
      </c>
      <c r="B89" s="53">
        <v>2</v>
      </c>
      <c r="C89" s="53">
        <v>3</v>
      </c>
      <c r="D89" s="96">
        <v>4</v>
      </c>
      <c r="E89" s="96">
        <v>5</v>
      </c>
    </row>
    <row r="90" spans="1:7" ht="16.5" thickBot="1" x14ac:dyDescent="0.3">
      <c r="A90" s="55" t="s">
        <v>20</v>
      </c>
      <c r="B90" s="98" t="s">
        <v>261</v>
      </c>
      <c r="C90" s="99">
        <f>SUM(C91:C95)</f>
        <v>142526386</v>
      </c>
      <c r="D90" s="100">
        <f>SUM(D91:D95)</f>
        <v>176296678</v>
      </c>
      <c r="E90" s="100">
        <f>SUM(E91:E95)</f>
        <v>141349969</v>
      </c>
    </row>
    <row r="91" spans="1:7" x14ac:dyDescent="0.25">
      <c r="A91" s="101" t="s">
        <v>112</v>
      </c>
      <c r="B91" s="102" t="s">
        <v>262</v>
      </c>
      <c r="C91" s="103">
        <v>71543086</v>
      </c>
      <c r="D91" s="104">
        <v>90108033</v>
      </c>
      <c r="E91" s="104">
        <v>76537240</v>
      </c>
    </row>
    <row r="92" spans="1:7" x14ac:dyDescent="0.25">
      <c r="A92" s="63" t="s">
        <v>114</v>
      </c>
      <c r="B92" s="105" t="s">
        <v>25</v>
      </c>
      <c r="C92" s="106">
        <v>13606829</v>
      </c>
      <c r="D92" s="107">
        <v>15892939</v>
      </c>
      <c r="E92" s="107">
        <v>14450860</v>
      </c>
    </row>
    <row r="93" spans="1:7" x14ac:dyDescent="0.25">
      <c r="A93" s="63" t="s">
        <v>116</v>
      </c>
      <c r="B93" s="105" t="s">
        <v>263</v>
      </c>
      <c r="C93" s="108">
        <v>46096130</v>
      </c>
      <c r="D93" s="107">
        <v>51475135</v>
      </c>
      <c r="E93" s="107">
        <v>38065651</v>
      </c>
    </row>
    <row r="94" spans="1:7" x14ac:dyDescent="0.25">
      <c r="A94" s="63" t="s">
        <v>118</v>
      </c>
      <c r="B94" s="105" t="s">
        <v>29</v>
      </c>
      <c r="C94" s="108">
        <v>5917513</v>
      </c>
      <c r="D94" s="107">
        <v>9957743</v>
      </c>
      <c r="E94" s="107">
        <v>5126438</v>
      </c>
    </row>
    <row r="95" spans="1:7" x14ac:dyDescent="0.25">
      <c r="A95" s="63" t="s">
        <v>264</v>
      </c>
      <c r="B95" s="109" t="s">
        <v>31</v>
      </c>
      <c r="C95" s="108">
        <v>5362828</v>
      </c>
      <c r="D95" s="107">
        <v>8862828</v>
      </c>
      <c r="E95" s="107">
        <v>7169780</v>
      </c>
    </row>
    <row r="96" spans="1:7" x14ac:dyDescent="0.25">
      <c r="A96" s="63" t="s">
        <v>122</v>
      </c>
      <c r="B96" s="105" t="s">
        <v>265</v>
      </c>
      <c r="C96" s="108"/>
      <c r="D96" s="107"/>
      <c r="E96" s="107"/>
    </row>
    <row r="97" spans="1:5" x14ac:dyDescent="0.25">
      <c r="A97" s="63" t="s">
        <v>266</v>
      </c>
      <c r="B97" s="111" t="s">
        <v>267</v>
      </c>
      <c r="C97" s="108"/>
      <c r="D97" s="107"/>
      <c r="E97" s="107"/>
    </row>
    <row r="98" spans="1:5" x14ac:dyDescent="0.25">
      <c r="A98" s="63" t="s">
        <v>268</v>
      </c>
      <c r="B98" s="112" t="s">
        <v>269</v>
      </c>
      <c r="C98" s="108"/>
      <c r="D98" s="107"/>
      <c r="E98" s="107"/>
    </row>
    <row r="99" spans="1:5" x14ac:dyDescent="0.25">
      <c r="A99" s="63" t="s">
        <v>270</v>
      </c>
      <c r="B99" s="112" t="s">
        <v>271</v>
      </c>
      <c r="C99" s="108"/>
      <c r="D99" s="107"/>
      <c r="E99" s="107"/>
    </row>
    <row r="100" spans="1:5" x14ac:dyDescent="0.25">
      <c r="A100" s="63" t="s">
        <v>272</v>
      </c>
      <c r="B100" s="111" t="s">
        <v>273</v>
      </c>
      <c r="C100" s="108">
        <v>3212828</v>
      </c>
      <c r="D100" s="227">
        <v>4212828</v>
      </c>
      <c r="E100" s="227">
        <v>3968388</v>
      </c>
    </row>
    <row r="101" spans="1:5" x14ac:dyDescent="0.25">
      <c r="A101" s="63" t="s">
        <v>274</v>
      </c>
      <c r="B101" s="111" t="s">
        <v>275</v>
      </c>
      <c r="C101" s="108"/>
      <c r="D101" s="107"/>
      <c r="E101" s="107"/>
    </row>
    <row r="102" spans="1:5" x14ac:dyDescent="0.25">
      <c r="A102" s="63" t="s">
        <v>276</v>
      </c>
      <c r="B102" s="112" t="s">
        <v>277</v>
      </c>
      <c r="C102" s="108"/>
      <c r="D102" s="107"/>
      <c r="E102" s="107"/>
    </row>
    <row r="103" spans="1:5" x14ac:dyDescent="0.25">
      <c r="A103" s="113" t="s">
        <v>278</v>
      </c>
      <c r="B103" s="114" t="s">
        <v>279</v>
      </c>
      <c r="C103" s="108"/>
      <c r="D103" s="107"/>
      <c r="E103" s="107"/>
    </row>
    <row r="104" spans="1:5" x14ac:dyDescent="0.25">
      <c r="A104" s="63" t="s">
        <v>280</v>
      </c>
      <c r="B104" s="114" t="s">
        <v>281</v>
      </c>
      <c r="C104" s="108"/>
      <c r="D104" s="107"/>
      <c r="E104" s="107"/>
    </row>
    <row r="105" spans="1:5" ht="16.5" thickBot="1" x14ac:dyDescent="0.3">
      <c r="A105" s="115" t="s">
        <v>282</v>
      </c>
      <c r="B105" s="116" t="s">
        <v>283</v>
      </c>
      <c r="C105" s="117">
        <v>2150000</v>
      </c>
      <c r="D105" s="228">
        <v>4650000</v>
      </c>
      <c r="E105" s="228">
        <v>3201392</v>
      </c>
    </row>
    <row r="106" spans="1:5" ht="16.5" thickBot="1" x14ac:dyDescent="0.3">
      <c r="A106" s="52" t="s">
        <v>23</v>
      </c>
      <c r="B106" s="118" t="s">
        <v>284</v>
      </c>
      <c r="C106" s="100">
        <f>SUM(C107,C109,C111)</f>
        <v>53072383</v>
      </c>
      <c r="D106" s="100">
        <f>SUM(D107,D109,D111)</f>
        <v>206004997</v>
      </c>
      <c r="E106" s="100">
        <f>SUM(E107,E109,E111)</f>
        <v>69634729</v>
      </c>
    </row>
    <row r="107" spans="1:5" x14ac:dyDescent="0.25">
      <c r="A107" s="60" t="s">
        <v>125</v>
      </c>
      <c r="B107" s="105" t="s">
        <v>71</v>
      </c>
      <c r="C107" s="119">
        <v>5609800</v>
      </c>
      <c r="D107" s="104">
        <v>34736521</v>
      </c>
      <c r="E107" s="104">
        <v>13108549</v>
      </c>
    </row>
    <row r="108" spans="1:5" x14ac:dyDescent="0.25">
      <c r="A108" s="60" t="s">
        <v>127</v>
      </c>
      <c r="B108" s="120" t="s">
        <v>285</v>
      </c>
      <c r="C108" s="119"/>
      <c r="D108" s="107"/>
      <c r="E108" s="107"/>
    </row>
    <row r="109" spans="1:5" x14ac:dyDescent="0.25">
      <c r="A109" s="60" t="s">
        <v>129</v>
      </c>
      <c r="B109" s="120" t="s">
        <v>75</v>
      </c>
      <c r="C109" s="106">
        <v>47198583</v>
      </c>
      <c r="D109" s="107">
        <v>171004476</v>
      </c>
      <c r="E109" s="107">
        <v>56262180</v>
      </c>
    </row>
    <row r="110" spans="1:5" x14ac:dyDescent="0.25">
      <c r="A110" s="60" t="s">
        <v>131</v>
      </c>
      <c r="B110" s="120" t="s">
        <v>286</v>
      </c>
      <c r="C110" s="106">
        <v>43007584</v>
      </c>
      <c r="D110" s="107">
        <v>95729588</v>
      </c>
      <c r="E110" s="107">
        <v>12675927</v>
      </c>
    </row>
    <row r="111" spans="1:5" x14ac:dyDescent="0.25">
      <c r="A111" s="60" t="s">
        <v>133</v>
      </c>
      <c r="B111" s="71" t="s">
        <v>79</v>
      </c>
      <c r="C111" s="106">
        <v>264000</v>
      </c>
      <c r="D111" s="107">
        <v>264000</v>
      </c>
      <c r="E111" s="107">
        <v>264000</v>
      </c>
    </row>
    <row r="112" spans="1:5" x14ac:dyDescent="0.25">
      <c r="A112" s="60" t="s">
        <v>135</v>
      </c>
      <c r="B112" s="64" t="s">
        <v>287</v>
      </c>
      <c r="C112" s="106"/>
      <c r="D112" s="110"/>
      <c r="E112" s="110"/>
    </row>
    <row r="113" spans="1:5" x14ac:dyDescent="0.25">
      <c r="A113" s="60" t="s">
        <v>288</v>
      </c>
      <c r="B113" s="121" t="s">
        <v>289</v>
      </c>
      <c r="C113" s="106"/>
      <c r="D113" s="110"/>
      <c r="E113" s="110"/>
    </row>
    <row r="114" spans="1:5" x14ac:dyDescent="0.25">
      <c r="A114" s="60" t="s">
        <v>290</v>
      </c>
      <c r="B114" s="112" t="s">
        <v>271</v>
      </c>
      <c r="C114" s="106"/>
      <c r="D114" s="110"/>
      <c r="E114" s="110"/>
    </row>
    <row r="115" spans="1:5" x14ac:dyDescent="0.25">
      <c r="A115" s="60" t="s">
        <v>291</v>
      </c>
      <c r="B115" s="112" t="s">
        <v>292</v>
      </c>
      <c r="C115" s="106"/>
      <c r="D115" s="110"/>
      <c r="E115" s="110"/>
    </row>
    <row r="116" spans="1:5" x14ac:dyDescent="0.25">
      <c r="A116" s="60" t="s">
        <v>293</v>
      </c>
      <c r="B116" s="112" t="s">
        <v>294</v>
      </c>
      <c r="C116" s="106"/>
      <c r="D116" s="110"/>
      <c r="E116" s="110"/>
    </row>
    <row r="117" spans="1:5" x14ac:dyDescent="0.25">
      <c r="A117" s="60" t="s">
        <v>295</v>
      </c>
      <c r="B117" s="112" t="s">
        <v>277</v>
      </c>
      <c r="C117" s="106"/>
      <c r="D117" s="110"/>
      <c r="E117" s="110"/>
    </row>
    <row r="118" spans="1:5" x14ac:dyDescent="0.25">
      <c r="A118" s="60" t="s">
        <v>296</v>
      </c>
      <c r="B118" s="112" t="s">
        <v>297</v>
      </c>
      <c r="C118" s="106"/>
      <c r="D118" s="110"/>
      <c r="E118" s="110"/>
    </row>
    <row r="119" spans="1:5" ht="16.5" thickBot="1" x14ac:dyDescent="0.3">
      <c r="A119" s="113" t="s">
        <v>298</v>
      </c>
      <c r="B119" s="112" t="s">
        <v>299</v>
      </c>
      <c r="C119" s="108"/>
      <c r="D119" s="229"/>
      <c r="E119" s="229"/>
    </row>
    <row r="120" spans="1:5" ht="16.5" thickBot="1" x14ac:dyDescent="0.3">
      <c r="A120" s="52" t="s">
        <v>9</v>
      </c>
      <c r="B120" s="123" t="s">
        <v>300</v>
      </c>
      <c r="C120" s="100">
        <f>SUM(C121:C122)</f>
        <v>24121592</v>
      </c>
      <c r="D120" s="78">
        <f>D121+D122</f>
        <v>3425943</v>
      </c>
      <c r="E120" s="78">
        <f>E121+E122</f>
        <v>0</v>
      </c>
    </row>
    <row r="121" spans="1:5" x14ac:dyDescent="0.25">
      <c r="A121" s="60" t="s">
        <v>138</v>
      </c>
      <c r="B121" s="124" t="s">
        <v>301</v>
      </c>
      <c r="C121" s="119">
        <v>24121592</v>
      </c>
      <c r="D121" s="104">
        <v>3425943</v>
      </c>
      <c r="E121" s="104"/>
    </row>
    <row r="122" spans="1:5" ht="16.5" thickBot="1" x14ac:dyDescent="0.3">
      <c r="A122" s="70" t="s">
        <v>140</v>
      </c>
      <c r="B122" s="120" t="s">
        <v>302</v>
      </c>
      <c r="C122" s="108"/>
      <c r="D122" s="122"/>
      <c r="E122" s="122"/>
    </row>
    <row r="123" spans="1:5" ht="16.5" thickBot="1" x14ac:dyDescent="0.3">
      <c r="A123" s="52" t="s">
        <v>10</v>
      </c>
      <c r="B123" s="123" t="s">
        <v>303</v>
      </c>
      <c r="C123" s="100">
        <f>SUM(C90,C106,C120)</f>
        <v>219720361</v>
      </c>
      <c r="D123" s="100">
        <f>SUM(D90,D106,D120)</f>
        <v>385727618</v>
      </c>
      <c r="E123" s="100">
        <f>SUM(E90,E106,E120)</f>
        <v>210984698</v>
      </c>
    </row>
    <row r="124" spans="1:5" ht="16.5" thickBot="1" x14ac:dyDescent="0.3">
      <c r="A124" s="52" t="s">
        <v>11</v>
      </c>
      <c r="B124" s="123" t="s">
        <v>304</v>
      </c>
      <c r="C124" s="100"/>
      <c r="D124" s="125"/>
      <c r="E124" s="125"/>
    </row>
    <row r="125" spans="1:5" x14ac:dyDescent="0.25">
      <c r="A125" s="60" t="s">
        <v>165</v>
      </c>
      <c r="B125" s="124" t="s">
        <v>305</v>
      </c>
      <c r="C125" s="106"/>
      <c r="D125" s="126"/>
      <c r="E125" s="126"/>
    </row>
    <row r="126" spans="1:5" x14ac:dyDescent="0.25">
      <c r="A126" s="60" t="s">
        <v>167</v>
      </c>
      <c r="B126" s="124" t="s">
        <v>306</v>
      </c>
      <c r="C126" s="106"/>
      <c r="D126" s="110"/>
      <c r="E126" s="110"/>
    </row>
    <row r="127" spans="1:5" ht="16.5" thickBot="1" x14ac:dyDescent="0.3">
      <c r="A127" s="113" t="s">
        <v>169</v>
      </c>
      <c r="B127" s="109" t="s">
        <v>307</v>
      </c>
      <c r="C127" s="106"/>
      <c r="D127" s="229"/>
      <c r="E127" s="229"/>
    </row>
    <row r="128" spans="1:5" ht="16.5" thickBot="1" x14ac:dyDescent="0.3">
      <c r="A128" s="52" t="s">
        <v>12</v>
      </c>
      <c r="B128" s="123" t="s">
        <v>308</v>
      </c>
      <c r="C128" s="100"/>
      <c r="D128" s="125"/>
      <c r="E128" s="125"/>
    </row>
    <row r="129" spans="1:7" x14ac:dyDescent="0.25">
      <c r="A129" s="60" t="s">
        <v>185</v>
      </c>
      <c r="B129" s="124" t="s">
        <v>309</v>
      </c>
      <c r="C129" s="106"/>
      <c r="D129" s="126"/>
      <c r="E129" s="126"/>
    </row>
    <row r="130" spans="1:7" x14ac:dyDescent="0.25">
      <c r="A130" s="60" t="s">
        <v>187</v>
      </c>
      <c r="B130" s="124" t="s">
        <v>310</v>
      </c>
      <c r="C130" s="106"/>
      <c r="D130" s="110"/>
      <c r="E130" s="110"/>
    </row>
    <row r="131" spans="1:7" x14ac:dyDescent="0.25">
      <c r="A131" s="60" t="s">
        <v>189</v>
      </c>
      <c r="B131" s="124" t="s">
        <v>311</v>
      </c>
      <c r="C131" s="106"/>
      <c r="D131" s="110"/>
      <c r="E131" s="110"/>
    </row>
    <row r="132" spans="1:7" ht="16.5" thickBot="1" x14ac:dyDescent="0.3">
      <c r="A132" s="113" t="s">
        <v>191</v>
      </c>
      <c r="B132" s="109" t="s">
        <v>312</v>
      </c>
      <c r="C132" s="106"/>
      <c r="D132" s="122"/>
      <c r="E132" s="122"/>
    </row>
    <row r="133" spans="1:7" ht="16.5" thickBot="1" x14ac:dyDescent="0.3">
      <c r="A133" s="52" t="s">
        <v>13</v>
      </c>
      <c r="B133" s="123" t="s">
        <v>313</v>
      </c>
      <c r="C133" s="127">
        <f>SUM(C134:C137)</f>
        <v>47265152</v>
      </c>
      <c r="D133" s="127">
        <f>SUM(D134:D137)</f>
        <v>47628410</v>
      </c>
      <c r="E133" s="127">
        <f>SUM(E134:E137)</f>
        <v>47628410</v>
      </c>
    </row>
    <row r="134" spans="1:7" x14ac:dyDescent="0.25">
      <c r="A134" s="60" t="s">
        <v>197</v>
      </c>
      <c r="B134" s="124" t="s">
        <v>314</v>
      </c>
      <c r="C134" s="106"/>
      <c r="D134" s="126"/>
      <c r="E134" s="126"/>
    </row>
    <row r="135" spans="1:7" x14ac:dyDescent="0.25">
      <c r="A135" s="60" t="s">
        <v>199</v>
      </c>
      <c r="B135" s="124" t="s">
        <v>315</v>
      </c>
      <c r="C135" s="106">
        <v>2998388</v>
      </c>
      <c r="D135" s="107">
        <v>2998388</v>
      </c>
      <c r="E135" s="107">
        <v>2998388</v>
      </c>
    </row>
    <row r="136" spans="1:7" x14ac:dyDescent="0.25">
      <c r="A136" s="60" t="s">
        <v>201</v>
      </c>
      <c r="B136" s="124" t="s">
        <v>316</v>
      </c>
      <c r="C136" s="106"/>
      <c r="D136" s="107"/>
      <c r="E136" s="107"/>
    </row>
    <row r="137" spans="1:7" ht="16.5" thickBot="1" x14ac:dyDescent="0.3">
      <c r="A137" s="113" t="s">
        <v>203</v>
      </c>
      <c r="B137" s="109" t="s">
        <v>317</v>
      </c>
      <c r="C137" s="106">
        <v>44266764</v>
      </c>
      <c r="D137" s="230">
        <v>44630022</v>
      </c>
      <c r="E137" s="230">
        <v>44630022</v>
      </c>
    </row>
    <row r="138" spans="1:7" ht="16.5" thickBot="1" x14ac:dyDescent="0.3">
      <c r="A138" s="52" t="s">
        <v>14</v>
      </c>
      <c r="B138" s="123" t="s">
        <v>318</v>
      </c>
      <c r="C138" s="128"/>
      <c r="D138" s="125"/>
      <c r="E138" s="125"/>
    </row>
    <row r="139" spans="1:7" x14ac:dyDescent="0.25">
      <c r="A139" s="60" t="s">
        <v>206</v>
      </c>
      <c r="B139" s="124" t="s">
        <v>319</v>
      </c>
      <c r="C139" s="106"/>
      <c r="D139" s="126"/>
      <c r="E139" s="126"/>
    </row>
    <row r="140" spans="1:7" x14ac:dyDescent="0.25">
      <c r="A140" s="60" t="s">
        <v>208</v>
      </c>
      <c r="B140" s="124" t="s">
        <v>320</v>
      </c>
      <c r="C140" s="106"/>
      <c r="D140" s="110"/>
      <c r="E140" s="110"/>
    </row>
    <row r="141" spans="1:7" x14ac:dyDescent="0.25">
      <c r="A141" s="60" t="s">
        <v>210</v>
      </c>
      <c r="B141" s="124" t="s">
        <v>321</v>
      </c>
      <c r="C141" s="106"/>
      <c r="D141" s="110"/>
      <c r="E141" s="110"/>
    </row>
    <row r="142" spans="1:7" ht="16.5" thickBot="1" x14ac:dyDescent="0.3">
      <c r="A142" s="60" t="s">
        <v>212</v>
      </c>
      <c r="B142" s="124" t="s">
        <v>322</v>
      </c>
      <c r="C142" s="106"/>
      <c r="D142" s="122"/>
      <c r="E142" s="122"/>
    </row>
    <row r="143" spans="1:7" ht="16.5" thickBot="1" x14ac:dyDescent="0.3">
      <c r="A143" s="52" t="s">
        <v>15</v>
      </c>
      <c r="B143" s="123" t="s">
        <v>323</v>
      </c>
      <c r="C143" s="129">
        <f>SUM(C124,C128,C133,C138)</f>
        <v>47265152</v>
      </c>
      <c r="D143" s="129">
        <f>SUM(D124,D128,D133,D138)</f>
        <v>47628410</v>
      </c>
      <c r="E143" s="129">
        <f>SUM(E124,E128,E133,E138)</f>
        <v>47628410</v>
      </c>
      <c r="F143" s="130"/>
      <c r="G143" s="130"/>
    </row>
    <row r="144" spans="1:7" s="57" customFormat="1" ht="16.5" thickBot="1" x14ac:dyDescent="0.25">
      <c r="A144" s="92" t="s">
        <v>16</v>
      </c>
      <c r="B144" s="93" t="s">
        <v>324</v>
      </c>
      <c r="C144" s="129">
        <f>SUM(C123,C143)</f>
        <v>266985513</v>
      </c>
      <c r="D144" s="129">
        <f>SUM(D123,D143)</f>
        <v>433356028</v>
      </c>
      <c r="E144" s="129">
        <f>SUM(E123,E143)</f>
        <v>258613108</v>
      </c>
    </row>
    <row r="145" spans="1:5" s="57" customFormat="1" ht="16.5" thickBot="1" x14ac:dyDescent="0.25">
      <c r="A145" s="131"/>
      <c r="B145" s="132"/>
      <c r="C145" s="133"/>
      <c r="D145" s="231"/>
    </row>
    <row r="146" spans="1:5" ht="16.5" thickBot="1" x14ac:dyDescent="0.3">
      <c r="A146" s="153" t="s">
        <v>325</v>
      </c>
      <c r="B146" s="153"/>
      <c r="C146" s="96">
        <v>21</v>
      </c>
      <c r="D146" s="125"/>
      <c r="E146" s="141">
        <v>21</v>
      </c>
    </row>
    <row r="147" spans="1:5" ht="16.5" thickBot="1" x14ac:dyDescent="0.3">
      <c r="A147" s="153" t="s">
        <v>326</v>
      </c>
      <c r="B147" s="153"/>
      <c r="C147" s="96">
        <v>9</v>
      </c>
      <c r="D147" s="125"/>
      <c r="E147" s="141">
        <v>9</v>
      </c>
    </row>
    <row r="148" spans="1:5" x14ac:dyDescent="0.25">
      <c r="A148" s="136"/>
      <c r="B148" s="137"/>
      <c r="C148" s="137"/>
    </row>
    <row r="149" spans="1:5" x14ac:dyDescent="0.25">
      <c r="A149" s="150" t="s">
        <v>327</v>
      </c>
      <c r="B149" s="150"/>
      <c r="C149" s="150"/>
    </row>
    <row r="150" spans="1:5" ht="15" customHeight="1" thickBot="1" x14ac:dyDescent="0.3">
      <c r="A150" s="151"/>
      <c r="B150" s="151"/>
      <c r="E150" s="232" t="s">
        <v>2</v>
      </c>
    </row>
    <row r="151" spans="1:5" ht="19.5" customHeight="1" thickBot="1" x14ac:dyDescent="0.3">
      <c r="A151" s="138" t="s">
        <v>20</v>
      </c>
      <c r="B151" s="139" t="s">
        <v>328</v>
      </c>
      <c r="C151" s="140">
        <f>+C60-C123</f>
        <v>-57719035</v>
      </c>
      <c r="D151" s="125"/>
      <c r="E151" s="140">
        <f>+E60-E123</f>
        <v>6273143</v>
      </c>
    </row>
    <row r="152" spans="1:5" ht="25.5" customHeight="1" thickBot="1" x14ac:dyDescent="0.3">
      <c r="A152" s="138" t="s">
        <v>23</v>
      </c>
      <c r="B152" s="139" t="s">
        <v>329</v>
      </c>
      <c r="C152" s="140">
        <f>+C84-C143</f>
        <v>57719035</v>
      </c>
      <c r="D152" s="125"/>
      <c r="E152" s="140">
        <f>+E84-E143</f>
        <v>64774601</v>
      </c>
    </row>
  </sheetData>
  <mergeCells count="8">
    <mergeCell ref="A149:C149"/>
    <mergeCell ref="A150:B150"/>
    <mergeCell ref="A1:C1"/>
    <mergeCell ref="A2:B2"/>
    <mergeCell ref="A86:C86"/>
    <mergeCell ref="A87:B87"/>
    <mergeCell ref="A146:B146"/>
    <mergeCell ref="A147:B147"/>
  </mergeCells>
  <printOptions horizontalCentered="1"/>
  <pageMargins left="0.11811023622047245" right="0.19685039370078741" top="0.59055118110236227" bottom="0.35433070866141736" header="0.31496062992125984" footer="0.31496062992125984"/>
  <pageSetup paperSize="9" scale="55" orientation="portrait" r:id="rId1"/>
  <headerFooter>
    <oddHeader>&amp;C&amp;"Times New Roman,Félkövér"Regöly Község Önkormányzata
2018. ÉVI KÖLTSÉGVETÉSÉNEK ÖSSZEVONT MÉRLEGE
&amp;R&amp;"Times New Roman,Félkövér dőlt"3. sz. melléklet</oddHeader>
  </headerFooter>
  <rowBreaks count="1" manualBreakCount="1">
    <brk id="85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026D-127A-4103-9B50-86AFDB1F6466}">
  <dimension ref="A1:F110"/>
  <sheetViews>
    <sheetView zoomScaleNormal="100" workbookViewId="0">
      <selection activeCell="H14" sqref="H14"/>
    </sheetView>
  </sheetViews>
  <sheetFormatPr defaultColWidth="8" defaultRowHeight="15" x14ac:dyDescent="0.25"/>
  <cols>
    <col min="1" max="1" width="62.42578125" style="274" customWidth="1"/>
    <col min="2" max="2" width="4.140625" style="275" customWidth="1"/>
    <col min="3" max="3" width="20.42578125" style="252" customWidth="1"/>
    <col min="4" max="4" width="19.42578125" style="252" customWidth="1"/>
    <col min="5" max="5" width="15.42578125" style="252" customWidth="1"/>
    <col min="6" max="16384" width="8" style="252"/>
  </cols>
  <sheetData>
    <row r="1" spans="1:6" x14ac:dyDescent="0.25">
      <c r="A1" s="277" t="s">
        <v>1</v>
      </c>
      <c r="E1" s="278" t="s">
        <v>445</v>
      </c>
    </row>
    <row r="2" spans="1:6" x14ac:dyDescent="0.25">
      <c r="A2" s="276" t="s">
        <v>444</v>
      </c>
      <c r="B2" s="276"/>
      <c r="C2" s="276"/>
      <c r="D2" s="276"/>
      <c r="E2" s="276"/>
    </row>
    <row r="3" spans="1:6" ht="15.75" thickBot="1" x14ac:dyDescent="0.3"/>
    <row r="4" spans="1:6" s="238" customFormat="1" ht="36" customHeight="1" thickBot="1" x14ac:dyDescent="0.3">
      <c r="A4" s="233" t="s">
        <v>337</v>
      </c>
      <c r="B4" s="234" t="s">
        <v>338</v>
      </c>
      <c r="C4" s="235" t="s">
        <v>339</v>
      </c>
      <c r="D4" s="236" t="s">
        <v>340</v>
      </c>
      <c r="E4" s="237" t="s">
        <v>341</v>
      </c>
    </row>
    <row r="5" spans="1:6" s="244" customFormat="1" ht="16.5" thickBot="1" x14ac:dyDescent="0.3">
      <c r="A5" s="239"/>
      <c r="B5" s="240"/>
      <c r="C5" s="241" t="s">
        <v>342</v>
      </c>
      <c r="D5" s="242"/>
      <c r="E5" s="243"/>
    </row>
    <row r="6" spans="1:6" s="247" customFormat="1" ht="14.25" thickBot="1" x14ac:dyDescent="0.3">
      <c r="A6" s="245" t="s">
        <v>343</v>
      </c>
      <c r="B6" s="246" t="s">
        <v>344</v>
      </c>
      <c r="C6" s="246" t="s">
        <v>345</v>
      </c>
      <c r="D6" s="246" t="s">
        <v>346</v>
      </c>
      <c r="E6" s="246" t="s">
        <v>347</v>
      </c>
    </row>
    <row r="7" spans="1:6" ht="13.5" customHeight="1" thickBot="1" x14ac:dyDescent="0.3">
      <c r="A7" s="248" t="s">
        <v>348</v>
      </c>
      <c r="B7" s="249" t="s">
        <v>349</v>
      </c>
      <c r="C7" s="250"/>
      <c r="D7" s="250">
        <v>576011</v>
      </c>
      <c r="E7" s="251"/>
    </row>
    <row r="8" spans="1:6" ht="13.5" customHeight="1" thickBot="1" x14ac:dyDescent="0.3">
      <c r="A8" s="248" t="s">
        <v>350</v>
      </c>
      <c r="B8" s="249" t="s">
        <v>351</v>
      </c>
      <c r="C8" s="253">
        <v>1087180161</v>
      </c>
      <c r="D8" s="253">
        <v>1084251606</v>
      </c>
      <c r="E8" s="251">
        <f>(D8/C8)*100</f>
        <v>99.730628362707947</v>
      </c>
    </row>
    <row r="9" spans="1:6" ht="13.5" customHeight="1" thickBot="1" x14ac:dyDescent="0.3">
      <c r="A9" s="254" t="s">
        <v>352</v>
      </c>
      <c r="B9" s="249" t="s">
        <v>353</v>
      </c>
      <c r="C9" s="253">
        <v>1048016217</v>
      </c>
      <c r="D9" s="253">
        <v>1015412194</v>
      </c>
      <c r="E9" s="251">
        <f>(D9/C9)*100</f>
        <v>96.888977243755761</v>
      </c>
    </row>
    <row r="10" spans="1:6" ht="13.5" customHeight="1" thickBot="1" x14ac:dyDescent="0.3">
      <c r="A10" s="248" t="s">
        <v>354</v>
      </c>
      <c r="B10" s="249" t="s">
        <v>355</v>
      </c>
      <c r="C10" s="253"/>
      <c r="D10" s="253"/>
      <c r="E10" s="255"/>
    </row>
    <row r="11" spans="1:6" ht="13.5" customHeight="1" thickBot="1" x14ac:dyDescent="0.3">
      <c r="A11" s="256" t="s">
        <v>356</v>
      </c>
      <c r="B11" s="249" t="s">
        <v>357</v>
      </c>
      <c r="C11" s="257"/>
      <c r="D11" s="257"/>
      <c r="E11" s="258"/>
      <c r="F11" s="259"/>
    </row>
    <row r="12" spans="1:6" ht="13.5" customHeight="1" thickBot="1" x14ac:dyDescent="0.3">
      <c r="A12" s="256" t="s">
        <v>358</v>
      </c>
      <c r="B12" s="249" t="s">
        <v>359</v>
      </c>
      <c r="C12" s="257"/>
      <c r="D12" s="257"/>
      <c r="E12" s="258"/>
    </row>
    <row r="13" spans="1:6" ht="13.5" customHeight="1" thickBot="1" x14ac:dyDescent="0.3">
      <c r="A13" s="260" t="s">
        <v>360</v>
      </c>
      <c r="B13" s="249" t="s">
        <v>361</v>
      </c>
      <c r="C13" s="261"/>
      <c r="D13" s="261"/>
      <c r="E13" s="258"/>
    </row>
    <row r="14" spans="1:6" ht="13.5" customHeight="1" thickBot="1" x14ac:dyDescent="0.3">
      <c r="A14" s="256" t="s">
        <v>362</v>
      </c>
      <c r="B14" s="249" t="s">
        <v>363</v>
      </c>
      <c r="C14" s="257"/>
      <c r="D14" s="257"/>
      <c r="E14" s="258"/>
    </row>
    <row r="15" spans="1:6" ht="13.5" customHeight="1" thickBot="1" x14ac:dyDescent="0.3">
      <c r="A15" s="256" t="s">
        <v>364</v>
      </c>
      <c r="B15" s="249" t="s">
        <v>365</v>
      </c>
      <c r="C15" s="257"/>
      <c r="D15" s="257"/>
      <c r="E15" s="258"/>
    </row>
    <row r="16" spans="1:6" ht="13.5" customHeight="1" thickBot="1" x14ac:dyDescent="0.3">
      <c r="A16" s="256" t="s">
        <v>366</v>
      </c>
      <c r="B16" s="249" t="s">
        <v>16</v>
      </c>
      <c r="C16" s="257"/>
      <c r="D16" s="257"/>
      <c r="E16" s="258"/>
    </row>
    <row r="17" spans="1:5" ht="13.5" customHeight="1" thickBot="1" x14ac:dyDescent="0.3">
      <c r="A17" s="248" t="s">
        <v>367</v>
      </c>
      <c r="B17" s="249" t="s">
        <v>17</v>
      </c>
      <c r="C17" s="262"/>
      <c r="D17" s="262"/>
      <c r="E17" s="258"/>
    </row>
    <row r="18" spans="1:5" s="263" customFormat="1" ht="13.5" customHeight="1" thickBot="1" x14ac:dyDescent="0.3">
      <c r="A18" s="260" t="s">
        <v>356</v>
      </c>
      <c r="B18" s="249" t="s">
        <v>18</v>
      </c>
      <c r="C18" s="261"/>
      <c r="D18" s="261"/>
      <c r="E18" s="258"/>
    </row>
    <row r="19" spans="1:5" s="263" customFormat="1" ht="13.5" customHeight="1" thickBot="1" x14ac:dyDescent="0.3">
      <c r="A19" s="260" t="s">
        <v>358</v>
      </c>
      <c r="B19" s="249" t="s">
        <v>19</v>
      </c>
      <c r="C19" s="261"/>
      <c r="D19" s="261"/>
      <c r="E19" s="258"/>
    </row>
    <row r="20" spans="1:5" s="263" customFormat="1" ht="13.5" customHeight="1" thickBot="1" x14ac:dyDescent="0.3">
      <c r="A20" s="264" t="s">
        <v>360</v>
      </c>
      <c r="B20" s="249" t="s">
        <v>47</v>
      </c>
      <c r="C20" s="265"/>
      <c r="D20" s="265"/>
      <c r="E20" s="258"/>
    </row>
    <row r="21" spans="1:5" s="263" customFormat="1" ht="13.5" customHeight="1" thickBot="1" x14ac:dyDescent="0.3">
      <c r="A21" s="260" t="s">
        <v>362</v>
      </c>
      <c r="B21" s="249" t="s">
        <v>50</v>
      </c>
      <c r="C21" s="265"/>
      <c r="D21" s="265"/>
      <c r="E21" s="251"/>
    </row>
    <row r="22" spans="1:5" s="263" customFormat="1" ht="13.5" customHeight="1" thickBot="1" x14ac:dyDescent="0.3">
      <c r="A22" s="260" t="s">
        <v>364</v>
      </c>
      <c r="B22" s="249" t="s">
        <v>53</v>
      </c>
      <c r="C22" s="265"/>
      <c r="D22" s="265"/>
      <c r="E22" s="258"/>
    </row>
    <row r="23" spans="1:5" s="263" customFormat="1" ht="13.5" customHeight="1" thickBot="1" x14ac:dyDescent="0.3">
      <c r="A23" s="260" t="s">
        <v>366</v>
      </c>
      <c r="B23" s="249" t="s">
        <v>56</v>
      </c>
      <c r="C23" s="265"/>
      <c r="D23" s="265"/>
      <c r="E23" s="258"/>
    </row>
    <row r="24" spans="1:5" ht="13.5" hidden="1" customHeight="1" thickBot="1" x14ac:dyDescent="0.3">
      <c r="A24" s="260" t="s">
        <v>368</v>
      </c>
      <c r="B24" s="249" t="s">
        <v>59</v>
      </c>
      <c r="C24" s="265"/>
      <c r="D24" s="265"/>
      <c r="E24" s="258"/>
    </row>
    <row r="25" spans="1:5" s="263" customFormat="1" ht="13.5" hidden="1" customHeight="1" x14ac:dyDescent="0.25">
      <c r="A25" s="260" t="s">
        <v>369</v>
      </c>
      <c r="B25" s="249" t="s">
        <v>62</v>
      </c>
      <c r="C25" s="265"/>
      <c r="D25" s="265"/>
      <c r="E25" s="258"/>
    </row>
    <row r="26" spans="1:5" s="263" customFormat="1" ht="13.5" hidden="1" customHeight="1" x14ac:dyDescent="0.25">
      <c r="A26" s="260" t="s">
        <v>370</v>
      </c>
      <c r="B26" s="249" t="s">
        <v>65</v>
      </c>
      <c r="C26" s="265"/>
      <c r="D26" s="265"/>
      <c r="E26" s="258"/>
    </row>
    <row r="27" spans="1:5" s="263" customFormat="1" ht="13.5" hidden="1" customHeight="1" x14ac:dyDescent="0.25">
      <c r="A27" s="260" t="s">
        <v>371</v>
      </c>
      <c r="B27" s="249" t="s">
        <v>100</v>
      </c>
      <c r="C27" s="265"/>
      <c r="D27" s="265"/>
      <c r="E27" s="258"/>
    </row>
    <row r="28" spans="1:5" s="263" customFormat="1" ht="13.5" hidden="1" customHeight="1" x14ac:dyDescent="0.25">
      <c r="A28" s="256" t="s">
        <v>372</v>
      </c>
      <c r="B28" s="249" t="s">
        <v>103</v>
      </c>
      <c r="C28" s="265"/>
      <c r="D28" s="265"/>
      <c r="E28" s="258"/>
    </row>
    <row r="29" spans="1:5" s="263" customFormat="1" ht="13.5" customHeight="1" thickBot="1" x14ac:dyDescent="0.3">
      <c r="A29" s="254" t="s">
        <v>373</v>
      </c>
      <c r="B29" s="249" t="s">
        <v>59</v>
      </c>
      <c r="C29" s="266"/>
      <c r="D29" s="266"/>
      <c r="E29" s="258"/>
    </row>
    <row r="30" spans="1:5" s="263" customFormat="1" ht="13.5" customHeight="1" thickBot="1" x14ac:dyDescent="0.3">
      <c r="A30" s="260" t="s">
        <v>374</v>
      </c>
      <c r="B30" s="249" t="s">
        <v>62</v>
      </c>
      <c r="C30" s="265"/>
      <c r="D30" s="265"/>
      <c r="E30" s="258"/>
    </row>
    <row r="31" spans="1:5" s="263" customFormat="1" ht="13.5" customHeight="1" thickBot="1" x14ac:dyDescent="0.3">
      <c r="A31" s="260" t="s">
        <v>375</v>
      </c>
      <c r="B31" s="249" t="s">
        <v>65</v>
      </c>
      <c r="C31" s="265"/>
      <c r="D31" s="265"/>
      <c r="E31" s="258"/>
    </row>
    <row r="32" spans="1:5" s="263" customFormat="1" ht="13.5" customHeight="1" thickBot="1" x14ac:dyDescent="0.3">
      <c r="A32" s="260" t="s">
        <v>376</v>
      </c>
      <c r="B32" s="249" t="s">
        <v>100</v>
      </c>
      <c r="C32" s="265"/>
      <c r="D32" s="265"/>
      <c r="E32" s="258"/>
    </row>
    <row r="33" spans="1:5" s="263" customFormat="1" ht="13.5" customHeight="1" thickBot="1" x14ac:dyDescent="0.3">
      <c r="A33" s="254" t="s">
        <v>377</v>
      </c>
      <c r="B33" s="249" t="s">
        <v>103</v>
      </c>
      <c r="C33" s="266"/>
      <c r="D33" s="266"/>
      <c r="E33" s="258"/>
    </row>
    <row r="34" spans="1:5" s="263" customFormat="1" ht="13.5" customHeight="1" thickBot="1" x14ac:dyDescent="0.3">
      <c r="A34" s="256" t="s">
        <v>378</v>
      </c>
      <c r="B34" s="249" t="s">
        <v>106</v>
      </c>
      <c r="C34" s="265">
        <v>24347829</v>
      </c>
      <c r="D34" s="265">
        <v>28305739</v>
      </c>
      <c r="E34" s="251">
        <f>(D34/C34)*100</f>
        <v>116.2556998408359</v>
      </c>
    </row>
    <row r="35" spans="1:5" s="263" customFormat="1" ht="13.5" customHeight="1" thickBot="1" x14ac:dyDescent="0.3">
      <c r="A35" s="256" t="s">
        <v>379</v>
      </c>
      <c r="B35" s="249" t="s">
        <v>107</v>
      </c>
      <c r="C35" s="265"/>
      <c r="D35" s="265"/>
      <c r="E35" s="258"/>
    </row>
    <row r="36" spans="1:5" s="263" customFormat="1" ht="13.5" customHeight="1" thickBot="1" x14ac:dyDescent="0.3">
      <c r="A36" s="256" t="s">
        <v>380</v>
      </c>
      <c r="B36" s="249" t="s">
        <v>381</v>
      </c>
      <c r="C36" s="265"/>
      <c r="D36" s="265"/>
      <c r="E36" s="258"/>
    </row>
    <row r="37" spans="1:5" s="263" customFormat="1" ht="13.5" customHeight="1" thickBot="1" x14ac:dyDescent="0.3">
      <c r="A37" s="256" t="s">
        <v>382</v>
      </c>
      <c r="B37" s="249" t="s">
        <v>383</v>
      </c>
      <c r="C37" s="265"/>
      <c r="D37" s="265"/>
      <c r="E37" s="258"/>
    </row>
    <row r="38" spans="1:5" s="263" customFormat="1" ht="13.5" customHeight="1" thickBot="1" x14ac:dyDescent="0.3">
      <c r="A38" s="267" t="s">
        <v>384</v>
      </c>
      <c r="B38" s="268" t="s">
        <v>385</v>
      </c>
      <c r="C38" s="265">
        <v>14816115</v>
      </c>
      <c r="D38" s="265">
        <v>14816115</v>
      </c>
      <c r="E38" s="258"/>
    </row>
    <row r="39" spans="1:5" s="263" customFormat="1" ht="13.5" customHeight="1" thickBot="1" x14ac:dyDescent="0.3">
      <c r="A39" s="254" t="s">
        <v>386</v>
      </c>
      <c r="B39" s="249" t="s">
        <v>387</v>
      </c>
      <c r="C39" s="265">
        <v>3000000</v>
      </c>
      <c r="D39" s="265">
        <v>3000000</v>
      </c>
      <c r="E39" s="251">
        <f>(D39/C39)*100</f>
        <v>100</v>
      </c>
    </row>
    <row r="40" spans="1:5" s="263" customFormat="1" ht="13.5" customHeight="1" thickBot="1" x14ac:dyDescent="0.3">
      <c r="A40" s="260" t="s">
        <v>388</v>
      </c>
      <c r="B40" s="249" t="s">
        <v>389</v>
      </c>
      <c r="C40" s="265">
        <v>3000000</v>
      </c>
      <c r="D40" s="265">
        <v>3000000</v>
      </c>
      <c r="E40" s="251">
        <f>(D40/C40)*100</f>
        <v>100</v>
      </c>
    </row>
    <row r="41" spans="1:5" s="263" customFormat="1" ht="13.5" customHeight="1" thickBot="1" x14ac:dyDescent="0.3">
      <c r="A41" s="260" t="s">
        <v>390</v>
      </c>
      <c r="B41" s="249" t="s">
        <v>391</v>
      </c>
      <c r="C41" s="265"/>
      <c r="D41" s="265"/>
      <c r="E41" s="258"/>
    </row>
    <row r="42" spans="1:5" s="263" customFormat="1" ht="13.5" customHeight="1" thickBot="1" x14ac:dyDescent="0.3">
      <c r="A42" s="254" t="s">
        <v>392</v>
      </c>
      <c r="B42" s="249" t="s">
        <v>393</v>
      </c>
      <c r="C42" s="265"/>
      <c r="D42" s="265"/>
      <c r="E42" s="258"/>
    </row>
    <row r="43" spans="1:5" ht="13.5" customHeight="1" thickBot="1" x14ac:dyDescent="0.3">
      <c r="A43" s="142" t="s">
        <v>394</v>
      </c>
      <c r="B43" s="249" t="s">
        <v>395</v>
      </c>
      <c r="C43" s="269">
        <f>SUM(C7,C8,C39,C42)</f>
        <v>1090180161</v>
      </c>
      <c r="D43" s="269">
        <f>SUM(D7,D8,D39,D42)</f>
        <v>1087827617</v>
      </c>
      <c r="E43" s="251">
        <f>(D43/C43)*100</f>
        <v>99.784205942819398</v>
      </c>
    </row>
    <row r="44" spans="1:5" ht="13.5" customHeight="1" thickBot="1" x14ac:dyDescent="0.3">
      <c r="A44" s="254" t="s">
        <v>396</v>
      </c>
      <c r="B44" s="249" t="s">
        <v>397</v>
      </c>
      <c r="C44" s="261">
        <v>1097720</v>
      </c>
      <c r="D44" s="261">
        <v>909300</v>
      </c>
      <c r="E44" s="251">
        <f>(D44/C44)*100</f>
        <v>82.835331414203978</v>
      </c>
    </row>
    <row r="45" spans="1:5" ht="13.5" customHeight="1" thickBot="1" x14ac:dyDescent="0.3">
      <c r="A45" s="254" t="s">
        <v>398</v>
      </c>
      <c r="B45" s="249" t="s">
        <v>399</v>
      </c>
      <c r="C45" s="261"/>
      <c r="D45" s="261"/>
      <c r="E45" s="258"/>
    </row>
    <row r="46" spans="1:5" ht="13.5" customHeight="1" thickBot="1" x14ac:dyDescent="0.3">
      <c r="A46" s="270" t="s">
        <v>400</v>
      </c>
      <c r="B46" s="249" t="s">
        <v>401</v>
      </c>
      <c r="C46" s="261">
        <v>909300</v>
      </c>
      <c r="D46" s="261">
        <f>SUM(D44:D45)</f>
        <v>909300</v>
      </c>
      <c r="E46" s="251">
        <f>(D46/C46)*100</f>
        <v>100</v>
      </c>
    </row>
    <row r="47" spans="1:5" ht="13.5" customHeight="1" thickBot="1" x14ac:dyDescent="0.3">
      <c r="A47" s="271" t="s">
        <v>402</v>
      </c>
      <c r="B47" s="249" t="s">
        <v>403</v>
      </c>
      <c r="C47" s="261"/>
      <c r="D47" s="261"/>
      <c r="E47" s="258"/>
    </row>
    <row r="48" spans="1:5" ht="13.5" customHeight="1" thickBot="1" x14ac:dyDescent="0.3">
      <c r="A48" s="270" t="s">
        <v>404</v>
      </c>
      <c r="B48" s="249" t="s">
        <v>405</v>
      </c>
      <c r="C48" s="261"/>
      <c r="D48" s="261">
        <v>0</v>
      </c>
      <c r="E48" s="269">
        <f>SUM(E24,E27,E33,E45,E46,E47)</f>
        <v>100</v>
      </c>
    </row>
    <row r="49" spans="1:5" ht="13.5" customHeight="1" thickBot="1" x14ac:dyDescent="0.3">
      <c r="A49" s="271" t="s">
        <v>406</v>
      </c>
      <c r="B49" s="249" t="s">
        <v>407</v>
      </c>
      <c r="C49" s="261">
        <v>114400</v>
      </c>
      <c r="D49" s="261">
        <v>29505</v>
      </c>
      <c r="E49" s="258">
        <f>(D49/C49)*100</f>
        <v>25.791083916083917</v>
      </c>
    </row>
    <row r="50" spans="1:5" ht="13.5" customHeight="1" thickBot="1" x14ac:dyDescent="0.3">
      <c r="A50" s="256" t="s">
        <v>408</v>
      </c>
      <c r="B50" s="249" t="s">
        <v>409</v>
      </c>
      <c r="C50" s="261">
        <v>62680980</v>
      </c>
      <c r="D50" s="261">
        <v>65608425</v>
      </c>
      <c r="E50" s="258">
        <f>SUM(D50/C50)*100</f>
        <v>104.67038805072926</v>
      </c>
    </row>
    <row r="51" spans="1:5" ht="13.5" customHeight="1" thickBot="1" x14ac:dyDescent="0.3">
      <c r="A51" s="271" t="s">
        <v>410</v>
      </c>
      <c r="B51" s="249" t="s">
        <v>411</v>
      </c>
      <c r="C51" s="261"/>
      <c r="D51" s="261"/>
      <c r="E51" s="258"/>
    </row>
    <row r="52" spans="1:5" ht="13.5" customHeight="1" thickBot="1" x14ac:dyDescent="0.3">
      <c r="A52" s="270" t="s">
        <v>412</v>
      </c>
      <c r="B52" s="249" t="s">
        <v>413</v>
      </c>
      <c r="C52" s="261">
        <f>SUM(C48:C51)</f>
        <v>62795380</v>
      </c>
      <c r="D52" s="261">
        <f>SUM(D48:D51)</f>
        <v>65637930</v>
      </c>
      <c r="E52" s="258">
        <f>(D52/C52)*100</f>
        <v>104.52668651738392</v>
      </c>
    </row>
    <row r="53" spans="1:5" ht="13.5" customHeight="1" thickBot="1" x14ac:dyDescent="0.3">
      <c r="A53" s="256" t="s">
        <v>414</v>
      </c>
      <c r="B53" s="249" t="s">
        <v>415</v>
      </c>
      <c r="C53" s="269"/>
      <c r="D53" s="269"/>
      <c r="E53" s="258"/>
    </row>
    <row r="54" spans="1:5" ht="13.5" customHeight="1" thickBot="1" x14ac:dyDescent="0.3">
      <c r="A54" s="256" t="s">
        <v>416</v>
      </c>
      <c r="B54" s="249" t="s">
        <v>417</v>
      </c>
      <c r="C54" s="261"/>
      <c r="D54" s="261"/>
      <c r="E54" s="258"/>
    </row>
    <row r="55" spans="1:5" ht="13.5" customHeight="1" thickBot="1" x14ac:dyDescent="0.3">
      <c r="A55" s="256" t="s">
        <v>418</v>
      </c>
      <c r="B55" s="249" t="s">
        <v>419</v>
      </c>
      <c r="C55" s="257">
        <v>7464370</v>
      </c>
      <c r="D55" s="257">
        <v>2202694</v>
      </c>
      <c r="E55" s="258">
        <f>(D55/C55)*100</f>
        <v>29.50944285987967</v>
      </c>
    </row>
    <row r="56" spans="1:5" ht="13.5" customHeight="1" thickBot="1" x14ac:dyDescent="0.3">
      <c r="A56" s="272" t="s">
        <v>420</v>
      </c>
      <c r="B56" s="249" t="s">
        <v>421</v>
      </c>
      <c r="C56" s="257"/>
      <c r="D56" s="257"/>
      <c r="E56" s="258"/>
    </row>
    <row r="57" spans="1:5" ht="13.5" customHeight="1" thickBot="1" x14ac:dyDescent="0.3">
      <c r="A57" s="272" t="s">
        <v>422</v>
      </c>
      <c r="B57" s="249" t="s">
        <v>423</v>
      </c>
      <c r="C57" s="257"/>
      <c r="D57" s="257"/>
      <c r="E57" s="258"/>
    </row>
    <row r="58" spans="1:5" ht="13.5" customHeight="1" thickBot="1" x14ac:dyDescent="0.3">
      <c r="A58" s="272" t="s">
        <v>424</v>
      </c>
      <c r="B58" s="249" t="s">
        <v>425</v>
      </c>
      <c r="C58" s="257"/>
      <c r="D58" s="257"/>
      <c r="E58" s="258"/>
    </row>
    <row r="59" spans="1:5" ht="13.5" customHeight="1" thickBot="1" x14ac:dyDescent="0.3">
      <c r="A59" s="272" t="s">
        <v>426</v>
      </c>
      <c r="B59" s="249" t="s">
        <v>427</v>
      </c>
      <c r="C59" s="257"/>
      <c r="D59" s="257"/>
      <c r="E59" s="258"/>
    </row>
    <row r="60" spans="1:5" ht="13.5" customHeight="1" thickBot="1" x14ac:dyDescent="0.3">
      <c r="A60" s="256" t="s">
        <v>428</v>
      </c>
      <c r="B60" s="249" t="s">
        <v>429</v>
      </c>
      <c r="C60" s="257">
        <v>1373121</v>
      </c>
      <c r="D60" s="257">
        <v>1341537</v>
      </c>
      <c r="E60" s="258">
        <f>(D60/C60)*100</f>
        <v>97.699838542998023</v>
      </c>
    </row>
    <row r="61" spans="1:5" ht="13.5" customHeight="1" thickBot="1" x14ac:dyDescent="0.3">
      <c r="A61" s="270" t="s">
        <v>430</v>
      </c>
      <c r="B61" s="249" t="s">
        <v>431</v>
      </c>
      <c r="C61" s="257">
        <f>SUM(C53:C60)</f>
        <v>8837491</v>
      </c>
      <c r="D61" s="257">
        <f>SUM(D53:D60)</f>
        <v>3544231</v>
      </c>
      <c r="E61" s="258">
        <f>(D61/C61)*100</f>
        <v>40.104493458607202</v>
      </c>
    </row>
    <row r="62" spans="1:5" ht="13.5" customHeight="1" thickBot="1" x14ac:dyDescent="0.3">
      <c r="A62" s="254" t="s">
        <v>432</v>
      </c>
      <c r="B62" s="249" t="s">
        <v>433</v>
      </c>
      <c r="C62" s="261">
        <v>0</v>
      </c>
      <c r="D62" s="261"/>
      <c r="E62" s="258"/>
    </row>
    <row r="63" spans="1:5" ht="13.5" customHeight="1" thickBot="1" x14ac:dyDescent="0.3">
      <c r="A63" s="254" t="s">
        <v>434</v>
      </c>
      <c r="B63" s="249" t="s">
        <v>435</v>
      </c>
      <c r="C63" s="261">
        <v>130000</v>
      </c>
      <c r="D63" s="261">
        <v>130000</v>
      </c>
      <c r="E63" s="258">
        <f>(D63/C63)*100</f>
        <v>100</v>
      </c>
    </row>
    <row r="64" spans="1:5" ht="13.5" customHeight="1" thickBot="1" x14ac:dyDescent="0.3">
      <c r="A64" s="254" t="s">
        <v>436</v>
      </c>
      <c r="B64" s="249" t="s">
        <v>437</v>
      </c>
      <c r="C64" s="261">
        <f>SUM(C61,C62,C63)</f>
        <v>8967491</v>
      </c>
      <c r="D64" s="261">
        <f>SUM(D61,D62,D63)</f>
        <v>3674231</v>
      </c>
      <c r="E64" s="258">
        <f>(D64/C64)*100</f>
        <v>40.97278714860154</v>
      </c>
    </row>
    <row r="65" spans="1:5" ht="13.5" customHeight="1" thickBot="1" x14ac:dyDescent="0.3">
      <c r="A65" s="248" t="s">
        <v>438</v>
      </c>
      <c r="B65" s="249" t="s">
        <v>439</v>
      </c>
      <c r="C65" s="269">
        <v>6808829</v>
      </c>
      <c r="D65" s="269">
        <v>2812087</v>
      </c>
      <c r="E65" s="258"/>
    </row>
    <row r="66" spans="1:5" ht="13.5" customHeight="1" thickBot="1" x14ac:dyDescent="0.3">
      <c r="A66" s="248" t="s">
        <v>440</v>
      </c>
      <c r="B66" s="249" t="s">
        <v>441</v>
      </c>
      <c r="C66" s="269"/>
      <c r="D66" s="269"/>
      <c r="E66" s="258"/>
    </row>
    <row r="67" spans="1:5" ht="18" customHeight="1" thickBot="1" x14ac:dyDescent="0.3">
      <c r="A67" s="273" t="s">
        <v>442</v>
      </c>
      <c r="B67" s="249" t="s">
        <v>443</v>
      </c>
      <c r="C67" s="269">
        <f>SUM(C43,C46,C52,C64,C65,C66)</f>
        <v>1169661161</v>
      </c>
      <c r="D67" s="269">
        <f>SUM(D43,D46,D52,D64,D65,D66)</f>
        <v>1160861165</v>
      </c>
      <c r="E67" s="258">
        <f>(D67/C67)*100</f>
        <v>99.247645703438039</v>
      </c>
    </row>
    <row r="69" spans="1:5" x14ac:dyDescent="0.25">
      <c r="A69" s="277" t="s">
        <v>1</v>
      </c>
      <c r="E69" s="278" t="s">
        <v>445</v>
      </c>
    </row>
    <row r="70" spans="1:5" x14ac:dyDescent="0.25">
      <c r="A70" s="276" t="s">
        <v>444</v>
      </c>
      <c r="B70" s="276"/>
      <c r="C70" s="276"/>
      <c r="D70" s="276"/>
      <c r="E70" s="276"/>
    </row>
    <row r="72" spans="1:5" ht="15.75" thickBot="1" x14ac:dyDescent="0.3"/>
    <row r="73" spans="1:5" ht="38.25" thickBot="1" x14ac:dyDescent="0.3">
      <c r="A73" s="279" t="s">
        <v>446</v>
      </c>
      <c r="B73" s="234" t="s">
        <v>338</v>
      </c>
      <c r="C73" s="235" t="s">
        <v>447</v>
      </c>
      <c r="D73" s="236" t="s">
        <v>340</v>
      </c>
      <c r="E73" s="236" t="s">
        <v>448</v>
      </c>
    </row>
    <row r="74" spans="1:5" ht="16.5" thickBot="1" x14ac:dyDescent="0.3">
      <c r="A74" s="280"/>
      <c r="B74" s="240"/>
      <c r="C74" s="241" t="s">
        <v>342</v>
      </c>
      <c r="D74" s="242"/>
      <c r="E74" s="281" t="s">
        <v>449</v>
      </c>
    </row>
    <row r="75" spans="1:5" ht="15.75" thickBot="1" x14ac:dyDescent="0.3">
      <c r="A75" s="245" t="s">
        <v>343</v>
      </c>
      <c r="B75" s="246" t="s">
        <v>344</v>
      </c>
      <c r="C75" s="246" t="s">
        <v>345</v>
      </c>
      <c r="D75" s="246" t="s">
        <v>346</v>
      </c>
      <c r="E75" s="246" t="s">
        <v>347</v>
      </c>
    </row>
    <row r="76" spans="1:5" ht="15.75" thickBot="1" x14ac:dyDescent="0.3">
      <c r="A76" s="256" t="s">
        <v>450</v>
      </c>
      <c r="B76" s="249" t="s">
        <v>451</v>
      </c>
      <c r="C76" s="282">
        <v>1019616860</v>
      </c>
      <c r="D76" s="282">
        <v>1019616860</v>
      </c>
      <c r="E76" s="251">
        <f>(D76/C76)*100</f>
        <v>100</v>
      </c>
    </row>
    <row r="77" spans="1:5" ht="15.75" thickBot="1" x14ac:dyDescent="0.3">
      <c r="A77" s="256" t="s">
        <v>452</v>
      </c>
      <c r="B77" s="249" t="s">
        <v>453</v>
      </c>
      <c r="C77" s="282">
        <v>90815052</v>
      </c>
      <c r="D77" s="282">
        <v>90815052</v>
      </c>
      <c r="E77" s="251">
        <f>(D77/C77)*100</f>
        <v>100</v>
      </c>
    </row>
    <row r="78" spans="1:5" ht="15.75" thickBot="1" x14ac:dyDescent="0.3">
      <c r="A78" s="256" t="s">
        <v>454</v>
      </c>
      <c r="B78" s="249" t="s">
        <v>455</v>
      </c>
      <c r="C78" s="282">
        <v>13129986</v>
      </c>
      <c r="D78" s="282">
        <v>13129986</v>
      </c>
      <c r="E78" s="251">
        <f>(D78/C78)*100</f>
        <v>100</v>
      </c>
    </row>
    <row r="79" spans="1:5" ht="15.75" thickBot="1" x14ac:dyDescent="0.3">
      <c r="A79" s="256" t="s">
        <v>456</v>
      </c>
      <c r="B79" s="249" t="s">
        <v>457</v>
      </c>
      <c r="C79" s="282">
        <v>-199767454</v>
      </c>
      <c r="D79" s="282">
        <v>-215056581</v>
      </c>
      <c r="E79" s="251">
        <f>(D79/C79)*100</f>
        <v>107.65346241034838</v>
      </c>
    </row>
    <row r="80" spans="1:5" ht="15.75" thickBot="1" x14ac:dyDescent="0.3">
      <c r="A80" s="256" t="s">
        <v>458</v>
      </c>
      <c r="B80" s="249" t="s">
        <v>459</v>
      </c>
      <c r="C80" s="282"/>
      <c r="D80" s="282"/>
      <c r="E80" s="251"/>
    </row>
    <row r="81" spans="1:5" ht="15.75" thickBot="1" x14ac:dyDescent="0.3">
      <c r="A81" s="256" t="s">
        <v>460</v>
      </c>
      <c r="B81" s="249" t="s">
        <v>461</v>
      </c>
      <c r="C81" s="282">
        <v>-15289127</v>
      </c>
      <c r="D81" s="282">
        <v>9921423</v>
      </c>
      <c r="E81" s="251">
        <f>(D81/C81)*100</f>
        <v>-64.892017706439347</v>
      </c>
    </row>
    <row r="82" spans="1:5" ht="15.75" thickBot="1" x14ac:dyDescent="0.3">
      <c r="A82" s="248" t="s">
        <v>462</v>
      </c>
      <c r="B82" s="249" t="s">
        <v>463</v>
      </c>
      <c r="C82" s="283">
        <f>SUM(C76:C81)</f>
        <v>908505317</v>
      </c>
      <c r="D82" s="283">
        <f>SUM(D76:D81)</f>
        <v>918426740</v>
      </c>
      <c r="E82" s="251">
        <f>(D82/C82)*100</f>
        <v>101.09205998185699</v>
      </c>
    </row>
    <row r="83" spans="1:5" ht="15.75" thickBot="1" x14ac:dyDescent="0.3">
      <c r="A83" s="248" t="s">
        <v>464</v>
      </c>
      <c r="B83" s="249" t="s">
        <v>465</v>
      </c>
      <c r="C83" s="283"/>
      <c r="D83" s="283"/>
      <c r="E83" s="251"/>
    </row>
    <row r="84" spans="1:5" ht="15.75" thickBot="1" x14ac:dyDescent="0.3">
      <c r="A84" s="284" t="s">
        <v>466</v>
      </c>
      <c r="B84" s="249" t="s">
        <v>467</v>
      </c>
      <c r="C84" s="282"/>
      <c r="D84" s="282"/>
      <c r="E84" s="251"/>
    </row>
    <row r="85" spans="1:5" ht="15.75" thickBot="1" x14ac:dyDescent="0.3">
      <c r="A85" s="284" t="s">
        <v>468</v>
      </c>
      <c r="B85" s="249" t="s">
        <v>469</v>
      </c>
      <c r="C85" s="282"/>
      <c r="D85" s="282"/>
      <c r="E85" s="251"/>
    </row>
    <row r="86" spans="1:5" ht="15.75" thickBot="1" x14ac:dyDescent="0.3">
      <c r="A86" s="248" t="s">
        <v>470</v>
      </c>
      <c r="B86" s="249" t="s">
        <v>471</v>
      </c>
      <c r="C86" s="283"/>
      <c r="D86" s="283"/>
      <c r="E86" s="251"/>
    </row>
    <row r="87" spans="1:5" ht="15.75" thickBot="1" x14ac:dyDescent="0.3">
      <c r="A87" s="284" t="s">
        <v>472</v>
      </c>
      <c r="B87" s="249" t="s">
        <v>473</v>
      </c>
      <c r="C87" s="282"/>
      <c r="D87" s="282"/>
      <c r="E87" s="251"/>
    </row>
    <row r="88" spans="1:5" ht="15.75" thickBot="1" x14ac:dyDescent="0.3">
      <c r="A88" s="284" t="s">
        <v>474</v>
      </c>
      <c r="B88" s="249" t="s">
        <v>475</v>
      </c>
      <c r="C88" s="285"/>
      <c r="D88" s="285"/>
      <c r="E88" s="251"/>
    </row>
    <row r="89" spans="1:5" ht="15.75" thickBot="1" x14ac:dyDescent="0.3">
      <c r="A89" s="286" t="s">
        <v>476</v>
      </c>
      <c r="B89" s="249" t="s">
        <v>477</v>
      </c>
      <c r="C89" s="283"/>
      <c r="D89" s="283"/>
      <c r="E89" s="251"/>
    </row>
    <row r="90" spans="1:5" ht="15.75" thickBot="1" x14ac:dyDescent="0.3">
      <c r="A90" s="254" t="s">
        <v>478</v>
      </c>
      <c r="B90" s="249" t="s">
        <v>479</v>
      </c>
      <c r="C90" s="283"/>
      <c r="D90" s="283"/>
      <c r="E90" s="251"/>
    </row>
    <row r="91" spans="1:5" ht="15.75" thickBot="1" x14ac:dyDescent="0.3">
      <c r="A91" s="260" t="s">
        <v>480</v>
      </c>
      <c r="B91" s="249">
        <v>82</v>
      </c>
      <c r="C91" s="282"/>
      <c r="D91" s="282"/>
      <c r="E91" s="251"/>
    </row>
    <row r="92" spans="1:5" ht="15.75" thickBot="1" x14ac:dyDescent="0.3">
      <c r="A92" s="260" t="s">
        <v>481</v>
      </c>
      <c r="B92" s="249" t="s">
        <v>482</v>
      </c>
      <c r="C92" s="282"/>
      <c r="D92" s="282"/>
      <c r="E92" s="251"/>
    </row>
    <row r="93" spans="1:5" ht="15.75" thickBot="1" x14ac:dyDescent="0.3">
      <c r="A93" s="260" t="s">
        <v>483</v>
      </c>
      <c r="B93" s="249" t="s">
        <v>484</v>
      </c>
      <c r="C93" s="282"/>
      <c r="D93" s="282"/>
      <c r="E93" s="251"/>
    </row>
    <row r="94" spans="1:5" ht="15.75" thickBot="1" x14ac:dyDescent="0.3">
      <c r="A94" s="260" t="s">
        <v>485</v>
      </c>
      <c r="B94" s="249" t="s">
        <v>486</v>
      </c>
      <c r="C94" s="282"/>
      <c r="D94" s="282"/>
      <c r="E94" s="251"/>
    </row>
    <row r="95" spans="1:5" ht="15.75" thickBot="1" x14ac:dyDescent="0.3">
      <c r="A95" s="254" t="s">
        <v>487</v>
      </c>
      <c r="B95" s="249" t="s">
        <v>488</v>
      </c>
      <c r="C95" s="283">
        <f>SUM(C99,C97,C98,C101,C100)</f>
        <v>21814855</v>
      </c>
      <c r="D95" s="283">
        <f>SUM(D99,D97,D98,D101,D100)</f>
        <v>2815424</v>
      </c>
      <c r="E95" s="251">
        <f>(D95/C95)*100</f>
        <v>12.90599456196248</v>
      </c>
    </row>
    <row r="96" spans="1:5" ht="15.75" thickBot="1" x14ac:dyDescent="0.3">
      <c r="A96" s="256" t="s">
        <v>489</v>
      </c>
      <c r="B96" s="249" t="s">
        <v>490</v>
      </c>
      <c r="C96" s="282"/>
      <c r="D96" s="282"/>
      <c r="E96" s="251"/>
    </row>
    <row r="97" spans="1:5" ht="15.75" thickBot="1" x14ac:dyDescent="0.3">
      <c r="A97" s="256" t="s">
        <v>491</v>
      </c>
      <c r="B97" s="249" t="s">
        <v>492</v>
      </c>
      <c r="C97" s="282"/>
      <c r="D97" s="282"/>
      <c r="E97" s="251"/>
    </row>
    <row r="98" spans="1:5" ht="15.75" thickBot="1" x14ac:dyDescent="0.3">
      <c r="A98" s="260" t="s">
        <v>493</v>
      </c>
      <c r="B98" s="249" t="s">
        <v>494</v>
      </c>
      <c r="C98" s="282"/>
      <c r="D98" s="282"/>
      <c r="E98" s="251"/>
    </row>
    <row r="99" spans="1:5" ht="15.75" thickBot="1" x14ac:dyDescent="0.3">
      <c r="A99" s="260" t="s">
        <v>495</v>
      </c>
      <c r="B99" s="249" t="s">
        <v>496</v>
      </c>
      <c r="C99" s="282">
        <v>2998388</v>
      </c>
      <c r="D99" s="282">
        <v>2815424</v>
      </c>
      <c r="E99" s="251"/>
    </row>
    <row r="100" spans="1:5" ht="15.75" thickBot="1" x14ac:dyDescent="0.3">
      <c r="A100" s="260" t="s">
        <v>497</v>
      </c>
      <c r="B100" s="249" t="s">
        <v>498</v>
      </c>
      <c r="C100" s="282">
        <v>18816467</v>
      </c>
      <c r="D100" s="282"/>
      <c r="E100" s="251"/>
    </row>
    <row r="101" spans="1:5" ht="15.75" thickBot="1" x14ac:dyDescent="0.3">
      <c r="A101" s="256" t="s">
        <v>499</v>
      </c>
      <c r="B101" s="249" t="s">
        <v>500</v>
      </c>
      <c r="C101" s="282"/>
      <c r="D101" s="282"/>
      <c r="E101" s="251"/>
    </row>
    <row r="102" spans="1:5" ht="15.75" thickBot="1" x14ac:dyDescent="0.3">
      <c r="A102" s="256" t="s">
        <v>501</v>
      </c>
      <c r="B102" s="249" t="s">
        <v>502</v>
      </c>
      <c r="C102" s="282">
        <v>2696000</v>
      </c>
      <c r="D102" s="282">
        <v>2696000</v>
      </c>
      <c r="E102" s="251"/>
    </row>
    <row r="103" spans="1:5" ht="15.75" thickBot="1" x14ac:dyDescent="0.3">
      <c r="A103" s="272" t="s">
        <v>503</v>
      </c>
      <c r="B103" s="249" t="s">
        <v>504</v>
      </c>
      <c r="C103" s="282">
        <v>3125307</v>
      </c>
      <c r="D103" s="282">
        <v>3125307</v>
      </c>
      <c r="E103" s="251"/>
    </row>
    <row r="104" spans="1:5" ht="15.75" thickBot="1" x14ac:dyDescent="0.3">
      <c r="A104" s="272" t="s">
        <v>505</v>
      </c>
      <c r="B104" s="249" t="s">
        <v>506</v>
      </c>
      <c r="C104" s="282"/>
      <c r="D104" s="282"/>
      <c r="E104" s="251"/>
    </row>
    <row r="105" spans="1:5" ht="15.75" thickBot="1" x14ac:dyDescent="0.3">
      <c r="A105" s="287" t="s">
        <v>507</v>
      </c>
      <c r="B105" s="249" t="s">
        <v>508</v>
      </c>
      <c r="C105" s="288"/>
      <c r="D105" s="288"/>
      <c r="E105" s="251"/>
    </row>
    <row r="106" spans="1:5" ht="15.75" thickBot="1" x14ac:dyDescent="0.3">
      <c r="A106" s="272" t="s">
        <v>509</v>
      </c>
      <c r="B106" s="249" t="s">
        <v>510</v>
      </c>
      <c r="C106" s="282"/>
      <c r="D106" s="282"/>
      <c r="E106" s="251"/>
    </row>
    <row r="107" spans="1:5" ht="15.75" thickBot="1" x14ac:dyDescent="0.3">
      <c r="A107" s="289" t="s">
        <v>511</v>
      </c>
      <c r="B107" s="249" t="s">
        <v>512</v>
      </c>
      <c r="C107" s="282">
        <v>5821307</v>
      </c>
      <c r="D107" s="282">
        <v>5821307</v>
      </c>
      <c r="E107" s="251">
        <f>(D107/C107)*100</f>
        <v>100</v>
      </c>
    </row>
    <row r="108" spans="1:5" ht="15.75" thickBot="1" x14ac:dyDescent="0.3">
      <c r="A108" s="290" t="s">
        <v>513</v>
      </c>
      <c r="B108" s="249" t="s">
        <v>514</v>
      </c>
      <c r="C108" s="291">
        <f>SUM(C90,C95,C107)</f>
        <v>27636162</v>
      </c>
      <c r="D108" s="291">
        <f>SUM(D90,D95,D107)</f>
        <v>8636731</v>
      </c>
      <c r="E108" s="251">
        <f>(D108/C108)*100</f>
        <v>31.251557289322591</v>
      </c>
    </row>
    <row r="109" spans="1:5" ht="15.75" thickBot="1" x14ac:dyDescent="0.3">
      <c r="A109" s="254" t="s">
        <v>515</v>
      </c>
      <c r="B109" s="249" t="s">
        <v>516</v>
      </c>
      <c r="C109" s="283">
        <v>233519682</v>
      </c>
      <c r="D109" s="283">
        <v>233797694</v>
      </c>
      <c r="E109" s="251">
        <f>(D109/C109)*100</f>
        <v>100.11905291991619</v>
      </c>
    </row>
    <row r="110" spans="1:5" ht="15.75" thickBot="1" x14ac:dyDescent="0.3">
      <c r="A110" s="273" t="s">
        <v>517</v>
      </c>
      <c r="B110" s="249" t="s">
        <v>518</v>
      </c>
      <c r="C110" s="283">
        <f>SUM(C82,C108,C109)</f>
        <v>1169661161</v>
      </c>
      <c r="D110" s="283">
        <f>SUM(D82,D108,D109)</f>
        <v>1160861165</v>
      </c>
      <c r="E110" s="251">
        <f>(D110/C110)*100</f>
        <v>99.247645703438039</v>
      </c>
    </row>
  </sheetData>
  <mergeCells count="2">
    <mergeCell ref="A2:E2"/>
    <mergeCell ref="A70:E70"/>
  </mergeCells>
  <printOptions horizontalCentered="1"/>
  <pageMargins left="0.11811023622047245" right="0.11811023622047245" top="0.74803149606299213" bottom="0.55118110236220474" header="0.31496062992125984" footer="0.31496062992125984"/>
  <pageSetup paperSize="9" scale="75" orientation="portrait" r:id="rId1"/>
  <rowBreaks count="1" manualBreakCount="1">
    <brk id="6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7659A-F310-4C97-A759-046EC53F4119}">
  <dimension ref="A1:Q149"/>
  <sheetViews>
    <sheetView view="pageLayout" zoomScaleNormal="100" workbookViewId="0">
      <selection activeCell="Y7" sqref="Y7"/>
    </sheetView>
  </sheetViews>
  <sheetFormatPr defaultRowHeight="15" x14ac:dyDescent="0.25"/>
  <cols>
    <col min="1" max="1" width="17" style="292" customWidth="1"/>
    <col min="2" max="2" width="10.42578125" style="292" customWidth="1"/>
    <col min="3" max="3" width="10.7109375" style="292" customWidth="1"/>
    <col min="4" max="4" width="11.28515625" style="292" customWidth="1"/>
    <col min="5" max="5" width="10" style="292" customWidth="1"/>
    <col min="6" max="6" width="10.85546875" style="292" customWidth="1"/>
    <col min="7" max="7" width="12.28515625" style="292" customWidth="1"/>
    <col min="8" max="8" width="10.7109375" style="292" customWidth="1"/>
    <col min="9" max="9" width="10.140625" style="292" bestFit="1" customWidth="1"/>
    <col min="10" max="10" width="11.5703125" style="292" customWidth="1"/>
    <col min="11" max="11" width="10.42578125" style="292" customWidth="1"/>
    <col min="12" max="12" width="10.7109375" style="292" customWidth="1"/>
    <col min="13" max="13" width="10" style="292" customWidth="1"/>
    <col min="14" max="14" width="10.85546875" style="292" customWidth="1"/>
    <col min="15" max="16384" width="9.140625" style="292"/>
  </cols>
  <sheetData>
    <row r="1" spans="1:14" s="292" customFormat="1" x14ac:dyDescent="0.25"/>
    <row r="2" spans="1:14" s="294" customFormat="1" ht="14.25" x14ac:dyDescent="0.2">
      <c r="A2" s="293" t="s">
        <v>519</v>
      </c>
      <c r="B2" s="293"/>
      <c r="C2" s="293"/>
      <c r="L2" s="295" t="s">
        <v>520</v>
      </c>
      <c r="M2" s="295"/>
      <c r="N2" s="295"/>
    </row>
    <row r="3" spans="1:14" s="294" customFormat="1" ht="14.25" x14ac:dyDescent="0.2">
      <c r="A3" s="293" t="s">
        <v>521</v>
      </c>
      <c r="B3" s="293"/>
      <c r="C3" s="293"/>
      <c r="N3" s="296" t="s">
        <v>522</v>
      </c>
    </row>
    <row r="4" spans="1:14" s="294" customFormat="1" thickBot="1" x14ac:dyDescent="0.25">
      <c r="N4" s="297" t="s">
        <v>2</v>
      </c>
    </row>
    <row r="5" spans="1:14" s="292" customFormat="1" ht="15.75" thickBot="1" x14ac:dyDescent="0.3">
      <c r="A5" s="298" t="s">
        <v>6</v>
      </c>
      <c r="B5" s="299" t="s">
        <v>523</v>
      </c>
      <c r="C5" s="299" t="s">
        <v>524</v>
      </c>
      <c r="D5" s="299" t="s">
        <v>525</v>
      </c>
      <c r="E5" s="299" t="s">
        <v>526</v>
      </c>
      <c r="F5" s="299" t="s">
        <v>527</v>
      </c>
      <c r="G5" s="299" t="s">
        <v>528</v>
      </c>
      <c r="H5" s="299" t="s">
        <v>529</v>
      </c>
      <c r="I5" s="299" t="s">
        <v>530</v>
      </c>
      <c r="J5" s="299" t="s">
        <v>531</v>
      </c>
      <c r="K5" s="299" t="s">
        <v>532</v>
      </c>
      <c r="L5" s="299" t="s">
        <v>533</v>
      </c>
      <c r="M5" s="299" t="s">
        <v>534</v>
      </c>
      <c r="N5" s="299" t="s">
        <v>535</v>
      </c>
    </row>
    <row r="6" spans="1:14" s="292" customFormat="1" ht="15.75" thickBot="1" x14ac:dyDescent="0.3">
      <c r="A6" s="300" t="s">
        <v>536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2"/>
    </row>
    <row r="7" spans="1:14" s="292" customFormat="1" ht="42" customHeight="1" thickBot="1" x14ac:dyDescent="0.3">
      <c r="A7" s="303" t="s">
        <v>537</v>
      </c>
      <c r="B7" s="304">
        <v>9112467</v>
      </c>
      <c r="C7" s="305">
        <v>6459368</v>
      </c>
      <c r="D7" s="304">
        <v>6127904</v>
      </c>
      <c r="E7" s="305">
        <v>6641587</v>
      </c>
      <c r="F7" s="304">
        <v>6090403</v>
      </c>
      <c r="G7" s="304">
        <v>6127905</v>
      </c>
      <c r="H7" s="304">
        <v>6049335</v>
      </c>
      <c r="I7" s="304">
        <v>6084711</v>
      </c>
      <c r="J7" s="304">
        <v>6122707</v>
      </c>
      <c r="K7" s="304">
        <v>8147687</v>
      </c>
      <c r="L7" s="304">
        <v>6085206</v>
      </c>
      <c r="M7" s="304">
        <v>8137247</v>
      </c>
      <c r="N7" s="306">
        <f>SUM(B7:M7)</f>
        <v>81186527</v>
      </c>
    </row>
    <row r="8" spans="1:14" s="292" customFormat="1" ht="36" customHeight="1" thickBot="1" x14ac:dyDescent="0.3">
      <c r="A8" s="303" t="s">
        <v>538</v>
      </c>
      <c r="B8" s="304">
        <v>4225988</v>
      </c>
      <c r="C8" s="304">
        <v>2851887</v>
      </c>
      <c r="D8" s="304">
        <v>3413125</v>
      </c>
      <c r="E8" s="304">
        <v>3132955</v>
      </c>
      <c r="F8" s="304">
        <v>3242284</v>
      </c>
      <c r="G8" s="304">
        <v>32003322</v>
      </c>
      <c r="H8" s="304">
        <v>2902213</v>
      </c>
      <c r="I8" s="304">
        <v>3575024</v>
      </c>
      <c r="J8" s="304">
        <v>3265138</v>
      </c>
      <c r="K8" s="304">
        <v>4279143</v>
      </c>
      <c r="L8" s="304">
        <v>2551795</v>
      </c>
      <c r="M8" s="304">
        <v>4848716</v>
      </c>
      <c r="N8" s="306">
        <f t="shared" ref="N8:N17" si="0">SUM(B8:M8)</f>
        <v>70291590</v>
      </c>
    </row>
    <row r="9" spans="1:14" s="292" customFormat="1" ht="28.5" customHeight="1" thickBot="1" x14ac:dyDescent="0.3">
      <c r="A9" s="303" t="s">
        <v>539</v>
      </c>
      <c r="B9" s="304">
        <v>47350</v>
      </c>
      <c r="C9" s="305">
        <v>3630017</v>
      </c>
      <c r="D9" s="304">
        <v>5548279</v>
      </c>
      <c r="E9" s="304">
        <v>1174301</v>
      </c>
      <c r="F9" s="304">
        <v>2904146</v>
      </c>
      <c r="G9" s="304">
        <v>1252827</v>
      </c>
      <c r="H9" s="304">
        <v>43094</v>
      </c>
      <c r="I9" s="305">
        <v>7692630</v>
      </c>
      <c r="J9" s="305">
        <v>4160718</v>
      </c>
      <c r="K9" s="304">
        <v>1469085</v>
      </c>
      <c r="L9" s="304">
        <v>603264</v>
      </c>
      <c r="M9" s="304">
        <v>1866725</v>
      </c>
      <c r="N9" s="306">
        <f t="shared" si="0"/>
        <v>30392436</v>
      </c>
    </row>
    <row r="10" spans="1:14" s="292" customFormat="1" ht="25.5" customHeight="1" thickBot="1" x14ac:dyDescent="0.3">
      <c r="A10" s="303" t="s">
        <v>540</v>
      </c>
      <c r="B10" s="304">
        <v>2678120</v>
      </c>
      <c r="C10" s="304">
        <v>477148</v>
      </c>
      <c r="D10" s="304">
        <v>2175932</v>
      </c>
      <c r="E10" s="304">
        <v>1568836</v>
      </c>
      <c r="F10" s="304">
        <v>669262</v>
      </c>
      <c r="G10" s="304">
        <v>584519</v>
      </c>
      <c r="H10" s="304">
        <v>715737</v>
      </c>
      <c r="I10" s="304">
        <v>984753</v>
      </c>
      <c r="J10" s="304">
        <v>777922</v>
      </c>
      <c r="K10" s="304">
        <v>840235</v>
      </c>
      <c r="L10" s="304">
        <v>707778</v>
      </c>
      <c r="M10" s="304">
        <v>1403181</v>
      </c>
      <c r="N10" s="306">
        <f t="shared" si="0"/>
        <v>13583423</v>
      </c>
    </row>
    <row r="11" spans="1:14" s="292" customFormat="1" ht="30.75" customHeight="1" thickBot="1" x14ac:dyDescent="0.3">
      <c r="A11" s="307" t="s">
        <v>541</v>
      </c>
      <c r="B11" s="304">
        <v>8200000</v>
      </c>
      <c r="C11" s="304">
        <v>0</v>
      </c>
      <c r="D11" s="304">
        <v>0</v>
      </c>
      <c r="E11" s="304">
        <v>0</v>
      </c>
      <c r="F11" s="304">
        <v>0</v>
      </c>
      <c r="G11" s="304"/>
      <c r="H11" s="304">
        <v>0</v>
      </c>
      <c r="I11" s="304"/>
      <c r="J11" s="304">
        <v>431800</v>
      </c>
      <c r="K11" s="304"/>
      <c r="L11" s="304">
        <v>10455771</v>
      </c>
      <c r="M11" s="304">
        <v>645000</v>
      </c>
      <c r="N11" s="306">
        <f t="shared" si="0"/>
        <v>19732571</v>
      </c>
    </row>
    <row r="12" spans="1:14" s="292" customFormat="1" ht="26.25" customHeight="1" thickBot="1" x14ac:dyDescent="0.3">
      <c r="A12" s="303" t="s">
        <v>542</v>
      </c>
      <c r="B12" s="304">
        <v>0</v>
      </c>
      <c r="C12" s="304">
        <v>0</v>
      </c>
      <c r="D12" s="304">
        <v>0</v>
      </c>
      <c r="E12" s="304">
        <v>0</v>
      </c>
      <c r="F12" s="304">
        <v>0</v>
      </c>
      <c r="G12" s="304">
        <v>0</v>
      </c>
      <c r="H12" s="304">
        <v>0</v>
      </c>
      <c r="I12" s="304">
        <v>0</v>
      </c>
      <c r="J12" s="304">
        <v>0</v>
      </c>
      <c r="K12" s="304">
        <v>0</v>
      </c>
      <c r="L12" s="304">
        <v>0</v>
      </c>
      <c r="M12" s="305">
        <v>0</v>
      </c>
      <c r="N12" s="306">
        <f t="shared" si="0"/>
        <v>0</v>
      </c>
    </row>
    <row r="13" spans="1:14" s="292" customFormat="1" ht="27.75" customHeight="1" thickBot="1" x14ac:dyDescent="0.3">
      <c r="A13" s="307" t="s">
        <v>543</v>
      </c>
      <c r="B13" s="304">
        <v>0</v>
      </c>
      <c r="C13" s="304"/>
      <c r="D13" s="304">
        <v>0</v>
      </c>
      <c r="E13" s="304"/>
      <c r="F13" s="304"/>
      <c r="G13" s="304">
        <v>150000</v>
      </c>
      <c r="H13" s="304">
        <v>0</v>
      </c>
      <c r="I13" s="304"/>
      <c r="J13" s="304"/>
      <c r="K13" s="304">
        <v>0</v>
      </c>
      <c r="L13" s="304"/>
      <c r="M13" s="304"/>
      <c r="N13" s="306">
        <f t="shared" si="0"/>
        <v>150000</v>
      </c>
    </row>
    <row r="14" spans="1:14" s="292" customFormat="1" ht="27.75" customHeight="1" thickBot="1" x14ac:dyDescent="0.3">
      <c r="A14" s="307" t="s">
        <v>544</v>
      </c>
      <c r="B14" s="304"/>
      <c r="C14" s="304"/>
      <c r="D14" s="304">
        <v>0</v>
      </c>
      <c r="E14" s="304"/>
      <c r="F14" s="304"/>
      <c r="G14" s="304"/>
      <c r="H14" s="304"/>
      <c r="I14" s="304"/>
      <c r="J14" s="304"/>
      <c r="K14" s="304"/>
      <c r="L14" s="304"/>
      <c r="M14" s="304"/>
      <c r="N14" s="306">
        <f>SUM(B14:M14)</f>
        <v>0</v>
      </c>
    </row>
    <row r="15" spans="1:14" s="292" customFormat="1" ht="72" customHeight="1" thickBot="1" x14ac:dyDescent="0.3">
      <c r="A15" s="303" t="s">
        <v>545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64440348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6">
        <f t="shared" si="0"/>
        <v>64440348</v>
      </c>
    </row>
    <row r="16" spans="1:14" s="292" customFormat="1" ht="27" customHeight="1" thickBot="1" x14ac:dyDescent="0.3">
      <c r="A16" s="303" t="s">
        <v>546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0</v>
      </c>
      <c r="J16" s="304">
        <v>0</v>
      </c>
      <c r="K16" s="304">
        <v>0</v>
      </c>
      <c r="L16" s="304">
        <v>0</v>
      </c>
      <c r="M16" s="304">
        <v>2815424</v>
      </c>
      <c r="N16" s="306">
        <f t="shared" si="0"/>
        <v>2815424</v>
      </c>
    </row>
    <row r="17" spans="1:17" s="292" customFormat="1" ht="15.75" thickBot="1" x14ac:dyDescent="0.3">
      <c r="A17" s="308" t="s">
        <v>547</v>
      </c>
      <c r="B17" s="306">
        <f t="shared" ref="B17:L17" si="1">SUM(B7:B15)</f>
        <v>24263925</v>
      </c>
      <c r="C17" s="309">
        <f t="shared" si="1"/>
        <v>13418420</v>
      </c>
      <c r="D17" s="306">
        <f t="shared" si="1"/>
        <v>17265240</v>
      </c>
      <c r="E17" s="306">
        <f t="shared" si="1"/>
        <v>12517679</v>
      </c>
      <c r="F17" s="306">
        <f t="shared" si="1"/>
        <v>12906095</v>
      </c>
      <c r="G17" s="306">
        <f t="shared" si="1"/>
        <v>104558921</v>
      </c>
      <c r="H17" s="306">
        <f t="shared" si="1"/>
        <v>9710379</v>
      </c>
      <c r="I17" s="309">
        <f t="shared" si="1"/>
        <v>18337118</v>
      </c>
      <c r="J17" s="306">
        <f t="shared" si="1"/>
        <v>14758285</v>
      </c>
      <c r="K17" s="306">
        <f t="shared" si="1"/>
        <v>14736150</v>
      </c>
      <c r="L17" s="306">
        <f t="shared" si="1"/>
        <v>20403814</v>
      </c>
      <c r="M17" s="306">
        <f>SUM(M7:M16)</f>
        <v>19716293</v>
      </c>
      <c r="N17" s="306">
        <f t="shared" si="0"/>
        <v>282592319</v>
      </c>
    </row>
    <row r="18" spans="1:17" s="292" customFormat="1" x14ac:dyDescent="0.25">
      <c r="A18" s="310"/>
      <c r="B18" s="311"/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</row>
    <row r="19" spans="1:17" s="292" customFormat="1" x14ac:dyDescent="0.25">
      <c r="A19" s="310"/>
      <c r="B19" s="311"/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</row>
    <row r="20" spans="1:17" s="292" customFormat="1" x14ac:dyDescent="0.25">
      <c r="A20" s="310"/>
      <c r="B20" s="311"/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</row>
    <row r="21" spans="1:17" s="292" customFormat="1" x14ac:dyDescent="0.25">
      <c r="A21" s="312" t="s">
        <v>519</v>
      </c>
      <c r="B21" s="312"/>
      <c r="C21" s="312"/>
      <c r="E21" s="311"/>
      <c r="F21" s="311"/>
      <c r="G21" s="311"/>
      <c r="H21" s="311"/>
      <c r="I21" s="311"/>
      <c r="J21" s="311"/>
      <c r="M21" s="313" t="s">
        <v>520</v>
      </c>
      <c r="N21" s="313"/>
    </row>
    <row r="22" spans="1:17" s="292" customFormat="1" x14ac:dyDescent="0.25">
      <c r="A22" s="312" t="s">
        <v>521</v>
      </c>
      <c r="B22" s="312"/>
      <c r="C22" s="312"/>
      <c r="E22" s="311"/>
      <c r="F22" s="311"/>
      <c r="G22" s="311"/>
      <c r="H22" s="311"/>
      <c r="I22" s="311"/>
      <c r="J22" s="311"/>
      <c r="K22" s="311"/>
      <c r="L22" s="311"/>
      <c r="M22" s="311"/>
      <c r="N22" s="314" t="s">
        <v>548</v>
      </c>
    </row>
    <row r="23" spans="1:17" s="292" customFormat="1" ht="15.75" thickBot="1" x14ac:dyDescent="0.3">
      <c r="N23" s="297" t="s">
        <v>2</v>
      </c>
    </row>
    <row r="24" spans="1:17" s="292" customFormat="1" ht="19.5" customHeight="1" thickBot="1" x14ac:dyDescent="0.3">
      <c r="A24" s="298" t="s">
        <v>6</v>
      </c>
      <c r="B24" s="315" t="s">
        <v>523</v>
      </c>
      <c r="C24" s="315" t="s">
        <v>524</v>
      </c>
      <c r="D24" s="315" t="s">
        <v>525</v>
      </c>
      <c r="E24" s="315" t="s">
        <v>526</v>
      </c>
      <c r="F24" s="315" t="s">
        <v>527</v>
      </c>
      <c r="G24" s="315" t="s">
        <v>528</v>
      </c>
      <c r="H24" s="315" t="s">
        <v>529</v>
      </c>
      <c r="I24" s="315" t="s">
        <v>530</v>
      </c>
      <c r="J24" s="315" t="s">
        <v>531</v>
      </c>
      <c r="K24" s="315" t="s">
        <v>532</v>
      </c>
      <c r="L24" s="315" t="s">
        <v>533</v>
      </c>
      <c r="M24" s="315" t="s">
        <v>534</v>
      </c>
      <c r="N24" s="315" t="s">
        <v>535</v>
      </c>
    </row>
    <row r="25" spans="1:17" s="292" customFormat="1" ht="18.75" customHeight="1" thickBot="1" x14ac:dyDescent="0.3">
      <c r="A25" s="300" t="s">
        <v>549</v>
      </c>
      <c r="B25" s="316"/>
      <c r="C25" s="317"/>
      <c r="D25" s="317"/>
      <c r="E25" s="317"/>
      <c r="F25" s="317"/>
      <c r="G25" s="317"/>
      <c r="H25" s="317"/>
      <c r="I25" s="317"/>
      <c r="J25" s="317"/>
      <c r="K25" s="317"/>
      <c r="L25" s="317"/>
      <c r="M25" s="317"/>
      <c r="N25" s="318"/>
      <c r="P25" s="319"/>
      <c r="Q25" s="319"/>
    </row>
    <row r="26" spans="1:17" s="292" customFormat="1" ht="21" customHeight="1" thickBot="1" x14ac:dyDescent="0.3">
      <c r="A26" s="320" t="s">
        <v>550</v>
      </c>
      <c r="B26" s="304">
        <v>3235373</v>
      </c>
      <c r="C26" s="304">
        <v>3254347</v>
      </c>
      <c r="D26" s="304">
        <v>3348790</v>
      </c>
      <c r="E26" s="304">
        <v>2394349</v>
      </c>
      <c r="F26" s="304">
        <v>2563612</v>
      </c>
      <c r="G26" s="304">
        <v>2533641</v>
      </c>
      <c r="H26" s="304">
        <v>2414276</v>
      </c>
      <c r="I26" s="304">
        <v>2377542</v>
      </c>
      <c r="J26" s="304">
        <v>5545491</v>
      </c>
      <c r="K26" s="304">
        <v>9298345</v>
      </c>
      <c r="L26" s="305">
        <v>3251211</v>
      </c>
      <c r="M26" s="304">
        <v>3145637</v>
      </c>
      <c r="N26" s="306">
        <f>SUM(B26:M26)</f>
        <v>43362614</v>
      </c>
      <c r="O26" s="321"/>
      <c r="P26" s="319"/>
      <c r="Q26" s="319"/>
    </row>
    <row r="27" spans="1:17" s="292" customFormat="1" ht="23.25" customHeight="1" thickBot="1" x14ac:dyDescent="0.3">
      <c r="A27" s="303" t="s">
        <v>551</v>
      </c>
      <c r="B27" s="322">
        <v>545662</v>
      </c>
      <c r="C27" s="304">
        <v>545662</v>
      </c>
      <c r="D27" s="304">
        <v>556242</v>
      </c>
      <c r="E27" s="305"/>
      <c r="F27" s="304"/>
      <c r="G27" s="305"/>
      <c r="H27" s="304"/>
      <c r="I27" s="304"/>
      <c r="J27" s="304">
        <v>1778766</v>
      </c>
      <c r="K27" s="304">
        <v>1843119</v>
      </c>
      <c r="L27" s="304">
        <v>1673516</v>
      </c>
      <c r="M27" s="304">
        <v>714545</v>
      </c>
      <c r="N27" s="306">
        <f t="shared" ref="N27:N36" si="2">SUM(B27:M27)</f>
        <v>7657512</v>
      </c>
      <c r="O27" s="323"/>
      <c r="P27" s="319"/>
      <c r="Q27" s="319"/>
    </row>
    <row r="28" spans="1:17" s="292" customFormat="1" ht="21" customHeight="1" thickBot="1" x14ac:dyDescent="0.3">
      <c r="A28" s="320" t="s">
        <v>552</v>
      </c>
      <c r="B28" s="304">
        <v>1864670</v>
      </c>
      <c r="C28" s="304">
        <v>3766397</v>
      </c>
      <c r="D28" s="304">
        <v>2313211</v>
      </c>
      <c r="E28" s="304">
        <v>3805192</v>
      </c>
      <c r="F28" s="304">
        <v>2233090</v>
      </c>
      <c r="G28" s="304">
        <v>5090614</v>
      </c>
      <c r="H28" s="304">
        <v>1882232</v>
      </c>
      <c r="I28" s="304">
        <v>2045436</v>
      </c>
      <c r="J28" s="304">
        <v>2766430</v>
      </c>
      <c r="K28" s="304">
        <v>2331372</v>
      </c>
      <c r="L28" s="304">
        <v>1432558</v>
      </c>
      <c r="M28" s="304">
        <v>5462736</v>
      </c>
      <c r="N28" s="306">
        <f t="shared" si="2"/>
        <v>34993938</v>
      </c>
      <c r="O28" s="323"/>
      <c r="P28" s="319"/>
      <c r="Q28" s="319"/>
    </row>
    <row r="29" spans="1:17" s="292" customFormat="1" ht="28.5" customHeight="1" thickBot="1" x14ac:dyDescent="0.3">
      <c r="A29" s="303" t="s">
        <v>553</v>
      </c>
      <c r="B29" s="304"/>
      <c r="C29" s="304">
        <v>0</v>
      </c>
      <c r="D29" s="304">
        <v>0</v>
      </c>
      <c r="E29" s="304">
        <v>0</v>
      </c>
      <c r="F29" s="304">
        <v>0</v>
      </c>
      <c r="G29" s="304">
        <v>0</v>
      </c>
      <c r="H29" s="304">
        <v>0</v>
      </c>
      <c r="I29" s="304">
        <v>0</v>
      </c>
      <c r="J29" s="304">
        <v>0</v>
      </c>
      <c r="K29" s="304">
        <v>0</v>
      </c>
      <c r="L29" s="304">
        <v>0</v>
      </c>
      <c r="M29" s="304"/>
      <c r="N29" s="306">
        <f t="shared" si="2"/>
        <v>0</v>
      </c>
      <c r="O29" s="323"/>
    </row>
    <row r="30" spans="1:17" s="292" customFormat="1" ht="25.5" customHeight="1" thickBot="1" x14ac:dyDescent="0.3">
      <c r="A30" s="303" t="s">
        <v>554</v>
      </c>
      <c r="B30" s="304">
        <v>0</v>
      </c>
      <c r="C30" s="304">
        <v>561801</v>
      </c>
      <c r="D30" s="304">
        <v>10465367</v>
      </c>
      <c r="E30" s="304">
        <v>11005566</v>
      </c>
      <c r="F30" s="304">
        <v>475366</v>
      </c>
      <c r="G30" s="304">
        <v>23364650</v>
      </c>
      <c r="H30" s="304">
        <v>6729292</v>
      </c>
      <c r="I30" s="304">
        <v>1905000</v>
      </c>
      <c r="J30" s="304">
        <v>1752600</v>
      </c>
      <c r="K30" s="304">
        <v>4516252</v>
      </c>
      <c r="L30" s="304">
        <v>5863953</v>
      </c>
      <c r="M30" s="305">
        <v>2730882</v>
      </c>
      <c r="N30" s="306">
        <f t="shared" si="2"/>
        <v>69370729</v>
      </c>
      <c r="O30" s="323"/>
    </row>
    <row r="31" spans="1:17" s="292" customFormat="1" ht="26.25" customHeight="1" thickBot="1" x14ac:dyDescent="0.3">
      <c r="A31" s="303" t="s">
        <v>555</v>
      </c>
      <c r="B31" s="304">
        <v>250000</v>
      </c>
      <c r="C31" s="304">
        <v>198560</v>
      </c>
      <c r="D31" s="304">
        <v>839828</v>
      </c>
      <c r="E31" s="304">
        <v>980000</v>
      </c>
      <c r="F31" s="304">
        <v>1848118</v>
      </c>
      <c r="G31" s="304">
        <v>511300</v>
      </c>
      <c r="H31" s="304">
        <v>770000</v>
      </c>
      <c r="I31" s="304">
        <v>552500</v>
      </c>
      <c r="J31" s="304">
        <v>390000</v>
      </c>
      <c r="K31" s="304">
        <v>270000</v>
      </c>
      <c r="L31" s="304">
        <v>267474</v>
      </c>
      <c r="M31" s="304">
        <v>292000</v>
      </c>
      <c r="N31" s="306">
        <f t="shared" si="2"/>
        <v>7169780</v>
      </c>
      <c r="O31" s="323"/>
    </row>
    <row r="32" spans="1:17" s="292" customFormat="1" ht="38.25" customHeight="1" thickBot="1" x14ac:dyDescent="0.3">
      <c r="A32" s="303" t="s">
        <v>556</v>
      </c>
      <c r="B32" s="304">
        <v>0</v>
      </c>
      <c r="C32" s="304">
        <v>0</v>
      </c>
      <c r="D32" s="304"/>
      <c r="E32" s="304"/>
      <c r="F32" s="304">
        <v>0</v>
      </c>
      <c r="G32" s="304">
        <v>0</v>
      </c>
      <c r="H32" s="304">
        <v>0</v>
      </c>
      <c r="I32" s="304">
        <v>0</v>
      </c>
      <c r="J32" s="304">
        <v>0</v>
      </c>
      <c r="K32" s="305">
        <v>0</v>
      </c>
      <c r="L32" s="304">
        <v>0</v>
      </c>
      <c r="M32" s="304">
        <v>0</v>
      </c>
      <c r="N32" s="306">
        <f t="shared" si="2"/>
        <v>0</v>
      </c>
      <c r="O32" s="323"/>
    </row>
    <row r="33" spans="1:15" s="292" customFormat="1" ht="38.25" customHeight="1" thickBot="1" x14ac:dyDescent="0.3">
      <c r="A33" s="303" t="s">
        <v>557</v>
      </c>
      <c r="B33" s="304">
        <v>49080</v>
      </c>
      <c r="C33" s="305">
        <v>61080</v>
      </c>
      <c r="D33" s="304">
        <v>15675</v>
      </c>
      <c r="E33" s="304">
        <v>6250</v>
      </c>
      <c r="F33" s="304">
        <v>18270</v>
      </c>
      <c r="G33" s="304">
        <v>70525</v>
      </c>
      <c r="H33" s="305">
        <v>49540</v>
      </c>
      <c r="I33" s="305">
        <v>363695</v>
      </c>
      <c r="J33" s="305">
        <v>531765</v>
      </c>
      <c r="K33" s="305">
        <v>3053570</v>
      </c>
      <c r="L33" s="304">
        <v>182510</v>
      </c>
      <c r="M33" s="305">
        <v>724478</v>
      </c>
      <c r="N33" s="306">
        <f t="shared" si="2"/>
        <v>5126438</v>
      </c>
      <c r="O33" s="323"/>
    </row>
    <row r="34" spans="1:15" s="292" customFormat="1" ht="38.25" customHeight="1" thickBot="1" x14ac:dyDescent="0.3">
      <c r="A34" s="303" t="s">
        <v>558</v>
      </c>
      <c r="B34" s="304">
        <v>2837869</v>
      </c>
      <c r="C34" s="304">
        <v>2966432</v>
      </c>
      <c r="D34" s="304">
        <v>3957593</v>
      </c>
      <c r="E34" s="304">
        <v>3148428</v>
      </c>
      <c r="F34" s="305">
        <v>3382428</v>
      </c>
      <c r="G34" s="304">
        <v>4967431</v>
      </c>
      <c r="H34" s="304">
        <v>4918381</v>
      </c>
      <c r="I34" s="304">
        <v>3172982</v>
      </c>
      <c r="J34" s="304">
        <v>3630148</v>
      </c>
      <c r="K34" s="304">
        <v>5160032</v>
      </c>
      <c r="L34" s="304">
        <v>1601495</v>
      </c>
      <c r="M34" s="304">
        <v>4886803</v>
      </c>
      <c r="N34" s="306">
        <f t="shared" si="2"/>
        <v>44630022</v>
      </c>
      <c r="O34" s="323"/>
    </row>
    <row r="35" spans="1:15" s="292" customFormat="1" ht="38.25" customHeight="1" thickBot="1" x14ac:dyDescent="0.3">
      <c r="A35" s="303" t="s">
        <v>559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  <c r="L35" s="304"/>
      <c r="M35" s="304"/>
      <c r="N35" s="306">
        <f t="shared" si="2"/>
        <v>0</v>
      </c>
      <c r="O35" s="323"/>
    </row>
    <row r="36" spans="1:15" s="292" customFormat="1" ht="38.25" customHeight="1" thickBot="1" x14ac:dyDescent="0.3">
      <c r="A36" s="303" t="s">
        <v>560</v>
      </c>
      <c r="B36" s="304">
        <v>2998388</v>
      </c>
      <c r="C36" s="304"/>
      <c r="D36" s="304"/>
      <c r="E36" s="304"/>
      <c r="F36" s="304"/>
      <c r="G36" s="304"/>
      <c r="H36" s="304"/>
      <c r="I36" s="304"/>
      <c r="J36" s="304"/>
      <c r="K36" s="304"/>
      <c r="L36" s="304"/>
      <c r="M36" s="304"/>
      <c r="N36" s="306">
        <f t="shared" si="2"/>
        <v>2998388</v>
      </c>
    </row>
    <row r="37" spans="1:15" s="292" customFormat="1" ht="19.5" customHeight="1" thickBot="1" x14ac:dyDescent="0.3">
      <c r="A37" s="298" t="s">
        <v>561</v>
      </c>
      <c r="B37" s="306">
        <f>SUM(B26:B36)</f>
        <v>11781042</v>
      </c>
      <c r="C37" s="306">
        <f t="shared" ref="C37:M37" si="3">SUM(C26:C35)</f>
        <v>11354279</v>
      </c>
      <c r="D37" s="306">
        <f t="shared" si="3"/>
        <v>21496706</v>
      </c>
      <c r="E37" s="309">
        <f t="shared" si="3"/>
        <v>21339785</v>
      </c>
      <c r="F37" s="306">
        <f t="shared" si="3"/>
        <v>10520884</v>
      </c>
      <c r="G37" s="306">
        <f t="shared" si="3"/>
        <v>36538161</v>
      </c>
      <c r="H37" s="306">
        <f>SUM(H26:H35)</f>
        <v>16763721</v>
      </c>
      <c r="I37" s="306">
        <f t="shared" si="3"/>
        <v>10417155</v>
      </c>
      <c r="J37" s="306">
        <f t="shared" si="3"/>
        <v>16395200</v>
      </c>
      <c r="K37" s="306">
        <f t="shared" si="3"/>
        <v>26472690</v>
      </c>
      <c r="L37" s="306">
        <f t="shared" si="3"/>
        <v>14272717</v>
      </c>
      <c r="M37" s="306">
        <f t="shared" si="3"/>
        <v>17957081</v>
      </c>
      <c r="N37" s="306">
        <f>SUM(N26:N36)</f>
        <v>215309421</v>
      </c>
    </row>
    <row r="38" spans="1:15" s="292" customFormat="1" x14ac:dyDescent="0.25">
      <c r="A38" s="324"/>
    </row>
    <row r="39" spans="1:15" s="292" customFormat="1" x14ac:dyDescent="0.25"/>
    <row r="40" spans="1:15" s="292" customFormat="1" x14ac:dyDescent="0.25"/>
    <row r="41" spans="1:15" s="292" customFormat="1" x14ac:dyDescent="0.25"/>
    <row r="42" spans="1:15" s="292" customFormat="1" x14ac:dyDescent="0.25"/>
    <row r="43" spans="1:15" s="292" customFormat="1" x14ac:dyDescent="0.25"/>
    <row r="44" spans="1:15" s="292" customFormat="1" x14ac:dyDescent="0.25"/>
    <row r="45" spans="1:15" s="292" customFormat="1" x14ac:dyDescent="0.25"/>
    <row r="46" spans="1:15" s="292" customFormat="1" x14ac:dyDescent="0.25"/>
    <row r="47" spans="1:15" s="292" customFormat="1" x14ac:dyDescent="0.25"/>
    <row r="48" spans="1:15" s="292" customFormat="1" x14ac:dyDescent="0.25"/>
    <row r="49" s="292" customFormat="1" x14ac:dyDescent="0.25"/>
    <row r="50" s="292" customFormat="1" x14ac:dyDescent="0.25"/>
    <row r="51" s="292" customFormat="1" x14ac:dyDescent="0.25"/>
    <row r="52" s="292" customFormat="1" x14ac:dyDescent="0.25"/>
    <row r="53" s="292" customFormat="1" x14ac:dyDescent="0.25"/>
    <row r="54" s="292" customFormat="1" x14ac:dyDescent="0.25"/>
    <row r="55" s="292" customFormat="1" x14ac:dyDescent="0.25"/>
    <row r="56" s="292" customFormat="1" x14ac:dyDescent="0.25"/>
    <row r="57" s="292" customFormat="1" x14ac:dyDescent="0.25"/>
    <row r="58" s="292" customFormat="1" x14ac:dyDescent="0.25"/>
    <row r="59" s="292" customFormat="1" x14ac:dyDescent="0.25"/>
    <row r="60" s="292" customFormat="1" x14ac:dyDescent="0.25"/>
    <row r="61" s="292" customFormat="1" x14ac:dyDescent="0.25"/>
    <row r="62" s="292" customFormat="1" x14ac:dyDescent="0.25"/>
    <row r="63" s="292" customFormat="1" x14ac:dyDescent="0.25"/>
    <row r="64" s="292" customFormat="1" x14ac:dyDescent="0.25"/>
    <row r="65" s="292" customFormat="1" x14ac:dyDescent="0.25"/>
    <row r="66" s="292" customFormat="1" x14ac:dyDescent="0.25"/>
    <row r="67" s="292" customFormat="1" x14ac:dyDescent="0.25"/>
    <row r="68" s="292" customFormat="1" x14ac:dyDescent="0.25"/>
    <row r="69" s="292" customFormat="1" x14ac:dyDescent="0.25"/>
    <row r="70" s="292" customFormat="1" x14ac:dyDescent="0.25"/>
    <row r="71" s="292" customFormat="1" x14ac:dyDescent="0.25"/>
    <row r="72" s="292" customFormat="1" x14ac:dyDescent="0.25"/>
    <row r="73" s="292" customFormat="1" x14ac:dyDescent="0.25"/>
    <row r="74" s="292" customFormat="1" x14ac:dyDescent="0.25"/>
    <row r="75" s="292" customFormat="1" x14ac:dyDescent="0.25"/>
    <row r="76" s="292" customFormat="1" x14ac:dyDescent="0.25"/>
    <row r="77" s="292" customFormat="1" x14ac:dyDescent="0.25"/>
    <row r="78" s="292" customFormat="1" x14ac:dyDescent="0.25"/>
    <row r="79" s="292" customFormat="1" x14ac:dyDescent="0.25"/>
    <row r="80" s="292" customFormat="1" x14ac:dyDescent="0.25"/>
    <row r="81" s="292" customFormat="1" x14ac:dyDescent="0.25"/>
    <row r="82" s="292" customFormat="1" x14ac:dyDescent="0.25"/>
    <row r="83" s="292" customFormat="1" x14ac:dyDescent="0.25"/>
    <row r="84" s="292" customFormat="1" x14ac:dyDescent="0.25"/>
    <row r="85" s="292" customFormat="1" x14ac:dyDescent="0.25"/>
    <row r="86" s="292" customFormat="1" x14ac:dyDescent="0.25"/>
    <row r="87" s="292" customFormat="1" x14ac:dyDescent="0.25"/>
    <row r="88" s="292" customFormat="1" x14ac:dyDescent="0.25"/>
    <row r="89" s="292" customFormat="1" x14ac:dyDescent="0.25"/>
    <row r="90" s="292" customFormat="1" x14ac:dyDescent="0.25"/>
    <row r="91" s="292" customFormat="1" x14ac:dyDescent="0.25"/>
    <row r="92" s="292" customFormat="1" x14ac:dyDescent="0.25"/>
    <row r="93" s="292" customFormat="1" x14ac:dyDescent="0.25"/>
    <row r="94" s="292" customFormat="1" x14ac:dyDescent="0.25"/>
    <row r="95" s="292" customFormat="1" x14ac:dyDescent="0.25"/>
    <row r="96" s="292" customFormat="1" x14ac:dyDescent="0.25"/>
    <row r="97" s="292" customFormat="1" x14ac:dyDescent="0.25"/>
    <row r="98" s="292" customFormat="1" x14ac:dyDescent="0.25"/>
    <row r="99" s="292" customFormat="1" x14ac:dyDescent="0.25"/>
    <row r="100" s="292" customFormat="1" x14ac:dyDescent="0.25"/>
    <row r="101" s="292" customFormat="1" x14ac:dyDescent="0.25"/>
    <row r="102" s="292" customFormat="1" x14ac:dyDescent="0.25"/>
    <row r="103" s="292" customFormat="1" x14ac:dyDescent="0.25"/>
    <row r="104" s="292" customFormat="1" x14ac:dyDescent="0.25"/>
    <row r="105" s="292" customFormat="1" x14ac:dyDescent="0.25"/>
    <row r="106" s="292" customFormat="1" x14ac:dyDescent="0.25"/>
    <row r="107" s="292" customFormat="1" x14ac:dyDescent="0.25"/>
    <row r="108" s="292" customFormat="1" x14ac:dyDescent="0.25"/>
    <row r="109" s="292" customFormat="1" x14ac:dyDescent="0.25"/>
    <row r="110" s="292" customFormat="1" x14ac:dyDescent="0.25"/>
    <row r="111" s="292" customFormat="1" x14ac:dyDescent="0.25"/>
    <row r="112" s="292" customFormat="1" x14ac:dyDescent="0.25"/>
    <row r="113" s="292" customFormat="1" x14ac:dyDescent="0.25"/>
    <row r="114" s="292" customFormat="1" x14ac:dyDescent="0.25"/>
    <row r="115" s="292" customFormat="1" x14ac:dyDescent="0.25"/>
    <row r="116" s="292" customFormat="1" x14ac:dyDescent="0.25"/>
    <row r="117" s="292" customFormat="1" x14ac:dyDescent="0.25"/>
    <row r="118" s="292" customFormat="1" x14ac:dyDescent="0.25"/>
    <row r="119" s="292" customFormat="1" x14ac:dyDescent="0.25"/>
    <row r="120" s="292" customFormat="1" x14ac:dyDescent="0.25"/>
    <row r="121" s="292" customFormat="1" x14ac:dyDescent="0.25"/>
    <row r="122" s="292" customFormat="1" x14ac:dyDescent="0.25"/>
    <row r="123" s="292" customFormat="1" x14ac:dyDescent="0.25"/>
    <row r="124" s="292" customFormat="1" x14ac:dyDescent="0.25"/>
    <row r="125" s="292" customFormat="1" x14ac:dyDescent="0.25"/>
    <row r="126" s="292" customFormat="1" x14ac:dyDescent="0.25"/>
    <row r="127" s="292" customFormat="1" x14ac:dyDescent="0.25"/>
    <row r="128" s="292" customFormat="1" x14ac:dyDescent="0.25"/>
    <row r="129" s="292" customFormat="1" x14ac:dyDescent="0.25"/>
    <row r="130" s="292" customFormat="1" x14ac:dyDescent="0.25"/>
    <row r="131" s="292" customFormat="1" x14ac:dyDescent="0.25"/>
    <row r="132" s="292" customFormat="1" x14ac:dyDescent="0.25"/>
    <row r="133" s="292" customFormat="1" x14ac:dyDescent="0.25"/>
    <row r="134" s="292" customFormat="1" x14ac:dyDescent="0.25"/>
    <row r="135" s="292" customFormat="1" x14ac:dyDescent="0.25"/>
    <row r="136" s="292" customFormat="1" x14ac:dyDescent="0.25"/>
    <row r="137" s="292" customFormat="1" x14ac:dyDescent="0.25"/>
    <row r="138" s="292" customFormat="1" x14ac:dyDescent="0.25"/>
    <row r="139" s="292" customFormat="1" x14ac:dyDescent="0.25"/>
    <row r="140" s="292" customFormat="1" x14ac:dyDescent="0.25"/>
    <row r="141" s="292" customFormat="1" x14ac:dyDescent="0.25"/>
    <row r="142" s="292" customFormat="1" x14ac:dyDescent="0.25"/>
    <row r="143" s="292" customFormat="1" x14ac:dyDescent="0.25"/>
    <row r="144" s="292" customFormat="1" x14ac:dyDescent="0.25"/>
    <row r="145" s="292" customFormat="1" x14ac:dyDescent="0.25"/>
    <row r="146" s="292" customFormat="1" x14ac:dyDescent="0.25"/>
    <row r="147" s="292" customFormat="1" x14ac:dyDescent="0.25"/>
    <row r="148" s="292" customFormat="1" x14ac:dyDescent="0.25"/>
    <row r="149" s="292" customFormat="1" x14ac:dyDescent="0.25"/>
  </sheetData>
  <mergeCells count="7">
    <mergeCell ref="B25:N25"/>
    <mergeCell ref="A2:C2"/>
    <mergeCell ref="L2:N2"/>
    <mergeCell ref="A3:C3"/>
    <mergeCell ref="A21:C21"/>
    <mergeCell ref="M21:N21"/>
    <mergeCell ref="A22:C22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85" orientation="landscape" r:id="rId1"/>
  <rowBreaks count="2" manualBreakCount="2">
    <brk id="19" max="13" man="1"/>
    <brk id="38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18612-7E23-4C80-9580-4244BCE317DE}">
  <dimension ref="A1:C26"/>
  <sheetViews>
    <sheetView view="pageBreakPreview" zoomScale="60" zoomScaleNormal="100" workbookViewId="0">
      <selection activeCell="C1" sqref="C1"/>
    </sheetView>
  </sheetViews>
  <sheetFormatPr defaultRowHeight="15" x14ac:dyDescent="0.25"/>
  <cols>
    <col min="1" max="1" width="7.28515625" customWidth="1"/>
    <col min="2" max="2" width="69.85546875" bestFit="1" customWidth="1"/>
    <col min="3" max="3" width="17.5703125" customWidth="1"/>
  </cols>
  <sheetData>
    <row r="1" spans="1:3" x14ac:dyDescent="0.25">
      <c r="A1" s="293" t="s">
        <v>1</v>
      </c>
      <c r="B1" s="293"/>
      <c r="C1" s="346" t="s">
        <v>586</v>
      </c>
    </row>
    <row r="3" spans="1:3" ht="15.75" x14ac:dyDescent="0.25">
      <c r="A3" s="325" t="s">
        <v>562</v>
      </c>
      <c r="B3" s="325"/>
      <c r="C3" s="325"/>
    </row>
    <row r="4" spans="1:3" ht="15.75" x14ac:dyDescent="0.25">
      <c r="A4" s="326"/>
      <c r="B4" s="326"/>
      <c r="C4" s="327" t="s">
        <v>2</v>
      </c>
    </row>
    <row r="5" spans="1:3" ht="16.5" thickBot="1" x14ac:dyDescent="0.3">
      <c r="A5" s="326"/>
      <c r="B5" s="326"/>
      <c r="C5" s="328"/>
    </row>
    <row r="6" spans="1:3" s="331" customFormat="1" ht="16.5" thickBot="1" x14ac:dyDescent="0.3">
      <c r="A6" s="329" t="s">
        <v>338</v>
      </c>
      <c r="B6" s="330" t="s">
        <v>6</v>
      </c>
      <c r="C6" s="330" t="s">
        <v>563</v>
      </c>
    </row>
    <row r="7" spans="1:3" s="331" customFormat="1" ht="16.5" thickBot="1" x14ac:dyDescent="0.3">
      <c r="A7" s="330" t="s">
        <v>564</v>
      </c>
      <c r="B7" s="330" t="s">
        <v>565</v>
      </c>
      <c r="C7" s="330" t="s">
        <v>566</v>
      </c>
    </row>
    <row r="8" spans="1:3" x14ac:dyDescent="0.25">
      <c r="A8" s="332">
        <v>1</v>
      </c>
      <c r="B8" s="333" t="s">
        <v>567</v>
      </c>
      <c r="C8" s="334">
        <v>215336547</v>
      </c>
    </row>
    <row r="9" spans="1:3" x14ac:dyDescent="0.25">
      <c r="A9" s="335">
        <v>2</v>
      </c>
      <c r="B9" s="336" t="s">
        <v>568</v>
      </c>
      <c r="C9" s="337">
        <v>167681011</v>
      </c>
    </row>
    <row r="10" spans="1:3" s="341" customFormat="1" ht="14.25" x14ac:dyDescent="0.2">
      <c r="A10" s="338">
        <v>3</v>
      </c>
      <c r="B10" s="339" t="s">
        <v>569</v>
      </c>
      <c r="C10" s="340">
        <f>SUM(C8-C9)</f>
        <v>47655536</v>
      </c>
    </row>
    <row r="11" spans="1:3" x14ac:dyDescent="0.25">
      <c r="A11" s="335">
        <v>4</v>
      </c>
      <c r="B11" s="336" t="s">
        <v>570</v>
      </c>
      <c r="C11" s="337">
        <v>67255772</v>
      </c>
    </row>
    <row r="12" spans="1:3" x14ac:dyDescent="0.25">
      <c r="A12" s="335">
        <v>5</v>
      </c>
      <c r="B12" s="336" t="s">
        <v>571</v>
      </c>
      <c r="C12" s="337">
        <v>47628410</v>
      </c>
    </row>
    <row r="13" spans="1:3" s="341" customFormat="1" ht="14.25" x14ac:dyDescent="0.2">
      <c r="A13" s="338">
        <v>6</v>
      </c>
      <c r="B13" s="339" t="s">
        <v>572</v>
      </c>
      <c r="C13" s="340">
        <f>SUM(C11-C12)</f>
        <v>19627362</v>
      </c>
    </row>
    <row r="14" spans="1:3" s="341" customFormat="1" ht="14.25" x14ac:dyDescent="0.2">
      <c r="A14" s="338">
        <v>7</v>
      </c>
      <c r="B14" s="339" t="s">
        <v>573</v>
      </c>
      <c r="C14" s="340">
        <f>SUM(C10,C13)</f>
        <v>67282898</v>
      </c>
    </row>
    <row r="15" spans="1:3" x14ac:dyDescent="0.25">
      <c r="A15" s="335">
        <v>8</v>
      </c>
      <c r="B15" s="336" t="s">
        <v>574</v>
      </c>
      <c r="C15" s="337">
        <v>0</v>
      </c>
    </row>
    <row r="16" spans="1:3" x14ac:dyDescent="0.25">
      <c r="A16" s="335">
        <v>9</v>
      </c>
      <c r="B16" s="336" t="s">
        <v>575</v>
      </c>
      <c r="C16" s="337">
        <v>0</v>
      </c>
    </row>
    <row r="17" spans="1:3" s="341" customFormat="1" ht="14.25" x14ac:dyDescent="0.2">
      <c r="A17" s="338">
        <v>10</v>
      </c>
      <c r="B17" s="339" t="s">
        <v>576</v>
      </c>
      <c r="C17" s="340">
        <v>0</v>
      </c>
    </row>
    <row r="18" spans="1:3" x14ac:dyDescent="0.25">
      <c r="A18" s="335">
        <v>11</v>
      </c>
      <c r="B18" s="336" t="s">
        <v>577</v>
      </c>
      <c r="C18" s="337">
        <v>0</v>
      </c>
    </row>
    <row r="19" spans="1:3" x14ac:dyDescent="0.25">
      <c r="A19" s="335">
        <v>12</v>
      </c>
      <c r="B19" s="336" t="s">
        <v>578</v>
      </c>
      <c r="C19" s="337">
        <v>0</v>
      </c>
    </row>
    <row r="20" spans="1:3" s="341" customFormat="1" ht="14.25" x14ac:dyDescent="0.2">
      <c r="A20" s="338">
        <v>13</v>
      </c>
      <c r="B20" s="339" t="s">
        <v>579</v>
      </c>
      <c r="C20" s="340">
        <v>0</v>
      </c>
    </row>
    <row r="21" spans="1:3" s="341" customFormat="1" ht="14.25" x14ac:dyDescent="0.2">
      <c r="A21" s="338">
        <v>14</v>
      </c>
      <c r="B21" s="339" t="s">
        <v>580</v>
      </c>
      <c r="C21" s="340">
        <v>0</v>
      </c>
    </row>
    <row r="22" spans="1:3" s="341" customFormat="1" ht="14.25" x14ac:dyDescent="0.2">
      <c r="A22" s="338">
        <v>15</v>
      </c>
      <c r="B22" s="339" t="s">
        <v>581</v>
      </c>
      <c r="C22" s="340">
        <f>SUM(C14,C21)</f>
        <v>67282898</v>
      </c>
    </row>
    <row r="23" spans="1:3" x14ac:dyDescent="0.25">
      <c r="A23" s="335">
        <v>16</v>
      </c>
      <c r="B23" s="339" t="s">
        <v>582</v>
      </c>
      <c r="C23" s="340">
        <v>0</v>
      </c>
    </row>
    <row r="24" spans="1:3" x14ac:dyDescent="0.25">
      <c r="A24" s="335">
        <v>17</v>
      </c>
      <c r="B24" s="339" t="s">
        <v>583</v>
      </c>
      <c r="C24" s="340">
        <f>C14-C23</f>
        <v>67282898</v>
      </c>
    </row>
    <row r="25" spans="1:3" x14ac:dyDescent="0.25">
      <c r="A25" s="335">
        <v>18</v>
      </c>
      <c r="B25" s="339" t="s">
        <v>584</v>
      </c>
      <c r="C25" s="340">
        <v>0</v>
      </c>
    </row>
    <row r="26" spans="1:3" ht="15.75" thickBot="1" x14ac:dyDescent="0.3">
      <c r="A26" s="342">
        <v>19</v>
      </c>
      <c r="B26" s="343" t="s">
        <v>585</v>
      </c>
      <c r="C26" s="344">
        <v>0</v>
      </c>
    </row>
  </sheetData>
  <mergeCells count="2">
    <mergeCell ref="A3:C3"/>
    <mergeCell ref="A1:B1"/>
  </mergeCells>
  <printOptions horizontalCentered="1"/>
  <pageMargins left="0.11811023622047245" right="0.11811023622047245" top="0.51181102362204722" bottom="0.35433070866141736" header="0.31496062992125984" footer="0.31496062992125984"/>
  <pageSetup paperSize="9" scale="95" orientation="portrait" r:id="rId1"/>
  <rowBreaks count="1" manualBreakCount="1">
    <brk id="32" max="2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DEFC8-C898-4E30-98A2-80E00EBF3169}">
  <dimension ref="A1:E47"/>
  <sheetViews>
    <sheetView view="pageBreakPreview" zoomScale="60" zoomScaleNormal="100" workbookViewId="0">
      <selection activeCell="B6" sqref="B6"/>
    </sheetView>
  </sheetViews>
  <sheetFormatPr defaultRowHeight="15" x14ac:dyDescent="0.25"/>
  <cols>
    <col min="1" max="1" width="6.7109375" customWidth="1"/>
    <col min="2" max="2" width="53.5703125" customWidth="1"/>
    <col min="3" max="3" width="12.5703125" customWidth="1"/>
    <col min="4" max="4" width="10.5703125" customWidth="1"/>
    <col min="5" max="5" width="11.85546875" customWidth="1"/>
  </cols>
  <sheetData>
    <row r="1" spans="1:5" x14ac:dyDescent="0.25">
      <c r="A1" s="293" t="s">
        <v>519</v>
      </c>
      <c r="B1" s="293"/>
      <c r="D1" s="347" t="s">
        <v>634</v>
      </c>
      <c r="E1" s="348"/>
    </row>
    <row r="2" spans="1:5" x14ac:dyDescent="0.25">
      <c r="A2" s="349" t="s">
        <v>587</v>
      </c>
      <c r="B2" s="349"/>
      <c r="C2" s="349"/>
      <c r="D2" s="349"/>
      <c r="E2" s="349"/>
    </row>
    <row r="3" spans="1:5" ht="15.75" thickBot="1" x14ac:dyDescent="0.3">
      <c r="A3" s="350" t="s">
        <v>2</v>
      </c>
      <c r="B3" s="350"/>
      <c r="C3" s="350"/>
      <c r="D3" s="350"/>
      <c r="E3" s="350"/>
    </row>
    <row r="4" spans="1:5" s="354" customFormat="1" ht="13.5" thickBot="1" x14ac:dyDescent="0.25">
      <c r="A4" s="351" t="s">
        <v>338</v>
      </c>
      <c r="B4" s="352" t="s">
        <v>6</v>
      </c>
      <c r="C4" s="353" t="s">
        <v>588</v>
      </c>
      <c r="D4" s="353" t="s">
        <v>589</v>
      </c>
      <c r="E4" s="353" t="s">
        <v>590</v>
      </c>
    </row>
    <row r="5" spans="1:5" s="354" customFormat="1" thickBot="1" x14ac:dyDescent="0.25">
      <c r="A5" s="352" t="s">
        <v>564</v>
      </c>
      <c r="B5" s="352" t="s">
        <v>565</v>
      </c>
      <c r="C5" s="355" t="s">
        <v>566</v>
      </c>
      <c r="D5" s="355" t="s">
        <v>591</v>
      </c>
      <c r="E5" s="355" t="s">
        <v>592</v>
      </c>
    </row>
    <row r="6" spans="1:5" x14ac:dyDescent="0.25">
      <c r="A6" s="356">
        <v>1</v>
      </c>
      <c r="B6" s="357" t="s">
        <v>593</v>
      </c>
      <c r="C6" s="358">
        <v>9783951</v>
      </c>
      <c r="D6" s="358">
        <v>0</v>
      </c>
      <c r="E6" s="358">
        <v>24964262</v>
      </c>
    </row>
    <row r="7" spans="1:5" x14ac:dyDescent="0.25">
      <c r="A7" s="359">
        <v>2</v>
      </c>
      <c r="B7" s="360" t="s">
        <v>594</v>
      </c>
      <c r="C7" s="361">
        <v>3823098</v>
      </c>
      <c r="D7" s="361">
        <v>0</v>
      </c>
      <c r="E7" s="361">
        <v>4243011</v>
      </c>
    </row>
    <row r="8" spans="1:5" x14ac:dyDescent="0.25">
      <c r="A8" s="359">
        <v>3</v>
      </c>
      <c r="B8" s="362" t="s">
        <v>595</v>
      </c>
      <c r="C8" s="361">
        <v>5949687</v>
      </c>
      <c r="D8" s="361">
        <v>0</v>
      </c>
      <c r="E8" s="361">
        <v>4800533</v>
      </c>
    </row>
    <row r="9" spans="1:5" s="341" customFormat="1" ht="12.75" x14ac:dyDescent="0.2">
      <c r="A9" s="363">
        <v>4</v>
      </c>
      <c r="B9" s="364" t="s">
        <v>596</v>
      </c>
      <c r="C9" s="365">
        <f>SUM(C6:C8)</f>
        <v>19556736</v>
      </c>
      <c r="D9" s="365">
        <f>SUM(D6:D8)</f>
        <v>0</v>
      </c>
      <c r="E9" s="365">
        <f>SUM(E6:E8)</f>
        <v>34007806</v>
      </c>
    </row>
    <row r="10" spans="1:5" x14ac:dyDescent="0.25">
      <c r="A10" s="359">
        <v>5</v>
      </c>
      <c r="B10" s="362" t="s">
        <v>597</v>
      </c>
      <c r="C10" s="361"/>
      <c r="D10" s="361">
        <v>0</v>
      </c>
      <c r="E10" s="361">
        <v>0</v>
      </c>
    </row>
    <row r="11" spans="1:5" x14ac:dyDescent="0.25">
      <c r="A11" s="359">
        <v>6</v>
      </c>
      <c r="B11" s="362" t="s">
        <v>598</v>
      </c>
      <c r="C11" s="361">
        <v>0</v>
      </c>
      <c r="D11" s="361">
        <v>0</v>
      </c>
      <c r="E11" s="361"/>
    </row>
    <row r="12" spans="1:5" s="341" customFormat="1" ht="12.75" x14ac:dyDescent="0.2">
      <c r="A12" s="363">
        <v>7</v>
      </c>
      <c r="B12" s="364" t="s">
        <v>599</v>
      </c>
      <c r="C12" s="365">
        <f>C10+C11</f>
        <v>0</v>
      </c>
      <c r="D12" s="365">
        <v>0</v>
      </c>
      <c r="E12" s="365">
        <f>E10+E11</f>
        <v>0</v>
      </c>
    </row>
    <row r="13" spans="1:5" x14ac:dyDescent="0.25">
      <c r="A13" s="359">
        <v>8</v>
      </c>
      <c r="B13" s="362" t="s">
        <v>600</v>
      </c>
      <c r="C13" s="361">
        <v>83034429</v>
      </c>
      <c r="D13" s="361">
        <v>0</v>
      </c>
      <c r="E13" s="361">
        <v>81186527</v>
      </c>
    </row>
    <row r="14" spans="1:5" x14ac:dyDescent="0.25">
      <c r="A14" s="359">
        <v>9</v>
      </c>
      <c r="B14" s="362" t="s">
        <v>601</v>
      </c>
      <c r="C14" s="361">
        <v>58839975</v>
      </c>
      <c r="D14" s="361">
        <v>0</v>
      </c>
      <c r="E14" s="361">
        <v>70222590</v>
      </c>
    </row>
    <row r="15" spans="1:5" x14ac:dyDescent="0.25">
      <c r="A15" s="359">
        <v>10</v>
      </c>
      <c r="B15" s="362" t="s">
        <v>602</v>
      </c>
      <c r="C15" s="361">
        <v>22970076</v>
      </c>
      <c r="D15" s="361">
        <v>0</v>
      </c>
      <c r="E15" s="361">
        <v>21643846</v>
      </c>
    </row>
    <row r="16" spans="1:5" s="341" customFormat="1" ht="12.75" x14ac:dyDescent="0.2">
      <c r="A16" s="363">
        <v>11</v>
      </c>
      <c r="B16" s="364" t="s">
        <v>603</v>
      </c>
      <c r="C16" s="365">
        <f>SUM(C13:C15)</f>
        <v>164844480</v>
      </c>
      <c r="D16" s="365">
        <f>SUM(D13:D15)</f>
        <v>0</v>
      </c>
      <c r="E16" s="365">
        <f>SUM(E13:E15)</f>
        <v>173052963</v>
      </c>
    </row>
    <row r="17" spans="1:5" x14ac:dyDescent="0.25">
      <c r="A17" s="359">
        <v>12</v>
      </c>
      <c r="B17" s="362" t="s">
        <v>604</v>
      </c>
      <c r="C17" s="361">
        <v>5409108</v>
      </c>
      <c r="D17" s="361">
        <f>SUM(D13:D15)</f>
        <v>0</v>
      </c>
      <c r="E17" s="361">
        <v>6078669</v>
      </c>
    </row>
    <row r="18" spans="1:5" x14ac:dyDescent="0.25">
      <c r="A18" s="359">
        <v>13</v>
      </c>
      <c r="B18" s="362" t="s">
        <v>605</v>
      </c>
      <c r="C18" s="361">
        <v>22155757</v>
      </c>
      <c r="D18" s="361">
        <v>0</v>
      </c>
      <c r="E18" s="361">
        <v>17779005</v>
      </c>
    </row>
    <row r="19" spans="1:5" x14ac:dyDescent="0.25">
      <c r="A19" s="359">
        <v>14</v>
      </c>
      <c r="B19" s="362" t="s">
        <v>606</v>
      </c>
      <c r="C19" s="361">
        <v>0</v>
      </c>
      <c r="D19" s="361">
        <v>0</v>
      </c>
      <c r="E19" s="361">
        <v>0</v>
      </c>
    </row>
    <row r="20" spans="1:5" x14ac:dyDescent="0.25">
      <c r="A20" s="359">
        <v>15</v>
      </c>
      <c r="B20" s="362" t="s">
        <v>607</v>
      </c>
      <c r="C20" s="361">
        <v>2666463</v>
      </c>
      <c r="D20" s="361">
        <v>0</v>
      </c>
      <c r="E20" s="361">
        <v>3367243</v>
      </c>
    </row>
    <row r="21" spans="1:5" s="341" customFormat="1" ht="12.75" x14ac:dyDescent="0.2">
      <c r="A21" s="363">
        <v>16</v>
      </c>
      <c r="B21" s="364" t="s">
        <v>608</v>
      </c>
      <c r="C21" s="365">
        <f>SUM(C17:C20)</f>
        <v>30231328</v>
      </c>
      <c r="D21" s="365">
        <f>SUM(D17:D20)</f>
        <v>0</v>
      </c>
      <c r="E21" s="365">
        <f>SUM(E17:E20)</f>
        <v>27224917</v>
      </c>
    </row>
    <row r="22" spans="1:5" x14ac:dyDescent="0.25">
      <c r="A22" s="359">
        <v>17</v>
      </c>
      <c r="B22" s="362" t="s">
        <v>609</v>
      </c>
      <c r="C22" s="361">
        <v>32192961</v>
      </c>
      <c r="D22" s="361">
        <v>0</v>
      </c>
      <c r="E22" s="361">
        <v>32437253</v>
      </c>
    </row>
    <row r="23" spans="1:5" x14ac:dyDescent="0.25">
      <c r="A23" s="359">
        <v>18</v>
      </c>
      <c r="B23" s="362" t="s">
        <v>610</v>
      </c>
      <c r="C23" s="361">
        <v>9913936</v>
      </c>
      <c r="D23" s="361">
        <v>0</v>
      </c>
      <c r="E23" s="361">
        <v>11188519</v>
      </c>
    </row>
    <row r="24" spans="1:5" x14ac:dyDescent="0.25">
      <c r="A24" s="359">
        <v>19</v>
      </c>
      <c r="B24" s="362" t="s">
        <v>611</v>
      </c>
      <c r="C24" s="361">
        <v>7619607</v>
      </c>
      <c r="D24" s="361">
        <v>0</v>
      </c>
      <c r="E24" s="361">
        <v>7672366</v>
      </c>
    </row>
    <row r="25" spans="1:5" s="341" customFormat="1" ht="12.75" x14ac:dyDescent="0.2">
      <c r="A25" s="363">
        <v>20</v>
      </c>
      <c r="B25" s="364" t="s">
        <v>612</v>
      </c>
      <c r="C25" s="365">
        <f>SUM(C22:C24)</f>
        <v>49726504</v>
      </c>
      <c r="D25" s="365">
        <f>SUM(D22:D24)</f>
        <v>0</v>
      </c>
      <c r="E25" s="365">
        <f>SUM(E22:E24)</f>
        <v>51298138</v>
      </c>
    </row>
    <row r="26" spans="1:5" s="341" customFormat="1" ht="12.75" x14ac:dyDescent="0.2">
      <c r="A26" s="363">
        <v>21</v>
      </c>
      <c r="B26" s="364" t="s">
        <v>613</v>
      </c>
      <c r="C26" s="365">
        <v>39985589</v>
      </c>
      <c r="D26" s="365">
        <v>0</v>
      </c>
      <c r="E26" s="365">
        <v>38300706</v>
      </c>
    </row>
    <row r="27" spans="1:5" s="341" customFormat="1" ht="12.75" x14ac:dyDescent="0.2">
      <c r="A27" s="363">
        <v>22</v>
      </c>
      <c r="B27" s="364" t="s">
        <v>614</v>
      </c>
      <c r="C27" s="365">
        <v>74140661</v>
      </c>
      <c r="D27" s="365">
        <v>0</v>
      </c>
      <c r="E27" s="365">
        <v>80324159</v>
      </c>
    </row>
    <row r="28" spans="1:5" x14ac:dyDescent="0.25">
      <c r="A28" s="359">
        <v>23</v>
      </c>
      <c r="B28" s="364" t="s">
        <v>615</v>
      </c>
      <c r="C28" s="365">
        <f t="shared" ref="C28:E28" si="0">C9+C12+C16-C21-C25-C26-C27</f>
        <v>-9682866</v>
      </c>
      <c r="D28" s="365">
        <f t="shared" si="0"/>
        <v>0</v>
      </c>
      <c r="E28" s="365">
        <f t="shared" si="0"/>
        <v>9912849</v>
      </c>
    </row>
    <row r="29" spans="1:5" s="366" customFormat="1" ht="12.75" x14ac:dyDescent="0.2">
      <c r="A29" s="359">
        <v>24</v>
      </c>
      <c r="B29" s="362" t="s">
        <v>616</v>
      </c>
      <c r="C29" s="361">
        <v>0</v>
      </c>
      <c r="D29" s="361">
        <v>0</v>
      </c>
      <c r="E29" s="361">
        <v>0</v>
      </c>
    </row>
    <row r="30" spans="1:5" s="366" customFormat="1" ht="12.75" x14ac:dyDescent="0.2">
      <c r="A30" s="359">
        <v>25</v>
      </c>
      <c r="B30" s="362" t="s">
        <v>617</v>
      </c>
      <c r="C30" s="361">
        <v>17739</v>
      </c>
      <c r="D30" s="361">
        <v>0</v>
      </c>
      <c r="E30" s="361">
        <v>8574</v>
      </c>
    </row>
    <row r="31" spans="1:5" s="366" customFormat="1" ht="12.75" x14ac:dyDescent="0.2">
      <c r="A31" s="359">
        <v>26</v>
      </c>
      <c r="B31" s="362" t="s">
        <v>618</v>
      </c>
      <c r="C31" s="361">
        <v>0</v>
      </c>
      <c r="D31" s="361">
        <v>0</v>
      </c>
      <c r="E31" s="361">
        <v>0</v>
      </c>
    </row>
    <row r="32" spans="1:5" x14ac:dyDescent="0.25">
      <c r="A32" s="359">
        <v>27</v>
      </c>
      <c r="B32" s="362" t="s">
        <v>619</v>
      </c>
      <c r="C32" s="361">
        <v>0</v>
      </c>
      <c r="D32" s="361">
        <v>0</v>
      </c>
      <c r="E32" s="361">
        <v>0</v>
      </c>
    </row>
    <row r="33" spans="1:5" s="341" customFormat="1" ht="12.75" x14ac:dyDescent="0.2">
      <c r="A33" s="363">
        <v>28</v>
      </c>
      <c r="B33" s="364" t="s">
        <v>620</v>
      </c>
      <c r="C33" s="365">
        <f>SUM(C29:C31)</f>
        <v>17739</v>
      </c>
      <c r="D33" s="365">
        <f t="shared" ref="D33:E33" si="1">SUM(D29:D31)</f>
        <v>0</v>
      </c>
      <c r="E33" s="365">
        <f t="shared" si="1"/>
        <v>8574</v>
      </c>
    </row>
    <row r="34" spans="1:5" x14ac:dyDescent="0.25">
      <c r="A34" s="359">
        <v>29</v>
      </c>
      <c r="B34" s="362" t="s">
        <v>621</v>
      </c>
      <c r="C34" s="361">
        <v>0</v>
      </c>
      <c r="D34" s="361">
        <v>0</v>
      </c>
      <c r="E34" s="361">
        <v>10</v>
      </c>
    </row>
    <row r="35" spans="1:5" x14ac:dyDescent="0.25">
      <c r="A35" s="359">
        <v>30</v>
      </c>
      <c r="B35" s="362" t="s">
        <v>622</v>
      </c>
      <c r="C35" s="361">
        <v>5624000</v>
      </c>
      <c r="D35" s="361">
        <v>0</v>
      </c>
      <c r="E35" s="361"/>
    </row>
    <row r="36" spans="1:5" x14ac:dyDescent="0.25">
      <c r="A36" s="359">
        <v>31</v>
      </c>
      <c r="B36" s="362" t="s">
        <v>623</v>
      </c>
      <c r="C36" s="361">
        <v>0</v>
      </c>
      <c r="D36" s="361">
        <v>0</v>
      </c>
      <c r="E36" s="361">
        <v>0</v>
      </c>
    </row>
    <row r="37" spans="1:5" x14ac:dyDescent="0.25">
      <c r="A37" s="359">
        <v>32</v>
      </c>
      <c r="B37" s="362" t="s">
        <v>624</v>
      </c>
      <c r="C37" s="361">
        <v>0</v>
      </c>
      <c r="D37" s="361">
        <v>0</v>
      </c>
      <c r="E37" s="361">
        <v>0</v>
      </c>
    </row>
    <row r="38" spans="1:5" s="341" customFormat="1" ht="12.75" x14ac:dyDescent="0.2">
      <c r="A38" s="363">
        <v>33</v>
      </c>
      <c r="B38" s="364" t="s">
        <v>625</v>
      </c>
      <c r="C38" s="365">
        <v>5624000</v>
      </c>
      <c r="D38" s="365">
        <f t="shared" ref="D38" si="2">SUM(D34:D36)</f>
        <v>0</v>
      </c>
      <c r="E38" s="365"/>
    </row>
    <row r="39" spans="1:5" s="341" customFormat="1" ht="12.75" x14ac:dyDescent="0.2">
      <c r="A39" s="363">
        <v>34</v>
      </c>
      <c r="B39" s="364" t="s">
        <v>626</v>
      </c>
      <c r="C39" s="365">
        <f>C33-C38</f>
        <v>-5606261</v>
      </c>
      <c r="D39" s="365">
        <f t="shared" ref="D39:E39" si="3">D33-D38</f>
        <v>0</v>
      </c>
      <c r="E39" s="365">
        <f t="shared" si="3"/>
        <v>8574</v>
      </c>
    </row>
    <row r="40" spans="1:5" s="341" customFormat="1" ht="12.75" x14ac:dyDescent="0.2">
      <c r="A40" s="363">
        <v>35</v>
      </c>
      <c r="B40" s="364" t="s">
        <v>627</v>
      </c>
      <c r="C40" s="365">
        <f t="shared" ref="C40:E40" si="4">C28+C39</f>
        <v>-15289127</v>
      </c>
      <c r="D40" s="365">
        <f t="shared" si="4"/>
        <v>0</v>
      </c>
      <c r="E40" s="365">
        <f t="shared" si="4"/>
        <v>9921423</v>
      </c>
    </row>
    <row r="41" spans="1:5" x14ac:dyDescent="0.25">
      <c r="A41" s="359">
        <v>36</v>
      </c>
      <c r="B41" s="362" t="s">
        <v>628</v>
      </c>
      <c r="C41" s="361">
        <v>0</v>
      </c>
      <c r="D41" s="361">
        <v>0</v>
      </c>
      <c r="E41" s="361">
        <v>0</v>
      </c>
    </row>
    <row r="42" spans="1:5" x14ac:dyDescent="0.25">
      <c r="A42" s="359">
        <v>37</v>
      </c>
      <c r="B42" s="362" t="s">
        <v>629</v>
      </c>
      <c r="C42" s="361">
        <v>0</v>
      </c>
      <c r="D42" s="361">
        <v>0</v>
      </c>
      <c r="E42" s="361">
        <v>0</v>
      </c>
    </row>
    <row r="43" spans="1:5" s="341" customFormat="1" ht="12.75" x14ac:dyDescent="0.2">
      <c r="A43" s="363">
        <v>38</v>
      </c>
      <c r="B43" s="364" t="s">
        <v>630</v>
      </c>
      <c r="C43" s="365">
        <f>SUM(C41:C42)</f>
        <v>0</v>
      </c>
      <c r="D43" s="365">
        <f t="shared" ref="D43:E43" si="5">SUM(D41:D42)</f>
        <v>0</v>
      </c>
      <c r="E43" s="365">
        <f t="shared" si="5"/>
        <v>0</v>
      </c>
    </row>
    <row r="44" spans="1:5" x14ac:dyDescent="0.25">
      <c r="A44" s="359">
        <v>39</v>
      </c>
      <c r="B44" s="364" t="s">
        <v>631</v>
      </c>
      <c r="C44" s="365">
        <v>0</v>
      </c>
      <c r="D44" s="365">
        <v>0</v>
      </c>
      <c r="E44" s="365">
        <v>0</v>
      </c>
    </row>
    <row r="45" spans="1:5" x14ac:dyDescent="0.25">
      <c r="A45" s="359">
        <v>40</v>
      </c>
      <c r="B45" s="364" t="s">
        <v>632</v>
      </c>
      <c r="C45" s="365">
        <f>C43-C44</f>
        <v>0</v>
      </c>
      <c r="D45" s="365">
        <f t="shared" ref="D45:E45" si="6">D43-D44</f>
        <v>0</v>
      </c>
      <c r="E45" s="365">
        <f t="shared" si="6"/>
        <v>0</v>
      </c>
    </row>
    <row r="46" spans="1:5" ht="15.75" thickBot="1" x14ac:dyDescent="0.3">
      <c r="A46" s="367">
        <v>41</v>
      </c>
      <c r="B46" s="368" t="s">
        <v>633</v>
      </c>
      <c r="C46" s="369">
        <f>C40+C45</f>
        <v>-15289127</v>
      </c>
      <c r="D46" s="369">
        <f t="shared" ref="D46:E46" si="7">D40+D45</f>
        <v>0</v>
      </c>
      <c r="E46" s="369">
        <f t="shared" si="7"/>
        <v>9921423</v>
      </c>
    </row>
    <row r="47" spans="1:5" x14ac:dyDescent="0.25">
      <c r="C47" s="370"/>
      <c r="D47" s="370"/>
      <c r="E47" s="370"/>
    </row>
  </sheetData>
  <mergeCells count="4">
    <mergeCell ref="D1:E1"/>
    <mergeCell ref="A2:E2"/>
    <mergeCell ref="A3:E3"/>
    <mergeCell ref="A1:B1"/>
  </mergeCells>
  <printOptions horizontalCentered="1"/>
  <pageMargins left="0.31496062992125984" right="0.31496062992125984" top="0.43307086614173229" bottom="0.35433070866141736" header="0.31496062992125984" footer="0.31496062992125984"/>
  <pageSetup paperSize="9" scale="95" orientation="portrait" r:id="rId1"/>
  <rowBreaks count="1" manualBreakCount="1">
    <brk id="84" max="4" man="1"/>
  </rowBreaks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B0EF4-B2D3-4EDA-8609-F552849440D3}">
  <dimension ref="A1:I26"/>
  <sheetViews>
    <sheetView view="pageLayout" zoomScaleNormal="80" workbookViewId="0">
      <selection activeCell="C9" sqref="C9"/>
    </sheetView>
  </sheetViews>
  <sheetFormatPr defaultRowHeight="15" x14ac:dyDescent="0.25"/>
  <cols>
    <col min="1" max="1" width="5.85546875" style="1" customWidth="1"/>
    <col min="2" max="2" width="47.28515625" style="7" customWidth="1"/>
    <col min="3" max="5" width="14" style="1" customWidth="1"/>
    <col min="6" max="6" width="47.28515625" style="1" customWidth="1"/>
    <col min="7" max="7" width="14" style="1" customWidth="1"/>
    <col min="8" max="8" width="18" style="1" customWidth="1"/>
    <col min="9" max="9" width="15.5703125" style="1" customWidth="1"/>
    <col min="10" max="256" width="9.140625" style="1"/>
    <col min="257" max="257" width="5.85546875" style="1" customWidth="1"/>
    <col min="258" max="258" width="47.28515625" style="1" customWidth="1"/>
    <col min="259" max="261" width="14" style="1" customWidth="1"/>
    <col min="262" max="262" width="47.28515625" style="1" customWidth="1"/>
    <col min="263" max="263" width="14" style="1" customWidth="1"/>
    <col min="264" max="264" width="13.42578125" style="1" customWidth="1"/>
    <col min="265" max="265" width="13" style="1" customWidth="1"/>
    <col min="266" max="512" width="9.140625" style="1"/>
    <col min="513" max="513" width="5.85546875" style="1" customWidth="1"/>
    <col min="514" max="514" width="47.28515625" style="1" customWidth="1"/>
    <col min="515" max="517" width="14" style="1" customWidth="1"/>
    <col min="518" max="518" width="47.28515625" style="1" customWidth="1"/>
    <col min="519" max="519" width="14" style="1" customWidth="1"/>
    <col min="520" max="520" width="13.42578125" style="1" customWidth="1"/>
    <col min="521" max="521" width="13" style="1" customWidth="1"/>
    <col min="522" max="768" width="9.140625" style="1"/>
    <col min="769" max="769" width="5.85546875" style="1" customWidth="1"/>
    <col min="770" max="770" width="47.28515625" style="1" customWidth="1"/>
    <col min="771" max="773" width="14" style="1" customWidth="1"/>
    <col min="774" max="774" width="47.28515625" style="1" customWidth="1"/>
    <col min="775" max="775" width="14" style="1" customWidth="1"/>
    <col min="776" max="776" width="13.42578125" style="1" customWidth="1"/>
    <col min="777" max="777" width="13" style="1" customWidth="1"/>
    <col min="778" max="1024" width="9.140625" style="1"/>
    <col min="1025" max="1025" width="5.85546875" style="1" customWidth="1"/>
    <col min="1026" max="1026" width="47.28515625" style="1" customWidth="1"/>
    <col min="1027" max="1029" width="14" style="1" customWidth="1"/>
    <col min="1030" max="1030" width="47.28515625" style="1" customWidth="1"/>
    <col min="1031" max="1031" width="14" style="1" customWidth="1"/>
    <col min="1032" max="1032" width="13.42578125" style="1" customWidth="1"/>
    <col min="1033" max="1033" width="13" style="1" customWidth="1"/>
    <col min="1034" max="1280" width="9.140625" style="1"/>
    <col min="1281" max="1281" width="5.85546875" style="1" customWidth="1"/>
    <col min="1282" max="1282" width="47.28515625" style="1" customWidth="1"/>
    <col min="1283" max="1285" width="14" style="1" customWidth="1"/>
    <col min="1286" max="1286" width="47.28515625" style="1" customWidth="1"/>
    <col min="1287" max="1287" width="14" style="1" customWidth="1"/>
    <col min="1288" max="1288" width="13.42578125" style="1" customWidth="1"/>
    <col min="1289" max="1289" width="13" style="1" customWidth="1"/>
    <col min="1290" max="1536" width="9.140625" style="1"/>
    <col min="1537" max="1537" width="5.85546875" style="1" customWidth="1"/>
    <col min="1538" max="1538" width="47.28515625" style="1" customWidth="1"/>
    <col min="1539" max="1541" width="14" style="1" customWidth="1"/>
    <col min="1542" max="1542" width="47.28515625" style="1" customWidth="1"/>
    <col min="1543" max="1543" width="14" style="1" customWidth="1"/>
    <col min="1544" max="1544" width="13.42578125" style="1" customWidth="1"/>
    <col min="1545" max="1545" width="13" style="1" customWidth="1"/>
    <col min="1546" max="1792" width="9.140625" style="1"/>
    <col min="1793" max="1793" width="5.85546875" style="1" customWidth="1"/>
    <col min="1794" max="1794" width="47.28515625" style="1" customWidth="1"/>
    <col min="1795" max="1797" width="14" style="1" customWidth="1"/>
    <col min="1798" max="1798" width="47.28515625" style="1" customWidth="1"/>
    <col min="1799" max="1799" width="14" style="1" customWidth="1"/>
    <col min="1800" max="1800" width="13.42578125" style="1" customWidth="1"/>
    <col min="1801" max="1801" width="13" style="1" customWidth="1"/>
    <col min="1802" max="2048" width="9.140625" style="1"/>
    <col min="2049" max="2049" width="5.85546875" style="1" customWidth="1"/>
    <col min="2050" max="2050" width="47.28515625" style="1" customWidth="1"/>
    <col min="2051" max="2053" width="14" style="1" customWidth="1"/>
    <col min="2054" max="2054" width="47.28515625" style="1" customWidth="1"/>
    <col min="2055" max="2055" width="14" style="1" customWidth="1"/>
    <col min="2056" max="2056" width="13.42578125" style="1" customWidth="1"/>
    <col min="2057" max="2057" width="13" style="1" customWidth="1"/>
    <col min="2058" max="2304" width="9.140625" style="1"/>
    <col min="2305" max="2305" width="5.85546875" style="1" customWidth="1"/>
    <col min="2306" max="2306" width="47.28515625" style="1" customWidth="1"/>
    <col min="2307" max="2309" width="14" style="1" customWidth="1"/>
    <col min="2310" max="2310" width="47.28515625" style="1" customWidth="1"/>
    <col min="2311" max="2311" width="14" style="1" customWidth="1"/>
    <col min="2312" max="2312" width="13.42578125" style="1" customWidth="1"/>
    <col min="2313" max="2313" width="13" style="1" customWidth="1"/>
    <col min="2314" max="2560" width="9.140625" style="1"/>
    <col min="2561" max="2561" width="5.85546875" style="1" customWidth="1"/>
    <col min="2562" max="2562" width="47.28515625" style="1" customWidth="1"/>
    <col min="2563" max="2565" width="14" style="1" customWidth="1"/>
    <col min="2566" max="2566" width="47.28515625" style="1" customWidth="1"/>
    <col min="2567" max="2567" width="14" style="1" customWidth="1"/>
    <col min="2568" max="2568" width="13.42578125" style="1" customWidth="1"/>
    <col min="2569" max="2569" width="13" style="1" customWidth="1"/>
    <col min="2570" max="2816" width="9.140625" style="1"/>
    <col min="2817" max="2817" width="5.85546875" style="1" customWidth="1"/>
    <col min="2818" max="2818" width="47.28515625" style="1" customWidth="1"/>
    <col min="2819" max="2821" width="14" style="1" customWidth="1"/>
    <col min="2822" max="2822" width="47.28515625" style="1" customWidth="1"/>
    <col min="2823" max="2823" width="14" style="1" customWidth="1"/>
    <col min="2824" max="2824" width="13.42578125" style="1" customWidth="1"/>
    <col min="2825" max="2825" width="13" style="1" customWidth="1"/>
    <col min="2826" max="3072" width="9.140625" style="1"/>
    <col min="3073" max="3073" width="5.85546875" style="1" customWidth="1"/>
    <col min="3074" max="3074" width="47.28515625" style="1" customWidth="1"/>
    <col min="3075" max="3077" width="14" style="1" customWidth="1"/>
    <col min="3078" max="3078" width="47.28515625" style="1" customWidth="1"/>
    <col min="3079" max="3079" width="14" style="1" customWidth="1"/>
    <col min="3080" max="3080" width="13.42578125" style="1" customWidth="1"/>
    <col min="3081" max="3081" width="13" style="1" customWidth="1"/>
    <col min="3082" max="3328" width="9.140625" style="1"/>
    <col min="3329" max="3329" width="5.85546875" style="1" customWidth="1"/>
    <col min="3330" max="3330" width="47.28515625" style="1" customWidth="1"/>
    <col min="3331" max="3333" width="14" style="1" customWidth="1"/>
    <col min="3334" max="3334" width="47.28515625" style="1" customWidth="1"/>
    <col min="3335" max="3335" width="14" style="1" customWidth="1"/>
    <col min="3336" max="3336" width="13.42578125" style="1" customWidth="1"/>
    <col min="3337" max="3337" width="13" style="1" customWidth="1"/>
    <col min="3338" max="3584" width="9.140625" style="1"/>
    <col min="3585" max="3585" width="5.85546875" style="1" customWidth="1"/>
    <col min="3586" max="3586" width="47.28515625" style="1" customWidth="1"/>
    <col min="3587" max="3589" width="14" style="1" customWidth="1"/>
    <col min="3590" max="3590" width="47.28515625" style="1" customWidth="1"/>
    <col min="3591" max="3591" width="14" style="1" customWidth="1"/>
    <col min="3592" max="3592" width="13.42578125" style="1" customWidth="1"/>
    <col min="3593" max="3593" width="13" style="1" customWidth="1"/>
    <col min="3594" max="3840" width="9.140625" style="1"/>
    <col min="3841" max="3841" width="5.85546875" style="1" customWidth="1"/>
    <col min="3842" max="3842" width="47.28515625" style="1" customWidth="1"/>
    <col min="3843" max="3845" width="14" style="1" customWidth="1"/>
    <col min="3846" max="3846" width="47.28515625" style="1" customWidth="1"/>
    <col min="3847" max="3847" width="14" style="1" customWidth="1"/>
    <col min="3848" max="3848" width="13.42578125" style="1" customWidth="1"/>
    <col min="3849" max="3849" width="13" style="1" customWidth="1"/>
    <col min="3850" max="4096" width="9.140625" style="1"/>
    <col min="4097" max="4097" width="5.85546875" style="1" customWidth="1"/>
    <col min="4098" max="4098" width="47.28515625" style="1" customWidth="1"/>
    <col min="4099" max="4101" width="14" style="1" customWidth="1"/>
    <col min="4102" max="4102" width="47.28515625" style="1" customWidth="1"/>
    <col min="4103" max="4103" width="14" style="1" customWidth="1"/>
    <col min="4104" max="4104" width="13.42578125" style="1" customWidth="1"/>
    <col min="4105" max="4105" width="13" style="1" customWidth="1"/>
    <col min="4106" max="4352" width="9.140625" style="1"/>
    <col min="4353" max="4353" width="5.85546875" style="1" customWidth="1"/>
    <col min="4354" max="4354" width="47.28515625" style="1" customWidth="1"/>
    <col min="4355" max="4357" width="14" style="1" customWidth="1"/>
    <col min="4358" max="4358" width="47.28515625" style="1" customWidth="1"/>
    <col min="4359" max="4359" width="14" style="1" customWidth="1"/>
    <col min="4360" max="4360" width="13.42578125" style="1" customWidth="1"/>
    <col min="4361" max="4361" width="13" style="1" customWidth="1"/>
    <col min="4362" max="4608" width="9.140625" style="1"/>
    <col min="4609" max="4609" width="5.85546875" style="1" customWidth="1"/>
    <col min="4610" max="4610" width="47.28515625" style="1" customWidth="1"/>
    <col min="4611" max="4613" width="14" style="1" customWidth="1"/>
    <col min="4614" max="4614" width="47.28515625" style="1" customWidth="1"/>
    <col min="4615" max="4615" width="14" style="1" customWidth="1"/>
    <col min="4616" max="4616" width="13.42578125" style="1" customWidth="1"/>
    <col min="4617" max="4617" width="13" style="1" customWidth="1"/>
    <col min="4618" max="4864" width="9.140625" style="1"/>
    <col min="4865" max="4865" width="5.85546875" style="1" customWidth="1"/>
    <col min="4866" max="4866" width="47.28515625" style="1" customWidth="1"/>
    <col min="4867" max="4869" width="14" style="1" customWidth="1"/>
    <col min="4870" max="4870" width="47.28515625" style="1" customWidth="1"/>
    <col min="4871" max="4871" width="14" style="1" customWidth="1"/>
    <col min="4872" max="4872" width="13.42578125" style="1" customWidth="1"/>
    <col min="4873" max="4873" width="13" style="1" customWidth="1"/>
    <col min="4874" max="5120" width="9.140625" style="1"/>
    <col min="5121" max="5121" width="5.85546875" style="1" customWidth="1"/>
    <col min="5122" max="5122" width="47.28515625" style="1" customWidth="1"/>
    <col min="5123" max="5125" width="14" style="1" customWidth="1"/>
    <col min="5126" max="5126" width="47.28515625" style="1" customWidth="1"/>
    <col min="5127" max="5127" width="14" style="1" customWidth="1"/>
    <col min="5128" max="5128" width="13.42578125" style="1" customWidth="1"/>
    <col min="5129" max="5129" width="13" style="1" customWidth="1"/>
    <col min="5130" max="5376" width="9.140625" style="1"/>
    <col min="5377" max="5377" width="5.85546875" style="1" customWidth="1"/>
    <col min="5378" max="5378" width="47.28515625" style="1" customWidth="1"/>
    <col min="5379" max="5381" width="14" style="1" customWidth="1"/>
    <col min="5382" max="5382" width="47.28515625" style="1" customWidth="1"/>
    <col min="5383" max="5383" width="14" style="1" customWidth="1"/>
    <col min="5384" max="5384" width="13.42578125" style="1" customWidth="1"/>
    <col min="5385" max="5385" width="13" style="1" customWidth="1"/>
    <col min="5386" max="5632" width="9.140625" style="1"/>
    <col min="5633" max="5633" width="5.85546875" style="1" customWidth="1"/>
    <col min="5634" max="5634" width="47.28515625" style="1" customWidth="1"/>
    <col min="5635" max="5637" width="14" style="1" customWidth="1"/>
    <col min="5638" max="5638" width="47.28515625" style="1" customWidth="1"/>
    <col min="5639" max="5639" width="14" style="1" customWidth="1"/>
    <col min="5640" max="5640" width="13.42578125" style="1" customWidth="1"/>
    <col min="5641" max="5641" width="13" style="1" customWidth="1"/>
    <col min="5642" max="5888" width="9.140625" style="1"/>
    <col min="5889" max="5889" width="5.85546875" style="1" customWidth="1"/>
    <col min="5890" max="5890" width="47.28515625" style="1" customWidth="1"/>
    <col min="5891" max="5893" width="14" style="1" customWidth="1"/>
    <col min="5894" max="5894" width="47.28515625" style="1" customWidth="1"/>
    <col min="5895" max="5895" width="14" style="1" customWidth="1"/>
    <col min="5896" max="5896" width="13.42578125" style="1" customWidth="1"/>
    <col min="5897" max="5897" width="13" style="1" customWidth="1"/>
    <col min="5898" max="6144" width="9.140625" style="1"/>
    <col min="6145" max="6145" width="5.85546875" style="1" customWidth="1"/>
    <col min="6146" max="6146" width="47.28515625" style="1" customWidth="1"/>
    <col min="6147" max="6149" width="14" style="1" customWidth="1"/>
    <col min="6150" max="6150" width="47.28515625" style="1" customWidth="1"/>
    <col min="6151" max="6151" width="14" style="1" customWidth="1"/>
    <col min="6152" max="6152" width="13.42578125" style="1" customWidth="1"/>
    <col min="6153" max="6153" width="13" style="1" customWidth="1"/>
    <col min="6154" max="6400" width="9.140625" style="1"/>
    <col min="6401" max="6401" width="5.85546875" style="1" customWidth="1"/>
    <col min="6402" max="6402" width="47.28515625" style="1" customWidth="1"/>
    <col min="6403" max="6405" width="14" style="1" customWidth="1"/>
    <col min="6406" max="6406" width="47.28515625" style="1" customWidth="1"/>
    <col min="6407" max="6407" width="14" style="1" customWidth="1"/>
    <col min="6408" max="6408" width="13.42578125" style="1" customWidth="1"/>
    <col min="6409" max="6409" width="13" style="1" customWidth="1"/>
    <col min="6410" max="6656" width="9.140625" style="1"/>
    <col min="6657" max="6657" width="5.85546875" style="1" customWidth="1"/>
    <col min="6658" max="6658" width="47.28515625" style="1" customWidth="1"/>
    <col min="6659" max="6661" width="14" style="1" customWidth="1"/>
    <col min="6662" max="6662" width="47.28515625" style="1" customWidth="1"/>
    <col min="6663" max="6663" width="14" style="1" customWidth="1"/>
    <col min="6664" max="6664" width="13.42578125" style="1" customWidth="1"/>
    <col min="6665" max="6665" width="13" style="1" customWidth="1"/>
    <col min="6666" max="6912" width="9.140625" style="1"/>
    <col min="6913" max="6913" width="5.85546875" style="1" customWidth="1"/>
    <col min="6914" max="6914" width="47.28515625" style="1" customWidth="1"/>
    <col min="6915" max="6917" width="14" style="1" customWidth="1"/>
    <col min="6918" max="6918" width="47.28515625" style="1" customWidth="1"/>
    <col min="6919" max="6919" width="14" style="1" customWidth="1"/>
    <col min="6920" max="6920" width="13.42578125" style="1" customWidth="1"/>
    <col min="6921" max="6921" width="13" style="1" customWidth="1"/>
    <col min="6922" max="7168" width="9.140625" style="1"/>
    <col min="7169" max="7169" width="5.85546875" style="1" customWidth="1"/>
    <col min="7170" max="7170" width="47.28515625" style="1" customWidth="1"/>
    <col min="7171" max="7173" width="14" style="1" customWidth="1"/>
    <col min="7174" max="7174" width="47.28515625" style="1" customWidth="1"/>
    <col min="7175" max="7175" width="14" style="1" customWidth="1"/>
    <col min="7176" max="7176" width="13.42578125" style="1" customWidth="1"/>
    <col min="7177" max="7177" width="13" style="1" customWidth="1"/>
    <col min="7178" max="7424" width="9.140625" style="1"/>
    <col min="7425" max="7425" width="5.85546875" style="1" customWidth="1"/>
    <col min="7426" max="7426" width="47.28515625" style="1" customWidth="1"/>
    <col min="7427" max="7429" width="14" style="1" customWidth="1"/>
    <col min="7430" max="7430" width="47.28515625" style="1" customWidth="1"/>
    <col min="7431" max="7431" width="14" style="1" customWidth="1"/>
    <col min="7432" max="7432" width="13.42578125" style="1" customWidth="1"/>
    <col min="7433" max="7433" width="13" style="1" customWidth="1"/>
    <col min="7434" max="7680" width="9.140625" style="1"/>
    <col min="7681" max="7681" width="5.85546875" style="1" customWidth="1"/>
    <col min="7682" max="7682" width="47.28515625" style="1" customWidth="1"/>
    <col min="7683" max="7685" width="14" style="1" customWidth="1"/>
    <col min="7686" max="7686" width="47.28515625" style="1" customWidth="1"/>
    <col min="7687" max="7687" width="14" style="1" customWidth="1"/>
    <col min="7688" max="7688" width="13.42578125" style="1" customWidth="1"/>
    <col min="7689" max="7689" width="13" style="1" customWidth="1"/>
    <col min="7690" max="7936" width="9.140625" style="1"/>
    <col min="7937" max="7937" width="5.85546875" style="1" customWidth="1"/>
    <col min="7938" max="7938" width="47.28515625" style="1" customWidth="1"/>
    <col min="7939" max="7941" width="14" style="1" customWidth="1"/>
    <col min="7942" max="7942" width="47.28515625" style="1" customWidth="1"/>
    <col min="7943" max="7943" width="14" style="1" customWidth="1"/>
    <col min="7944" max="7944" width="13.42578125" style="1" customWidth="1"/>
    <col min="7945" max="7945" width="13" style="1" customWidth="1"/>
    <col min="7946" max="8192" width="9.140625" style="1"/>
    <col min="8193" max="8193" width="5.85546875" style="1" customWidth="1"/>
    <col min="8194" max="8194" width="47.28515625" style="1" customWidth="1"/>
    <col min="8195" max="8197" width="14" style="1" customWidth="1"/>
    <col min="8198" max="8198" width="47.28515625" style="1" customWidth="1"/>
    <col min="8199" max="8199" width="14" style="1" customWidth="1"/>
    <col min="8200" max="8200" width="13.42578125" style="1" customWidth="1"/>
    <col min="8201" max="8201" width="13" style="1" customWidth="1"/>
    <col min="8202" max="8448" width="9.140625" style="1"/>
    <col min="8449" max="8449" width="5.85546875" style="1" customWidth="1"/>
    <col min="8450" max="8450" width="47.28515625" style="1" customWidth="1"/>
    <col min="8451" max="8453" width="14" style="1" customWidth="1"/>
    <col min="8454" max="8454" width="47.28515625" style="1" customWidth="1"/>
    <col min="8455" max="8455" width="14" style="1" customWidth="1"/>
    <col min="8456" max="8456" width="13.42578125" style="1" customWidth="1"/>
    <col min="8457" max="8457" width="13" style="1" customWidth="1"/>
    <col min="8458" max="8704" width="9.140625" style="1"/>
    <col min="8705" max="8705" width="5.85546875" style="1" customWidth="1"/>
    <col min="8706" max="8706" width="47.28515625" style="1" customWidth="1"/>
    <col min="8707" max="8709" width="14" style="1" customWidth="1"/>
    <col min="8710" max="8710" width="47.28515625" style="1" customWidth="1"/>
    <col min="8711" max="8711" width="14" style="1" customWidth="1"/>
    <col min="8712" max="8712" width="13.42578125" style="1" customWidth="1"/>
    <col min="8713" max="8713" width="13" style="1" customWidth="1"/>
    <col min="8714" max="8960" width="9.140625" style="1"/>
    <col min="8961" max="8961" width="5.85546875" style="1" customWidth="1"/>
    <col min="8962" max="8962" width="47.28515625" style="1" customWidth="1"/>
    <col min="8963" max="8965" width="14" style="1" customWidth="1"/>
    <col min="8966" max="8966" width="47.28515625" style="1" customWidth="1"/>
    <col min="8967" max="8967" width="14" style="1" customWidth="1"/>
    <col min="8968" max="8968" width="13.42578125" style="1" customWidth="1"/>
    <col min="8969" max="8969" width="13" style="1" customWidth="1"/>
    <col min="8970" max="9216" width="9.140625" style="1"/>
    <col min="9217" max="9217" width="5.85546875" style="1" customWidth="1"/>
    <col min="9218" max="9218" width="47.28515625" style="1" customWidth="1"/>
    <col min="9219" max="9221" width="14" style="1" customWidth="1"/>
    <col min="9222" max="9222" width="47.28515625" style="1" customWidth="1"/>
    <col min="9223" max="9223" width="14" style="1" customWidth="1"/>
    <col min="9224" max="9224" width="13.42578125" style="1" customWidth="1"/>
    <col min="9225" max="9225" width="13" style="1" customWidth="1"/>
    <col min="9226" max="9472" width="9.140625" style="1"/>
    <col min="9473" max="9473" width="5.85546875" style="1" customWidth="1"/>
    <col min="9474" max="9474" width="47.28515625" style="1" customWidth="1"/>
    <col min="9475" max="9477" width="14" style="1" customWidth="1"/>
    <col min="9478" max="9478" width="47.28515625" style="1" customWidth="1"/>
    <col min="9479" max="9479" width="14" style="1" customWidth="1"/>
    <col min="9480" max="9480" width="13.42578125" style="1" customWidth="1"/>
    <col min="9481" max="9481" width="13" style="1" customWidth="1"/>
    <col min="9482" max="9728" width="9.140625" style="1"/>
    <col min="9729" max="9729" width="5.85546875" style="1" customWidth="1"/>
    <col min="9730" max="9730" width="47.28515625" style="1" customWidth="1"/>
    <col min="9731" max="9733" width="14" style="1" customWidth="1"/>
    <col min="9734" max="9734" width="47.28515625" style="1" customWidth="1"/>
    <col min="9735" max="9735" width="14" style="1" customWidth="1"/>
    <col min="9736" max="9736" width="13.42578125" style="1" customWidth="1"/>
    <col min="9737" max="9737" width="13" style="1" customWidth="1"/>
    <col min="9738" max="9984" width="9.140625" style="1"/>
    <col min="9985" max="9985" width="5.85546875" style="1" customWidth="1"/>
    <col min="9986" max="9986" width="47.28515625" style="1" customWidth="1"/>
    <col min="9987" max="9989" width="14" style="1" customWidth="1"/>
    <col min="9990" max="9990" width="47.28515625" style="1" customWidth="1"/>
    <col min="9991" max="9991" width="14" style="1" customWidth="1"/>
    <col min="9992" max="9992" width="13.42578125" style="1" customWidth="1"/>
    <col min="9993" max="9993" width="13" style="1" customWidth="1"/>
    <col min="9994" max="10240" width="9.140625" style="1"/>
    <col min="10241" max="10241" width="5.85546875" style="1" customWidth="1"/>
    <col min="10242" max="10242" width="47.28515625" style="1" customWidth="1"/>
    <col min="10243" max="10245" width="14" style="1" customWidth="1"/>
    <col min="10246" max="10246" width="47.28515625" style="1" customWidth="1"/>
    <col min="10247" max="10247" width="14" style="1" customWidth="1"/>
    <col min="10248" max="10248" width="13.42578125" style="1" customWidth="1"/>
    <col min="10249" max="10249" width="13" style="1" customWidth="1"/>
    <col min="10250" max="10496" width="9.140625" style="1"/>
    <col min="10497" max="10497" width="5.85546875" style="1" customWidth="1"/>
    <col min="10498" max="10498" width="47.28515625" style="1" customWidth="1"/>
    <col min="10499" max="10501" width="14" style="1" customWidth="1"/>
    <col min="10502" max="10502" width="47.28515625" style="1" customWidth="1"/>
    <col min="10503" max="10503" width="14" style="1" customWidth="1"/>
    <col min="10504" max="10504" width="13.42578125" style="1" customWidth="1"/>
    <col min="10505" max="10505" width="13" style="1" customWidth="1"/>
    <col min="10506" max="10752" width="9.140625" style="1"/>
    <col min="10753" max="10753" width="5.85546875" style="1" customWidth="1"/>
    <col min="10754" max="10754" width="47.28515625" style="1" customWidth="1"/>
    <col min="10755" max="10757" width="14" style="1" customWidth="1"/>
    <col min="10758" max="10758" width="47.28515625" style="1" customWidth="1"/>
    <col min="10759" max="10759" width="14" style="1" customWidth="1"/>
    <col min="10760" max="10760" width="13.42578125" style="1" customWidth="1"/>
    <col min="10761" max="10761" width="13" style="1" customWidth="1"/>
    <col min="10762" max="11008" width="9.140625" style="1"/>
    <col min="11009" max="11009" width="5.85546875" style="1" customWidth="1"/>
    <col min="11010" max="11010" width="47.28515625" style="1" customWidth="1"/>
    <col min="11011" max="11013" width="14" style="1" customWidth="1"/>
    <col min="11014" max="11014" width="47.28515625" style="1" customWidth="1"/>
    <col min="11015" max="11015" width="14" style="1" customWidth="1"/>
    <col min="11016" max="11016" width="13.42578125" style="1" customWidth="1"/>
    <col min="11017" max="11017" width="13" style="1" customWidth="1"/>
    <col min="11018" max="11264" width="9.140625" style="1"/>
    <col min="11265" max="11265" width="5.85546875" style="1" customWidth="1"/>
    <col min="11266" max="11266" width="47.28515625" style="1" customWidth="1"/>
    <col min="11267" max="11269" width="14" style="1" customWidth="1"/>
    <col min="11270" max="11270" width="47.28515625" style="1" customWidth="1"/>
    <col min="11271" max="11271" width="14" style="1" customWidth="1"/>
    <col min="11272" max="11272" width="13.42578125" style="1" customWidth="1"/>
    <col min="11273" max="11273" width="13" style="1" customWidth="1"/>
    <col min="11274" max="11520" width="9.140625" style="1"/>
    <col min="11521" max="11521" width="5.85546875" style="1" customWidth="1"/>
    <col min="11522" max="11522" width="47.28515625" style="1" customWidth="1"/>
    <col min="11523" max="11525" width="14" style="1" customWidth="1"/>
    <col min="11526" max="11526" width="47.28515625" style="1" customWidth="1"/>
    <col min="11527" max="11527" width="14" style="1" customWidth="1"/>
    <col min="11528" max="11528" width="13.42578125" style="1" customWidth="1"/>
    <col min="11529" max="11529" width="13" style="1" customWidth="1"/>
    <col min="11530" max="11776" width="9.140625" style="1"/>
    <col min="11777" max="11777" width="5.85546875" style="1" customWidth="1"/>
    <col min="11778" max="11778" width="47.28515625" style="1" customWidth="1"/>
    <col min="11779" max="11781" width="14" style="1" customWidth="1"/>
    <col min="11782" max="11782" width="47.28515625" style="1" customWidth="1"/>
    <col min="11783" max="11783" width="14" style="1" customWidth="1"/>
    <col min="11784" max="11784" width="13.42578125" style="1" customWidth="1"/>
    <col min="11785" max="11785" width="13" style="1" customWidth="1"/>
    <col min="11786" max="12032" width="9.140625" style="1"/>
    <col min="12033" max="12033" width="5.85546875" style="1" customWidth="1"/>
    <col min="12034" max="12034" width="47.28515625" style="1" customWidth="1"/>
    <col min="12035" max="12037" width="14" style="1" customWidth="1"/>
    <col min="12038" max="12038" width="47.28515625" style="1" customWidth="1"/>
    <col min="12039" max="12039" width="14" style="1" customWidth="1"/>
    <col min="12040" max="12040" width="13.42578125" style="1" customWidth="1"/>
    <col min="12041" max="12041" width="13" style="1" customWidth="1"/>
    <col min="12042" max="12288" width="9.140625" style="1"/>
    <col min="12289" max="12289" width="5.85546875" style="1" customWidth="1"/>
    <col min="12290" max="12290" width="47.28515625" style="1" customWidth="1"/>
    <col min="12291" max="12293" width="14" style="1" customWidth="1"/>
    <col min="12294" max="12294" width="47.28515625" style="1" customWidth="1"/>
    <col min="12295" max="12295" width="14" style="1" customWidth="1"/>
    <col min="12296" max="12296" width="13.42578125" style="1" customWidth="1"/>
    <col min="12297" max="12297" width="13" style="1" customWidth="1"/>
    <col min="12298" max="12544" width="9.140625" style="1"/>
    <col min="12545" max="12545" width="5.85546875" style="1" customWidth="1"/>
    <col min="12546" max="12546" width="47.28515625" style="1" customWidth="1"/>
    <col min="12547" max="12549" width="14" style="1" customWidth="1"/>
    <col min="12550" max="12550" width="47.28515625" style="1" customWidth="1"/>
    <col min="12551" max="12551" width="14" style="1" customWidth="1"/>
    <col min="12552" max="12552" width="13.42578125" style="1" customWidth="1"/>
    <col min="12553" max="12553" width="13" style="1" customWidth="1"/>
    <col min="12554" max="12800" width="9.140625" style="1"/>
    <col min="12801" max="12801" width="5.85546875" style="1" customWidth="1"/>
    <col min="12802" max="12802" width="47.28515625" style="1" customWidth="1"/>
    <col min="12803" max="12805" width="14" style="1" customWidth="1"/>
    <col min="12806" max="12806" width="47.28515625" style="1" customWidth="1"/>
    <col min="12807" max="12807" width="14" style="1" customWidth="1"/>
    <col min="12808" max="12808" width="13.42578125" style="1" customWidth="1"/>
    <col min="12809" max="12809" width="13" style="1" customWidth="1"/>
    <col min="12810" max="13056" width="9.140625" style="1"/>
    <col min="13057" max="13057" width="5.85546875" style="1" customWidth="1"/>
    <col min="13058" max="13058" width="47.28515625" style="1" customWidth="1"/>
    <col min="13059" max="13061" width="14" style="1" customWidth="1"/>
    <col min="13062" max="13062" width="47.28515625" style="1" customWidth="1"/>
    <col min="13063" max="13063" width="14" style="1" customWidth="1"/>
    <col min="13064" max="13064" width="13.42578125" style="1" customWidth="1"/>
    <col min="13065" max="13065" width="13" style="1" customWidth="1"/>
    <col min="13066" max="13312" width="9.140625" style="1"/>
    <col min="13313" max="13313" width="5.85546875" style="1" customWidth="1"/>
    <col min="13314" max="13314" width="47.28515625" style="1" customWidth="1"/>
    <col min="13315" max="13317" width="14" style="1" customWidth="1"/>
    <col min="13318" max="13318" width="47.28515625" style="1" customWidth="1"/>
    <col min="13319" max="13319" width="14" style="1" customWidth="1"/>
    <col min="13320" max="13320" width="13.42578125" style="1" customWidth="1"/>
    <col min="13321" max="13321" width="13" style="1" customWidth="1"/>
    <col min="13322" max="13568" width="9.140625" style="1"/>
    <col min="13569" max="13569" width="5.85546875" style="1" customWidth="1"/>
    <col min="13570" max="13570" width="47.28515625" style="1" customWidth="1"/>
    <col min="13571" max="13573" width="14" style="1" customWidth="1"/>
    <col min="13574" max="13574" width="47.28515625" style="1" customWidth="1"/>
    <col min="13575" max="13575" width="14" style="1" customWidth="1"/>
    <col min="13576" max="13576" width="13.42578125" style="1" customWidth="1"/>
    <col min="13577" max="13577" width="13" style="1" customWidth="1"/>
    <col min="13578" max="13824" width="9.140625" style="1"/>
    <col min="13825" max="13825" width="5.85546875" style="1" customWidth="1"/>
    <col min="13826" max="13826" width="47.28515625" style="1" customWidth="1"/>
    <col min="13827" max="13829" width="14" style="1" customWidth="1"/>
    <col min="13830" max="13830" width="47.28515625" style="1" customWidth="1"/>
    <col min="13831" max="13831" width="14" style="1" customWidth="1"/>
    <col min="13832" max="13832" width="13.42578125" style="1" customWidth="1"/>
    <col min="13833" max="13833" width="13" style="1" customWidth="1"/>
    <col min="13834" max="14080" width="9.140625" style="1"/>
    <col min="14081" max="14081" width="5.85546875" style="1" customWidth="1"/>
    <col min="14082" max="14082" width="47.28515625" style="1" customWidth="1"/>
    <col min="14083" max="14085" width="14" style="1" customWidth="1"/>
    <col min="14086" max="14086" width="47.28515625" style="1" customWidth="1"/>
    <col min="14087" max="14087" width="14" style="1" customWidth="1"/>
    <col min="14088" max="14088" width="13.42578125" style="1" customWidth="1"/>
    <col min="14089" max="14089" width="13" style="1" customWidth="1"/>
    <col min="14090" max="14336" width="9.140625" style="1"/>
    <col min="14337" max="14337" width="5.85546875" style="1" customWidth="1"/>
    <col min="14338" max="14338" width="47.28515625" style="1" customWidth="1"/>
    <col min="14339" max="14341" width="14" style="1" customWidth="1"/>
    <col min="14342" max="14342" width="47.28515625" style="1" customWidth="1"/>
    <col min="14343" max="14343" width="14" style="1" customWidth="1"/>
    <col min="14344" max="14344" width="13.42578125" style="1" customWidth="1"/>
    <col min="14345" max="14345" width="13" style="1" customWidth="1"/>
    <col min="14346" max="14592" width="9.140625" style="1"/>
    <col min="14593" max="14593" width="5.85546875" style="1" customWidth="1"/>
    <col min="14594" max="14594" width="47.28515625" style="1" customWidth="1"/>
    <col min="14595" max="14597" width="14" style="1" customWidth="1"/>
    <col min="14598" max="14598" width="47.28515625" style="1" customWidth="1"/>
    <col min="14599" max="14599" width="14" style="1" customWidth="1"/>
    <col min="14600" max="14600" width="13.42578125" style="1" customWidth="1"/>
    <col min="14601" max="14601" width="13" style="1" customWidth="1"/>
    <col min="14602" max="14848" width="9.140625" style="1"/>
    <col min="14849" max="14849" width="5.85546875" style="1" customWidth="1"/>
    <col min="14850" max="14850" width="47.28515625" style="1" customWidth="1"/>
    <col min="14851" max="14853" width="14" style="1" customWidth="1"/>
    <col min="14854" max="14854" width="47.28515625" style="1" customWidth="1"/>
    <col min="14855" max="14855" width="14" style="1" customWidth="1"/>
    <col min="14856" max="14856" width="13.42578125" style="1" customWidth="1"/>
    <col min="14857" max="14857" width="13" style="1" customWidth="1"/>
    <col min="14858" max="15104" width="9.140625" style="1"/>
    <col min="15105" max="15105" width="5.85546875" style="1" customWidth="1"/>
    <col min="15106" max="15106" width="47.28515625" style="1" customWidth="1"/>
    <col min="15107" max="15109" width="14" style="1" customWidth="1"/>
    <col min="15110" max="15110" width="47.28515625" style="1" customWidth="1"/>
    <col min="15111" max="15111" width="14" style="1" customWidth="1"/>
    <col min="15112" max="15112" width="13.42578125" style="1" customWidth="1"/>
    <col min="15113" max="15113" width="13" style="1" customWidth="1"/>
    <col min="15114" max="15360" width="9.140625" style="1"/>
    <col min="15361" max="15361" width="5.85546875" style="1" customWidth="1"/>
    <col min="15362" max="15362" width="47.28515625" style="1" customWidth="1"/>
    <col min="15363" max="15365" width="14" style="1" customWidth="1"/>
    <col min="15366" max="15366" width="47.28515625" style="1" customWidth="1"/>
    <col min="15367" max="15367" width="14" style="1" customWidth="1"/>
    <col min="15368" max="15368" width="13.42578125" style="1" customWidth="1"/>
    <col min="15369" max="15369" width="13" style="1" customWidth="1"/>
    <col min="15370" max="15616" width="9.140625" style="1"/>
    <col min="15617" max="15617" width="5.85546875" style="1" customWidth="1"/>
    <col min="15618" max="15618" width="47.28515625" style="1" customWidth="1"/>
    <col min="15619" max="15621" width="14" style="1" customWidth="1"/>
    <col min="15622" max="15622" width="47.28515625" style="1" customWidth="1"/>
    <col min="15623" max="15623" width="14" style="1" customWidth="1"/>
    <col min="15624" max="15624" width="13.42578125" style="1" customWidth="1"/>
    <col min="15625" max="15625" width="13" style="1" customWidth="1"/>
    <col min="15626" max="15872" width="9.140625" style="1"/>
    <col min="15873" max="15873" width="5.85546875" style="1" customWidth="1"/>
    <col min="15874" max="15874" width="47.28515625" style="1" customWidth="1"/>
    <col min="15875" max="15877" width="14" style="1" customWidth="1"/>
    <col min="15878" max="15878" width="47.28515625" style="1" customWidth="1"/>
    <col min="15879" max="15879" width="14" style="1" customWidth="1"/>
    <col min="15880" max="15880" width="13.42578125" style="1" customWidth="1"/>
    <col min="15881" max="15881" width="13" style="1" customWidth="1"/>
    <col min="15882" max="16128" width="9.140625" style="1"/>
    <col min="16129" max="16129" width="5.85546875" style="1" customWidth="1"/>
    <col min="16130" max="16130" width="47.28515625" style="1" customWidth="1"/>
    <col min="16131" max="16133" width="14" style="1" customWidth="1"/>
    <col min="16134" max="16134" width="47.28515625" style="1" customWidth="1"/>
    <col min="16135" max="16135" width="14" style="1" customWidth="1"/>
    <col min="16136" max="16136" width="13.42578125" style="1" customWidth="1"/>
    <col min="16137" max="16137" width="13" style="1" customWidth="1"/>
    <col min="16138" max="16384" width="9.140625" style="1"/>
  </cols>
  <sheetData>
    <row r="1" spans="1:9" ht="39.75" customHeight="1" x14ac:dyDescent="0.25">
      <c r="A1" s="199" t="s">
        <v>0</v>
      </c>
      <c r="B1" s="199"/>
      <c r="C1" s="199"/>
      <c r="D1" s="199"/>
      <c r="E1" s="199"/>
      <c r="F1" s="199"/>
      <c r="G1" s="199"/>
      <c r="H1" s="197"/>
      <c r="I1" s="374" t="s">
        <v>636</v>
      </c>
    </row>
    <row r="2" spans="1:9" ht="19.5" customHeight="1" thickBot="1" x14ac:dyDescent="0.3">
      <c r="A2" s="145" t="s">
        <v>635</v>
      </c>
      <c r="B2" s="145"/>
      <c r="C2" s="197"/>
      <c r="D2" s="197"/>
      <c r="E2" s="197"/>
      <c r="F2" s="197"/>
      <c r="G2" s="197"/>
      <c r="H2" s="197"/>
      <c r="I2" s="2" t="s">
        <v>2</v>
      </c>
    </row>
    <row r="3" spans="1:9" ht="15.75" thickBot="1" x14ac:dyDescent="0.3">
      <c r="A3" s="156" t="s">
        <v>3</v>
      </c>
      <c r="B3" s="157" t="s">
        <v>4</v>
      </c>
      <c r="C3" s="158"/>
      <c r="D3" s="158"/>
      <c r="E3" s="371"/>
      <c r="F3" s="160" t="s">
        <v>5</v>
      </c>
      <c r="G3" s="161"/>
      <c r="H3" s="200"/>
      <c r="I3" s="201"/>
    </row>
    <row r="4" spans="1:9" s="5" customFormat="1" ht="39" customHeight="1" thickBot="1" x14ac:dyDescent="0.3">
      <c r="A4" s="162"/>
      <c r="B4" s="163" t="s">
        <v>6</v>
      </c>
      <c r="C4" s="164" t="s">
        <v>7</v>
      </c>
      <c r="D4" s="164" t="s">
        <v>8</v>
      </c>
      <c r="E4" s="165" t="s">
        <v>334</v>
      </c>
      <c r="F4" s="163" t="s">
        <v>6</v>
      </c>
      <c r="G4" s="164" t="s">
        <v>7</v>
      </c>
      <c r="H4" s="164" t="s">
        <v>8</v>
      </c>
      <c r="I4" s="165" t="s">
        <v>334</v>
      </c>
    </row>
    <row r="5" spans="1:9" s="6" customFormat="1" ht="13.5" thickBot="1" x14ac:dyDescent="0.3">
      <c r="A5" s="166">
        <v>1</v>
      </c>
      <c r="B5" s="163">
        <v>2</v>
      </c>
      <c r="C5" s="164">
        <v>3</v>
      </c>
      <c r="D5" s="164">
        <v>4</v>
      </c>
      <c r="E5" s="165">
        <v>5</v>
      </c>
      <c r="F5" s="163">
        <v>6</v>
      </c>
      <c r="G5" s="164">
        <v>7</v>
      </c>
      <c r="H5" s="217">
        <v>8</v>
      </c>
      <c r="I5" s="218">
        <v>9</v>
      </c>
    </row>
    <row r="6" spans="1:9" x14ac:dyDescent="0.25">
      <c r="A6" s="168" t="s">
        <v>20</v>
      </c>
      <c r="B6" s="169" t="s">
        <v>21</v>
      </c>
      <c r="C6" s="170"/>
      <c r="D6" s="170"/>
      <c r="E6" s="372"/>
      <c r="F6" s="169" t="s">
        <v>22</v>
      </c>
      <c r="G6" s="170">
        <v>34443290</v>
      </c>
      <c r="H6" s="375">
        <v>36315288</v>
      </c>
      <c r="I6" s="202">
        <v>33174626</v>
      </c>
    </row>
    <row r="7" spans="1:9" ht="25.5" x14ac:dyDescent="0.25">
      <c r="A7" s="173" t="s">
        <v>23</v>
      </c>
      <c r="B7" s="174" t="s">
        <v>24</v>
      </c>
      <c r="C7" s="175"/>
      <c r="D7" s="175">
        <v>1683959</v>
      </c>
      <c r="E7" s="177">
        <v>1631609</v>
      </c>
      <c r="F7" s="174" t="s">
        <v>25</v>
      </c>
      <c r="G7" s="175">
        <v>6729473</v>
      </c>
      <c r="H7" s="376">
        <v>7108055</v>
      </c>
      <c r="I7" s="203">
        <v>6793348</v>
      </c>
    </row>
    <row r="8" spans="1:9" x14ac:dyDescent="0.25">
      <c r="A8" s="173" t="s">
        <v>9</v>
      </c>
      <c r="B8" s="174" t="s">
        <v>26</v>
      </c>
      <c r="C8" s="175"/>
      <c r="D8" s="175"/>
      <c r="E8" s="177"/>
      <c r="F8" s="174" t="s">
        <v>27</v>
      </c>
      <c r="G8" s="175">
        <v>3662313</v>
      </c>
      <c r="H8" s="376">
        <v>3410914</v>
      </c>
      <c r="I8" s="203">
        <v>3071713</v>
      </c>
    </row>
    <row r="9" spans="1:9" x14ac:dyDescent="0.25">
      <c r="A9" s="173" t="s">
        <v>10</v>
      </c>
      <c r="B9" s="174" t="s">
        <v>28</v>
      </c>
      <c r="C9" s="175"/>
      <c r="D9" s="175"/>
      <c r="E9" s="177"/>
      <c r="F9" s="174" t="s">
        <v>29</v>
      </c>
      <c r="G9" s="175"/>
      <c r="H9" s="376"/>
      <c r="I9" s="203"/>
    </row>
    <row r="10" spans="1:9" x14ac:dyDescent="0.25">
      <c r="A10" s="173" t="s">
        <v>11</v>
      </c>
      <c r="B10" s="178" t="s">
        <v>30</v>
      </c>
      <c r="C10" s="175"/>
      <c r="D10" s="175"/>
      <c r="E10" s="177"/>
      <c r="F10" s="174" t="s">
        <v>31</v>
      </c>
      <c r="G10" s="175"/>
      <c r="H10" s="376"/>
      <c r="I10" s="203"/>
    </row>
    <row r="11" spans="1:9" x14ac:dyDescent="0.25">
      <c r="A11" s="173" t="s">
        <v>12</v>
      </c>
      <c r="B11" s="174" t="s">
        <v>32</v>
      </c>
      <c r="C11" s="175"/>
      <c r="D11" s="175"/>
      <c r="E11" s="177"/>
      <c r="F11" s="174" t="s">
        <v>33</v>
      </c>
      <c r="G11" s="175"/>
      <c r="H11" s="376"/>
      <c r="I11" s="203"/>
    </row>
    <row r="12" spans="1:9" ht="15.75" thickBot="1" x14ac:dyDescent="0.3">
      <c r="A12" s="173" t="s">
        <v>13</v>
      </c>
      <c r="B12" s="174" t="s">
        <v>34</v>
      </c>
      <c r="C12" s="175"/>
      <c r="D12" s="175">
        <v>3059</v>
      </c>
      <c r="E12" s="177">
        <v>25685</v>
      </c>
      <c r="F12" s="180"/>
      <c r="G12" s="175"/>
      <c r="H12" s="377"/>
      <c r="I12" s="204"/>
    </row>
    <row r="13" spans="1:9" ht="15.75" thickBot="1" x14ac:dyDescent="0.3">
      <c r="A13" s="166" t="s">
        <v>14</v>
      </c>
      <c r="B13" s="181" t="s">
        <v>35</v>
      </c>
      <c r="C13" s="182">
        <f>SUM(C6+C7+C9+C10+C12)</f>
        <v>0</v>
      </c>
      <c r="D13" s="182">
        <f>SUM(D6+D7+D9+D10+D12)</f>
        <v>1687018</v>
      </c>
      <c r="E13" s="183">
        <f>SUM(E6+E7+E9+E10+E12)</f>
        <v>1657294</v>
      </c>
      <c r="F13" s="181" t="s">
        <v>36</v>
      </c>
      <c r="G13" s="182">
        <f>SUM(G6:G12)</f>
        <v>44835076</v>
      </c>
      <c r="H13" s="216">
        <f>SUM(H6:H11)</f>
        <v>46834257</v>
      </c>
      <c r="I13" s="184">
        <f>SUM(I6:I11)</f>
        <v>43039687</v>
      </c>
    </row>
    <row r="14" spans="1:9" x14ac:dyDescent="0.25">
      <c r="A14" s="205" t="s">
        <v>15</v>
      </c>
      <c r="B14" s="185" t="s">
        <v>37</v>
      </c>
      <c r="C14" s="206">
        <v>568312</v>
      </c>
      <c r="D14" s="206">
        <f>D15+D18</f>
        <v>45147239</v>
      </c>
      <c r="E14" s="378">
        <f>E15+E18</f>
        <v>45147239</v>
      </c>
      <c r="F14" s="174" t="s">
        <v>38</v>
      </c>
      <c r="G14" s="186"/>
      <c r="H14" s="375"/>
      <c r="I14" s="202"/>
    </row>
    <row r="15" spans="1:9" x14ac:dyDescent="0.25">
      <c r="A15" s="205" t="s">
        <v>16</v>
      </c>
      <c r="B15" s="174" t="s">
        <v>39</v>
      </c>
      <c r="C15" s="209">
        <v>568312</v>
      </c>
      <c r="D15" s="209">
        <v>517217</v>
      </c>
      <c r="E15" s="211">
        <v>517217</v>
      </c>
      <c r="F15" s="174" t="s">
        <v>40</v>
      </c>
      <c r="G15" s="175"/>
      <c r="H15" s="376"/>
      <c r="I15" s="203"/>
    </row>
    <row r="16" spans="1:9" x14ac:dyDescent="0.25">
      <c r="A16" s="205" t="s">
        <v>17</v>
      </c>
      <c r="B16" s="174" t="s">
        <v>41</v>
      </c>
      <c r="C16" s="209"/>
      <c r="D16" s="209"/>
      <c r="E16" s="211"/>
      <c r="F16" s="174" t="s">
        <v>42</v>
      </c>
      <c r="G16" s="175"/>
      <c r="H16" s="376"/>
      <c r="I16" s="203"/>
    </row>
    <row r="17" spans="1:9" x14ac:dyDescent="0.25">
      <c r="A17" s="205" t="s">
        <v>18</v>
      </c>
      <c r="B17" s="174" t="s">
        <v>43</v>
      </c>
      <c r="C17" s="209"/>
      <c r="D17" s="209"/>
      <c r="E17" s="211"/>
      <c r="F17" s="174" t="s">
        <v>44</v>
      </c>
      <c r="G17" s="175"/>
      <c r="H17" s="376"/>
      <c r="I17" s="203"/>
    </row>
    <row r="18" spans="1:9" x14ac:dyDescent="0.25">
      <c r="A18" s="205" t="s">
        <v>19</v>
      </c>
      <c r="B18" s="212" t="s">
        <v>45</v>
      </c>
      <c r="C18" s="175">
        <v>44266764</v>
      </c>
      <c r="D18" s="186">
        <v>44630022</v>
      </c>
      <c r="E18" s="188">
        <v>44630022</v>
      </c>
      <c r="F18" s="178" t="s">
        <v>46</v>
      </c>
      <c r="G18" s="175"/>
      <c r="H18" s="376"/>
      <c r="I18" s="203"/>
    </row>
    <row r="19" spans="1:9" x14ac:dyDescent="0.25">
      <c r="A19" s="205" t="s">
        <v>47</v>
      </c>
      <c r="B19" s="189" t="s">
        <v>48</v>
      </c>
      <c r="C19" s="190">
        <f>SUM(C20:C21)</f>
        <v>0</v>
      </c>
      <c r="D19" s="190"/>
      <c r="E19" s="192"/>
      <c r="F19" s="174" t="s">
        <v>49</v>
      </c>
      <c r="G19" s="175"/>
      <c r="H19" s="376"/>
      <c r="I19" s="203"/>
    </row>
    <row r="20" spans="1:9" x14ac:dyDescent="0.25">
      <c r="A20" s="205" t="s">
        <v>50</v>
      </c>
      <c r="B20" s="178" t="s">
        <v>51</v>
      </c>
      <c r="C20" s="186"/>
      <c r="D20" s="186"/>
      <c r="E20" s="188"/>
      <c r="F20" s="213" t="s">
        <v>52</v>
      </c>
      <c r="G20" s="186"/>
      <c r="H20" s="373"/>
      <c r="I20" s="193"/>
    </row>
    <row r="21" spans="1:9" ht="15.75" thickBot="1" x14ac:dyDescent="0.3">
      <c r="A21" s="205" t="s">
        <v>53</v>
      </c>
      <c r="B21" s="212" t="s">
        <v>54</v>
      </c>
      <c r="C21" s="175"/>
      <c r="D21" s="175"/>
      <c r="E21" s="177"/>
      <c r="F21" s="214" t="s">
        <v>55</v>
      </c>
      <c r="G21" s="175"/>
      <c r="H21" s="175"/>
      <c r="I21" s="177"/>
    </row>
    <row r="22" spans="1:9" ht="26.25" thickBot="1" x14ac:dyDescent="0.3">
      <c r="A22" s="166" t="s">
        <v>56</v>
      </c>
      <c r="B22" s="181" t="s">
        <v>57</v>
      </c>
      <c r="C22" s="182">
        <f>SUM(C14,C19,C18)</f>
        <v>44835076</v>
      </c>
      <c r="D22" s="182">
        <f>SUM(D14,D19)</f>
        <v>45147239</v>
      </c>
      <c r="E22" s="183">
        <f>SUM(E14,E19,E21)</f>
        <v>45147239</v>
      </c>
      <c r="F22" s="181" t="s">
        <v>58</v>
      </c>
      <c r="G22" s="182">
        <f>SUM(G14:G21)</f>
        <v>0</v>
      </c>
      <c r="H22" s="182">
        <f>SUM(H14:H21)</f>
        <v>0</v>
      </c>
      <c r="I22" s="183">
        <f>SUM(I14:I21)</f>
        <v>0</v>
      </c>
    </row>
    <row r="23" spans="1:9" ht="15.75" thickBot="1" x14ac:dyDescent="0.3">
      <c r="A23" s="166" t="s">
        <v>59</v>
      </c>
      <c r="B23" s="181" t="s">
        <v>60</v>
      </c>
      <c r="C23" s="182">
        <f>SUM(C13,C22)</f>
        <v>44835076</v>
      </c>
      <c r="D23" s="182">
        <f>D13+D22</f>
        <v>46834257</v>
      </c>
      <c r="E23" s="183">
        <f>E13+E22</f>
        <v>46804533</v>
      </c>
      <c r="F23" s="181" t="s">
        <v>61</v>
      </c>
      <c r="G23" s="182">
        <f>SUM(G13,G22)</f>
        <v>44835076</v>
      </c>
      <c r="H23" s="216">
        <f>H13+H22</f>
        <v>46834257</v>
      </c>
      <c r="I23" s="184">
        <f>I13+I22</f>
        <v>43039687</v>
      </c>
    </row>
    <row r="24" spans="1:9" ht="15.75" thickBot="1" x14ac:dyDescent="0.3">
      <c r="A24" s="166" t="s">
        <v>62</v>
      </c>
      <c r="B24" s="181" t="s">
        <v>63</v>
      </c>
      <c r="C24" s="182"/>
      <c r="D24" s="182"/>
      <c r="E24" s="183"/>
      <c r="F24" s="181" t="s">
        <v>64</v>
      </c>
      <c r="G24" s="182"/>
      <c r="H24" s="379"/>
      <c r="I24" s="215"/>
    </row>
    <row r="25" spans="1:9" ht="15.75" thickBot="1" x14ac:dyDescent="0.3">
      <c r="A25" s="166" t="s">
        <v>65</v>
      </c>
      <c r="B25" s="181" t="s">
        <v>66</v>
      </c>
      <c r="C25" s="182"/>
      <c r="D25" s="182"/>
      <c r="E25" s="183"/>
      <c r="F25" s="181" t="s">
        <v>67</v>
      </c>
      <c r="G25" s="182"/>
      <c r="H25" s="379"/>
      <c r="I25" s="215"/>
    </row>
    <row r="26" spans="1:9" ht="18.75" x14ac:dyDescent="0.25">
      <c r="B26" s="144"/>
      <c r="C26" s="144"/>
      <c r="D26" s="144"/>
      <c r="E26" s="144"/>
      <c r="F26" s="144"/>
    </row>
  </sheetData>
  <mergeCells count="5">
    <mergeCell ref="A1:G1"/>
    <mergeCell ref="A2:B2"/>
    <mergeCell ref="A3:A4"/>
    <mergeCell ref="F3:G3"/>
    <mergeCell ref="B26:F26"/>
  </mergeCells>
  <printOptions horizontalCentered="1"/>
  <pageMargins left="0.11811023622047245" right="0.11811023622047245" top="0.74803149606299213" bottom="0.35433070866141736" header="0.31496062992125984" footer="0.31496062992125984"/>
  <pageSetup paperSize="9" scale="65" orientation="landscape" r:id="rId1"/>
  <rowBreaks count="2" manualBreakCount="2">
    <brk id="55" max="8" man="1"/>
    <brk id="106" max="8" man="1"/>
  </rowBreaks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5AD13-1774-45B4-9259-4107D48F5494}">
  <dimension ref="A1:I30"/>
  <sheetViews>
    <sheetView view="pageLayout" zoomScaleNormal="100" workbookViewId="0">
      <selection activeCell="F15" sqref="F15"/>
    </sheetView>
  </sheetViews>
  <sheetFormatPr defaultRowHeight="15" x14ac:dyDescent="0.25"/>
  <cols>
    <col min="1" max="1" width="5.85546875" style="1" customWidth="1"/>
    <col min="2" max="2" width="50.42578125" style="7" customWidth="1"/>
    <col min="3" max="3" width="12.7109375" style="1" customWidth="1"/>
    <col min="4" max="4" width="14" style="1" customWidth="1"/>
    <col min="5" max="5" width="17.7109375" style="1" customWidth="1"/>
    <col min="6" max="6" width="51.85546875" style="1" customWidth="1"/>
    <col min="7" max="7" width="14" style="1" customWidth="1"/>
    <col min="8" max="8" width="16.7109375" style="1" customWidth="1"/>
    <col min="9" max="9" width="17.7109375" style="1" customWidth="1"/>
    <col min="10" max="256" width="9.140625" style="1"/>
    <col min="257" max="257" width="5.85546875" style="1" customWidth="1"/>
    <col min="258" max="258" width="50.42578125" style="1" customWidth="1"/>
    <col min="259" max="259" width="12.7109375" style="1" customWidth="1"/>
    <col min="260" max="260" width="14" style="1" customWidth="1"/>
    <col min="261" max="261" width="17.7109375" style="1" customWidth="1"/>
    <col min="262" max="262" width="51.85546875" style="1" customWidth="1"/>
    <col min="263" max="263" width="14" style="1" customWidth="1"/>
    <col min="264" max="264" width="16.7109375" style="1" customWidth="1"/>
    <col min="265" max="265" width="17.7109375" style="1" customWidth="1"/>
    <col min="266" max="512" width="9.140625" style="1"/>
    <col min="513" max="513" width="5.85546875" style="1" customWidth="1"/>
    <col min="514" max="514" width="50.42578125" style="1" customWidth="1"/>
    <col min="515" max="515" width="12.7109375" style="1" customWidth="1"/>
    <col min="516" max="516" width="14" style="1" customWidth="1"/>
    <col min="517" max="517" width="17.7109375" style="1" customWidth="1"/>
    <col min="518" max="518" width="51.85546875" style="1" customWidth="1"/>
    <col min="519" max="519" width="14" style="1" customWidth="1"/>
    <col min="520" max="520" width="16.7109375" style="1" customWidth="1"/>
    <col min="521" max="521" width="17.7109375" style="1" customWidth="1"/>
    <col min="522" max="768" width="9.140625" style="1"/>
    <col min="769" max="769" width="5.85546875" style="1" customWidth="1"/>
    <col min="770" max="770" width="50.42578125" style="1" customWidth="1"/>
    <col min="771" max="771" width="12.7109375" style="1" customWidth="1"/>
    <col min="772" max="772" width="14" style="1" customWidth="1"/>
    <col min="773" max="773" width="17.7109375" style="1" customWidth="1"/>
    <col min="774" max="774" width="51.85546875" style="1" customWidth="1"/>
    <col min="775" max="775" width="14" style="1" customWidth="1"/>
    <col min="776" max="776" width="16.7109375" style="1" customWidth="1"/>
    <col min="777" max="777" width="17.7109375" style="1" customWidth="1"/>
    <col min="778" max="1024" width="9.140625" style="1"/>
    <col min="1025" max="1025" width="5.85546875" style="1" customWidth="1"/>
    <col min="1026" max="1026" width="50.42578125" style="1" customWidth="1"/>
    <col min="1027" max="1027" width="12.7109375" style="1" customWidth="1"/>
    <col min="1028" max="1028" width="14" style="1" customWidth="1"/>
    <col min="1029" max="1029" width="17.7109375" style="1" customWidth="1"/>
    <col min="1030" max="1030" width="51.85546875" style="1" customWidth="1"/>
    <col min="1031" max="1031" width="14" style="1" customWidth="1"/>
    <col min="1032" max="1032" width="16.7109375" style="1" customWidth="1"/>
    <col min="1033" max="1033" width="17.7109375" style="1" customWidth="1"/>
    <col min="1034" max="1280" width="9.140625" style="1"/>
    <col min="1281" max="1281" width="5.85546875" style="1" customWidth="1"/>
    <col min="1282" max="1282" width="50.42578125" style="1" customWidth="1"/>
    <col min="1283" max="1283" width="12.7109375" style="1" customWidth="1"/>
    <col min="1284" max="1284" width="14" style="1" customWidth="1"/>
    <col min="1285" max="1285" width="17.7109375" style="1" customWidth="1"/>
    <col min="1286" max="1286" width="51.85546875" style="1" customWidth="1"/>
    <col min="1287" max="1287" width="14" style="1" customWidth="1"/>
    <col min="1288" max="1288" width="16.7109375" style="1" customWidth="1"/>
    <col min="1289" max="1289" width="17.7109375" style="1" customWidth="1"/>
    <col min="1290" max="1536" width="9.140625" style="1"/>
    <col min="1537" max="1537" width="5.85546875" style="1" customWidth="1"/>
    <col min="1538" max="1538" width="50.42578125" style="1" customWidth="1"/>
    <col min="1539" max="1539" width="12.7109375" style="1" customWidth="1"/>
    <col min="1540" max="1540" width="14" style="1" customWidth="1"/>
    <col min="1541" max="1541" width="17.7109375" style="1" customWidth="1"/>
    <col min="1542" max="1542" width="51.85546875" style="1" customWidth="1"/>
    <col min="1543" max="1543" width="14" style="1" customWidth="1"/>
    <col min="1544" max="1544" width="16.7109375" style="1" customWidth="1"/>
    <col min="1545" max="1545" width="17.7109375" style="1" customWidth="1"/>
    <col min="1546" max="1792" width="9.140625" style="1"/>
    <col min="1793" max="1793" width="5.85546875" style="1" customWidth="1"/>
    <col min="1794" max="1794" width="50.42578125" style="1" customWidth="1"/>
    <col min="1795" max="1795" width="12.7109375" style="1" customWidth="1"/>
    <col min="1796" max="1796" width="14" style="1" customWidth="1"/>
    <col min="1797" max="1797" width="17.7109375" style="1" customWidth="1"/>
    <col min="1798" max="1798" width="51.85546875" style="1" customWidth="1"/>
    <col min="1799" max="1799" width="14" style="1" customWidth="1"/>
    <col min="1800" max="1800" width="16.7109375" style="1" customWidth="1"/>
    <col min="1801" max="1801" width="17.7109375" style="1" customWidth="1"/>
    <col min="1802" max="2048" width="9.140625" style="1"/>
    <col min="2049" max="2049" width="5.85546875" style="1" customWidth="1"/>
    <col min="2050" max="2050" width="50.42578125" style="1" customWidth="1"/>
    <col min="2051" max="2051" width="12.7109375" style="1" customWidth="1"/>
    <col min="2052" max="2052" width="14" style="1" customWidth="1"/>
    <col min="2053" max="2053" width="17.7109375" style="1" customWidth="1"/>
    <col min="2054" max="2054" width="51.85546875" style="1" customWidth="1"/>
    <col min="2055" max="2055" width="14" style="1" customWidth="1"/>
    <col min="2056" max="2056" width="16.7109375" style="1" customWidth="1"/>
    <col min="2057" max="2057" width="17.7109375" style="1" customWidth="1"/>
    <col min="2058" max="2304" width="9.140625" style="1"/>
    <col min="2305" max="2305" width="5.85546875" style="1" customWidth="1"/>
    <col min="2306" max="2306" width="50.42578125" style="1" customWidth="1"/>
    <col min="2307" max="2307" width="12.7109375" style="1" customWidth="1"/>
    <col min="2308" max="2308" width="14" style="1" customWidth="1"/>
    <col min="2309" max="2309" width="17.7109375" style="1" customWidth="1"/>
    <col min="2310" max="2310" width="51.85546875" style="1" customWidth="1"/>
    <col min="2311" max="2311" width="14" style="1" customWidth="1"/>
    <col min="2312" max="2312" width="16.7109375" style="1" customWidth="1"/>
    <col min="2313" max="2313" width="17.7109375" style="1" customWidth="1"/>
    <col min="2314" max="2560" width="9.140625" style="1"/>
    <col min="2561" max="2561" width="5.85546875" style="1" customWidth="1"/>
    <col min="2562" max="2562" width="50.42578125" style="1" customWidth="1"/>
    <col min="2563" max="2563" width="12.7109375" style="1" customWidth="1"/>
    <col min="2564" max="2564" width="14" style="1" customWidth="1"/>
    <col min="2565" max="2565" width="17.7109375" style="1" customWidth="1"/>
    <col min="2566" max="2566" width="51.85546875" style="1" customWidth="1"/>
    <col min="2567" max="2567" width="14" style="1" customWidth="1"/>
    <col min="2568" max="2568" width="16.7109375" style="1" customWidth="1"/>
    <col min="2569" max="2569" width="17.7109375" style="1" customWidth="1"/>
    <col min="2570" max="2816" width="9.140625" style="1"/>
    <col min="2817" max="2817" width="5.85546875" style="1" customWidth="1"/>
    <col min="2818" max="2818" width="50.42578125" style="1" customWidth="1"/>
    <col min="2819" max="2819" width="12.7109375" style="1" customWidth="1"/>
    <col min="2820" max="2820" width="14" style="1" customWidth="1"/>
    <col min="2821" max="2821" width="17.7109375" style="1" customWidth="1"/>
    <col min="2822" max="2822" width="51.85546875" style="1" customWidth="1"/>
    <col min="2823" max="2823" width="14" style="1" customWidth="1"/>
    <col min="2824" max="2824" width="16.7109375" style="1" customWidth="1"/>
    <col min="2825" max="2825" width="17.7109375" style="1" customWidth="1"/>
    <col min="2826" max="3072" width="9.140625" style="1"/>
    <col min="3073" max="3073" width="5.85546875" style="1" customWidth="1"/>
    <col min="3074" max="3074" width="50.42578125" style="1" customWidth="1"/>
    <col min="3075" max="3075" width="12.7109375" style="1" customWidth="1"/>
    <col min="3076" max="3076" width="14" style="1" customWidth="1"/>
    <col min="3077" max="3077" width="17.7109375" style="1" customWidth="1"/>
    <col min="3078" max="3078" width="51.85546875" style="1" customWidth="1"/>
    <col min="3079" max="3079" width="14" style="1" customWidth="1"/>
    <col min="3080" max="3080" width="16.7109375" style="1" customWidth="1"/>
    <col min="3081" max="3081" width="17.7109375" style="1" customWidth="1"/>
    <col min="3082" max="3328" width="9.140625" style="1"/>
    <col min="3329" max="3329" width="5.85546875" style="1" customWidth="1"/>
    <col min="3330" max="3330" width="50.42578125" style="1" customWidth="1"/>
    <col min="3331" max="3331" width="12.7109375" style="1" customWidth="1"/>
    <col min="3332" max="3332" width="14" style="1" customWidth="1"/>
    <col min="3333" max="3333" width="17.7109375" style="1" customWidth="1"/>
    <col min="3334" max="3334" width="51.85546875" style="1" customWidth="1"/>
    <col min="3335" max="3335" width="14" style="1" customWidth="1"/>
    <col min="3336" max="3336" width="16.7109375" style="1" customWidth="1"/>
    <col min="3337" max="3337" width="17.7109375" style="1" customWidth="1"/>
    <col min="3338" max="3584" width="9.140625" style="1"/>
    <col min="3585" max="3585" width="5.85546875" style="1" customWidth="1"/>
    <col min="3586" max="3586" width="50.42578125" style="1" customWidth="1"/>
    <col min="3587" max="3587" width="12.7109375" style="1" customWidth="1"/>
    <col min="3588" max="3588" width="14" style="1" customWidth="1"/>
    <col min="3589" max="3589" width="17.7109375" style="1" customWidth="1"/>
    <col min="3590" max="3590" width="51.85546875" style="1" customWidth="1"/>
    <col min="3591" max="3591" width="14" style="1" customWidth="1"/>
    <col min="3592" max="3592" width="16.7109375" style="1" customWidth="1"/>
    <col min="3593" max="3593" width="17.7109375" style="1" customWidth="1"/>
    <col min="3594" max="3840" width="9.140625" style="1"/>
    <col min="3841" max="3841" width="5.85546875" style="1" customWidth="1"/>
    <col min="3842" max="3842" width="50.42578125" style="1" customWidth="1"/>
    <col min="3843" max="3843" width="12.7109375" style="1" customWidth="1"/>
    <col min="3844" max="3844" width="14" style="1" customWidth="1"/>
    <col min="3845" max="3845" width="17.7109375" style="1" customWidth="1"/>
    <col min="3846" max="3846" width="51.85546875" style="1" customWidth="1"/>
    <col min="3847" max="3847" width="14" style="1" customWidth="1"/>
    <col min="3848" max="3848" width="16.7109375" style="1" customWidth="1"/>
    <col min="3849" max="3849" width="17.7109375" style="1" customWidth="1"/>
    <col min="3850" max="4096" width="9.140625" style="1"/>
    <col min="4097" max="4097" width="5.85546875" style="1" customWidth="1"/>
    <col min="4098" max="4098" width="50.42578125" style="1" customWidth="1"/>
    <col min="4099" max="4099" width="12.7109375" style="1" customWidth="1"/>
    <col min="4100" max="4100" width="14" style="1" customWidth="1"/>
    <col min="4101" max="4101" width="17.7109375" style="1" customWidth="1"/>
    <col min="4102" max="4102" width="51.85546875" style="1" customWidth="1"/>
    <col min="4103" max="4103" width="14" style="1" customWidth="1"/>
    <col min="4104" max="4104" width="16.7109375" style="1" customWidth="1"/>
    <col min="4105" max="4105" width="17.7109375" style="1" customWidth="1"/>
    <col min="4106" max="4352" width="9.140625" style="1"/>
    <col min="4353" max="4353" width="5.85546875" style="1" customWidth="1"/>
    <col min="4354" max="4354" width="50.42578125" style="1" customWidth="1"/>
    <col min="4355" max="4355" width="12.7109375" style="1" customWidth="1"/>
    <col min="4356" max="4356" width="14" style="1" customWidth="1"/>
    <col min="4357" max="4357" width="17.7109375" style="1" customWidth="1"/>
    <col min="4358" max="4358" width="51.85546875" style="1" customWidth="1"/>
    <col min="4359" max="4359" width="14" style="1" customWidth="1"/>
    <col min="4360" max="4360" width="16.7109375" style="1" customWidth="1"/>
    <col min="4361" max="4361" width="17.7109375" style="1" customWidth="1"/>
    <col min="4362" max="4608" width="9.140625" style="1"/>
    <col min="4609" max="4609" width="5.85546875" style="1" customWidth="1"/>
    <col min="4610" max="4610" width="50.42578125" style="1" customWidth="1"/>
    <col min="4611" max="4611" width="12.7109375" style="1" customWidth="1"/>
    <col min="4612" max="4612" width="14" style="1" customWidth="1"/>
    <col min="4613" max="4613" width="17.7109375" style="1" customWidth="1"/>
    <col min="4614" max="4614" width="51.85546875" style="1" customWidth="1"/>
    <col min="4615" max="4615" width="14" style="1" customWidth="1"/>
    <col min="4616" max="4616" width="16.7109375" style="1" customWidth="1"/>
    <col min="4617" max="4617" width="17.7109375" style="1" customWidth="1"/>
    <col min="4618" max="4864" width="9.140625" style="1"/>
    <col min="4865" max="4865" width="5.85546875" style="1" customWidth="1"/>
    <col min="4866" max="4866" width="50.42578125" style="1" customWidth="1"/>
    <col min="4867" max="4867" width="12.7109375" style="1" customWidth="1"/>
    <col min="4868" max="4868" width="14" style="1" customWidth="1"/>
    <col min="4869" max="4869" width="17.7109375" style="1" customWidth="1"/>
    <col min="4870" max="4870" width="51.85546875" style="1" customWidth="1"/>
    <col min="4871" max="4871" width="14" style="1" customWidth="1"/>
    <col min="4872" max="4872" width="16.7109375" style="1" customWidth="1"/>
    <col min="4873" max="4873" width="17.7109375" style="1" customWidth="1"/>
    <col min="4874" max="5120" width="9.140625" style="1"/>
    <col min="5121" max="5121" width="5.85546875" style="1" customWidth="1"/>
    <col min="5122" max="5122" width="50.42578125" style="1" customWidth="1"/>
    <col min="5123" max="5123" width="12.7109375" style="1" customWidth="1"/>
    <col min="5124" max="5124" width="14" style="1" customWidth="1"/>
    <col min="5125" max="5125" width="17.7109375" style="1" customWidth="1"/>
    <col min="5126" max="5126" width="51.85546875" style="1" customWidth="1"/>
    <col min="5127" max="5127" width="14" style="1" customWidth="1"/>
    <col min="5128" max="5128" width="16.7109375" style="1" customWidth="1"/>
    <col min="5129" max="5129" width="17.7109375" style="1" customWidth="1"/>
    <col min="5130" max="5376" width="9.140625" style="1"/>
    <col min="5377" max="5377" width="5.85546875" style="1" customWidth="1"/>
    <col min="5378" max="5378" width="50.42578125" style="1" customWidth="1"/>
    <col min="5379" max="5379" width="12.7109375" style="1" customWidth="1"/>
    <col min="5380" max="5380" width="14" style="1" customWidth="1"/>
    <col min="5381" max="5381" width="17.7109375" style="1" customWidth="1"/>
    <col min="5382" max="5382" width="51.85546875" style="1" customWidth="1"/>
    <col min="5383" max="5383" width="14" style="1" customWidth="1"/>
    <col min="5384" max="5384" width="16.7109375" style="1" customWidth="1"/>
    <col min="5385" max="5385" width="17.7109375" style="1" customWidth="1"/>
    <col min="5386" max="5632" width="9.140625" style="1"/>
    <col min="5633" max="5633" width="5.85546875" style="1" customWidth="1"/>
    <col min="5634" max="5634" width="50.42578125" style="1" customWidth="1"/>
    <col min="5635" max="5635" width="12.7109375" style="1" customWidth="1"/>
    <col min="5636" max="5636" width="14" style="1" customWidth="1"/>
    <col min="5637" max="5637" width="17.7109375" style="1" customWidth="1"/>
    <col min="5638" max="5638" width="51.85546875" style="1" customWidth="1"/>
    <col min="5639" max="5639" width="14" style="1" customWidth="1"/>
    <col min="5640" max="5640" width="16.7109375" style="1" customWidth="1"/>
    <col min="5641" max="5641" width="17.7109375" style="1" customWidth="1"/>
    <col min="5642" max="5888" width="9.140625" style="1"/>
    <col min="5889" max="5889" width="5.85546875" style="1" customWidth="1"/>
    <col min="5890" max="5890" width="50.42578125" style="1" customWidth="1"/>
    <col min="5891" max="5891" width="12.7109375" style="1" customWidth="1"/>
    <col min="5892" max="5892" width="14" style="1" customWidth="1"/>
    <col min="5893" max="5893" width="17.7109375" style="1" customWidth="1"/>
    <col min="5894" max="5894" width="51.85546875" style="1" customWidth="1"/>
    <col min="5895" max="5895" width="14" style="1" customWidth="1"/>
    <col min="5896" max="5896" width="16.7109375" style="1" customWidth="1"/>
    <col min="5897" max="5897" width="17.7109375" style="1" customWidth="1"/>
    <col min="5898" max="6144" width="9.140625" style="1"/>
    <col min="6145" max="6145" width="5.85546875" style="1" customWidth="1"/>
    <col min="6146" max="6146" width="50.42578125" style="1" customWidth="1"/>
    <col min="6147" max="6147" width="12.7109375" style="1" customWidth="1"/>
    <col min="6148" max="6148" width="14" style="1" customWidth="1"/>
    <col min="6149" max="6149" width="17.7109375" style="1" customWidth="1"/>
    <col min="6150" max="6150" width="51.85546875" style="1" customWidth="1"/>
    <col min="6151" max="6151" width="14" style="1" customWidth="1"/>
    <col min="6152" max="6152" width="16.7109375" style="1" customWidth="1"/>
    <col min="6153" max="6153" width="17.7109375" style="1" customWidth="1"/>
    <col min="6154" max="6400" width="9.140625" style="1"/>
    <col min="6401" max="6401" width="5.85546875" style="1" customWidth="1"/>
    <col min="6402" max="6402" width="50.42578125" style="1" customWidth="1"/>
    <col min="6403" max="6403" width="12.7109375" style="1" customWidth="1"/>
    <col min="6404" max="6404" width="14" style="1" customWidth="1"/>
    <col min="6405" max="6405" width="17.7109375" style="1" customWidth="1"/>
    <col min="6406" max="6406" width="51.85546875" style="1" customWidth="1"/>
    <col min="6407" max="6407" width="14" style="1" customWidth="1"/>
    <col min="6408" max="6408" width="16.7109375" style="1" customWidth="1"/>
    <col min="6409" max="6409" width="17.7109375" style="1" customWidth="1"/>
    <col min="6410" max="6656" width="9.140625" style="1"/>
    <col min="6657" max="6657" width="5.85546875" style="1" customWidth="1"/>
    <col min="6658" max="6658" width="50.42578125" style="1" customWidth="1"/>
    <col min="6659" max="6659" width="12.7109375" style="1" customWidth="1"/>
    <col min="6660" max="6660" width="14" style="1" customWidth="1"/>
    <col min="6661" max="6661" width="17.7109375" style="1" customWidth="1"/>
    <col min="6662" max="6662" width="51.85546875" style="1" customWidth="1"/>
    <col min="6663" max="6663" width="14" style="1" customWidth="1"/>
    <col min="6664" max="6664" width="16.7109375" style="1" customWidth="1"/>
    <col min="6665" max="6665" width="17.7109375" style="1" customWidth="1"/>
    <col min="6666" max="6912" width="9.140625" style="1"/>
    <col min="6913" max="6913" width="5.85546875" style="1" customWidth="1"/>
    <col min="6914" max="6914" width="50.42578125" style="1" customWidth="1"/>
    <col min="6915" max="6915" width="12.7109375" style="1" customWidth="1"/>
    <col min="6916" max="6916" width="14" style="1" customWidth="1"/>
    <col min="6917" max="6917" width="17.7109375" style="1" customWidth="1"/>
    <col min="6918" max="6918" width="51.85546875" style="1" customWidth="1"/>
    <col min="6919" max="6919" width="14" style="1" customWidth="1"/>
    <col min="6920" max="6920" width="16.7109375" style="1" customWidth="1"/>
    <col min="6921" max="6921" width="17.7109375" style="1" customWidth="1"/>
    <col min="6922" max="7168" width="9.140625" style="1"/>
    <col min="7169" max="7169" width="5.85546875" style="1" customWidth="1"/>
    <col min="7170" max="7170" width="50.42578125" style="1" customWidth="1"/>
    <col min="7171" max="7171" width="12.7109375" style="1" customWidth="1"/>
    <col min="7172" max="7172" width="14" style="1" customWidth="1"/>
    <col min="7173" max="7173" width="17.7109375" style="1" customWidth="1"/>
    <col min="7174" max="7174" width="51.85546875" style="1" customWidth="1"/>
    <col min="7175" max="7175" width="14" style="1" customWidth="1"/>
    <col min="7176" max="7176" width="16.7109375" style="1" customWidth="1"/>
    <col min="7177" max="7177" width="17.7109375" style="1" customWidth="1"/>
    <col min="7178" max="7424" width="9.140625" style="1"/>
    <col min="7425" max="7425" width="5.85546875" style="1" customWidth="1"/>
    <col min="7426" max="7426" width="50.42578125" style="1" customWidth="1"/>
    <col min="7427" max="7427" width="12.7109375" style="1" customWidth="1"/>
    <col min="7428" max="7428" width="14" style="1" customWidth="1"/>
    <col min="7429" max="7429" width="17.7109375" style="1" customWidth="1"/>
    <col min="7430" max="7430" width="51.85546875" style="1" customWidth="1"/>
    <col min="7431" max="7431" width="14" style="1" customWidth="1"/>
    <col min="7432" max="7432" width="16.7109375" style="1" customWidth="1"/>
    <col min="7433" max="7433" width="17.7109375" style="1" customWidth="1"/>
    <col min="7434" max="7680" width="9.140625" style="1"/>
    <col min="7681" max="7681" width="5.85546875" style="1" customWidth="1"/>
    <col min="7682" max="7682" width="50.42578125" style="1" customWidth="1"/>
    <col min="7683" max="7683" width="12.7109375" style="1" customWidth="1"/>
    <col min="7684" max="7684" width="14" style="1" customWidth="1"/>
    <col min="7685" max="7685" width="17.7109375" style="1" customWidth="1"/>
    <col min="7686" max="7686" width="51.85546875" style="1" customWidth="1"/>
    <col min="7687" max="7687" width="14" style="1" customWidth="1"/>
    <col min="7688" max="7688" width="16.7109375" style="1" customWidth="1"/>
    <col min="7689" max="7689" width="17.7109375" style="1" customWidth="1"/>
    <col min="7690" max="7936" width="9.140625" style="1"/>
    <col min="7937" max="7937" width="5.85546875" style="1" customWidth="1"/>
    <col min="7938" max="7938" width="50.42578125" style="1" customWidth="1"/>
    <col min="7939" max="7939" width="12.7109375" style="1" customWidth="1"/>
    <col min="7940" max="7940" width="14" style="1" customWidth="1"/>
    <col min="7941" max="7941" width="17.7109375" style="1" customWidth="1"/>
    <col min="7942" max="7942" width="51.85546875" style="1" customWidth="1"/>
    <col min="7943" max="7943" width="14" style="1" customWidth="1"/>
    <col min="7944" max="7944" width="16.7109375" style="1" customWidth="1"/>
    <col min="7945" max="7945" width="17.7109375" style="1" customWidth="1"/>
    <col min="7946" max="8192" width="9.140625" style="1"/>
    <col min="8193" max="8193" width="5.85546875" style="1" customWidth="1"/>
    <col min="8194" max="8194" width="50.42578125" style="1" customWidth="1"/>
    <col min="8195" max="8195" width="12.7109375" style="1" customWidth="1"/>
    <col min="8196" max="8196" width="14" style="1" customWidth="1"/>
    <col min="8197" max="8197" width="17.7109375" style="1" customWidth="1"/>
    <col min="8198" max="8198" width="51.85546875" style="1" customWidth="1"/>
    <col min="8199" max="8199" width="14" style="1" customWidth="1"/>
    <col min="8200" max="8200" width="16.7109375" style="1" customWidth="1"/>
    <col min="8201" max="8201" width="17.7109375" style="1" customWidth="1"/>
    <col min="8202" max="8448" width="9.140625" style="1"/>
    <col min="8449" max="8449" width="5.85546875" style="1" customWidth="1"/>
    <col min="8450" max="8450" width="50.42578125" style="1" customWidth="1"/>
    <col min="8451" max="8451" width="12.7109375" style="1" customWidth="1"/>
    <col min="8452" max="8452" width="14" style="1" customWidth="1"/>
    <col min="8453" max="8453" width="17.7109375" style="1" customWidth="1"/>
    <col min="8454" max="8454" width="51.85546875" style="1" customWidth="1"/>
    <col min="8455" max="8455" width="14" style="1" customWidth="1"/>
    <col min="8456" max="8456" width="16.7109375" style="1" customWidth="1"/>
    <col min="8457" max="8457" width="17.7109375" style="1" customWidth="1"/>
    <col min="8458" max="8704" width="9.140625" style="1"/>
    <col min="8705" max="8705" width="5.85546875" style="1" customWidth="1"/>
    <col min="8706" max="8706" width="50.42578125" style="1" customWidth="1"/>
    <col min="8707" max="8707" width="12.7109375" style="1" customWidth="1"/>
    <col min="8708" max="8708" width="14" style="1" customWidth="1"/>
    <col min="8709" max="8709" width="17.7109375" style="1" customWidth="1"/>
    <col min="8710" max="8710" width="51.85546875" style="1" customWidth="1"/>
    <col min="8711" max="8711" width="14" style="1" customWidth="1"/>
    <col min="8712" max="8712" width="16.7109375" style="1" customWidth="1"/>
    <col min="8713" max="8713" width="17.7109375" style="1" customWidth="1"/>
    <col min="8714" max="8960" width="9.140625" style="1"/>
    <col min="8961" max="8961" width="5.85546875" style="1" customWidth="1"/>
    <col min="8962" max="8962" width="50.42578125" style="1" customWidth="1"/>
    <col min="8963" max="8963" width="12.7109375" style="1" customWidth="1"/>
    <col min="8964" max="8964" width="14" style="1" customWidth="1"/>
    <col min="8965" max="8965" width="17.7109375" style="1" customWidth="1"/>
    <col min="8966" max="8966" width="51.85546875" style="1" customWidth="1"/>
    <col min="8967" max="8967" width="14" style="1" customWidth="1"/>
    <col min="8968" max="8968" width="16.7109375" style="1" customWidth="1"/>
    <col min="8969" max="8969" width="17.7109375" style="1" customWidth="1"/>
    <col min="8970" max="9216" width="9.140625" style="1"/>
    <col min="9217" max="9217" width="5.85546875" style="1" customWidth="1"/>
    <col min="9218" max="9218" width="50.42578125" style="1" customWidth="1"/>
    <col min="9219" max="9219" width="12.7109375" style="1" customWidth="1"/>
    <col min="9220" max="9220" width="14" style="1" customWidth="1"/>
    <col min="9221" max="9221" width="17.7109375" style="1" customWidth="1"/>
    <col min="9222" max="9222" width="51.85546875" style="1" customWidth="1"/>
    <col min="9223" max="9223" width="14" style="1" customWidth="1"/>
    <col min="9224" max="9224" width="16.7109375" style="1" customWidth="1"/>
    <col min="9225" max="9225" width="17.7109375" style="1" customWidth="1"/>
    <col min="9226" max="9472" width="9.140625" style="1"/>
    <col min="9473" max="9473" width="5.85546875" style="1" customWidth="1"/>
    <col min="9474" max="9474" width="50.42578125" style="1" customWidth="1"/>
    <col min="9475" max="9475" width="12.7109375" style="1" customWidth="1"/>
    <col min="9476" max="9476" width="14" style="1" customWidth="1"/>
    <col min="9477" max="9477" width="17.7109375" style="1" customWidth="1"/>
    <col min="9478" max="9478" width="51.85546875" style="1" customWidth="1"/>
    <col min="9479" max="9479" width="14" style="1" customWidth="1"/>
    <col min="9480" max="9480" width="16.7109375" style="1" customWidth="1"/>
    <col min="9481" max="9481" width="17.7109375" style="1" customWidth="1"/>
    <col min="9482" max="9728" width="9.140625" style="1"/>
    <col min="9729" max="9729" width="5.85546875" style="1" customWidth="1"/>
    <col min="9730" max="9730" width="50.42578125" style="1" customWidth="1"/>
    <col min="9731" max="9731" width="12.7109375" style="1" customWidth="1"/>
    <col min="9732" max="9732" width="14" style="1" customWidth="1"/>
    <col min="9733" max="9733" width="17.7109375" style="1" customWidth="1"/>
    <col min="9734" max="9734" width="51.85546875" style="1" customWidth="1"/>
    <col min="9735" max="9735" width="14" style="1" customWidth="1"/>
    <col min="9736" max="9736" width="16.7109375" style="1" customWidth="1"/>
    <col min="9737" max="9737" width="17.7109375" style="1" customWidth="1"/>
    <col min="9738" max="9984" width="9.140625" style="1"/>
    <col min="9985" max="9985" width="5.85546875" style="1" customWidth="1"/>
    <col min="9986" max="9986" width="50.42578125" style="1" customWidth="1"/>
    <col min="9987" max="9987" width="12.7109375" style="1" customWidth="1"/>
    <col min="9988" max="9988" width="14" style="1" customWidth="1"/>
    <col min="9989" max="9989" width="17.7109375" style="1" customWidth="1"/>
    <col min="9990" max="9990" width="51.85546875" style="1" customWidth="1"/>
    <col min="9991" max="9991" width="14" style="1" customWidth="1"/>
    <col min="9992" max="9992" width="16.7109375" style="1" customWidth="1"/>
    <col min="9993" max="9993" width="17.7109375" style="1" customWidth="1"/>
    <col min="9994" max="10240" width="9.140625" style="1"/>
    <col min="10241" max="10241" width="5.85546875" style="1" customWidth="1"/>
    <col min="10242" max="10242" width="50.42578125" style="1" customWidth="1"/>
    <col min="10243" max="10243" width="12.7109375" style="1" customWidth="1"/>
    <col min="10244" max="10244" width="14" style="1" customWidth="1"/>
    <col min="10245" max="10245" width="17.7109375" style="1" customWidth="1"/>
    <col min="10246" max="10246" width="51.85546875" style="1" customWidth="1"/>
    <col min="10247" max="10247" width="14" style="1" customWidth="1"/>
    <col min="10248" max="10248" width="16.7109375" style="1" customWidth="1"/>
    <col min="10249" max="10249" width="17.7109375" style="1" customWidth="1"/>
    <col min="10250" max="10496" width="9.140625" style="1"/>
    <col min="10497" max="10497" width="5.85546875" style="1" customWidth="1"/>
    <col min="10498" max="10498" width="50.42578125" style="1" customWidth="1"/>
    <col min="10499" max="10499" width="12.7109375" style="1" customWidth="1"/>
    <col min="10500" max="10500" width="14" style="1" customWidth="1"/>
    <col min="10501" max="10501" width="17.7109375" style="1" customWidth="1"/>
    <col min="10502" max="10502" width="51.85546875" style="1" customWidth="1"/>
    <col min="10503" max="10503" width="14" style="1" customWidth="1"/>
    <col min="10504" max="10504" width="16.7109375" style="1" customWidth="1"/>
    <col min="10505" max="10505" width="17.7109375" style="1" customWidth="1"/>
    <col min="10506" max="10752" width="9.140625" style="1"/>
    <col min="10753" max="10753" width="5.85546875" style="1" customWidth="1"/>
    <col min="10754" max="10754" width="50.42578125" style="1" customWidth="1"/>
    <col min="10755" max="10755" width="12.7109375" style="1" customWidth="1"/>
    <col min="10756" max="10756" width="14" style="1" customWidth="1"/>
    <col min="10757" max="10757" width="17.7109375" style="1" customWidth="1"/>
    <col min="10758" max="10758" width="51.85546875" style="1" customWidth="1"/>
    <col min="10759" max="10759" width="14" style="1" customWidth="1"/>
    <col min="10760" max="10760" width="16.7109375" style="1" customWidth="1"/>
    <col min="10761" max="10761" width="17.7109375" style="1" customWidth="1"/>
    <col min="10762" max="11008" width="9.140625" style="1"/>
    <col min="11009" max="11009" width="5.85546875" style="1" customWidth="1"/>
    <col min="11010" max="11010" width="50.42578125" style="1" customWidth="1"/>
    <col min="11011" max="11011" width="12.7109375" style="1" customWidth="1"/>
    <col min="11012" max="11012" width="14" style="1" customWidth="1"/>
    <col min="11013" max="11013" width="17.7109375" style="1" customWidth="1"/>
    <col min="11014" max="11014" width="51.85546875" style="1" customWidth="1"/>
    <col min="11015" max="11015" width="14" style="1" customWidth="1"/>
    <col min="11016" max="11016" width="16.7109375" style="1" customWidth="1"/>
    <col min="11017" max="11017" width="17.7109375" style="1" customWidth="1"/>
    <col min="11018" max="11264" width="9.140625" style="1"/>
    <col min="11265" max="11265" width="5.85546875" style="1" customWidth="1"/>
    <col min="11266" max="11266" width="50.42578125" style="1" customWidth="1"/>
    <col min="11267" max="11267" width="12.7109375" style="1" customWidth="1"/>
    <col min="11268" max="11268" width="14" style="1" customWidth="1"/>
    <col min="11269" max="11269" width="17.7109375" style="1" customWidth="1"/>
    <col min="11270" max="11270" width="51.85546875" style="1" customWidth="1"/>
    <col min="11271" max="11271" width="14" style="1" customWidth="1"/>
    <col min="11272" max="11272" width="16.7109375" style="1" customWidth="1"/>
    <col min="11273" max="11273" width="17.7109375" style="1" customWidth="1"/>
    <col min="11274" max="11520" width="9.140625" style="1"/>
    <col min="11521" max="11521" width="5.85546875" style="1" customWidth="1"/>
    <col min="11522" max="11522" width="50.42578125" style="1" customWidth="1"/>
    <col min="11523" max="11523" width="12.7109375" style="1" customWidth="1"/>
    <col min="11524" max="11524" width="14" style="1" customWidth="1"/>
    <col min="11525" max="11525" width="17.7109375" style="1" customWidth="1"/>
    <col min="11526" max="11526" width="51.85546875" style="1" customWidth="1"/>
    <col min="11527" max="11527" width="14" style="1" customWidth="1"/>
    <col min="11528" max="11528" width="16.7109375" style="1" customWidth="1"/>
    <col min="11529" max="11529" width="17.7109375" style="1" customWidth="1"/>
    <col min="11530" max="11776" width="9.140625" style="1"/>
    <col min="11777" max="11777" width="5.85546875" style="1" customWidth="1"/>
    <col min="11778" max="11778" width="50.42578125" style="1" customWidth="1"/>
    <col min="11779" max="11779" width="12.7109375" style="1" customWidth="1"/>
    <col min="11780" max="11780" width="14" style="1" customWidth="1"/>
    <col min="11781" max="11781" width="17.7109375" style="1" customWidth="1"/>
    <col min="11782" max="11782" width="51.85546875" style="1" customWidth="1"/>
    <col min="11783" max="11783" width="14" style="1" customWidth="1"/>
    <col min="11784" max="11784" width="16.7109375" style="1" customWidth="1"/>
    <col min="11785" max="11785" width="17.7109375" style="1" customWidth="1"/>
    <col min="11786" max="12032" width="9.140625" style="1"/>
    <col min="12033" max="12033" width="5.85546875" style="1" customWidth="1"/>
    <col min="12034" max="12034" width="50.42578125" style="1" customWidth="1"/>
    <col min="12035" max="12035" width="12.7109375" style="1" customWidth="1"/>
    <col min="12036" max="12036" width="14" style="1" customWidth="1"/>
    <col min="12037" max="12037" width="17.7109375" style="1" customWidth="1"/>
    <col min="12038" max="12038" width="51.85546875" style="1" customWidth="1"/>
    <col min="12039" max="12039" width="14" style="1" customWidth="1"/>
    <col min="12040" max="12040" width="16.7109375" style="1" customWidth="1"/>
    <col min="12041" max="12041" width="17.7109375" style="1" customWidth="1"/>
    <col min="12042" max="12288" width="9.140625" style="1"/>
    <col min="12289" max="12289" width="5.85546875" style="1" customWidth="1"/>
    <col min="12290" max="12290" width="50.42578125" style="1" customWidth="1"/>
    <col min="12291" max="12291" width="12.7109375" style="1" customWidth="1"/>
    <col min="12292" max="12292" width="14" style="1" customWidth="1"/>
    <col min="12293" max="12293" width="17.7109375" style="1" customWidth="1"/>
    <col min="12294" max="12294" width="51.85546875" style="1" customWidth="1"/>
    <col min="12295" max="12295" width="14" style="1" customWidth="1"/>
    <col min="12296" max="12296" width="16.7109375" style="1" customWidth="1"/>
    <col min="12297" max="12297" width="17.7109375" style="1" customWidth="1"/>
    <col min="12298" max="12544" width="9.140625" style="1"/>
    <col min="12545" max="12545" width="5.85546875" style="1" customWidth="1"/>
    <col min="12546" max="12546" width="50.42578125" style="1" customWidth="1"/>
    <col min="12547" max="12547" width="12.7109375" style="1" customWidth="1"/>
    <col min="12548" max="12548" width="14" style="1" customWidth="1"/>
    <col min="12549" max="12549" width="17.7109375" style="1" customWidth="1"/>
    <col min="12550" max="12550" width="51.85546875" style="1" customWidth="1"/>
    <col min="12551" max="12551" width="14" style="1" customWidth="1"/>
    <col min="12552" max="12552" width="16.7109375" style="1" customWidth="1"/>
    <col min="12553" max="12553" width="17.7109375" style="1" customWidth="1"/>
    <col min="12554" max="12800" width="9.140625" style="1"/>
    <col min="12801" max="12801" width="5.85546875" style="1" customWidth="1"/>
    <col min="12802" max="12802" width="50.42578125" style="1" customWidth="1"/>
    <col min="12803" max="12803" width="12.7109375" style="1" customWidth="1"/>
    <col min="12804" max="12804" width="14" style="1" customWidth="1"/>
    <col min="12805" max="12805" width="17.7109375" style="1" customWidth="1"/>
    <col min="12806" max="12806" width="51.85546875" style="1" customWidth="1"/>
    <col min="12807" max="12807" width="14" style="1" customWidth="1"/>
    <col min="12808" max="12808" width="16.7109375" style="1" customWidth="1"/>
    <col min="12809" max="12809" width="17.7109375" style="1" customWidth="1"/>
    <col min="12810" max="13056" width="9.140625" style="1"/>
    <col min="13057" max="13057" width="5.85546875" style="1" customWidth="1"/>
    <col min="13058" max="13058" width="50.42578125" style="1" customWidth="1"/>
    <col min="13059" max="13059" width="12.7109375" style="1" customWidth="1"/>
    <col min="13060" max="13060" width="14" style="1" customWidth="1"/>
    <col min="13061" max="13061" width="17.7109375" style="1" customWidth="1"/>
    <col min="13062" max="13062" width="51.85546875" style="1" customWidth="1"/>
    <col min="13063" max="13063" width="14" style="1" customWidth="1"/>
    <col min="13064" max="13064" width="16.7109375" style="1" customWidth="1"/>
    <col min="13065" max="13065" width="17.7109375" style="1" customWidth="1"/>
    <col min="13066" max="13312" width="9.140625" style="1"/>
    <col min="13313" max="13313" width="5.85546875" style="1" customWidth="1"/>
    <col min="13314" max="13314" width="50.42578125" style="1" customWidth="1"/>
    <col min="13315" max="13315" width="12.7109375" style="1" customWidth="1"/>
    <col min="13316" max="13316" width="14" style="1" customWidth="1"/>
    <col min="13317" max="13317" width="17.7109375" style="1" customWidth="1"/>
    <col min="13318" max="13318" width="51.85546875" style="1" customWidth="1"/>
    <col min="13319" max="13319" width="14" style="1" customWidth="1"/>
    <col min="13320" max="13320" width="16.7109375" style="1" customWidth="1"/>
    <col min="13321" max="13321" width="17.7109375" style="1" customWidth="1"/>
    <col min="13322" max="13568" width="9.140625" style="1"/>
    <col min="13569" max="13569" width="5.85546875" style="1" customWidth="1"/>
    <col min="13570" max="13570" width="50.42578125" style="1" customWidth="1"/>
    <col min="13571" max="13571" width="12.7109375" style="1" customWidth="1"/>
    <col min="13572" max="13572" width="14" style="1" customWidth="1"/>
    <col min="13573" max="13573" width="17.7109375" style="1" customWidth="1"/>
    <col min="13574" max="13574" width="51.85546875" style="1" customWidth="1"/>
    <col min="13575" max="13575" width="14" style="1" customWidth="1"/>
    <col min="13576" max="13576" width="16.7109375" style="1" customWidth="1"/>
    <col min="13577" max="13577" width="17.7109375" style="1" customWidth="1"/>
    <col min="13578" max="13824" width="9.140625" style="1"/>
    <col min="13825" max="13825" width="5.85546875" style="1" customWidth="1"/>
    <col min="13826" max="13826" width="50.42578125" style="1" customWidth="1"/>
    <col min="13827" max="13827" width="12.7109375" style="1" customWidth="1"/>
    <col min="13828" max="13828" width="14" style="1" customWidth="1"/>
    <col min="13829" max="13829" width="17.7109375" style="1" customWidth="1"/>
    <col min="13830" max="13830" width="51.85546875" style="1" customWidth="1"/>
    <col min="13831" max="13831" width="14" style="1" customWidth="1"/>
    <col min="13832" max="13832" width="16.7109375" style="1" customWidth="1"/>
    <col min="13833" max="13833" width="17.7109375" style="1" customWidth="1"/>
    <col min="13834" max="14080" width="9.140625" style="1"/>
    <col min="14081" max="14081" width="5.85546875" style="1" customWidth="1"/>
    <col min="14082" max="14082" width="50.42578125" style="1" customWidth="1"/>
    <col min="14083" max="14083" width="12.7109375" style="1" customWidth="1"/>
    <col min="14084" max="14084" width="14" style="1" customWidth="1"/>
    <col min="14085" max="14085" width="17.7109375" style="1" customWidth="1"/>
    <col min="14086" max="14086" width="51.85546875" style="1" customWidth="1"/>
    <col min="14087" max="14087" width="14" style="1" customWidth="1"/>
    <col min="14088" max="14088" width="16.7109375" style="1" customWidth="1"/>
    <col min="14089" max="14089" width="17.7109375" style="1" customWidth="1"/>
    <col min="14090" max="14336" width="9.140625" style="1"/>
    <col min="14337" max="14337" width="5.85546875" style="1" customWidth="1"/>
    <col min="14338" max="14338" width="50.42578125" style="1" customWidth="1"/>
    <col min="14339" max="14339" width="12.7109375" style="1" customWidth="1"/>
    <col min="14340" max="14340" width="14" style="1" customWidth="1"/>
    <col min="14341" max="14341" width="17.7109375" style="1" customWidth="1"/>
    <col min="14342" max="14342" width="51.85546875" style="1" customWidth="1"/>
    <col min="14343" max="14343" width="14" style="1" customWidth="1"/>
    <col min="14344" max="14344" width="16.7109375" style="1" customWidth="1"/>
    <col min="14345" max="14345" width="17.7109375" style="1" customWidth="1"/>
    <col min="14346" max="14592" width="9.140625" style="1"/>
    <col min="14593" max="14593" width="5.85546875" style="1" customWidth="1"/>
    <col min="14594" max="14594" width="50.42578125" style="1" customWidth="1"/>
    <col min="14595" max="14595" width="12.7109375" style="1" customWidth="1"/>
    <col min="14596" max="14596" width="14" style="1" customWidth="1"/>
    <col min="14597" max="14597" width="17.7109375" style="1" customWidth="1"/>
    <col min="14598" max="14598" width="51.85546875" style="1" customWidth="1"/>
    <col min="14599" max="14599" width="14" style="1" customWidth="1"/>
    <col min="14600" max="14600" width="16.7109375" style="1" customWidth="1"/>
    <col min="14601" max="14601" width="17.7109375" style="1" customWidth="1"/>
    <col min="14602" max="14848" width="9.140625" style="1"/>
    <col min="14849" max="14849" width="5.85546875" style="1" customWidth="1"/>
    <col min="14850" max="14850" width="50.42578125" style="1" customWidth="1"/>
    <col min="14851" max="14851" width="12.7109375" style="1" customWidth="1"/>
    <col min="14852" max="14852" width="14" style="1" customWidth="1"/>
    <col min="14853" max="14853" width="17.7109375" style="1" customWidth="1"/>
    <col min="14854" max="14854" width="51.85546875" style="1" customWidth="1"/>
    <col min="14855" max="14855" width="14" style="1" customWidth="1"/>
    <col min="14856" max="14856" width="16.7109375" style="1" customWidth="1"/>
    <col min="14857" max="14857" width="17.7109375" style="1" customWidth="1"/>
    <col min="14858" max="15104" width="9.140625" style="1"/>
    <col min="15105" max="15105" width="5.85546875" style="1" customWidth="1"/>
    <col min="15106" max="15106" width="50.42578125" style="1" customWidth="1"/>
    <col min="15107" max="15107" width="12.7109375" style="1" customWidth="1"/>
    <col min="15108" max="15108" width="14" style="1" customWidth="1"/>
    <col min="15109" max="15109" width="17.7109375" style="1" customWidth="1"/>
    <col min="15110" max="15110" width="51.85546875" style="1" customWidth="1"/>
    <col min="15111" max="15111" width="14" style="1" customWidth="1"/>
    <col min="15112" max="15112" width="16.7109375" style="1" customWidth="1"/>
    <col min="15113" max="15113" width="17.7109375" style="1" customWidth="1"/>
    <col min="15114" max="15360" width="9.140625" style="1"/>
    <col min="15361" max="15361" width="5.85546875" style="1" customWidth="1"/>
    <col min="15362" max="15362" width="50.42578125" style="1" customWidth="1"/>
    <col min="15363" max="15363" width="12.7109375" style="1" customWidth="1"/>
    <col min="15364" max="15364" width="14" style="1" customWidth="1"/>
    <col min="15365" max="15365" width="17.7109375" style="1" customWidth="1"/>
    <col min="15366" max="15366" width="51.85546875" style="1" customWidth="1"/>
    <col min="15367" max="15367" width="14" style="1" customWidth="1"/>
    <col min="15368" max="15368" width="16.7109375" style="1" customWidth="1"/>
    <col min="15369" max="15369" width="17.7109375" style="1" customWidth="1"/>
    <col min="15370" max="15616" width="9.140625" style="1"/>
    <col min="15617" max="15617" width="5.85546875" style="1" customWidth="1"/>
    <col min="15618" max="15618" width="50.42578125" style="1" customWidth="1"/>
    <col min="15619" max="15619" width="12.7109375" style="1" customWidth="1"/>
    <col min="15620" max="15620" width="14" style="1" customWidth="1"/>
    <col min="15621" max="15621" width="17.7109375" style="1" customWidth="1"/>
    <col min="15622" max="15622" width="51.85546875" style="1" customWidth="1"/>
    <col min="15623" max="15623" width="14" style="1" customWidth="1"/>
    <col min="15624" max="15624" width="16.7109375" style="1" customWidth="1"/>
    <col min="15625" max="15625" width="17.7109375" style="1" customWidth="1"/>
    <col min="15626" max="15872" width="9.140625" style="1"/>
    <col min="15873" max="15873" width="5.85546875" style="1" customWidth="1"/>
    <col min="15874" max="15874" width="50.42578125" style="1" customWidth="1"/>
    <col min="15875" max="15875" width="12.7109375" style="1" customWidth="1"/>
    <col min="15876" max="15876" width="14" style="1" customWidth="1"/>
    <col min="15877" max="15877" width="17.7109375" style="1" customWidth="1"/>
    <col min="15878" max="15878" width="51.85546875" style="1" customWidth="1"/>
    <col min="15879" max="15879" width="14" style="1" customWidth="1"/>
    <col min="15880" max="15880" width="16.7109375" style="1" customWidth="1"/>
    <col min="15881" max="15881" width="17.7109375" style="1" customWidth="1"/>
    <col min="15882" max="16128" width="9.140625" style="1"/>
    <col min="16129" max="16129" width="5.85546875" style="1" customWidth="1"/>
    <col min="16130" max="16130" width="50.42578125" style="1" customWidth="1"/>
    <col min="16131" max="16131" width="12.7109375" style="1" customWidth="1"/>
    <col min="16132" max="16132" width="14" style="1" customWidth="1"/>
    <col min="16133" max="16133" width="17.7109375" style="1" customWidth="1"/>
    <col min="16134" max="16134" width="51.85546875" style="1" customWidth="1"/>
    <col min="16135" max="16135" width="14" style="1" customWidth="1"/>
    <col min="16136" max="16136" width="16.7109375" style="1" customWidth="1"/>
    <col min="16137" max="16137" width="17.7109375" style="1" customWidth="1"/>
    <col min="16138" max="16384" width="9.140625" style="1"/>
  </cols>
  <sheetData>
    <row r="1" spans="1:9" x14ac:dyDescent="0.25">
      <c r="I1" s="143" t="s">
        <v>333</v>
      </c>
    </row>
    <row r="2" spans="1:9" ht="31.5" x14ac:dyDescent="0.25">
      <c r="B2" s="8" t="s">
        <v>69</v>
      </c>
      <c r="C2" s="9"/>
      <c r="D2" s="9"/>
      <c r="E2" s="9"/>
      <c r="F2" s="9"/>
      <c r="G2" s="9"/>
    </row>
    <row r="3" spans="1:9" ht="24" customHeight="1" thickBot="1" x14ac:dyDescent="0.3">
      <c r="A3" s="145" t="s">
        <v>637</v>
      </c>
      <c r="B3" s="145"/>
      <c r="I3" s="2" t="s">
        <v>2</v>
      </c>
    </row>
    <row r="4" spans="1:9" ht="15.75" thickBot="1" x14ac:dyDescent="0.3">
      <c r="A4" s="146" t="s">
        <v>3</v>
      </c>
      <c r="B4" s="10" t="s">
        <v>4</v>
      </c>
      <c r="C4" s="11"/>
      <c r="D4" s="12"/>
      <c r="E4" s="12"/>
      <c r="F4" s="148" t="s">
        <v>5</v>
      </c>
      <c r="G4" s="149"/>
      <c r="H4" s="3"/>
      <c r="I4" s="4"/>
    </row>
    <row r="5" spans="1:9" s="5" customFormat="1" ht="43.5" thickBot="1" x14ac:dyDescent="0.3">
      <c r="A5" s="147"/>
      <c r="B5" s="13" t="s">
        <v>6</v>
      </c>
      <c r="C5" s="14" t="s">
        <v>7</v>
      </c>
      <c r="D5" s="14" t="s">
        <v>8</v>
      </c>
      <c r="E5" s="15" t="s">
        <v>334</v>
      </c>
      <c r="F5" s="13" t="s">
        <v>6</v>
      </c>
      <c r="G5" s="14" t="s">
        <v>7</v>
      </c>
      <c r="H5" s="14" t="s">
        <v>8</v>
      </c>
      <c r="I5" s="16" t="s">
        <v>334</v>
      </c>
    </row>
    <row r="6" spans="1:9" s="5" customFormat="1" thickBot="1" x14ac:dyDescent="0.3">
      <c r="A6" s="17">
        <v>1</v>
      </c>
      <c r="B6" s="13">
        <v>2</v>
      </c>
      <c r="C6" s="14">
        <v>3</v>
      </c>
      <c r="D6" s="14">
        <v>4</v>
      </c>
      <c r="E6" s="15">
        <v>5</v>
      </c>
      <c r="F6" s="13">
        <v>6</v>
      </c>
      <c r="G6" s="14">
        <v>7</v>
      </c>
      <c r="H6" s="14">
        <v>8</v>
      </c>
      <c r="I6" s="15">
        <v>9</v>
      </c>
    </row>
    <row r="7" spans="1:9" ht="30" x14ac:dyDescent="0.25">
      <c r="A7" s="18" t="s">
        <v>20</v>
      </c>
      <c r="B7" s="19" t="s">
        <v>70</v>
      </c>
      <c r="C7" s="20"/>
      <c r="D7" s="20"/>
      <c r="E7" s="219"/>
      <c r="F7" s="19" t="s">
        <v>71</v>
      </c>
      <c r="G7" s="20"/>
      <c r="H7" s="221"/>
      <c r="I7" s="22"/>
    </row>
    <row r="8" spans="1:9" x14ac:dyDescent="0.25">
      <c r="A8" s="23" t="s">
        <v>23</v>
      </c>
      <c r="B8" s="24" t="s">
        <v>72</v>
      </c>
      <c r="C8" s="25"/>
      <c r="D8" s="25"/>
      <c r="E8" s="26"/>
      <c r="F8" s="24" t="s">
        <v>73</v>
      </c>
      <c r="G8" s="25"/>
      <c r="H8" s="222"/>
      <c r="I8" s="27"/>
    </row>
    <row r="9" spans="1:9" x14ac:dyDescent="0.25">
      <c r="A9" s="23" t="s">
        <v>9</v>
      </c>
      <c r="B9" s="24" t="s">
        <v>74</v>
      </c>
      <c r="C9" s="25"/>
      <c r="D9" s="25"/>
      <c r="E9" s="26"/>
      <c r="F9" s="24" t="s">
        <v>75</v>
      </c>
      <c r="G9" s="25"/>
      <c r="H9" s="222"/>
      <c r="I9" s="27"/>
    </row>
    <row r="10" spans="1:9" x14ac:dyDescent="0.25">
      <c r="A10" s="23" t="s">
        <v>10</v>
      </c>
      <c r="B10" s="24" t="s">
        <v>76</v>
      </c>
      <c r="C10" s="25">
        <v>264000</v>
      </c>
      <c r="D10" s="25">
        <v>264000</v>
      </c>
      <c r="E10" s="26">
        <v>264000</v>
      </c>
      <c r="F10" s="24" t="s">
        <v>77</v>
      </c>
      <c r="G10" s="25"/>
      <c r="H10" s="222"/>
      <c r="I10" s="27"/>
    </row>
    <row r="11" spans="1:9" x14ac:dyDescent="0.25">
      <c r="A11" s="23" t="s">
        <v>11</v>
      </c>
      <c r="B11" s="24" t="s">
        <v>78</v>
      </c>
      <c r="C11" s="25"/>
      <c r="D11" s="25"/>
      <c r="E11" s="26"/>
      <c r="F11" s="24" t="s">
        <v>79</v>
      </c>
      <c r="G11" s="25"/>
      <c r="H11" s="222"/>
      <c r="I11" s="27"/>
    </row>
    <row r="12" spans="1:9" x14ac:dyDescent="0.25">
      <c r="A12" s="23" t="s">
        <v>12</v>
      </c>
      <c r="B12" s="24" t="s">
        <v>80</v>
      </c>
      <c r="C12" s="25"/>
      <c r="D12" s="25"/>
      <c r="E12" s="26"/>
      <c r="F12" s="28" t="s">
        <v>81</v>
      </c>
      <c r="G12" s="25">
        <v>264000</v>
      </c>
      <c r="H12" s="222">
        <v>264000</v>
      </c>
      <c r="I12" s="27">
        <v>264000</v>
      </c>
    </row>
    <row r="13" spans="1:9" ht="15.75" thickBot="1" x14ac:dyDescent="0.3">
      <c r="A13" s="23" t="s">
        <v>13</v>
      </c>
      <c r="B13" s="28"/>
      <c r="C13" s="25"/>
      <c r="D13" s="25"/>
      <c r="E13" s="29"/>
      <c r="F13" s="28" t="s">
        <v>33</v>
      </c>
      <c r="G13" s="25"/>
      <c r="H13" s="223"/>
      <c r="I13" s="30"/>
    </row>
    <row r="14" spans="1:9" ht="29.25" thickBot="1" x14ac:dyDescent="0.3">
      <c r="A14" s="17" t="s">
        <v>14</v>
      </c>
      <c r="B14" s="31" t="s">
        <v>82</v>
      </c>
      <c r="C14" s="32">
        <f>SUM(C7,C9,C10)</f>
        <v>264000</v>
      </c>
      <c r="D14" s="32">
        <f>SUM(D7,D9,D10)</f>
        <v>264000</v>
      </c>
      <c r="E14" s="33">
        <f>SUM(E7,E9,E10)</f>
        <v>264000</v>
      </c>
      <c r="F14" s="31" t="s">
        <v>83</v>
      </c>
      <c r="G14" s="32">
        <f>SUM(G7,G9,G11,G12)</f>
        <v>264000</v>
      </c>
      <c r="H14" s="224">
        <f>SUM(H7,H9,H11,H12,H13)</f>
        <v>264000</v>
      </c>
      <c r="I14" s="34">
        <f>SUM(I7,I9,I11,I12,I13)</f>
        <v>264000</v>
      </c>
    </row>
    <row r="15" spans="1:9" x14ac:dyDescent="0.25">
      <c r="A15" s="18" t="s">
        <v>15</v>
      </c>
      <c r="B15" s="35" t="s">
        <v>84</v>
      </c>
      <c r="C15" s="36"/>
      <c r="D15" s="36"/>
      <c r="E15" s="38"/>
      <c r="F15" s="24" t="s">
        <v>38</v>
      </c>
      <c r="G15" s="20"/>
      <c r="H15" s="221"/>
      <c r="I15" s="22"/>
    </row>
    <row r="16" spans="1:9" x14ac:dyDescent="0.25">
      <c r="A16" s="18" t="s">
        <v>16</v>
      </c>
      <c r="B16" s="39" t="s">
        <v>85</v>
      </c>
      <c r="C16" s="25"/>
      <c r="D16" s="25"/>
      <c r="E16" s="26"/>
      <c r="F16" s="24" t="s">
        <v>86</v>
      </c>
      <c r="G16" s="25"/>
      <c r="H16" s="222"/>
      <c r="I16" s="27"/>
    </row>
    <row r="17" spans="1:9" x14ac:dyDescent="0.25">
      <c r="A17" s="18" t="s">
        <v>17</v>
      </c>
      <c r="B17" s="39" t="s">
        <v>87</v>
      </c>
      <c r="C17" s="25"/>
      <c r="D17" s="25"/>
      <c r="E17" s="26"/>
      <c r="F17" s="24" t="s">
        <v>42</v>
      </c>
      <c r="G17" s="25"/>
      <c r="H17" s="222"/>
      <c r="I17" s="27"/>
    </row>
    <row r="18" spans="1:9" x14ac:dyDescent="0.25">
      <c r="A18" s="18" t="s">
        <v>18</v>
      </c>
      <c r="B18" s="39" t="s">
        <v>88</v>
      </c>
      <c r="C18" s="25"/>
      <c r="D18" s="25"/>
      <c r="E18" s="26"/>
      <c r="F18" s="24" t="s">
        <v>44</v>
      </c>
      <c r="G18" s="25"/>
      <c r="H18" s="222"/>
      <c r="I18" s="27"/>
    </row>
    <row r="19" spans="1:9" x14ac:dyDescent="0.25">
      <c r="A19" s="18" t="s">
        <v>19</v>
      </c>
      <c r="B19" s="39" t="s">
        <v>89</v>
      </c>
      <c r="C19" s="25"/>
      <c r="D19" s="40"/>
      <c r="E19" s="41"/>
      <c r="F19" s="42" t="s">
        <v>46</v>
      </c>
      <c r="G19" s="25"/>
      <c r="H19" s="222"/>
      <c r="I19" s="27"/>
    </row>
    <row r="20" spans="1:9" x14ac:dyDescent="0.25">
      <c r="A20" s="18" t="s">
        <v>47</v>
      </c>
      <c r="B20" s="39" t="s">
        <v>90</v>
      </c>
      <c r="C20" s="25"/>
      <c r="D20" s="25"/>
      <c r="E20" s="26"/>
      <c r="F20" s="24" t="s">
        <v>91</v>
      </c>
      <c r="G20" s="25"/>
      <c r="H20" s="222"/>
      <c r="I20" s="27"/>
    </row>
    <row r="21" spans="1:9" ht="30" x14ac:dyDescent="0.25">
      <c r="A21" s="18" t="s">
        <v>50</v>
      </c>
      <c r="B21" s="43" t="s">
        <v>92</v>
      </c>
      <c r="C21" s="44"/>
      <c r="D21" s="36"/>
      <c r="E21" s="37"/>
      <c r="F21" s="19" t="s">
        <v>93</v>
      </c>
      <c r="G21" s="25"/>
      <c r="H21" s="222"/>
      <c r="I21" s="27"/>
    </row>
    <row r="22" spans="1:9" x14ac:dyDescent="0.25">
      <c r="A22" s="18" t="s">
        <v>53</v>
      </c>
      <c r="B22" s="39" t="s">
        <v>94</v>
      </c>
      <c r="C22" s="25"/>
      <c r="D22" s="20"/>
      <c r="E22" s="21"/>
      <c r="F22" s="19" t="s">
        <v>95</v>
      </c>
      <c r="G22" s="25"/>
      <c r="H22" s="222"/>
      <c r="I22" s="27"/>
    </row>
    <row r="23" spans="1:9" x14ac:dyDescent="0.25">
      <c r="A23" s="18" t="s">
        <v>56</v>
      </c>
      <c r="B23" s="39" t="s">
        <v>96</v>
      </c>
      <c r="C23" s="25"/>
      <c r="D23" s="20"/>
      <c r="E23" s="21"/>
      <c r="F23" s="45"/>
      <c r="G23" s="25"/>
      <c r="H23" s="222"/>
      <c r="I23" s="27"/>
    </row>
    <row r="24" spans="1:9" x14ac:dyDescent="0.25">
      <c r="A24" s="18" t="s">
        <v>59</v>
      </c>
      <c r="B24" s="39" t="s">
        <v>97</v>
      </c>
      <c r="C24" s="25"/>
      <c r="D24" s="20"/>
      <c r="E24" s="21"/>
      <c r="F24" s="45"/>
      <c r="G24" s="25"/>
      <c r="H24" s="222"/>
      <c r="I24" s="27"/>
    </row>
    <row r="25" spans="1:9" ht="15.95" customHeight="1" x14ac:dyDescent="0.25">
      <c r="A25" s="18" t="s">
        <v>62</v>
      </c>
      <c r="B25" s="46" t="s">
        <v>98</v>
      </c>
      <c r="C25" s="25"/>
      <c r="D25" s="25"/>
      <c r="E25" s="26"/>
      <c r="F25" s="28"/>
      <c r="G25" s="25"/>
      <c r="H25" s="222"/>
      <c r="I25" s="27"/>
    </row>
    <row r="26" spans="1:9" ht="15.75" thickBot="1" x14ac:dyDescent="0.3">
      <c r="A26" s="18" t="s">
        <v>65</v>
      </c>
      <c r="B26" s="47" t="s">
        <v>99</v>
      </c>
      <c r="C26" s="25"/>
      <c r="D26" s="20"/>
      <c r="E26" s="48"/>
      <c r="F26" s="45"/>
      <c r="G26" s="25"/>
      <c r="H26" s="223"/>
      <c r="I26" s="30"/>
    </row>
    <row r="27" spans="1:9" ht="29.25" thickBot="1" x14ac:dyDescent="0.3">
      <c r="A27" s="17" t="s">
        <v>100</v>
      </c>
      <c r="B27" s="31" t="s">
        <v>101</v>
      </c>
      <c r="C27" s="32">
        <f>SUM(C15)</f>
        <v>0</v>
      </c>
      <c r="D27" s="32">
        <f>SUM(D15)</f>
        <v>0</v>
      </c>
      <c r="E27" s="33">
        <f>SUM(E15)</f>
        <v>0</v>
      </c>
      <c r="F27" s="31" t="s">
        <v>102</v>
      </c>
      <c r="G27" s="32"/>
      <c r="H27" s="224"/>
      <c r="I27" s="34"/>
    </row>
    <row r="28" spans="1:9" ht="15.75" thickBot="1" x14ac:dyDescent="0.3">
      <c r="A28" s="17" t="s">
        <v>103</v>
      </c>
      <c r="B28" s="31" t="s">
        <v>104</v>
      </c>
      <c r="C28" s="32">
        <f>SUM(C14,C27)</f>
        <v>264000</v>
      </c>
      <c r="D28" s="32">
        <f>SUM(D14,D27)</f>
        <v>264000</v>
      </c>
      <c r="E28" s="33">
        <f>SUM(E14,E27)</f>
        <v>264000</v>
      </c>
      <c r="F28" s="31" t="s">
        <v>105</v>
      </c>
      <c r="G28" s="32">
        <f>SUM(G14,G27)</f>
        <v>264000</v>
      </c>
      <c r="H28" s="224">
        <f>SUM(H14,H27)</f>
        <v>264000</v>
      </c>
      <c r="I28" s="34">
        <f>SUM(I14,I27)</f>
        <v>264000</v>
      </c>
    </row>
    <row r="29" spans="1:9" ht="15.75" thickBot="1" x14ac:dyDescent="0.3">
      <c r="A29" s="17" t="s">
        <v>106</v>
      </c>
      <c r="B29" s="31" t="s">
        <v>63</v>
      </c>
      <c r="C29" s="32"/>
      <c r="D29" s="32"/>
      <c r="E29" s="33"/>
      <c r="F29" s="31" t="s">
        <v>64</v>
      </c>
      <c r="G29" s="32"/>
      <c r="H29" s="224"/>
      <c r="I29" s="34"/>
    </row>
    <row r="30" spans="1:9" ht="15.75" thickBot="1" x14ac:dyDescent="0.3">
      <c r="A30" s="17" t="s">
        <v>107</v>
      </c>
      <c r="B30" s="31" t="s">
        <v>66</v>
      </c>
      <c r="C30" s="32"/>
      <c r="D30" s="32"/>
      <c r="E30" s="33"/>
      <c r="F30" s="31" t="s">
        <v>67</v>
      </c>
      <c r="G30" s="32"/>
      <c r="H30" s="224"/>
      <c r="I30" s="34"/>
    </row>
  </sheetData>
  <mergeCells count="3">
    <mergeCell ref="A3:B3"/>
    <mergeCell ref="A4:A5"/>
    <mergeCell ref="F4:G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8</vt:i4>
      </vt:variant>
    </vt:vector>
  </HeadingPairs>
  <TitlesOfParts>
    <vt:vector size="23" baseType="lpstr">
      <vt:lpstr>1.sz.mell. Működési mérleg</vt:lpstr>
      <vt:lpstr>2.sz.mell Felhalm. mérleg</vt:lpstr>
      <vt:lpstr>3.sz.mell. Összevont mérleg</vt:lpstr>
      <vt:lpstr>4.sz.mell. Vagyonmérleg</vt:lpstr>
      <vt:lpstr>5.sz.mell. Pénzeszközök</vt:lpstr>
      <vt:lpstr>6.sz.mell. Maradvány kimutatás</vt:lpstr>
      <vt:lpstr>7.sz.mell. Eredménykimutatás</vt:lpstr>
      <vt:lpstr>8.sz.mell. KÖH Műk.bev.kiad.</vt:lpstr>
      <vt:lpstr>9.sz.mell. KÖH Felhalm.bev.kiad</vt:lpstr>
      <vt:lpstr>10.sz.mell. KÖH Összevont.mérl </vt:lpstr>
      <vt:lpstr>11.sz.mell. KÖH Vagyonmérleg</vt:lpstr>
      <vt:lpstr>12.sz.mell. KÖH Pénzeszközök</vt:lpstr>
      <vt:lpstr>13.sz.mell. KÖH Maradványkimut.</vt:lpstr>
      <vt:lpstr>14.sz.mell. KÖH Eredménykimut.</vt:lpstr>
      <vt:lpstr>15.sz.mell.EU Pályázatok</vt:lpstr>
      <vt:lpstr>'1.sz.mell. Működési mérleg'!Nyomtatási_terület</vt:lpstr>
      <vt:lpstr>'10.sz.mell. KÖH Összevont.mérl '!Nyomtatási_terület</vt:lpstr>
      <vt:lpstr>'3.sz.mell. Összevont mérleg'!Nyomtatási_terület</vt:lpstr>
      <vt:lpstr>'5.sz.mell. Pénzeszközök'!Nyomtatási_terület</vt:lpstr>
      <vt:lpstr>'6.sz.mell. Maradvány kimutatás'!Nyomtatási_terület</vt:lpstr>
      <vt:lpstr>'7.sz.mell. Eredménykimutatás'!Nyomtatási_terület</vt:lpstr>
      <vt:lpstr>'8.sz.mell. KÖH Műk.bev.kiad.'!Nyomtatási_terület</vt:lpstr>
      <vt:lpstr>'9.sz.mell. KÖH Felhalm.bev.kiad'!Nyomtatási_terület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2019-05-29T15:22:37Z</cp:lastPrinted>
  <dcterms:created xsi:type="dcterms:W3CDTF">2019-05-29T13:45:34Z</dcterms:created>
  <dcterms:modified xsi:type="dcterms:W3CDTF">2019-05-29T15:22:40Z</dcterms:modified>
</cp:coreProperties>
</file>