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Önkormányzat\Aka\Jegyzőkönyvek\2018\2018.05.29\"/>
    </mc:Choice>
  </mc:AlternateContent>
  <xr:revisionPtr revIDLastSave="0" documentId="8_{28FAACF8-7CF0-4A54-AB70-47A26D62BA58}" xr6:coauthVersionLast="36" xr6:coauthVersionMax="36" xr10:uidLastSave="{00000000-0000-0000-0000-000000000000}"/>
  <bookViews>
    <workbookView xWindow="0" yWindow="0" windowWidth="20730" windowHeight="8145" tabRatio="727" activeTab="8" xr2:uid="{00000000-000D-0000-FFFF-FFFF00000000}"/>
  </bookViews>
  <sheets>
    <sheet name="1.1.sz.mell." sheetId="2" r:id="rId1"/>
    <sheet name="1.2.sz.mell." sheetId="55" r:id="rId2"/>
    <sheet name="1.3 mell.ellátottak" sheetId="48" r:id="rId3"/>
    <sheet name="1.4 mell.átadott" sheetId="47" r:id="rId4"/>
    <sheet name="2.1.sz.mell  " sheetId="6" r:id="rId5"/>
    <sheet name="2.2.sz.mell  " sheetId="7" r:id="rId6"/>
    <sheet name="3., 4. sz.mell." sheetId="46" r:id="rId7"/>
    <sheet name="5. sz. mell. " sheetId="11" r:id="rId8"/>
    <sheet name="6.sz.mell" sheetId="50" r:id="rId9"/>
  </sheets>
  <definedNames>
    <definedName name="_xlnm.Print_Area" localSheetId="0">'1.1.sz.mell.'!$A$2:$D$148</definedName>
    <definedName name="_xlnm.Print_Area" localSheetId="4">'2.1.sz.mell  '!$A$2:$H$35</definedName>
  </definedNames>
  <calcPr calcId="162913"/>
</workbook>
</file>

<file path=xl/calcChain.xml><?xml version="1.0" encoding="utf-8"?>
<calcChain xmlns="http://schemas.openxmlformats.org/spreadsheetml/2006/main">
  <c r="D138" i="55" l="1"/>
  <c r="C138" i="55"/>
  <c r="D133" i="55"/>
  <c r="D144" i="55" s="1"/>
  <c r="C133" i="55"/>
  <c r="C144" i="55" s="1"/>
  <c r="E132" i="55"/>
  <c r="D129" i="55"/>
  <c r="C129" i="55"/>
  <c r="D115" i="55"/>
  <c r="C115" i="55"/>
  <c r="D104" i="55"/>
  <c r="D99" i="55" s="1"/>
  <c r="C104" i="55"/>
  <c r="C99" i="55" s="1"/>
  <c r="C132" i="55" s="1"/>
  <c r="C96" i="55"/>
  <c r="D85" i="55"/>
  <c r="C85" i="55"/>
  <c r="D81" i="55"/>
  <c r="C81" i="55"/>
  <c r="D78" i="55"/>
  <c r="C78" i="55"/>
  <c r="D73" i="55"/>
  <c r="C73" i="55"/>
  <c r="E69" i="55"/>
  <c r="D69" i="55"/>
  <c r="C69" i="55"/>
  <c r="D63" i="55"/>
  <c r="C63" i="55"/>
  <c r="D58" i="55"/>
  <c r="C58" i="55"/>
  <c r="D52" i="55"/>
  <c r="C52" i="55"/>
  <c r="D41" i="55"/>
  <c r="C41" i="55"/>
  <c r="D35" i="55"/>
  <c r="D34" i="55" s="1"/>
  <c r="C35" i="55"/>
  <c r="C34" i="55" s="1"/>
  <c r="D27" i="55"/>
  <c r="C27" i="55"/>
  <c r="D20" i="55"/>
  <c r="C20" i="55"/>
  <c r="D12" i="55"/>
  <c r="C12" i="55"/>
  <c r="C68" i="55" s="1"/>
  <c r="D68" i="55" l="1"/>
  <c r="C91" i="55"/>
  <c r="C153" i="55" s="1"/>
  <c r="C145" i="55"/>
  <c r="C147" i="55" s="1"/>
  <c r="D132" i="55"/>
  <c r="D145" i="55" s="1"/>
  <c r="D147" i="55" s="1"/>
  <c r="D91" i="55"/>
  <c r="D153" i="55" s="1"/>
  <c r="C152" i="55"/>
  <c r="D152" i="55"/>
  <c r="D92" i="55" l="1"/>
  <c r="C92" i="55"/>
  <c r="D99" i="50" l="1"/>
  <c r="C99" i="50"/>
  <c r="C94" i="50" s="1"/>
  <c r="D33" i="50"/>
  <c r="C33" i="50"/>
  <c r="D143" i="50"/>
  <c r="C143" i="50"/>
  <c r="D137" i="50"/>
  <c r="C137" i="50"/>
  <c r="D132" i="50"/>
  <c r="C132" i="50"/>
  <c r="D128" i="50"/>
  <c r="C128" i="50"/>
  <c r="D124" i="50"/>
  <c r="C124" i="50"/>
  <c r="D110" i="50"/>
  <c r="C110" i="50"/>
  <c r="D94" i="50"/>
  <c r="D83" i="50"/>
  <c r="C83" i="50"/>
  <c r="D79" i="50"/>
  <c r="C79" i="50"/>
  <c r="D76" i="50"/>
  <c r="C76" i="50"/>
  <c r="D71" i="50"/>
  <c r="C71" i="50"/>
  <c r="D67" i="50"/>
  <c r="C67" i="50"/>
  <c r="D61" i="50"/>
  <c r="C61" i="50"/>
  <c r="D56" i="50"/>
  <c r="C56" i="50"/>
  <c r="D50" i="50"/>
  <c r="C50" i="50"/>
  <c r="E49" i="50"/>
  <c r="D39" i="50"/>
  <c r="C39" i="50"/>
  <c r="D32" i="50"/>
  <c r="C32" i="50"/>
  <c r="D25" i="50"/>
  <c r="C25" i="50"/>
  <c r="D18" i="50"/>
  <c r="C18" i="50"/>
  <c r="D10" i="50"/>
  <c r="C10" i="50"/>
  <c r="C148" i="50" l="1"/>
  <c r="D148" i="50"/>
  <c r="D127" i="50"/>
  <c r="C127" i="50"/>
  <c r="C89" i="50"/>
  <c r="D89" i="50"/>
  <c r="C66" i="50"/>
  <c r="D66" i="50"/>
  <c r="D90" i="50" s="1"/>
  <c r="C149" i="50" l="1"/>
  <c r="D149" i="50"/>
  <c r="C90" i="50"/>
  <c r="G13" i="6" l="1"/>
  <c r="F13" i="6"/>
  <c r="D104" i="2"/>
  <c r="C104" i="2"/>
  <c r="D15" i="48" l="1"/>
  <c r="C15" i="48"/>
  <c r="D23" i="47" l="1"/>
  <c r="D10" i="47"/>
  <c r="D21" i="47" s="1"/>
  <c r="D24" i="47" s="1"/>
  <c r="B23" i="47"/>
  <c r="C21" i="47"/>
  <c r="C24" i="47" s="1"/>
  <c r="B10" i="47"/>
  <c r="B21" i="47" s="1"/>
  <c r="B24" i="47" l="1"/>
  <c r="D20" i="7" l="1"/>
  <c r="C20" i="7"/>
  <c r="D10" i="46" l="1"/>
  <c r="D18" i="46" s="1"/>
  <c r="C10" i="46"/>
  <c r="C18" i="46" s="1"/>
  <c r="D28" i="46" l="1"/>
  <c r="D45" i="46" s="1"/>
  <c r="C28" i="46"/>
  <c r="C45" i="46" s="1"/>
  <c r="D27" i="2" l="1"/>
  <c r="C27" i="2"/>
  <c r="C19" i="7" l="1"/>
  <c r="D115" i="2" l="1"/>
  <c r="C115" i="2"/>
  <c r="D35" i="2"/>
  <c r="C35" i="2"/>
  <c r="C24" i="11" l="1"/>
  <c r="B24" i="11"/>
  <c r="F21" i="6" l="1"/>
  <c r="F30" i="6"/>
  <c r="D138" i="2"/>
  <c r="C138" i="2"/>
  <c r="D133" i="2"/>
  <c r="C133" i="2"/>
  <c r="E132" i="2"/>
  <c r="D129" i="2"/>
  <c r="C129" i="2"/>
  <c r="D99" i="2"/>
  <c r="C99" i="2"/>
  <c r="D85" i="2"/>
  <c r="C85" i="2"/>
  <c r="D81" i="2"/>
  <c r="C81" i="2"/>
  <c r="D78" i="2"/>
  <c r="C78" i="2"/>
  <c r="D73" i="2"/>
  <c r="C73" i="2"/>
  <c r="D69" i="2"/>
  <c r="C69" i="2"/>
  <c r="D63" i="2"/>
  <c r="C63" i="2"/>
  <c r="D58" i="2"/>
  <c r="C58" i="2"/>
  <c r="D52" i="2"/>
  <c r="C52" i="2"/>
  <c r="D41" i="2"/>
  <c r="C41" i="2"/>
  <c r="D34" i="2"/>
  <c r="C34" i="2"/>
  <c r="D20" i="2"/>
  <c r="C20" i="2"/>
  <c r="D12" i="2"/>
  <c r="C12" i="2"/>
  <c r="C96" i="2"/>
  <c r="C21" i="6"/>
  <c r="D21" i="6"/>
  <c r="G21" i="6"/>
  <c r="C22" i="6"/>
  <c r="D22" i="6"/>
  <c r="C27" i="6"/>
  <c r="D27" i="6"/>
  <c r="G30" i="6"/>
  <c r="D19" i="7"/>
  <c r="F19" i="7"/>
  <c r="C34" i="7" s="1"/>
  <c r="G19" i="7"/>
  <c r="C26" i="7"/>
  <c r="C32" i="7" s="1"/>
  <c r="D26" i="7"/>
  <c r="F32" i="7"/>
  <c r="G32" i="7"/>
  <c r="C35" i="7"/>
  <c r="D35" i="7"/>
  <c r="F35" i="7"/>
  <c r="G35" i="7"/>
  <c r="K6" i="11"/>
  <c r="J6" i="11"/>
  <c r="M6" i="11"/>
  <c r="L8" i="11"/>
  <c r="M8" i="11" s="1"/>
  <c r="L9" i="11"/>
  <c r="M9" i="11"/>
  <c r="L10" i="11"/>
  <c r="M10" i="11" s="1"/>
  <c r="L11" i="11"/>
  <c r="M11" i="11"/>
  <c r="L12" i="11"/>
  <c r="M12" i="11"/>
  <c r="L13" i="11"/>
  <c r="M13" i="11" s="1"/>
  <c r="L14" i="11"/>
  <c r="M14" i="11"/>
  <c r="B15" i="11"/>
  <c r="C15" i="11"/>
  <c r="D15" i="11"/>
  <c r="E15" i="11"/>
  <c r="F15" i="11"/>
  <c r="G15" i="11"/>
  <c r="H15" i="11"/>
  <c r="I15" i="11"/>
  <c r="J15" i="11"/>
  <c r="K15" i="11"/>
  <c r="L18" i="11"/>
  <c r="M18" i="11"/>
  <c r="M19" i="11"/>
  <c r="L20" i="11"/>
  <c r="M20" i="11"/>
  <c r="L21" i="11"/>
  <c r="M21" i="11"/>
  <c r="L22" i="11"/>
  <c r="M22" i="11"/>
  <c r="L23" i="11"/>
  <c r="M23" i="11"/>
  <c r="D24" i="11"/>
  <c r="E24" i="11"/>
  <c r="F24" i="11"/>
  <c r="G24" i="11"/>
  <c r="H24" i="11"/>
  <c r="I24" i="11"/>
  <c r="J24" i="11"/>
  <c r="K24" i="11"/>
  <c r="G31" i="6" l="1"/>
  <c r="F32" i="6"/>
  <c r="C32" i="6"/>
  <c r="G33" i="7"/>
  <c r="F33" i="7"/>
  <c r="C144" i="2"/>
  <c r="D144" i="2"/>
  <c r="L24" i="11"/>
  <c r="M24" i="11" s="1"/>
  <c r="L15" i="11"/>
  <c r="M15" i="11" s="1"/>
  <c r="C91" i="2"/>
  <c r="D32" i="7"/>
  <c r="D33" i="7" s="1"/>
  <c r="C33" i="7"/>
  <c r="C30" i="6"/>
  <c r="C31" i="6" s="1"/>
  <c r="D30" i="6"/>
  <c r="D31" i="6" s="1"/>
  <c r="D34" i="7"/>
  <c r="G34" i="7"/>
  <c r="G32" i="6"/>
  <c r="F31" i="6"/>
  <c r="D32" i="6"/>
  <c r="C132" i="2"/>
  <c r="D91" i="2"/>
  <c r="C68" i="2"/>
  <c r="D68" i="2"/>
  <c r="D132" i="2"/>
  <c r="F7" i="6"/>
  <c r="F34" i="7"/>
  <c r="D33" i="6" l="1"/>
  <c r="D145" i="2"/>
  <c r="D147" i="2" s="1"/>
  <c r="F33" i="6"/>
  <c r="C145" i="2"/>
  <c r="C147" i="2" s="1"/>
  <c r="C153" i="2"/>
  <c r="D153" i="2"/>
  <c r="D92" i="2"/>
  <c r="G33" i="6"/>
  <c r="F6" i="7"/>
  <c r="C152" i="2"/>
  <c r="D152" i="2"/>
  <c r="C92" i="2"/>
  <c r="C6" i="7"/>
  <c r="G7" i="6"/>
  <c r="G6" i="7"/>
  <c r="D6" i="7"/>
  <c r="C33" i="6"/>
</calcChain>
</file>

<file path=xl/sharedStrings.xml><?xml version="1.0" encoding="utf-8"?>
<sst xmlns="http://schemas.openxmlformats.org/spreadsheetml/2006/main" count="1525" uniqueCount="548">
  <si>
    <r>
      <t>EU-s projekt neve, azonosítója:</t>
    </r>
    <r>
      <rPr>
        <sz val="12"/>
        <rFont val="Times New Roman"/>
        <family val="1"/>
        <charset val="238"/>
      </rPr>
      <t>*</t>
    </r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</si>
  <si>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</si>
  <si>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</si>
  <si>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</si>
  <si>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</si>
  <si>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</si>
  <si>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</si>
  <si>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</si>
  <si>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</si>
  <si>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</si>
  <si>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</si>
  <si>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</si>
  <si>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</si>
  <si>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</si>
  <si>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</si>
  <si>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</si>
  <si>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</si>
  <si>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</si>
  <si>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</si>
  <si>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</si>
  <si>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</si>
  <si>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</si>
  <si>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</si>
  <si>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</si>
  <si>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</si>
  <si>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</si>
  <si>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</si>
  <si>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</si>
  <si>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</si>
  <si>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</si>
  <si>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</si>
  <si>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</si>
  <si>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</si>
  <si>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</si>
  <si>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</si>
  <si>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</si>
  <si>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</si>
  <si>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</si>
  <si>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</si>
  <si>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</si>
  <si>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</si>
  <si>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</si>
  <si>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</si>
  <si>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</si>
  <si>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</si>
  <si>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</si>
  <si>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</si>
  <si>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</si>
  <si>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</si>
  <si>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</si>
  <si>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</si>
  <si>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</si>
  <si>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</si>
  <si>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</si>
  <si>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</si>
  <si>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</si>
  <si>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</si>
  <si>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</si>
  <si>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</si>
  <si>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</si>
  <si>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</si>
  <si>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</si>
  <si>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</si>
  <si>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</si>
  <si>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</si>
  <si>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</si>
  <si>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</si>
  <si>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</si>
  <si>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</si>
  <si>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</si>
  <si>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</si>
  <si>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</si>
  <si>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</si>
  <si>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</si>
  <si>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</si>
  <si>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</si>
  <si>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</si>
  <si>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</si>
  <si>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</si>
  <si>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</si>
  <si>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</si>
  <si>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</si>
  <si>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</si>
  <si>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</si>
  <si>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</si>
  <si>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</si>
  <si>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</si>
  <si>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</si>
  <si>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</si>
  <si>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</si>
  <si>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</si>
  <si>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</si>
  <si>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</si>
  <si>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</si>
  <si>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</si>
  <si>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</si>
  <si>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</si>
  <si>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</si>
  <si>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</si>
  <si>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</si>
  <si>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</si>
  <si>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</si>
  <si>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</si>
  <si>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</si>
  <si>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</si>
  <si>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</si>
  <si>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</si>
  <si>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</si>
  <si>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</si>
  <si>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</si>
  <si>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</si>
  <si>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</si>
  <si>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</si>
  <si>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</si>
  <si>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</si>
  <si>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</si>
  <si>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</si>
  <si>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</si>
  <si>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</si>
  <si>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</si>
  <si>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</si>
  <si>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</si>
  <si>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</si>
  <si>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</si>
  <si>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</si>
  <si>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</si>
  <si>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</si>
  <si>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</si>
  <si>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</si>
  <si>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</si>
  <si>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</si>
  <si>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</si>
  <si>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</si>
  <si>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</si>
  <si>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</si>
  <si>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</si>
  <si>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</si>
  <si>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</si>
  <si>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</si>
  <si>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</si>
  <si>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</si>
  <si>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</si>
  <si>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</si>
  <si>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</si>
  <si>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</si>
  <si>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</si>
  <si>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</si>
  <si>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</si>
  <si>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</si>
  <si>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</si>
  <si>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</si>
  <si>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</si>
  <si>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</si>
  <si>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</si>
  <si>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</si>
  <si>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</si>
  <si>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</si>
  <si>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</si>
  <si>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</si>
  <si>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</si>
  <si>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</si>
  <si>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</si>
  <si>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</si>
  <si>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</si>
  <si>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</si>
  <si>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</si>
  <si>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</si>
  <si>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</si>
  <si>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</si>
  <si>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</si>
  <si>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</si>
  <si>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</si>
  <si>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</si>
  <si>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</si>
  <si>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</si>
  <si>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</si>
  <si>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</si>
  <si>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</si>
  <si>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</si>
  <si>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</si>
  <si>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</si>
  <si>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</si>
  <si>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</si>
  <si>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</si>
  <si>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</si>
  <si>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</si>
  <si>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</si>
  <si>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</si>
  <si>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</si>
  <si>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</si>
  <si>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</si>
  <si>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</si>
  <si>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</si>
  <si>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</si>
  <si>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</si>
  <si>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</si>
  <si>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</si>
  <si>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</si>
  <si>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</si>
  <si>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</si>
  <si>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</si>
  <si>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</si>
  <si>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</si>
  <si>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</si>
  <si>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</si>
  <si>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</si>
  <si>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</si>
  <si>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</si>
  <si>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</si>
  <si>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</si>
  <si>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</si>
  <si>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</si>
  <si>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</si>
  <si>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</si>
  <si>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</si>
  <si>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</si>
  <si>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</si>
  <si>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</si>
  <si>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</si>
  <si>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</si>
  <si>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</si>
  <si>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</si>
  <si>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</si>
  <si>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</si>
  <si>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</si>
  <si>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</si>
  <si>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</si>
  <si>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</si>
  <si>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</si>
  <si>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</si>
  <si>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</si>
  <si>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</si>
  <si>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</si>
  <si>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</si>
  <si>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</si>
  <si>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</si>
  <si>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</si>
  <si>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</si>
  <si>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</si>
  <si>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</si>
  <si>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</si>
  <si>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</si>
  <si>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</si>
  <si>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</si>
  <si>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</si>
  <si>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</si>
  <si>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</si>
  <si>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</si>
  <si>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</si>
  <si>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</si>
  <si>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</si>
  <si>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</si>
  <si>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</si>
  <si>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</si>
  <si>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</si>
  <si>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</si>
  <si>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</si>
  <si>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</si>
  <si>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</si>
  <si>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</si>
  <si>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</si>
  <si>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</si>
  <si>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</si>
  <si>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</si>
  <si>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</si>
  <si>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</si>
  <si>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</si>
  <si>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</si>
  <si>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</si>
  <si>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</si>
  <si>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</si>
  <si>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</si>
  <si>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</si>
  <si>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</si>
  <si>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</si>
  <si>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</si>
  <si>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</si>
  <si>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</si>
  <si>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</si>
  <si>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</si>
  <si>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</si>
  <si>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</si>
  <si>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</si>
  <si>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</si>
  <si>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</si>
  <si>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</si>
  <si>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</si>
  <si>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</si>
  <si>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</si>
  <si>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</si>
  <si>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</si>
  <si>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</si>
  <si>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</si>
  <si>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</si>
  <si>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</si>
  <si>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</si>
  <si>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</si>
  <si>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</si>
  <si>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</si>
  <si>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</si>
  <si>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</si>
  <si>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</si>
  <si>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</si>
  <si>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</si>
  <si>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</si>
  <si>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</si>
  <si>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</si>
  <si>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</si>
  <si>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</si>
  <si>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</si>
  <si>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</si>
  <si>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</si>
  <si>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</si>
  <si>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</si>
  <si>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</si>
  <si>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</si>
  <si>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</si>
  <si>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</si>
  <si>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</si>
  <si>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</si>
  <si>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</si>
  <si>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</si>
  <si>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</si>
  <si>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</si>
  <si>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</si>
  <si>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</si>
  <si>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</si>
  <si>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</si>
  <si>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</si>
  <si>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</si>
  <si>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</si>
  <si>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</si>
  <si>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</si>
  <si>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</si>
  <si>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</si>
  <si>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</si>
  <si>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</si>
  <si>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</si>
  <si>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</si>
  <si>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</si>
  <si>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</si>
  <si>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</si>
  <si>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</si>
  <si>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</si>
  <si>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</si>
  <si>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</si>
  <si>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</si>
  <si>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</si>
  <si>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</si>
  <si>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</si>
  <si>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</si>
  <si>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</si>
  <si>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</si>
  <si>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J</t>
  </si>
  <si>
    <t>K</t>
  </si>
  <si>
    <t>L=(J+K)</t>
  </si>
  <si>
    <t>M=(L/C)</t>
  </si>
  <si>
    <t>5.-ből EU-s támogatás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</si>
  <si>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</si>
  <si>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</si>
  <si>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</si>
  <si>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</si>
  <si>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</si>
  <si>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</si>
  <si>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</si>
  <si>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</si>
  <si>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</si>
  <si>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</si>
  <si>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</si>
  <si>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</si>
  <si>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</si>
  <si>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</si>
  <si>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</si>
  <si>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</si>
  <si>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</si>
  <si>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</si>
  <si>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</si>
  <si>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</si>
  <si>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</si>
  <si>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</si>
  <si>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</si>
  <si>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</si>
  <si>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</si>
  <si>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</si>
  <si>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</si>
  <si>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</si>
  <si>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</si>
  <si>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</si>
  <si>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</si>
  <si>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</si>
  <si>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</si>
  <si>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</si>
  <si>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</si>
  <si>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</si>
  <si>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</si>
  <si>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</si>
  <si>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</si>
  <si>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</si>
  <si>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</si>
  <si>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</si>
  <si>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</si>
  <si>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</si>
  <si>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</si>
  <si>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</si>
  <si>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</si>
  <si>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</si>
  <si>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</si>
  <si>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</si>
  <si>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</si>
  <si>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</si>
  <si>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</si>
  <si>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</si>
  <si>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</si>
  <si>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</si>
  <si>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</si>
  <si>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</si>
  <si>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</si>
  <si>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</si>
  <si>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</si>
  <si>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</si>
  <si>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</si>
  <si>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</si>
  <si>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</si>
  <si>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</si>
  <si>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</si>
  <si>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</si>
  <si>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</si>
  <si>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</si>
  <si>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</si>
  <si>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</si>
  <si>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</si>
  <si>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</si>
  <si>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</si>
  <si>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</si>
  <si>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</si>
  <si>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</si>
  <si>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</si>
  <si>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.Termékek és szolgáltatások adói helyi iparűzési adó</t>
  </si>
  <si>
    <t xml:space="preserve">2.1 melléklet </t>
  </si>
  <si>
    <t xml:space="preserve">2.2 melléklet </t>
  </si>
  <si>
    <t>Beruházásra adott előleg</t>
  </si>
  <si>
    <t>KIADÁSOK ÖSSZESEN: (10+11)</t>
  </si>
  <si>
    <t xml:space="preserve">   Egyéb belső finanszírozási bevételek( államháztartáson belüli megelőlegezés)</t>
  </si>
  <si>
    <t>Beruházások, beszerzésekre adott előleg</t>
  </si>
  <si>
    <t>Elszámolásból származó bevételek</t>
  </si>
  <si>
    <t>1.1. melléklet</t>
  </si>
  <si>
    <t>Visszatérítendő támogatások, kölcsönök törlesztése ÁH-n belülre</t>
  </si>
  <si>
    <t>3.  melléklet</t>
  </si>
  <si>
    <t>ezer Ft</t>
  </si>
  <si>
    <t>Sor-sz.</t>
  </si>
  <si>
    <t xml:space="preserve">Eredeti </t>
  </si>
  <si>
    <t>előirányzat</t>
  </si>
  <si>
    <t>Felújítási kiadások</t>
  </si>
  <si>
    <t xml:space="preserve">Felújításra pénzeszköz átadás </t>
  </si>
  <si>
    <t xml:space="preserve"> Fejlesztések feladatonként</t>
  </si>
  <si>
    <t xml:space="preserve">Fejlesztési célú támogatási kölcsön visszafizetés </t>
  </si>
  <si>
    <t>Fejlesztésre pénzeszköz átadás</t>
  </si>
  <si>
    <t>Mindösszesen</t>
  </si>
  <si>
    <t>4.  melléklet</t>
  </si>
  <si>
    <t>Átadott pénzeszköz</t>
  </si>
  <si>
    <t>Előir.nyzat</t>
  </si>
  <si>
    <t>Családsegítés KTKT</t>
  </si>
  <si>
    <t>Kistérség összesen</t>
  </si>
  <si>
    <t>Orvosi ügyelet Kisbér  közvetlenül</t>
  </si>
  <si>
    <t>50Ft/fő/hó</t>
  </si>
  <si>
    <t>Nonprofit szervezetek</t>
  </si>
  <si>
    <t>Bursa Hungarica ösztöndíj</t>
  </si>
  <si>
    <t>Tagdíjak</t>
  </si>
  <si>
    <t>TÖOSZ</t>
  </si>
  <si>
    <t>Bakonyalja Kisalföld kapuja</t>
  </si>
  <si>
    <t>Regionális hulladékgazd.érd.hozzájárulás</t>
  </si>
  <si>
    <t>Műk.c.pe.áta össz.</t>
  </si>
  <si>
    <t>Felh.c.pe.áta.össz.</t>
  </si>
  <si>
    <t>Peszk átadás össz.</t>
  </si>
  <si>
    <t>Forint</t>
  </si>
  <si>
    <t>Ősszesen</t>
  </si>
  <si>
    <t xml:space="preserve">Telpülési támogatás lakhatásra </t>
  </si>
  <si>
    <t>2017. évi</t>
  </si>
  <si>
    <t>I. Működési célú bevételek és kiadások mérlege 2017.
(Önkormányzati szinten)</t>
  </si>
  <si>
    <t>II. Felhalmozási célú bevételek és kiadások mérlege 2017. év
(Önkormányzati szinten)</t>
  </si>
  <si>
    <t>a fejlesztési kiadások teljesítésének alakulása 2017. évben</t>
  </si>
  <si>
    <t>Aka Község Önkormányzat 2017. évi</t>
  </si>
  <si>
    <t xml:space="preserve">Aka Község Önkormányzata </t>
  </si>
  <si>
    <t>Átadott pénzeszközök 2017. év</t>
  </si>
  <si>
    <t>Sprint futóklub</t>
  </si>
  <si>
    <t>Nuygdíjas klub támogatása</t>
  </si>
  <si>
    <t xml:space="preserve">Előző évi elszámolásból adódó befizetés </t>
  </si>
  <si>
    <t xml:space="preserve">Települési támogatás beiskolázásra, óvodáztatásra </t>
  </si>
  <si>
    <t xml:space="preserve">Települési támogatás nyugdíjasoknak </t>
  </si>
  <si>
    <t xml:space="preserve"> Ellátottak pénzbeni juttatásai 2017.év</t>
  </si>
  <si>
    <t>Ellátások összesen</t>
  </si>
  <si>
    <t>ellátottak fő</t>
  </si>
  <si>
    <t>Kézilabdapálya felújítása</t>
  </si>
  <si>
    <t xml:space="preserve">Járdafelújítás </t>
  </si>
  <si>
    <t>Kamerarendszer felújítása</t>
  </si>
  <si>
    <t>Tűzcsap csere</t>
  </si>
  <si>
    <t>Települési arculati kézikönyv</t>
  </si>
  <si>
    <t>Altalaji tűzcsap csere föld felettire</t>
  </si>
  <si>
    <t>VP6-7.2.1.2-16 Egyedi szennyvíz pályázat előkészítése</t>
  </si>
  <si>
    <t>Lapvibrátor</t>
  </si>
  <si>
    <t>Sarokcsiszoló</t>
  </si>
  <si>
    <t>Kerti lombszívó</t>
  </si>
  <si>
    <t>Talicska</t>
  </si>
  <si>
    <t>Hómaró</t>
  </si>
  <si>
    <t>Kályha - művelődési ház</t>
  </si>
  <si>
    <t xml:space="preserve">Laptop - könyvtár </t>
  </si>
  <si>
    <t>2017. előtti</t>
  </si>
  <si>
    <t>2017. után</t>
  </si>
  <si>
    <t>Feladat
megnevezése</t>
  </si>
  <si>
    <t>Összes bevétel, kiadás 2017.</t>
  </si>
  <si>
    <t>Ezer forintban !</t>
  </si>
  <si>
    <t>Száma</t>
  </si>
  <si>
    <t>Előirányzat-csoport, kiemelt előirányzat megnevezése</t>
  </si>
  <si>
    <t>Felhalm. célú visszatérítendő tám., kölcsönök visszatér. ÁH-n kívülről</t>
  </si>
  <si>
    <t>057</t>
  </si>
  <si>
    <t xml:space="preserve"> 10.</t>
  </si>
  <si>
    <t xml:space="preserve">    Rövid lejáratú  hitelek, kölcsönök felvétele</t>
  </si>
  <si>
    <t>BEVÉTELEK ÖSSZESEN: (9+16)</t>
  </si>
  <si>
    <t xml:space="preserve"> - az 1.5-ből: - Elvonások és befizetések, előző évi elszámolás</t>
  </si>
  <si>
    <t>Hitel-, kölcsöntörlesztés államháztartáson kívülre (5.1.+…+5.3.)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</si>
  <si>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</si>
  <si>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</si>
  <si>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</si>
  <si>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</si>
  <si>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+ 7.5.)</t>
  </si>
  <si>
    <t>Irányító szervi támogatás folyósítása (intézményfinanszírozás)</t>
  </si>
  <si>
    <t>7.5.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</si>
  <si>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</si>
  <si>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</si>
  <si>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</si>
  <si>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</si>
  <si>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</si>
  <si>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Éves engedélyezett létszám előirányzat (fő)</t>
  </si>
  <si>
    <t>Közfoglalkoztatottak létszáma (fő)</t>
  </si>
  <si>
    <t>Aka Község Önkormányzat</t>
  </si>
  <si>
    <t>1.2. melléklet</t>
  </si>
  <si>
    <t>Kötelező feladatainak bevételei és kiadásai</t>
  </si>
  <si>
    <t xml:space="preserve">a 5/2018. (V. 30.) önkormányzati rendelethez </t>
  </si>
  <si>
    <t xml:space="preserve"> ÖSSZEVONT PÉNZÜGYI MÉRLEGE </t>
  </si>
  <si>
    <t>1.4 melléklet</t>
  </si>
  <si>
    <t>Bevételek 2017</t>
  </si>
  <si>
    <t>Kiadások 2017</t>
  </si>
  <si>
    <t xml:space="preserve">Ezer forintban </t>
  </si>
  <si>
    <t>a felújítási kiadások alakulása 2017. évben</t>
  </si>
  <si>
    <t xml:space="preserve">5. melléklet a 5/2018. (V. 30.) önkormányzati rendelethez </t>
  </si>
  <si>
    <t xml:space="preserve">a 5/2018(V.30.) önkormányzati rendelethez </t>
  </si>
  <si>
    <t>6. melléklet</t>
  </si>
  <si>
    <t>1.3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</si>
</sst>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#,###"/>
    <numFmt numFmtId="165" formatCode="#,##0.0"/>
  </numFmts>
  <fonts count="58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i/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0"/>
      <name val="Arial CE"/>
      <charset val="238"/>
    </font>
    <font>
      <b/>
      <u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11"/>
      <name val="Times New Roman CE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1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7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5" borderId="0" applyNumberFormat="0" applyBorder="0" applyAlignment="0" applyProtection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8" fillId="2" borderId="0" applyNumberFormat="0" applyBorder="0" applyAlignment="0" applyProtection="0"/>
    <xf numFmtId="0" fontId="28" fillId="13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8" fillId="11" borderId="0" applyNumberFormat="0" applyBorder="0" applyAlignment="0" applyProtection="0"/>
    <xf numFmtId="0" fontId="28" fillId="10" borderId="0" applyNumberFormat="0" applyBorder="0" applyAlignment="0" applyProtection="0"/>
    <xf numFmtId="0" fontId="28" fillId="2" borderId="0" applyNumberFormat="0" applyBorder="0" applyAlignment="0" applyProtection="0"/>
    <xf numFmtId="0" fontId="28" fillId="5" borderId="0" applyNumberFormat="0" applyBorder="0" applyAlignment="0" applyProtection="0"/>
    <xf numFmtId="0" fontId="29" fillId="11" borderId="1" applyNumberFormat="0" applyAlignment="0" applyProtection="0"/>
    <xf numFmtId="0" fontId="30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4" fillId="14" borderId="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6" fillId="0" borderId="6" applyNumberFormat="0" applyFill="0" applyAlignment="0" applyProtection="0"/>
    <xf numFmtId="0" fontId="11" fillId="6" borderId="7" applyNumberFormat="0" applyFont="0" applyAlignment="0" applyProtection="0"/>
    <xf numFmtId="0" fontId="37" fillId="15" borderId="0" applyNumberFormat="0" applyBorder="0" applyAlignment="0" applyProtection="0"/>
    <xf numFmtId="0" fontId="38" fillId="16" borderId="8" applyNumberFormat="0" applyAlignment="0" applyProtection="0"/>
    <xf numFmtId="0" fontId="3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0" fillId="0" borderId="9" applyNumberFormat="0" applyFill="0" applyAlignment="0" applyProtection="0"/>
    <xf numFmtId="0" fontId="41" fillId="17" borderId="0" applyNumberFormat="0" applyBorder="0" applyAlignment="0" applyProtection="0"/>
    <xf numFmtId="0" fontId="42" fillId="11" borderId="0" applyNumberFormat="0" applyBorder="0" applyAlignment="0" applyProtection="0"/>
    <xf numFmtId="0" fontId="43" fillId="16" borderId="1" applyNumberFormat="0" applyAlignment="0" applyProtection="0"/>
  </cellStyleXfs>
  <cellXfs count="469">
    <xf numFmtId="0" fontId="0" fillId="0" borderId="0" xfId="0"/>
    <xf numFmtId="164" fontId="14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4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17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23" fillId="0" borderId="19" xfId="0" applyNumberFormat="1" applyFont="1" applyFill="1" applyBorder="1" applyAlignment="1" applyProtection="1">
      <alignment horizontal="right" vertical="center" wrapText="1" indent="1"/>
    </xf>
    <xf numFmtId="164" fontId="24" fillId="0" borderId="20" xfId="42" applyNumberFormat="1" applyFont="1" applyFill="1" applyBorder="1" applyAlignment="1" applyProtection="1">
      <alignment vertical="center"/>
    </xf>
    <xf numFmtId="164" fontId="24" fillId="0" borderId="20" xfId="42" applyNumberFormat="1" applyFont="1" applyFill="1" applyBorder="1" applyAlignment="1" applyProtection="1"/>
    <xf numFmtId="164" fontId="13" fillId="0" borderId="24" xfId="0" applyNumberFormat="1" applyFont="1" applyFill="1" applyBorder="1" applyAlignment="1">
      <alignment horizontal="center" vertical="center"/>
    </xf>
    <xf numFmtId="164" fontId="13" fillId="0" borderId="24" xfId="0" applyNumberFormat="1" applyFont="1" applyFill="1" applyBorder="1" applyAlignment="1">
      <alignment horizontal="center" vertical="center" wrapText="1"/>
    </xf>
    <xf numFmtId="164" fontId="13" fillId="0" borderId="25" xfId="0" applyNumberFormat="1" applyFont="1" applyFill="1" applyBorder="1" applyAlignment="1">
      <alignment horizontal="center" vertical="center"/>
    </xf>
    <xf numFmtId="164" fontId="13" fillId="0" borderId="26" xfId="0" applyNumberFormat="1" applyFont="1" applyFill="1" applyBorder="1" applyAlignment="1">
      <alignment horizontal="center" vertical="center"/>
    </xf>
    <xf numFmtId="164" fontId="13" fillId="0" borderId="26" xfId="0" applyNumberFormat="1" applyFont="1" applyFill="1" applyBorder="1" applyAlignment="1">
      <alignment horizontal="center" vertical="center" wrapText="1"/>
    </xf>
    <xf numFmtId="49" fontId="20" fillId="0" borderId="27" xfId="0" applyNumberFormat="1" applyFont="1" applyFill="1" applyBorder="1" applyAlignment="1">
      <alignment horizontal="left" vertical="center"/>
    </xf>
    <xf numFmtId="3" fontId="20" fillId="0" borderId="28" xfId="0" applyNumberFormat="1" applyFont="1" applyFill="1" applyBorder="1" applyAlignment="1" applyProtection="1">
      <alignment horizontal="right" vertical="center"/>
      <protection locked="0"/>
    </xf>
    <xf numFmtId="164" fontId="19" fillId="0" borderId="29" xfId="0" applyNumberFormat="1" applyFont="1" applyFill="1" applyBorder="1" applyAlignment="1">
      <alignment horizontal="right" vertical="center" wrapText="1"/>
    </xf>
    <xf numFmtId="49" fontId="23" fillId="0" borderId="30" xfId="0" quotePrefix="1" applyNumberFormat="1" applyFont="1" applyFill="1" applyBorder="1" applyAlignment="1">
      <alignment horizontal="left" vertical="center" indent="1"/>
    </xf>
    <xf numFmtId="3" fontId="23" fillId="0" borderId="31" xfId="0" applyNumberFormat="1" applyFont="1" applyFill="1" applyBorder="1" applyAlignment="1" applyProtection="1">
      <alignment horizontal="right" vertical="center"/>
      <protection locked="0"/>
    </xf>
    <xf numFmtId="3" fontId="23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1" xfId="0" applyNumberFormat="1" applyFont="1" applyFill="1" applyBorder="1" applyAlignment="1">
      <alignment horizontal="right" vertical="center" wrapText="1"/>
    </xf>
    <xf numFmtId="49" fontId="20" fillId="0" borderId="30" xfId="0" applyNumberFormat="1" applyFont="1" applyFill="1" applyBorder="1" applyAlignment="1">
      <alignment horizontal="left" vertical="center"/>
    </xf>
    <xf numFmtId="3" fontId="20" fillId="0" borderId="31" xfId="0" applyNumberFormat="1" applyFont="1" applyFill="1" applyBorder="1" applyAlignment="1" applyProtection="1">
      <alignment horizontal="right" vertical="center"/>
      <protection locked="0"/>
    </xf>
    <xf numFmtId="49" fontId="20" fillId="0" borderId="32" xfId="0" applyNumberFormat="1" applyFont="1" applyFill="1" applyBorder="1" applyAlignment="1" applyProtection="1">
      <alignment horizontal="left" vertical="center"/>
      <protection locked="0"/>
    </xf>
    <xf numFmtId="3" fontId="20" fillId="0" borderId="33" xfId="0" applyNumberFormat="1" applyFont="1" applyFill="1" applyBorder="1" applyAlignment="1" applyProtection="1">
      <alignment horizontal="right" vertical="center"/>
      <protection locked="0"/>
    </xf>
    <xf numFmtId="49" fontId="19" fillId="0" borderId="34" xfId="0" applyNumberFormat="1" applyFont="1" applyFill="1" applyBorder="1" applyAlignment="1" applyProtection="1">
      <alignment horizontal="left" vertical="center" indent="1"/>
      <protection locked="0"/>
    </xf>
    <xf numFmtId="164" fontId="19" fillId="0" borderId="24" xfId="0" applyNumberFormat="1" applyFont="1" applyFill="1" applyBorder="1" applyAlignment="1">
      <alignment vertical="center"/>
    </xf>
    <xf numFmtId="4" fontId="14" fillId="0" borderId="24" xfId="0" applyNumberFormat="1" applyFont="1" applyFill="1" applyBorder="1" applyAlignment="1" applyProtection="1">
      <alignment vertical="center" wrapText="1"/>
      <protection locked="0"/>
    </xf>
    <xf numFmtId="49" fontId="19" fillId="0" borderId="35" xfId="0" applyNumberFormat="1" applyFont="1" applyFill="1" applyBorder="1" applyAlignment="1" applyProtection="1">
      <alignment vertical="center"/>
      <protection locked="0"/>
    </xf>
    <xf numFmtId="49" fontId="19" fillId="0" borderId="35" xfId="0" applyNumberFormat="1" applyFont="1" applyFill="1" applyBorder="1" applyAlignment="1" applyProtection="1">
      <alignment horizontal="right" vertical="center"/>
      <protection locked="0"/>
    </xf>
    <xf numFmtId="3" fontId="14" fillId="0" borderId="35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20" xfId="0" applyNumberFormat="1" applyFont="1" applyFill="1" applyBorder="1" applyAlignment="1" applyProtection="1">
      <alignment vertical="center"/>
      <protection locked="0"/>
    </xf>
    <xf numFmtId="49" fontId="19" fillId="0" borderId="20" xfId="0" applyNumberFormat="1" applyFont="1" applyFill="1" applyBorder="1" applyAlignment="1" applyProtection="1">
      <alignment horizontal="right" vertical="center"/>
      <protection locked="0"/>
    </xf>
    <xf numFmtId="3" fontId="14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36" xfId="0" applyNumberFormat="1" applyFont="1" applyFill="1" applyBorder="1" applyAlignment="1">
      <alignment horizontal="left" vertical="center"/>
    </xf>
    <xf numFmtId="3" fontId="20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/>
    </xf>
    <xf numFmtId="49" fontId="20" fillId="0" borderId="12" xfId="0" applyNumberFormat="1" applyFont="1" applyFill="1" applyBorder="1" applyAlignment="1">
      <alignment horizontal="left" vertical="center"/>
    </xf>
    <xf numFmtId="3" fontId="20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31" xfId="0" applyNumberFormat="1" applyFont="1" applyFill="1" applyBorder="1" applyAlignment="1" applyProtection="1">
      <alignment horizontal="right" vertical="center" wrapText="1"/>
    </xf>
    <xf numFmtId="49" fontId="20" fillId="0" borderId="12" xfId="0" applyNumberFormat="1" applyFont="1" applyFill="1" applyBorder="1" applyAlignment="1" applyProtection="1">
      <alignment horizontal="left" vertical="center"/>
      <protection locked="0"/>
    </xf>
    <xf numFmtId="49" fontId="20" fillId="0" borderId="14" xfId="0" applyNumberFormat="1" applyFont="1" applyFill="1" applyBorder="1" applyAlignment="1" applyProtection="1">
      <alignment horizontal="left" vertical="center"/>
      <protection locked="0"/>
    </xf>
    <xf numFmtId="3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165" fontId="13" fillId="0" borderId="24" xfId="0" applyNumberFormat="1" applyFont="1" applyFill="1" applyBorder="1" applyAlignment="1">
      <alignment horizontal="left" vertical="center" wrapText="1" indent="1"/>
    </xf>
    <xf numFmtId="3" fontId="20" fillId="0" borderId="29" xfId="0" applyNumberFormat="1" applyFont="1" applyFill="1" applyBorder="1" applyAlignment="1" applyProtection="1">
      <alignment horizontal="right" vertical="center" wrapText="1"/>
      <protection locked="0"/>
    </xf>
    <xf numFmtId="4" fontId="13" fillId="0" borderId="29" xfId="0" applyNumberFormat="1" applyFont="1" applyFill="1" applyBorder="1" applyAlignment="1">
      <alignment horizontal="right" vertical="center" wrapText="1"/>
    </xf>
    <xf numFmtId="4" fontId="13" fillId="0" borderId="31" xfId="0" applyNumberFormat="1" applyFont="1" applyFill="1" applyBorder="1" applyAlignment="1">
      <alignment horizontal="right" vertical="center" wrapText="1"/>
    </xf>
    <xf numFmtId="4" fontId="13" fillId="0" borderId="38" xfId="0" applyNumberFormat="1" applyFont="1" applyFill="1" applyBorder="1" applyAlignment="1">
      <alignment horizontal="right" vertical="center" wrapText="1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0" applyFont="1" applyFill="1" applyAlignment="1" applyProtection="1">
      <alignment vertical="center" wrapText="1"/>
    </xf>
    <xf numFmtId="0" fontId="16" fillId="0" borderId="0" xfId="0" applyFont="1" applyBorder="1" applyAlignment="1" applyProtection="1">
      <alignment horizontal="left" vertical="center" wrapText="1" indent="1"/>
    </xf>
    <xf numFmtId="164" fontId="21" fillId="0" borderId="0" xfId="42" applyNumberFormat="1" applyFont="1" applyFill="1" applyBorder="1" applyAlignment="1" applyProtection="1">
      <alignment horizontal="right" vertical="center" wrapText="1" indent="1"/>
    </xf>
    <xf numFmtId="0" fontId="18" fillId="0" borderId="15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8" fillId="0" borderId="56" xfId="0" applyFont="1" applyBorder="1" applyAlignment="1" applyProtection="1">
      <alignment vertical="center" wrapText="1"/>
    </xf>
    <xf numFmtId="0" fontId="14" fillId="0" borderId="19" xfId="42" applyFont="1" applyFill="1" applyBorder="1" applyAlignment="1" applyProtection="1">
      <alignment horizontal="left" vertical="center" wrapText="1" indent="1"/>
    </xf>
    <xf numFmtId="0" fontId="14" fillId="0" borderId="10" xfId="42" applyFont="1" applyFill="1" applyBorder="1" applyAlignment="1" applyProtection="1">
      <alignment horizontal="left" vertical="center" wrapText="1" indent="1"/>
    </xf>
    <xf numFmtId="0" fontId="14" fillId="0" borderId="40" xfId="42" applyFont="1" applyFill="1" applyBorder="1" applyAlignment="1" applyProtection="1">
      <alignment horizontal="left" vertical="center" wrapText="1" indent="1"/>
    </xf>
    <xf numFmtId="0" fontId="14" fillId="0" borderId="39" xfId="42" applyFont="1" applyFill="1" applyBorder="1" applyAlignment="1" applyProtection="1">
      <alignment horizontal="left" vertical="center" wrapText="1" indent="1"/>
    </xf>
    <xf numFmtId="0" fontId="14" fillId="0" borderId="50" xfId="42" applyFont="1" applyFill="1" applyBorder="1" applyAlignment="1" applyProtection="1">
      <alignment horizontal="left" vertical="center" wrapText="1" indent="1"/>
    </xf>
    <xf numFmtId="0" fontId="14" fillId="0" borderId="11" xfId="42" applyFont="1" applyFill="1" applyBorder="1" applyAlignment="1" applyProtection="1">
      <alignment horizontal="left" vertical="center" wrapText="1" indent="1"/>
    </xf>
    <xf numFmtId="49" fontId="14" fillId="0" borderId="13" xfId="42" applyNumberFormat="1" applyFont="1" applyFill="1" applyBorder="1" applyAlignment="1" applyProtection="1">
      <alignment horizontal="left" vertical="center" wrapText="1" indent="1"/>
    </xf>
    <xf numFmtId="49" fontId="14" fillId="0" borderId="12" xfId="42" applyNumberFormat="1" applyFont="1" applyFill="1" applyBorder="1" applyAlignment="1" applyProtection="1">
      <alignment horizontal="left" vertical="center" wrapText="1" indent="1"/>
    </xf>
    <xf numFmtId="49" fontId="14" fillId="0" borderId="36" xfId="42" applyNumberFormat="1" applyFont="1" applyFill="1" applyBorder="1" applyAlignment="1" applyProtection="1">
      <alignment horizontal="left" vertical="center" wrapText="1" indent="1"/>
    </xf>
    <xf numFmtId="49" fontId="14" fillId="0" borderId="14" xfId="42" applyNumberFormat="1" applyFont="1" applyFill="1" applyBorder="1" applyAlignment="1" applyProtection="1">
      <alignment horizontal="left" vertical="center" wrapText="1" indent="1"/>
    </xf>
    <xf numFmtId="49" fontId="14" fillId="0" borderId="45" xfId="42" applyNumberFormat="1" applyFont="1" applyFill="1" applyBorder="1" applyAlignment="1" applyProtection="1">
      <alignment horizontal="left" vertical="center" wrapText="1" indent="1"/>
    </xf>
    <xf numFmtId="49" fontId="14" fillId="0" borderId="48" xfId="42" applyNumberFormat="1" applyFont="1" applyFill="1" applyBorder="1" applyAlignment="1" applyProtection="1">
      <alignment horizontal="left" vertical="center" wrapText="1" indent="1"/>
    </xf>
    <xf numFmtId="0" fontId="14" fillId="0" borderId="0" xfId="42" applyFont="1" applyFill="1" applyBorder="1" applyAlignment="1" applyProtection="1">
      <alignment horizontal="left" vertical="center" wrapText="1" indent="1"/>
    </xf>
    <xf numFmtId="0" fontId="13" fillId="0" borderId="17" xfId="42" applyFont="1" applyFill="1" applyBorder="1" applyAlignment="1" applyProtection="1">
      <alignment horizontal="left" vertical="center" wrapText="1" indent="1"/>
    </xf>
    <xf numFmtId="0" fontId="13" fillId="0" borderId="15" xfId="42" applyFont="1" applyFill="1" applyBorder="1" applyAlignment="1" applyProtection="1">
      <alignment horizontal="left" vertical="center" wrapText="1" indent="1"/>
    </xf>
    <xf numFmtId="0" fontId="13" fillId="0" borderId="51" xfId="42" applyFont="1" applyFill="1" applyBorder="1" applyAlignment="1" applyProtection="1">
      <alignment horizontal="left" vertical="center" wrapText="1" indent="1"/>
    </xf>
    <xf numFmtId="0" fontId="13" fillId="0" borderId="15" xfId="42" applyFont="1" applyFill="1" applyBorder="1" applyAlignment="1" applyProtection="1">
      <alignment vertical="center" wrapText="1"/>
    </xf>
    <xf numFmtId="0" fontId="13" fillId="0" borderId="52" xfId="42" applyFont="1" applyFill="1" applyBorder="1" applyAlignment="1" applyProtection="1">
      <alignment vertical="center" wrapText="1"/>
    </xf>
    <xf numFmtId="0" fontId="13" fillId="0" borderId="17" xfId="42" applyFont="1" applyFill="1" applyBorder="1" applyAlignment="1" applyProtection="1">
      <alignment horizontal="center" vertical="center" wrapText="1"/>
    </xf>
    <xf numFmtId="0" fontId="13" fillId="0" borderId="15" xfId="42" applyFont="1" applyFill="1" applyBorder="1" applyAlignment="1" applyProtection="1">
      <alignment horizontal="center" vertical="center" wrapText="1"/>
    </xf>
    <xf numFmtId="0" fontId="13" fillId="0" borderId="16" xfId="42" applyFont="1" applyFill="1" applyBorder="1" applyAlignment="1" applyProtection="1">
      <alignment horizontal="center" vertical="center" wrapText="1"/>
    </xf>
    <xf numFmtId="0" fontId="19" fillId="0" borderId="15" xfId="42" applyFont="1" applyFill="1" applyBorder="1" applyAlignment="1" applyProtection="1">
      <alignment horizontal="left" vertical="center" wrapText="1" indent="1"/>
    </xf>
    <xf numFmtId="0" fontId="2" fillId="0" borderId="20" xfId="0" applyFont="1" applyFill="1" applyBorder="1" applyAlignment="1" applyProtection="1">
      <alignment horizontal="right"/>
    </xf>
    <xf numFmtId="164" fontId="24" fillId="0" borderId="20" xfId="42" applyNumberFormat="1" applyFont="1" applyFill="1" applyBorder="1" applyAlignment="1" applyProtection="1">
      <alignment horizontal="left" vertical="center"/>
    </xf>
    <xf numFmtId="0" fontId="14" fillId="0" borderId="10" xfId="42" applyFont="1" applyFill="1" applyBorder="1" applyAlignment="1" applyProtection="1">
      <alignment horizontal="left" indent="6"/>
    </xf>
    <xf numFmtId="0" fontId="14" fillId="0" borderId="10" xfId="42" applyFont="1" applyFill="1" applyBorder="1" applyAlignment="1" applyProtection="1">
      <alignment horizontal="left" vertical="center" wrapText="1" indent="6"/>
    </xf>
    <xf numFmtId="0" fontId="14" fillId="0" borderId="11" xfId="42" applyFont="1" applyFill="1" applyBorder="1" applyAlignment="1" applyProtection="1">
      <alignment horizontal="left" vertical="center" wrapText="1" indent="6"/>
    </xf>
    <xf numFmtId="0" fontId="14" fillId="0" borderId="21" xfId="42" applyFont="1" applyFill="1" applyBorder="1" applyAlignment="1" applyProtection="1">
      <alignment horizontal="left" vertical="center" wrapText="1" indent="6"/>
    </xf>
    <xf numFmtId="164" fontId="14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5" xfId="0" applyFont="1" applyBorder="1" applyAlignment="1" applyProtection="1">
      <alignment horizontal="left" vertical="center" wrapText="1" indent="1"/>
    </xf>
    <xf numFmtId="0" fontId="17" fillId="0" borderId="10" xfId="0" applyFont="1" applyBorder="1" applyAlignment="1" applyProtection="1">
      <alignment horizontal="left" vertical="center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0" fontId="18" fillId="0" borderId="58" xfId="0" applyFont="1" applyBorder="1" applyAlignment="1" applyProtection="1">
      <alignment horizontal="left" vertical="center" wrapText="1" indent="1"/>
    </xf>
    <xf numFmtId="164" fontId="13" fillId="0" borderId="16" xfId="42" applyNumberFormat="1" applyFont="1" applyFill="1" applyBorder="1" applyAlignment="1" applyProtection="1">
      <alignment horizontal="right" vertical="center" wrapText="1" indent="1"/>
    </xf>
    <xf numFmtId="0" fontId="2" fillId="0" borderId="20" xfId="0" applyFont="1" applyFill="1" applyBorder="1" applyAlignment="1" applyProtection="1">
      <alignment horizontal="right" vertical="center"/>
    </xf>
    <xf numFmtId="0" fontId="16" fillId="0" borderId="56" xfId="0" applyFont="1" applyBorder="1" applyAlignment="1" applyProtection="1">
      <alignment horizontal="left" vertical="center" wrapText="1" indent="1"/>
    </xf>
    <xf numFmtId="0" fontId="7" fillId="0" borderId="0" xfId="42" applyFont="1" applyFill="1" applyProtection="1"/>
    <xf numFmtId="0" fontId="7" fillId="0" borderId="0" xfId="42" applyFont="1" applyFill="1" applyAlignment="1" applyProtection="1">
      <alignment horizontal="right" vertical="center" indent="1"/>
    </xf>
    <xf numFmtId="164" fontId="13" fillId="0" borderId="52" xfId="42" applyNumberFormat="1" applyFont="1" applyFill="1" applyBorder="1" applyAlignment="1" applyProtection="1">
      <alignment horizontal="right" vertical="center" wrapText="1" indent="1"/>
    </xf>
    <xf numFmtId="164" fontId="13" fillId="0" borderId="15" xfId="42" applyNumberFormat="1" applyFont="1" applyFill="1" applyBorder="1" applyAlignment="1" applyProtection="1">
      <alignment horizontal="right" vertical="center" wrapText="1" indent="1"/>
    </xf>
    <xf numFmtId="164" fontId="14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0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42" applyNumberFormat="1" applyFont="1" applyFill="1" applyBorder="1" applyAlignment="1" applyProtection="1">
      <alignment horizontal="right" vertical="center" wrapText="1" indent="1"/>
    </xf>
    <xf numFmtId="0" fontId="14" fillId="0" borderId="40" xfId="42" applyFont="1" applyFill="1" applyBorder="1" applyAlignment="1" applyProtection="1">
      <alignment horizontal="left" vertical="center" wrapText="1" indent="6"/>
    </xf>
    <xf numFmtId="0" fontId="7" fillId="0" borderId="0" xfId="42" applyFill="1" applyProtection="1"/>
    <xf numFmtId="0" fontId="14" fillId="0" borderId="0" xfId="42" applyFont="1" applyFill="1" applyProtection="1"/>
    <xf numFmtId="0" fontId="10" fillId="0" borderId="0" xfId="42" applyFont="1" applyFill="1" applyProtection="1"/>
    <xf numFmtId="0" fontId="17" fillId="0" borderId="40" xfId="0" applyFont="1" applyBorder="1" applyAlignment="1" applyProtection="1">
      <alignment horizontal="left" wrapText="1" indent="1"/>
    </xf>
    <xf numFmtId="0" fontId="17" fillId="0" borderId="10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wrapText="1" indent="1"/>
    </xf>
    <xf numFmtId="0" fontId="17" fillId="0" borderId="36" xfId="0" applyFont="1" applyBorder="1" applyAlignment="1" applyProtection="1">
      <alignment wrapText="1"/>
    </xf>
    <xf numFmtId="0" fontId="17" fillId="0" borderId="12" xfId="0" applyFont="1" applyBorder="1" applyAlignment="1" applyProtection="1">
      <alignment wrapText="1"/>
    </xf>
    <xf numFmtId="0" fontId="7" fillId="0" borderId="0" xfId="42" applyFill="1" applyAlignment="1" applyProtection="1"/>
    <xf numFmtId="0" fontId="15" fillId="0" borderId="0" xfId="42" applyFont="1" applyFill="1" applyProtection="1"/>
    <xf numFmtId="164" fontId="14" fillId="0" borderId="40" xfId="42" applyNumberFormat="1" applyFont="1" applyFill="1" applyBorder="1" applyAlignment="1" applyProtection="1">
      <alignment horizontal="right" vertical="center" wrapText="1" indent="1"/>
    </xf>
    <xf numFmtId="164" fontId="20" fillId="0" borderId="40" xfId="4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7" xfId="0" applyFont="1" applyBorder="1" applyAlignment="1" applyProtection="1">
      <alignment vertical="center" wrapText="1"/>
    </xf>
    <xf numFmtId="0" fontId="17" fillId="0" borderId="14" xfId="0" applyFont="1" applyBorder="1" applyAlignment="1" applyProtection="1">
      <alignment vertical="center" wrapText="1"/>
    </xf>
    <xf numFmtId="0" fontId="18" fillId="0" borderId="58" xfId="0" applyFont="1" applyBorder="1" applyAlignment="1" applyProtection="1">
      <alignment vertical="center" wrapText="1"/>
    </xf>
    <xf numFmtId="164" fontId="13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42" applyFill="1" applyAlignment="1" applyProtection="1">
      <alignment horizontal="left" vertical="center" indent="1"/>
    </xf>
    <xf numFmtId="164" fontId="4" fillId="0" borderId="42" xfId="0" applyNumberFormat="1" applyFont="1" applyFill="1" applyBorder="1" applyAlignment="1" applyProtection="1">
      <alignment horizontal="center" vertical="center" wrapText="1"/>
    </xf>
    <xf numFmtId="164" fontId="2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horizontal="righ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4" fillId="0" borderId="36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left" vertical="center" wrapText="1" indent="1"/>
    </xf>
    <xf numFmtId="164" fontId="14" fillId="0" borderId="59" xfId="0" applyNumberFormat="1" applyFont="1" applyFill="1" applyBorder="1" applyAlignment="1" applyProtection="1">
      <alignment horizontal="left" vertical="center" wrapText="1" indent="1"/>
    </xf>
    <xf numFmtId="164" fontId="22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60" xfId="0" applyNumberFormat="1" applyFont="1" applyFill="1" applyBorder="1" applyAlignment="1" applyProtection="1">
      <alignment horizontal="left" vertical="center" wrapText="1" indent="1"/>
    </xf>
    <xf numFmtId="164" fontId="20" fillId="0" borderId="13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31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right" vertical="center" wrapText="1" indent="1"/>
    </xf>
    <xf numFmtId="164" fontId="22" fillId="0" borderId="17" xfId="0" applyNumberFormat="1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16" xfId="0" applyNumberFormat="1" applyFont="1" applyFill="1" applyBorder="1" applyAlignment="1" applyProtection="1">
      <alignment horizontal="centerContinuous" vertical="center" wrapText="1"/>
    </xf>
    <xf numFmtId="164" fontId="19" fillId="0" borderId="24" xfId="0" applyNumberFormat="1" applyFont="1" applyFill="1" applyBorder="1" applyAlignment="1" applyProtection="1">
      <alignment horizontal="center" vertical="center" wrapText="1"/>
    </xf>
    <xf numFmtId="164" fontId="19" fillId="0" borderId="17" xfId="0" applyNumberFormat="1" applyFont="1" applyFill="1" applyBorder="1" applyAlignment="1" applyProtection="1">
      <alignment horizontal="center" vertical="center" wrapText="1"/>
    </xf>
    <xf numFmtId="164" fontId="19" fillId="0" borderId="15" xfId="0" applyNumberFormat="1" applyFont="1" applyFill="1" applyBorder="1" applyAlignment="1" applyProtection="1">
      <alignment horizontal="center" vertical="center" wrapText="1"/>
    </xf>
    <xf numFmtId="164" fontId="20" fillId="0" borderId="36" xfId="0" applyNumberFormat="1" applyFont="1" applyFill="1" applyBorder="1" applyAlignment="1" applyProtection="1">
      <alignment horizontal="left" vertical="center" wrapText="1" indent="1"/>
      <protection locked="0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1"/>
    </xf>
    <xf numFmtId="164" fontId="20" fillId="0" borderId="36" xfId="0" applyNumberFormat="1" applyFont="1" applyFill="1" applyBorder="1" applyAlignment="1" applyProtection="1">
      <alignment horizontal="left" vertical="center" wrapText="1" indent="1"/>
    </xf>
    <xf numFmtId="164" fontId="14" fillId="0" borderId="36" xfId="0" applyNumberFormat="1" applyFont="1" applyFill="1" applyBorder="1" applyAlignment="1" applyProtection="1">
      <alignment horizontal="left" vertical="center" wrapText="1" indent="2"/>
    </xf>
    <xf numFmtId="164" fontId="14" fillId="0" borderId="14" xfId="0" applyNumberFormat="1" applyFont="1" applyFill="1" applyBorder="1" applyAlignment="1" applyProtection="1">
      <alignment horizontal="left" vertical="center" wrapText="1" indent="2"/>
    </xf>
    <xf numFmtId="164" fontId="23" fillId="0" borderId="40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4" fillId="0" borderId="13" xfId="0" applyNumberFormat="1" applyFont="1" applyFill="1" applyBorder="1" applyAlignment="1" applyProtection="1">
      <alignment horizontal="left" vertical="center" wrapText="1" indent="1"/>
    </xf>
    <xf numFmtId="164" fontId="1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4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4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0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13" fillId="0" borderId="17" xfId="0" applyFont="1" applyFill="1" applyBorder="1" applyAlignment="1" applyProtection="1">
      <alignment horizontal="center" vertical="center" wrapText="1"/>
    </xf>
    <xf numFmtId="0" fontId="13" fillId="0" borderId="15" xfId="0" applyFont="1" applyFill="1" applyBorder="1" applyAlignment="1" applyProtection="1">
      <alignment horizontal="center" vertical="center" wrapText="1"/>
    </xf>
    <xf numFmtId="164" fontId="14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9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58" xfId="0" applyFont="1" applyBorder="1" applyAlignment="1" applyProtection="1">
      <alignment horizontal="center" vertical="center" wrapText="1"/>
    </xf>
    <xf numFmtId="49" fontId="7" fillId="0" borderId="0" xfId="42" applyNumberFormat="1" applyFill="1" applyProtection="1"/>
    <xf numFmtId="49" fontId="14" fillId="0" borderId="0" xfId="42" applyNumberFormat="1" applyFont="1" applyFill="1" applyProtection="1"/>
    <xf numFmtId="49" fontId="10" fillId="0" borderId="0" xfId="42" applyNumberFormat="1" applyFont="1" applyFill="1" applyProtection="1"/>
    <xf numFmtId="49" fontId="7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vertical="center"/>
    </xf>
    <xf numFmtId="0" fontId="16" fillId="0" borderId="15" xfId="0" applyFont="1" applyBorder="1" applyAlignment="1" applyProtection="1">
      <alignment horizontal="left" vertical="center" wrapText="1" indent="1"/>
    </xf>
    <xf numFmtId="0" fontId="18" fillId="0" borderId="35" xfId="0" applyFont="1" applyBorder="1" applyAlignment="1" applyProtection="1">
      <alignment horizontal="left" vertical="center" wrapText="1" indent="1"/>
    </xf>
    <xf numFmtId="0" fontId="16" fillId="0" borderId="35" xfId="0" applyFont="1" applyBorder="1" applyAlignment="1" applyProtection="1">
      <alignment horizontal="left" vertical="center" wrapText="1" indent="1"/>
    </xf>
    <xf numFmtId="164" fontId="3" fillId="0" borderId="0" xfId="42" applyNumberFormat="1" applyFont="1" applyFill="1" applyBorder="1" applyAlignment="1" applyProtection="1">
      <alignment horizontal="center" vertical="center"/>
    </xf>
    <xf numFmtId="49" fontId="23" fillId="0" borderId="0" xfId="42" applyNumberFormat="1" applyFont="1" applyFill="1" applyAlignment="1" applyProtection="1">
      <alignment horizontal="right" vertical="center" indent="1"/>
    </xf>
    <xf numFmtId="0" fontId="10" fillId="0" borderId="0" xfId="42" applyFont="1" applyFill="1" applyAlignment="1" applyProtection="1">
      <alignment horizontal="center"/>
    </xf>
    <xf numFmtId="0" fontId="45" fillId="0" borderId="11" xfId="0" applyFont="1" applyBorder="1" applyAlignment="1" applyProtection="1">
      <alignment horizontal="left" vertical="center" wrapText="1" indent="1"/>
    </xf>
    <xf numFmtId="0" fontId="45" fillId="0" borderId="11" xfId="0" applyFont="1" applyBorder="1" applyAlignment="1" applyProtection="1">
      <alignment horizontal="left" wrapText="1" indent="1"/>
    </xf>
    <xf numFmtId="0" fontId="23" fillId="0" borderId="11" xfId="42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textRotation="180"/>
    </xf>
    <xf numFmtId="3" fontId="0" fillId="0" borderId="0" xfId="0" applyNumberFormat="1"/>
    <xf numFmtId="0" fontId="0" fillId="0" borderId="45" xfId="0" applyBorder="1"/>
    <xf numFmtId="0" fontId="0" fillId="0" borderId="39" xfId="0" applyBorder="1"/>
    <xf numFmtId="0" fontId="0" fillId="0" borderId="12" xfId="0" applyBorder="1"/>
    <xf numFmtId="0" fontId="0" fillId="0" borderId="10" xfId="0" applyBorder="1"/>
    <xf numFmtId="3" fontId="0" fillId="0" borderId="10" xfId="0" applyNumberFormat="1" applyBorder="1"/>
    <xf numFmtId="0" fontId="0" fillId="0" borderId="48" xfId="0" applyBorder="1"/>
    <xf numFmtId="0" fontId="22" fillId="0" borderId="10" xfId="0" applyFont="1" applyBorder="1"/>
    <xf numFmtId="3" fontId="22" fillId="0" borderId="10" xfId="0" applyNumberFormat="1" applyFont="1" applyBorder="1"/>
    <xf numFmtId="0" fontId="0" fillId="0" borderId="11" xfId="0" applyBorder="1"/>
    <xf numFmtId="0" fontId="0" fillId="0" borderId="14" xfId="0" applyBorder="1"/>
    <xf numFmtId="3" fontId="0" fillId="0" borderId="11" xfId="0" applyNumberFormat="1" applyBorder="1"/>
    <xf numFmtId="0" fontId="0" fillId="0" borderId="40" xfId="0" applyBorder="1"/>
    <xf numFmtId="0" fontId="0" fillId="0" borderId="36" xfId="0" applyBorder="1"/>
    <xf numFmtId="0" fontId="22" fillId="0" borderId="15" xfId="0" applyFont="1" applyBorder="1"/>
    <xf numFmtId="3" fontId="22" fillId="0" borderId="15" xfId="0" applyNumberFormat="1" applyFont="1" applyBorder="1"/>
    <xf numFmtId="0" fontId="22" fillId="0" borderId="17" xfId="0" applyFont="1" applyBorder="1"/>
    <xf numFmtId="3" fontId="0" fillId="0" borderId="40" xfId="0" applyNumberFormat="1" applyBorder="1"/>
    <xf numFmtId="0" fontId="0" fillId="0" borderId="52" xfId="0" applyBorder="1" applyAlignment="1">
      <alignment horizontal="center"/>
    </xf>
    <xf numFmtId="0" fontId="4" fillId="0" borderId="21" xfId="42" applyFont="1" applyFill="1" applyBorder="1" applyAlignment="1" applyProtection="1">
      <alignment horizontal="center" vertical="center" wrapText="1"/>
    </xf>
    <xf numFmtId="164" fontId="2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Border="1"/>
    <xf numFmtId="0" fontId="0" fillId="0" borderId="65" xfId="0" applyFont="1" applyBorder="1"/>
    <xf numFmtId="0" fontId="0" fillId="0" borderId="65" xfId="0" applyBorder="1"/>
    <xf numFmtId="0" fontId="48" fillId="0" borderId="69" xfId="0" applyFont="1" applyBorder="1" applyAlignment="1">
      <alignment horizontal="center"/>
    </xf>
    <xf numFmtId="0" fontId="0" fillId="0" borderId="70" xfId="0" applyFont="1" applyBorder="1"/>
    <xf numFmtId="3" fontId="0" fillId="0" borderId="73" xfId="0" applyNumberFormat="1" applyBorder="1"/>
    <xf numFmtId="0" fontId="0" fillId="0" borderId="74" xfId="0" applyBorder="1"/>
    <xf numFmtId="0" fontId="48" fillId="0" borderId="71" xfId="0" applyFont="1" applyBorder="1"/>
    <xf numFmtId="0" fontId="50" fillId="0" borderId="71" xfId="0" applyFont="1" applyBorder="1"/>
    <xf numFmtId="3" fontId="50" fillId="0" borderId="72" xfId="0" applyNumberFormat="1" applyFont="1" applyBorder="1"/>
    <xf numFmtId="10" fontId="0" fillId="0" borderId="0" xfId="0" applyNumberFormat="1"/>
    <xf numFmtId="0" fontId="53" fillId="0" borderId="0" xfId="0" applyFont="1"/>
    <xf numFmtId="10" fontId="53" fillId="0" borderId="0" xfId="0" applyNumberFormat="1" applyFont="1"/>
    <xf numFmtId="0" fontId="53" fillId="0" borderId="75" xfId="0" applyFont="1" applyBorder="1"/>
    <xf numFmtId="0" fontId="53" fillId="0" borderId="76" xfId="0" applyFont="1" applyBorder="1"/>
    <xf numFmtId="0" fontId="53" fillId="0" borderId="77" xfId="0" applyFont="1" applyBorder="1"/>
    <xf numFmtId="0" fontId="53" fillId="0" borderId="78" xfId="0" applyFont="1" applyBorder="1"/>
    <xf numFmtId="0" fontId="53" fillId="0" borderId="81" xfId="0" applyFont="1" applyBorder="1"/>
    <xf numFmtId="0" fontId="53" fillId="0" borderId="82" xfId="0" applyFont="1" applyBorder="1"/>
    <xf numFmtId="164" fontId="3" fillId="0" borderId="0" xfId="42" applyNumberFormat="1" applyFont="1" applyFill="1" applyBorder="1" applyAlignment="1" applyProtection="1">
      <alignment horizontal="center" vertical="center"/>
    </xf>
    <xf numFmtId="0" fontId="10" fillId="0" borderId="0" xfId="42" applyFont="1" applyFill="1" applyAlignment="1" applyProtection="1">
      <alignment horizontal="center"/>
    </xf>
    <xf numFmtId="0" fontId="4" fillId="0" borderId="21" xfId="42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right" vertical="center" wrapText="1" indent="1"/>
    </xf>
    <xf numFmtId="164" fontId="16" fillId="0" borderId="15" xfId="0" quotePrefix="1" applyNumberFormat="1" applyFont="1" applyFill="1" applyBorder="1" applyAlignment="1" applyProtection="1">
      <alignment horizontal="right" vertical="center" wrapText="1" indent="1"/>
    </xf>
    <xf numFmtId="164" fontId="16" fillId="0" borderId="35" xfId="0" quotePrefix="1" applyNumberFormat="1" applyFont="1" applyFill="1" applyBorder="1" applyAlignment="1" applyProtection="1">
      <alignment horizontal="right" vertical="center" wrapText="1" indent="1"/>
    </xf>
    <xf numFmtId="0" fontId="46" fillId="0" borderId="0" xfId="0" applyFont="1" applyBorder="1" applyAlignment="1">
      <alignment horizontal="right"/>
    </xf>
    <xf numFmtId="0" fontId="0" fillId="0" borderId="84" xfId="0" applyBorder="1"/>
    <xf numFmtId="41" fontId="53" fillId="0" borderId="78" xfId="0" applyNumberFormat="1" applyFont="1" applyBorder="1"/>
    <xf numFmtId="41" fontId="53" fillId="0" borderId="79" xfId="0" applyNumberFormat="1" applyFont="1" applyBorder="1"/>
    <xf numFmtId="0" fontId="0" fillId="0" borderId="88" xfId="0" applyBorder="1"/>
    <xf numFmtId="0" fontId="0" fillId="0" borderId="89" xfId="0" applyBorder="1"/>
    <xf numFmtId="0" fontId="48" fillId="0" borderId="90" xfId="0" applyFont="1" applyBorder="1" applyAlignment="1">
      <alignment horizontal="center"/>
    </xf>
    <xf numFmtId="3" fontId="0" fillId="0" borderId="91" xfId="0" applyNumberFormat="1" applyFill="1" applyBorder="1"/>
    <xf numFmtId="3" fontId="48" fillId="0" borderId="68" xfId="0" applyNumberFormat="1" applyFont="1" applyBorder="1"/>
    <xf numFmtId="0" fontId="51" fillId="0" borderId="84" xfId="0" applyFont="1" applyBorder="1"/>
    <xf numFmtId="0" fontId="52" fillId="0" borderId="84" xfId="0" applyFont="1" applyBorder="1"/>
    <xf numFmtId="0" fontId="49" fillId="0" borderId="84" xfId="0" applyFont="1" applyBorder="1"/>
    <xf numFmtId="0" fontId="0" fillId="0" borderId="84" xfId="0" applyFont="1" applyBorder="1"/>
    <xf numFmtId="3" fontId="50" fillId="0" borderId="68" xfId="0" applyNumberFormat="1" applyFont="1" applyBorder="1"/>
    <xf numFmtId="3" fontId="0" fillId="0" borderId="92" xfId="0" applyNumberFormat="1" applyBorder="1"/>
    <xf numFmtId="0" fontId="48" fillId="0" borderId="84" xfId="0" applyFont="1" applyBorder="1"/>
    <xf numFmtId="0" fontId="48" fillId="0" borderId="93" xfId="0" applyFont="1" applyBorder="1"/>
    <xf numFmtId="164" fontId="7" fillId="0" borderId="0" xfId="42" applyNumberFormat="1" applyFill="1" applyProtection="1"/>
    <xf numFmtId="0" fontId="45" fillId="0" borderId="0" xfId="0" applyFont="1" applyBorder="1" applyAlignment="1">
      <alignment horizontal="right"/>
    </xf>
    <xf numFmtId="0" fontId="23" fillId="0" borderId="0" xfId="0" applyFont="1"/>
    <xf numFmtId="164" fontId="3" fillId="0" borderId="0" xfId="42" applyNumberFormat="1" applyFont="1" applyFill="1" applyBorder="1" applyAlignment="1" applyProtection="1">
      <alignment horizontal="center" vertical="center"/>
    </xf>
    <xf numFmtId="0" fontId="10" fillId="0" borderId="0" xfId="42" applyFont="1" applyFill="1" applyAlignment="1" applyProtection="1">
      <alignment horizontal="center"/>
    </xf>
    <xf numFmtId="0" fontId="4" fillId="0" borderId="21" xfId="42" applyFont="1" applyFill="1" applyBorder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164" fontId="3" fillId="0" borderId="0" xfId="0" applyNumberFormat="1" applyFont="1" applyFill="1" applyAlignment="1" applyProtection="1">
      <alignment vertical="center" wrapText="1"/>
    </xf>
    <xf numFmtId="164" fontId="54" fillId="0" borderId="0" xfId="0" applyNumberFormat="1" applyFont="1" applyFill="1" applyAlignment="1" applyProtection="1">
      <alignment horizontal="left" vertical="center" wrapText="1"/>
    </xf>
    <xf numFmtId="164" fontId="55" fillId="0" borderId="0" xfId="0" applyNumberFormat="1" applyFont="1" applyFill="1" applyAlignment="1" applyProtection="1">
      <alignment vertical="center" wrapText="1"/>
    </xf>
    <xf numFmtId="0" fontId="56" fillId="0" borderId="0" xfId="0" applyFont="1" applyAlignment="1" applyProtection="1">
      <alignment horizontal="right" vertical="top"/>
    </xf>
    <xf numFmtId="49" fontId="54" fillId="0" borderId="0" xfId="0" applyNumberFormat="1" applyFont="1" applyFill="1" applyAlignment="1" applyProtection="1">
      <alignment vertical="center" wrapText="1"/>
    </xf>
    <xf numFmtId="164" fontId="54" fillId="0" borderId="0" xfId="0" applyNumberFormat="1" applyFont="1" applyFill="1" applyAlignment="1" applyProtection="1">
      <alignment vertical="center" wrapText="1"/>
    </xf>
    <xf numFmtId="0" fontId="13" fillId="0" borderId="27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3" fillId="0" borderId="97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/>
    </xf>
    <xf numFmtId="49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4" fillId="0" borderId="100" xfId="0" applyFont="1" applyFill="1" applyBorder="1" applyAlignment="1" applyProtection="1">
      <alignment horizontal="center" vertical="center" wrapText="1"/>
    </xf>
    <xf numFmtId="0" fontId="4" fillId="0" borderId="53" xfId="0" applyFont="1" applyFill="1" applyBorder="1" applyAlignment="1" applyProtection="1">
      <alignment horizontal="center" vertical="center" wrapText="1"/>
    </xf>
    <xf numFmtId="0" fontId="13" fillId="0" borderId="41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49" fontId="14" fillId="0" borderId="36" xfId="42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49" fontId="14" fillId="0" borderId="75" xfId="42" applyNumberFormat="1" applyFont="1" applyFill="1" applyBorder="1" applyAlignment="1" applyProtection="1">
      <alignment horizontal="center" vertical="center" wrapText="1"/>
    </xf>
    <xf numFmtId="0" fontId="17" fillId="0" borderId="101" xfId="0" applyFont="1" applyBorder="1" applyAlignment="1" applyProtection="1">
      <alignment horizontal="left" wrapText="1" indent="1"/>
    </xf>
    <xf numFmtId="164" fontId="14" fillId="0" borderId="102" xfId="42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0" xfId="0" applyFont="1" applyFill="1" applyAlignment="1" applyProtection="1">
      <alignment vertical="center" wrapText="1"/>
    </xf>
    <xf numFmtId="49" fontId="14" fillId="0" borderId="103" xfId="42" applyNumberFormat="1" applyFont="1" applyFill="1" applyBorder="1" applyAlignment="1" applyProtection="1">
      <alignment horizontal="center" vertical="center" wrapText="1"/>
    </xf>
    <xf numFmtId="0" fontId="17" fillId="0" borderId="104" xfId="0" applyFont="1" applyBorder="1" applyAlignment="1" applyProtection="1">
      <alignment horizontal="left" vertical="center" wrapText="1" indent="1"/>
    </xf>
    <xf numFmtId="0" fontId="17" fillId="0" borderId="104" xfId="0" applyFont="1" applyBorder="1" applyAlignment="1" applyProtection="1">
      <alignment horizontal="left" wrapText="1" indent="1"/>
    </xf>
    <xf numFmtId="164" fontId="20" fillId="0" borderId="101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04" xfId="4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7" xfId="0" applyFont="1" applyBorder="1" applyAlignment="1" applyProtection="1">
      <alignment horizontal="center" wrapText="1"/>
    </xf>
    <xf numFmtId="0" fontId="17" fillId="0" borderId="104" xfId="0" applyFont="1" applyBorder="1" applyAlignment="1" applyProtection="1">
      <alignment wrapText="1"/>
    </xf>
    <xf numFmtId="0" fontId="17" fillId="0" borderId="36" xfId="0" applyFont="1" applyBorder="1" applyAlignment="1" applyProtection="1">
      <alignment horizontal="center" wrapText="1"/>
    </xf>
    <xf numFmtId="0" fontId="17" fillId="0" borderId="75" xfId="0" applyFont="1" applyBorder="1" applyAlignment="1" applyProtection="1">
      <alignment horizontal="center" wrapText="1"/>
    </xf>
    <xf numFmtId="0" fontId="17" fillId="0" borderId="103" xfId="0" applyFont="1" applyBorder="1" applyAlignment="1" applyProtection="1">
      <alignment horizontal="center" wrapText="1"/>
    </xf>
    <xf numFmtId="0" fontId="18" fillId="0" borderId="15" xfId="0" applyFont="1" applyBorder="1" applyAlignment="1" applyProtection="1">
      <alignment wrapText="1"/>
    </xf>
    <xf numFmtId="0" fontId="18" fillId="0" borderId="58" xfId="0" applyFont="1" applyBorder="1" applyAlignment="1" applyProtection="1">
      <alignment horizontal="center" wrapText="1"/>
    </xf>
    <xf numFmtId="0" fontId="18" fillId="0" borderId="56" xfId="0" applyFont="1" applyBorder="1" applyAlignment="1" applyProtection="1">
      <alignment wrapText="1"/>
    </xf>
    <xf numFmtId="49" fontId="57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49" fontId="5" fillId="0" borderId="0" xfId="0" applyNumberFormat="1" applyFont="1" applyFill="1" applyAlignment="1" applyProtection="1">
      <alignment vertical="center" wrapText="1"/>
    </xf>
    <xf numFmtId="0" fontId="13" fillId="0" borderId="51" xfId="42" applyFont="1" applyFill="1" applyBorder="1" applyAlignment="1" applyProtection="1">
      <alignment horizontal="center" vertical="center" wrapText="1"/>
    </xf>
    <xf numFmtId="0" fontId="13" fillId="0" borderId="85" xfId="42" applyFont="1" applyFill="1" applyBorder="1" applyAlignment="1" applyProtection="1">
      <alignment vertical="center" wrapText="1"/>
    </xf>
    <xf numFmtId="164" fontId="13" fillId="0" borderId="53" xfId="42" applyNumberFormat="1" applyFont="1" applyFill="1" applyBorder="1" applyAlignment="1" applyProtection="1">
      <alignment horizontal="right" vertical="center" wrapText="1" indent="1"/>
    </xf>
    <xf numFmtId="49" fontId="14" fillId="0" borderId="45" xfId="42" applyNumberFormat="1" applyFont="1" applyFill="1" applyBorder="1" applyAlignment="1" applyProtection="1">
      <alignment horizontal="center" vertical="center" wrapText="1"/>
    </xf>
    <xf numFmtId="0" fontId="14" fillId="0" borderId="101" xfId="42" applyFont="1" applyFill="1" applyBorder="1" applyAlignment="1" applyProtection="1">
      <alignment horizontal="left" vertical="center" wrapText="1" indent="1"/>
    </xf>
    <xf numFmtId="0" fontId="14" fillId="0" borderId="106" xfId="42" applyFont="1" applyFill="1" applyBorder="1" applyAlignment="1" applyProtection="1">
      <alignment horizontal="left" vertical="center" wrapText="1" indent="1"/>
    </xf>
    <xf numFmtId="0" fontId="14" fillId="0" borderId="101" xfId="42" applyFont="1" applyFill="1" applyBorder="1" applyAlignment="1" applyProtection="1">
      <alignment horizontal="left" indent="6"/>
    </xf>
    <xf numFmtId="0" fontId="14" fillId="0" borderId="101" xfId="42" applyFont="1" applyFill="1" applyBorder="1" applyAlignment="1" applyProtection="1">
      <alignment horizontal="left" vertical="center" wrapText="1" indent="6"/>
    </xf>
    <xf numFmtId="49" fontId="14" fillId="0" borderId="13" xfId="42" applyNumberFormat="1" applyFont="1" applyFill="1" applyBorder="1" applyAlignment="1" applyProtection="1">
      <alignment horizontal="center" vertical="center" wrapText="1"/>
    </xf>
    <xf numFmtId="0" fontId="14" fillId="0" borderId="104" xfId="42" applyFont="1" applyFill="1" applyBorder="1" applyAlignment="1" applyProtection="1">
      <alignment horizontal="left" vertical="center" wrapText="1" indent="6"/>
    </xf>
    <xf numFmtId="49" fontId="14" fillId="0" borderId="77" xfId="42" applyNumberFormat="1" applyFont="1" applyFill="1" applyBorder="1" applyAlignment="1" applyProtection="1">
      <alignment horizontal="center" vertical="center" wrapText="1"/>
    </xf>
    <xf numFmtId="0" fontId="14" fillId="0" borderId="78" xfId="42" applyFont="1" applyFill="1" applyBorder="1" applyAlignment="1" applyProtection="1">
      <alignment horizontal="left" vertical="center" wrapText="1" indent="6"/>
    </xf>
    <xf numFmtId="0" fontId="14" fillId="0" borderId="104" xfId="42" applyFont="1" applyFill="1" applyBorder="1" applyAlignment="1" applyProtection="1">
      <alignment horizontal="left" vertical="center" wrapText="1" indent="1"/>
    </xf>
    <xf numFmtId="0" fontId="17" fillId="0" borderId="101" xfId="0" applyFont="1" applyBorder="1" applyAlignment="1" applyProtection="1">
      <alignment horizontal="left" vertical="center" wrapText="1" indent="1"/>
    </xf>
    <xf numFmtId="0" fontId="14" fillId="0" borderId="107" xfId="42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 applyProtection="1">
      <alignment vertical="center" wrapText="1"/>
    </xf>
    <xf numFmtId="164" fontId="19" fillId="0" borderId="16" xfId="42" applyNumberFormat="1" applyFont="1" applyFill="1" applyBorder="1" applyAlignment="1" applyProtection="1">
      <alignment horizontal="right" vertical="center" wrapText="1" inden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0" fontId="1" fillId="0" borderId="17" xfId="0" applyFont="1" applyFill="1" applyBorder="1" applyAlignment="1" applyProtection="1">
      <alignment horizontal="left" vertical="center"/>
    </xf>
    <xf numFmtId="0" fontId="1" fillId="0" borderId="42" xfId="0" applyFont="1" applyFill="1" applyBorder="1" applyAlignment="1" applyProtection="1">
      <alignment vertical="center" wrapText="1"/>
    </xf>
    <xf numFmtId="3" fontId="1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1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0" xfId="0" applyNumberFormat="1" applyFont="1" applyFill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 wrapText="1"/>
    </xf>
    <xf numFmtId="164" fontId="14" fillId="0" borderId="111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5" xfId="42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79" xfId="42" applyFont="1" applyFill="1" applyBorder="1" applyAlignment="1" applyProtection="1">
      <alignment horizontal="center" vertical="center" wrapText="1"/>
    </xf>
    <xf numFmtId="164" fontId="14" fillId="0" borderId="94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8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2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9" xfId="4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7" xfId="42" applyNumberFormat="1" applyFont="1" applyFill="1" applyBorder="1" applyAlignment="1" applyProtection="1">
      <alignment horizontal="right" vertical="center" wrapText="1" indent="1"/>
    </xf>
    <xf numFmtId="164" fontId="14" fillId="0" borderId="113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9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4" xfId="4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2" xfId="42" applyNumberFormat="1" applyFont="1" applyFill="1" applyBorder="1" applyAlignment="1" applyProtection="1">
      <alignment horizontal="right" vertical="center" wrapText="1" indent="1"/>
    </xf>
    <xf numFmtId="164" fontId="18" fillId="0" borderId="16" xfId="0" applyNumberFormat="1" applyFont="1" applyFill="1" applyBorder="1" applyAlignment="1" applyProtection="1">
      <alignment horizontal="right" vertical="center" wrapText="1" indent="1"/>
    </xf>
    <xf numFmtId="164" fontId="16" fillId="0" borderId="16" xfId="0" quotePrefix="1" applyNumberFormat="1" applyFont="1" applyFill="1" applyBorder="1" applyAlignment="1" applyProtection="1">
      <alignment horizontal="right" vertical="center" wrapText="1" indent="1"/>
    </xf>
    <xf numFmtId="0" fontId="4" fillId="0" borderId="78" xfId="42" applyFont="1" applyFill="1" applyBorder="1" applyAlignment="1" applyProtection="1">
      <alignment horizontal="center" vertical="center" wrapText="1"/>
    </xf>
    <xf numFmtId="164" fontId="14" fillId="0" borderId="101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4" xfId="42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49" xfId="42" applyNumberFormat="1" applyFont="1" applyFill="1" applyBorder="1" applyAlignment="1" applyProtection="1">
      <alignment horizontal="right" vertical="center" wrapText="1" indent="1"/>
    </xf>
    <xf numFmtId="164" fontId="20" fillId="0" borderId="105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11" xfId="4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9" xfId="4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42" applyNumberFormat="1" applyFont="1" applyFill="1" applyBorder="1" applyAlignment="1" applyProtection="1">
      <alignment horizontal="right" vertical="center" wrapText="1" indent="1"/>
      <protection locked="0"/>
    </xf>
    <xf numFmtId="0" fontId="49" fillId="0" borderId="101" xfId="0" applyFont="1" applyBorder="1" applyAlignment="1">
      <alignment horizontal="center"/>
    </xf>
    <xf numFmtId="0" fontId="49" fillId="0" borderId="105" xfId="0" applyFont="1" applyBorder="1" applyAlignment="1">
      <alignment horizontal="center"/>
    </xf>
    <xf numFmtId="41" fontId="53" fillId="0" borderId="40" xfId="0" applyNumberFormat="1" applyFont="1" applyBorder="1"/>
    <xf numFmtId="41" fontId="53" fillId="0" borderId="49" xfId="0" applyNumberFormat="1" applyFont="1" applyBorder="1"/>
    <xf numFmtId="41" fontId="53" fillId="0" borderId="101" xfId="0" applyNumberFormat="1" applyFont="1" applyBorder="1"/>
    <xf numFmtId="41" fontId="53" fillId="0" borderId="105" xfId="0" applyNumberFormat="1" applyFont="1" applyBorder="1"/>
    <xf numFmtId="0" fontId="48" fillId="0" borderId="89" xfId="0" applyFont="1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15" xfId="0" applyBorder="1"/>
    <xf numFmtId="0" fontId="0" fillId="0" borderId="116" xfId="0" applyBorder="1" applyAlignment="1">
      <alignment horizontal="center"/>
    </xf>
    <xf numFmtId="3" fontId="0" fillId="0" borderId="110" xfId="0" applyNumberFormat="1" applyFill="1" applyBorder="1"/>
    <xf numFmtId="3" fontId="0" fillId="0" borderId="110" xfId="0" applyNumberFormat="1" applyBorder="1"/>
    <xf numFmtId="3" fontId="48" fillId="0" borderId="73" xfId="0" applyNumberFormat="1" applyFont="1" applyBorder="1"/>
    <xf numFmtId="3" fontId="49" fillId="0" borderId="117" xfId="0" applyNumberFormat="1" applyFont="1" applyFill="1" applyBorder="1"/>
    <xf numFmtId="3" fontId="0" fillId="0" borderId="117" xfId="0" applyNumberFormat="1" applyBorder="1"/>
    <xf numFmtId="3" fontId="49" fillId="0" borderId="118" xfId="0" applyNumberFormat="1" applyFont="1" applyFill="1" applyBorder="1"/>
    <xf numFmtId="3" fontId="0" fillId="0" borderId="118" xfId="0" applyNumberFormat="1" applyBorder="1"/>
    <xf numFmtId="3" fontId="0" fillId="0" borderId="117" xfId="0" applyNumberFormat="1" applyFill="1" applyBorder="1"/>
    <xf numFmtId="3" fontId="0" fillId="0" borderId="118" xfId="0" applyNumberFormat="1" applyFill="1" applyBorder="1"/>
    <xf numFmtId="3" fontId="50" fillId="0" borderId="117" xfId="0" applyNumberFormat="1" applyFont="1" applyBorder="1"/>
    <xf numFmtId="3" fontId="49" fillId="0" borderId="117" xfId="0" applyNumberFormat="1" applyFont="1" applyBorder="1"/>
    <xf numFmtId="3" fontId="0" fillId="0" borderId="117" xfId="0" applyNumberFormat="1" applyFont="1" applyBorder="1"/>
    <xf numFmtId="3" fontId="49" fillId="0" borderId="118" xfId="0" applyNumberFormat="1" applyFont="1" applyBorder="1"/>
    <xf numFmtId="3" fontId="50" fillId="0" borderId="73" xfId="0" applyNumberFormat="1" applyFont="1" applyBorder="1"/>
    <xf numFmtId="3" fontId="48" fillId="0" borderId="117" xfId="0" applyNumberFormat="1" applyFont="1" applyBorder="1"/>
    <xf numFmtId="3" fontId="48" fillId="0" borderId="119" xfId="0" applyNumberFormat="1" applyFont="1" applyBorder="1"/>
    <xf numFmtId="3" fontId="48" fillId="0" borderId="120" xfId="0" applyNumberFormat="1" applyFont="1" applyBorder="1"/>
    <xf numFmtId="3" fontId="48" fillId="0" borderId="121" xfId="0" applyNumberFormat="1" applyFont="1" applyBorder="1"/>
    <xf numFmtId="164" fontId="3" fillId="0" borderId="0" xfId="42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10" fillId="0" borderId="0" xfId="42" applyFont="1" applyFill="1" applyAlignment="1" applyProtection="1">
      <alignment horizontal="center"/>
    </xf>
    <xf numFmtId="0" fontId="15" fillId="0" borderId="0" xfId="42" applyFont="1" applyFill="1" applyAlignment="1" applyProtection="1">
      <alignment horizontal="center"/>
    </xf>
    <xf numFmtId="164" fontId="21" fillId="0" borderId="39" xfId="42" applyNumberFormat="1" applyFont="1" applyFill="1" applyBorder="1" applyAlignment="1" applyProtection="1">
      <alignment horizontal="center" vertical="center"/>
    </xf>
    <xf numFmtId="164" fontId="21" fillId="0" borderId="54" xfId="42" applyNumberFormat="1" applyFont="1" applyFill="1" applyBorder="1" applyAlignment="1" applyProtection="1">
      <alignment horizontal="center" vertical="center"/>
    </xf>
    <xf numFmtId="0" fontId="4" fillId="0" borderId="39" xfId="42" applyFont="1" applyFill="1" applyBorder="1" applyAlignment="1" applyProtection="1">
      <alignment horizontal="center" vertical="center" wrapText="1"/>
    </xf>
    <xf numFmtId="0" fontId="4" fillId="0" borderId="21" xfId="42" applyFont="1" applyFill="1" applyBorder="1" applyAlignment="1" applyProtection="1">
      <alignment horizontal="center" vertical="center" wrapText="1"/>
    </xf>
    <xf numFmtId="0" fontId="4" fillId="0" borderId="45" xfId="42" applyFont="1" applyFill="1" applyBorder="1" applyAlignment="1" applyProtection="1">
      <alignment horizontal="center" vertical="center" wrapText="1"/>
    </xf>
    <xf numFmtId="0" fontId="4" fillId="0" borderId="48" xfId="42" applyFont="1" applyFill="1" applyBorder="1" applyAlignment="1" applyProtection="1">
      <alignment horizontal="center" vertical="center" wrapText="1"/>
    </xf>
    <xf numFmtId="164" fontId="21" fillId="0" borderId="94" xfId="42" applyNumberFormat="1" applyFont="1" applyFill="1" applyBorder="1" applyAlignment="1" applyProtection="1">
      <alignment horizontal="center" vertical="center"/>
    </xf>
    <xf numFmtId="164" fontId="21" fillId="0" borderId="96" xfId="42" applyNumberFormat="1" applyFont="1" applyFill="1" applyBorder="1" applyAlignment="1" applyProtection="1">
      <alignment horizontal="center" vertical="center"/>
    </xf>
    <xf numFmtId="0" fontId="47" fillId="0" borderId="0" xfId="0" applyFont="1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9" xfId="0" applyBorder="1" applyAlignment="1">
      <alignment horizontal="center"/>
    </xf>
    <xf numFmtId="0" fontId="53" fillId="0" borderId="80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83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53" fillId="0" borderId="94" xfId="0" applyFont="1" applyBorder="1" applyAlignment="1">
      <alignment horizontal="center"/>
    </xf>
    <xf numFmtId="0" fontId="53" fillId="0" borderId="96" xfId="0" applyFont="1" applyBorder="1" applyAlignment="1">
      <alignment horizontal="center"/>
    </xf>
    <xf numFmtId="0" fontId="53" fillId="0" borderId="85" xfId="0" applyFont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0" fontId="48" fillId="0" borderId="66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8" xfId="0" applyBorder="1" applyAlignment="1">
      <alignment horizontal="center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1" fillId="0" borderId="28" xfId="0" applyNumberFormat="1" applyFont="1" applyFill="1" applyBorder="1" applyAlignment="1" applyProtection="1">
      <alignment horizontal="center" vertical="center" wrapText="1"/>
    </xf>
    <xf numFmtId="164" fontId="21" fillId="0" borderId="26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164" fontId="12" fillId="0" borderId="0" xfId="0" applyNumberFormat="1" applyFont="1" applyFill="1" applyAlignment="1" applyProtection="1">
      <alignment horizontal="center" textRotation="180" wrapText="1"/>
      <protection locked="0"/>
    </xf>
    <xf numFmtId="164" fontId="21" fillId="0" borderId="29" xfId="0" applyNumberFormat="1" applyFont="1" applyFill="1" applyBorder="1" applyAlignment="1" applyProtection="1">
      <alignment horizontal="center" vertical="center" wrapText="1"/>
    </xf>
    <xf numFmtId="164" fontId="21" fillId="0" borderId="38" xfId="0" applyNumberFormat="1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horizontal="center"/>
    </xf>
    <xf numFmtId="0" fontId="22" fillId="0" borderId="52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5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23" fillId="0" borderId="0" xfId="0" applyFont="1" applyAlignment="1">
      <alignment horizontal="right"/>
    </xf>
    <xf numFmtId="0" fontId="23" fillId="0" borderId="0" xfId="0" applyFont="1" applyFill="1" applyAlignment="1">
      <alignment horizontal="center" textRotation="180"/>
    </xf>
    <xf numFmtId="164" fontId="13" fillId="0" borderId="24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" fillId="0" borderId="20" xfId="0" applyNumberFormat="1" applyFont="1" applyFill="1" applyBorder="1" applyAlignment="1">
      <alignment horizontal="right" vertical="center"/>
    </xf>
    <xf numFmtId="165" fontId="25" fillId="0" borderId="35" xfId="0" applyNumberFormat="1" applyFont="1" applyFill="1" applyBorder="1" applyAlignment="1">
      <alignment horizontal="left" vertical="center" wrapText="1"/>
    </xf>
    <xf numFmtId="164" fontId="15" fillId="0" borderId="0" xfId="0" applyNumberFormat="1" applyFont="1" applyFill="1" applyAlignment="1">
      <alignment horizontal="left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64" fontId="21" fillId="0" borderId="24" xfId="0" applyNumberFormat="1" applyFont="1" applyFill="1" applyBorder="1" applyAlignment="1">
      <alignment horizontal="center" vertical="center" wrapText="1"/>
    </xf>
    <xf numFmtId="164" fontId="4" fillId="0" borderId="62" xfId="0" applyNumberFormat="1" applyFont="1" applyFill="1" applyBorder="1" applyAlignment="1">
      <alignment horizontal="center" vertical="center"/>
    </xf>
    <xf numFmtId="164" fontId="4" fillId="0" borderId="59" xfId="0" applyNumberFormat="1" applyFont="1" applyFill="1" applyBorder="1" applyAlignment="1">
      <alignment horizontal="center" vertical="center"/>
    </xf>
    <xf numFmtId="164" fontId="4" fillId="0" borderId="25" xfId="0" applyNumberFormat="1" applyFont="1" applyFill="1" applyBorder="1" applyAlignment="1">
      <alignment horizontal="center" vertical="center"/>
    </xf>
    <xf numFmtId="164" fontId="13" fillId="0" borderId="24" xfId="0" applyNumberFormat="1" applyFont="1" applyFill="1" applyBorder="1" applyAlignment="1">
      <alignment horizontal="center" vertical="center"/>
    </xf>
    <xf numFmtId="164" fontId="4" fillId="0" borderId="28" xfId="0" applyNumberFormat="1" applyFont="1" applyFill="1" applyBorder="1" applyAlignment="1">
      <alignment horizontal="center" vertical="center" wrapText="1"/>
    </xf>
    <xf numFmtId="164" fontId="4" fillId="0" borderId="60" xfId="0" applyNumberFormat="1" applyFont="1" applyFill="1" applyBorder="1" applyAlignment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6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right" vertical="center" wrapText="1"/>
    </xf>
    <xf numFmtId="0" fontId="4" fillId="0" borderId="94" xfId="0" applyFont="1" applyFill="1" applyBorder="1" applyAlignment="1" applyProtection="1">
      <alignment horizontal="center" vertical="center"/>
      <protection locked="0"/>
    </xf>
    <xf numFmtId="0" fontId="4" fillId="0" borderId="95" xfId="0" applyFont="1" applyFill="1" applyBorder="1" applyAlignment="1" applyProtection="1">
      <alignment horizontal="center" vertical="center"/>
      <protection locked="0"/>
    </xf>
    <xf numFmtId="0" fontId="4" fillId="0" borderId="96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98" xfId="0" applyFont="1" applyFill="1" applyBorder="1" applyAlignment="1" applyProtection="1">
      <alignment horizontal="center" vertical="center"/>
    </xf>
    <xf numFmtId="0" fontId="4" fillId="0" borderId="99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center" vertical="center" wrapText="1"/>
    </xf>
  </cellXfs>
  <cellStyles count="47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 2" xfId="32" xr:uid="{00000000-0005-0000-0000-00001F000000}"/>
    <cellStyle name="Ezres 3" xfId="33" xr:uid="{00000000-0005-0000-0000-000020000000}"/>
    <cellStyle name="Figyelmeztetés" xfId="34" builtinId="11" customBuiltin="1"/>
    <cellStyle name="Hiperhivatkozás" xfId="35" xr:uid="{00000000-0005-0000-0000-000022000000}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 xr:uid="{00000000-0005-0000-0000-000028000000}"/>
    <cellStyle name="Normál" xfId="0" builtinId="0"/>
    <cellStyle name="Normál_KVRENMUNKA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H163"/>
  <sheetViews>
    <sheetView zoomScaleSheetLayoutView="100" workbookViewId="0">
      <selection activeCell="B163" activeCellId="1" sqref="H16 B163"/>
    </sheetView>
  </sheetViews>
  <sheetFormatPr defaultRowHeight="15.75" x14ac:dyDescent="0.25"/>
  <cols>
    <col min="1" max="1" width="7" style="99" customWidth="1"/>
    <col min="2" max="2" width="58.5" style="99" customWidth="1"/>
    <col min="3" max="4" width="16.1640625" style="100" customWidth="1"/>
    <col min="5" max="5" width="9.33203125" style="108" hidden="1" customWidth="1"/>
    <col min="6" max="6" width="9.33203125" style="108"/>
    <col min="7" max="7" width="9.6640625" style="108" bestFit="1" customWidth="1"/>
    <col min="8" max="16384" width="9.33203125" style="108"/>
  </cols>
  <sheetData>
    <row r="1" spans="1:5" x14ac:dyDescent="0.25">
      <c r="A1" s="196"/>
      <c r="B1" s="196"/>
      <c r="C1" s="244"/>
      <c r="D1" s="244"/>
    </row>
    <row r="2" spans="1:5" ht="15.95" customHeight="1" x14ac:dyDescent="0.25">
      <c r="D2" s="195" t="s">
        <v>445</v>
      </c>
    </row>
    <row r="3" spans="1:5" ht="15.95" customHeight="1" x14ac:dyDescent="0.25">
      <c r="A3" s="398" t="s">
        <v>537</v>
      </c>
      <c r="B3" s="398"/>
      <c r="C3" s="398"/>
      <c r="D3" s="398"/>
    </row>
    <row r="4" spans="1:5" ht="15.95" customHeight="1" x14ac:dyDescent="0.25">
      <c r="A4" s="399" t="s">
        <v>481</v>
      </c>
      <c r="B4" s="399"/>
      <c r="C4" s="399"/>
      <c r="D4" s="399"/>
    </row>
    <row r="5" spans="1:5" ht="15.95" customHeight="1" x14ac:dyDescent="0.25">
      <c r="A5" s="399" t="s">
        <v>538</v>
      </c>
      <c r="B5" s="399"/>
      <c r="C5" s="399"/>
      <c r="D5" s="399"/>
    </row>
    <row r="6" spans="1:5" ht="15.95" customHeight="1" x14ac:dyDescent="0.25">
      <c r="A6" s="194"/>
      <c r="B6" s="194"/>
      <c r="C6" s="243"/>
      <c r="D6" s="243"/>
    </row>
    <row r="7" spans="1:5" ht="15.95" customHeight="1" x14ac:dyDescent="0.25">
      <c r="A7" s="397" t="s">
        <v>1</v>
      </c>
      <c r="B7" s="397"/>
      <c r="C7" s="397"/>
      <c r="D7" s="397"/>
      <c r="E7" s="397"/>
    </row>
    <row r="8" spans="1:5" ht="15.95" customHeight="1" thickBot="1" x14ac:dyDescent="0.3">
      <c r="A8" s="12" t="s">
        <v>91</v>
      </c>
      <c r="B8" s="12"/>
      <c r="C8" s="97"/>
      <c r="D8" s="97" t="s">
        <v>127</v>
      </c>
    </row>
    <row r="9" spans="1:5" ht="15.95" customHeight="1" x14ac:dyDescent="0.25">
      <c r="A9" s="405" t="s">
        <v>42</v>
      </c>
      <c r="B9" s="403" t="s">
        <v>2</v>
      </c>
      <c r="C9" s="407" t="s">
        <v>477</v>
      </c>
      <c r="D9" s="408"/>
    </row>
    <row r="10" spans="1:5" ht="38.1" customHeight="1" thickBot="1" x14ac:dyDescent="0.3">
      <c r="A10" s="406"/>
      <c r="B10" s="404"/>
      <c r="C10" s="361" t="s">
        <v>148</v>
      </c>
      <c r="D10" s="348" t="s">
        <v>152</v>
      </c>
    </row>
    <row r="11" spans="1:5" s="109" customFormat="1" ht="12" customHeight="1" thickBot="1" x14ac:dyDescent="0.25">
      <c r="A11" s="80" t="s">
        <v>270</v>
      </c>
      <c r="B11" s="81" t="s">
        <v>271</v>
      </c>
      <c r="C11" s="81" t="s">
        <v>272</v>
      </c>
      <c r="D11" s="82" t="s">
        <v>273</v>
      </c>
    </row>
    <row r="12" spans="1:5" s="110" customFormat="1" ht="12" customHeight="1" thickBot="1" x14ac:dyDescent="0.25">
      <c r="A12" s="75" t="s">
        <v>3</v>
      </c>
      <c r="B12" s="76" t="s">
        <v>156</v>
      </c>
      <c r="C12" s="102">
        <f>SUM(C13:C19)</f>
        <v>16418</v>
      </c>
      <c r="D12" s="96">
        <f t="shared" ref="D12" si="0">SUM(D13:D19)</f>
        <v>19790</v>
      </c>
    </row>
    <row r="13" spans="1:5" s="110" customFormat="1" ht="12" customHeight="1" x14ac:dyDescent="0.2">
      <c r="A13" s="70" t="s">
        <v>54</v>
      </c>
      <c r="B13" s="111" t="s">
        <v>157</v>
      </c>
      <c r="C13" s="104">
        <v>12460</v>
      </c>
      <c r="D13" s="178">
        <v>13460</v>
      </c>
    </row>
    <row r="14" spans="1:5" s="110" customFormat="1" ht="12" customHeight="1" x14ac:dyDescent="0.2">
      <c r="A14" s="69" t="s">
        <v>55</v>
      </c>
      <c r="B14" s="112" t="s">
        <v>158</v>
      </c>
      <c r="C14" s="362">
        <v>0</v>
      </c>
      <c r="D14" s="347">
        <v>0</v>
      </c>
    </row>
    <row r="15" spans="1:5" s="110" customFormat="1" ht="12" customHeight="1" x14ac:dyDescent="0.2">
      <c r="A15" s="69" t="s">
        <v>56</v>
      </c>
      <c r="B15" s="112" t="s">
        <v>159</v>
      </c>
      <c r="C15" s="362">
        <v>2758</v>
      </c>
      <c r="D15" s="347">
        <v>2758</v>
      </c>
    </row>
    <row r="16" spans="1:5" s="110" customFormat="1" ht="12" customHeight="1" x14ac:dyDescent="0.2">
      <c r="A16" s="69" t="s">
        <v>57</v>
      </c>
      <c r="B16" s="112" t="s">
        <v>160</v>
      </c>
      <c r="C16" s="362">
        <v>1200</v>
      </c>
      <c r="D16" s="347">
        <v>1200</v>
      </c>
    </row>
    <row r="17" spans="1:4" s="110" customFormat="1" ht="12" customHeight="1" x14ac:dyDescent="0.2">
      <c r="A17" s="69" t="s">
        <v>88</v>
      </c>
      <c r="B17" s="112" t="s">
        <v>161</v>
      </c>
      <c r="C17" s="362"/>
      <c r="D17" s="347">
        <v>2261</v>
      </c>
    </row>
    <row r="18" spans="1:4" s="110" customFormat="1" ht="12" customHeight="1" x14ac:dyDescent="0.2">
      <c r="A18" s="71" t="s">
        <v>58</v>
      </c>
      <c r="B18" s="113" t="s">
        <v>162</v>
      </c>
      <c r="C18" s="363">
        <v>0</v>
      </c>
      <c r="D18" s="346">
        <v>0</v>
      </c>
    </row>
    <row r="19" spans="1:4" s="110" customFormat="1" ht="12" customHeight="1" thickBot="1" x14ac:dyDescent="0.25">
      <c r="A19" s="71" t="s">
        <v>59</v>
      </c>
      <c r="B19" s="113" t="s">
        <v>444</v>
      </c>
      <c r="C19" s="363">
        <v>0</v>
      </c>
      <c r="D19" s="346">
        <v>111</v>
      </c>
    </row>
    <row r="20" spans="1:4" s="110" customFormat="1" ht="12" customHeight="1" thickBot="1" x14ac:dyDescent="0.25">
      <c r="A20" s="75" t="s">
        <v>4</v>
      </c>
      <c r="B20" s="92" t="s">
        <v>163</v>
      </c>
      <c r="C20" s="102">
        <f>SUM(C21:C26)</f>
        <v>9750</v>
      </c>
      <c r="D20" s="96">
        <f t="shared" ref="D20" si="1">SUM(D21:D26)</f>
        <v>17782</v>
      </c>
    </row>
    <row r="21" spans="1:4" s="110" customFormat="1" ht="12" customHeight="1" x14ac:dyDescent="0.2">
      <c r="A21" s="70" t="s">
        <v>60</v>
      </c>
      <c r="B21" s="111" t="s">
        <v>164</v>
      </c>
      <c r="C21" s="104">
        <v>0</v>
      </c>
      <c r="D21" s="178">
        <v>0</v>
      </c>
    </row>
    <row r="22" spans="1:4" s="110" customFormat="1" ht="12" customHeight="1" x14ac:dyDescent="0.2">
      <c r="A22" s="69" t="s">
        <v>61</v>
      </c>
      <c r="B22" s="112" t="s">
        <v>165</v>
      </c>
      <c r="C22" s="362">
        <v>0</v>
      </c>
      <c r="D22" s="347">
        <v>0</v>
      </c>
    </row>
    <row r="23" spans="1:4" s="110" customFormat="1" ht="12" customHeight="1" x14ac:dyDescent="0.2">
      <c r="A23" s="69" t="s">
        <v>62</v>
      </c>
      <c r="B23" s="112" t="s">
        <v>166</v>
      </c>
      <c r="C23" s="362">
        <v>0</v>
      </c>
      <c r="D23" s="347">
        <v>0</v>
      </c>
    </row>
    <row r="24" spans="1:4" s="110" customFormat="1" ht="12" customHeight="1" x14ac:dyDescent="0.2">
      <c r="A24" s="69" t="s">
        <v>63</v>
      </c>
      <c r="B24" s="112" t="s">
        <v>167</v>
      </c>
      <c r="C24" s="362">
        <v>0</v>
      </c>
      <c r="D24" s="347">
        <v>0</v>
      </c>
    </row>
    <row r="25" spans="1:4" s="110" customFormat="1" ht="12" customHeight="1" x14ac:dyDescent="0.2">
      <c r="A25" s="69" t="s">
        <v>64</v>
      </c>
      <c r="B25" s="112" t="s">
        <v>168</v>
      </c>
      <c r="C25" s="362">
        <v>9750</v>
      </c>
      <c r="D25" s="347">
        <v>17782</v>
      </c>
    </row>
    <row r="26" spans="1:4" s="110" customFormat="1" ht="12" customHeight="1" thickBot="1" x14ac:dyDescent="0.25">
      <c r="A26" s="71" t="s">
        <v>71</v>
      </c>
      <c r="B26" s="198" t="s">
        <v>169</v>
      </c>
      <c r="C26" s="363">
        <v>0</v>
      </c>
      <c r="D26" s="346">
        <v>0</v>
      </c>
    </row>
    <row r="27" spans="1:4" s="110" customFormat="1" ht="19.5" customHeight="1" thickBot="1" x14ac:dyDescent="0.25">
      <c r="A27" s="75" t="s">
        <v>5</v>
      </c>
      <c r="B27" s="76" t="s">
        <v>170</v>
      </c>
      <c r="C27" s="102">
        <f>SUM(C28:C32)</f>
        <v>0</v>
      </c>
      <c r="D27" s="96">
        <f t="shared" ref="D27" si="2">SUM(D28:D32)</f>
        <v>0</v>
      </c>
    </row>
    <row r="28" spans="1:4" s="110" customFormat="1" ht="12" customHeight="1" x14ac:dyDescent="0.2">
      <c r="A28" s="70" t="s">
        <v>43</v>
      </c>
      <c r="B28" s="111" t="s">
        <v>171</v>
      </c>
      <c r="C28" s="104">
        <v>0</v>
      </c>
      <c r="D28" s="178">
        <v>0</v>
      </c>
    </row>
    <row r="29" spans="1:4" s="110" customFormat="1" ht="12" customHeight="1" x14ac:dyDescent="0.2">
      <c r="A29" s="69" t="s">
        <v>44</v>
      </c>
      <c r="B29" s="112" t="s">
        <v>172</v>
      </c>
      <c r="C29" s="362"/>
      <c r="D29" s="347">
        <v>0</v>
      </c>
    </row>
    <row r="30" spans="1:4" s="110" customFormat="1" ht="12" customHeight="1" x14ac:dyDescent="0.2">
      <c r="A30" s="69" t="s">
        <v>45</v>
      </c>
      <c r="B30" s="112" t="s">
        <v>173</v>
      </c>
      <c r="C30" s="362">
        <v>0</v>
      </c>
      <c r="D30" s="347">
        <v>0</v>
      </c>
    </row>
    <row r="31" spans="1:4" s="110" customFormat="1" ht="12" customHeight="1" x14ac:dyDescent="0.2">
      <c r="A31" s="69" t="s">
        <v>46</v>
      </c>
      <c r="B31" s="112" t="s">
        <v>174</v>
      </c>
      <c r="C31" s="362">
        <v>0</v>
      </c>
      <c r="D31" s="347">
        <v>0</v>
      </c>
    </row>
    <row r="32" spans="1:4" s="110" customFormat="1" ht="12" customHeight="1" x14ac:dyDescent="0.2">
      <c r="A32" s="69" t="s">
        <v>98</v>
      </c>
      <c r="B32" s="112" t="s">
        <v>175</v>
      </c>
      <c r="C32" s="362">
        <v>0</v>
      </c>
      <c r="D32" s="347">
        <v>0</v>
      </c>
    </row>
    <row r="33" spans="1:4" s="110" customFormat="1" ht="12" customHeight="1" thickBot="1" x14ac:dyDescent="0.25">
      <c r="A33" s="71" t="s">
        <v>99</v>
      </c>
      <c r="B33" s="197" t="s">
        <v>176</v>
      </c>
      <c r="C33" s="363">
        <v>0</v>
      </c>
      <c r="D33" s="346">
        <v>0</v>
      </c>
    </row>
    <row r="34" spans="1:4" s="110" customFormat="1" ht="12" customHeight="1" thickBot="1" x14ac:dyDescent="0.25">
      <c r="A34" s="75" t="s">
        <v>100</v>
      </c>
      <c r="B34" s="76" t="s">
        <v>177</v>
      </c>
      <c r="C34" s="106">
        <f>C35+C38+C39+C40</f>
        <v>2080</v>
      </c>
      <c r="D34" s="337">
        <f t="shared" ref="D34" si="3">D35+D38+D39+D40</f>
        <v>2080</v>
      </c>
    </row>
    <row r="35" spans="1:4" s="110" customFormat="1" ht="12" customHeight="1" x14ac:dyDescent="0.2">
      <c r="A35" s="70" t="s">
        <v>178</v>
      </c>
      <c r="B35" s="111" t="s">
        <v>179</v>
      </c>
      <c r="C35" s="118">
        <f>SUM(C36:C37)</f>
        <v>1520</v>
      </c>
      <c r="D35" s="364">
        <f t="shared" ref="D35" si="4">SUM(D36:D37)</f>
        <v>1520</v>
      </c>
    </row>
    <row r="36" spans="1:4" s="110" customFormat="1" ht="12" customHeight="1" x14ac:dyDescent="0.2">
      <c r="A36" s="69" t="s">
        <v>180</v>
      </c>
      <c r="B36" s="112" t="s">
        <v>181</v>
      </c>
      <c r="C36" s="362">
        <v>120</v>
      </c>
      <c r="D36" s="347">
        <v>120</v>
      </c>
    </row>
    <row r="37" spans="1:4" s="110" customFormat="1" ht="12" customHeight="1" x14ac:dyDescent="0.2">
      <c r="A37" s="69" t="s">
        <v>182</v>
      </c>
      <c r="B37" s="112" t="s">
        <v>437</v>
      </c>
      <c r="C37" s="362">
        <v>1400</v>
      </c>
      <c r="D37" s="347">
        <v>1400</v>
      </c>
    </row>
    <row r="38" spans="1:4" s="110" customFormat="1" ht="12" customHeight="1" x14ac:dyDescent="0.2">
      <c r="A38" s="69" t="s">
        <v>183</v>
      </c>
      <c r="B38" s="112" t="s">
        <v>184</v>
      </c>
      <c r="C38" s="362">
        <v>500</v>
      </c>
      <c r="D38" s="347">
        <v>500</v>
      </c>
    </row>
    <row r="39" spans="1:4" s="110" customFormat="1" ht="12" customHeight="1" x14ac:dyDescent="0.2">
      <c r="A39" s="69" t="s">
        <v>185</v>
      </c>
      <c r="B39" s="112" t="s">
        <v>186</v>
      </c>
      <c r="C39" s="362">
        <v>0</v>
      </c>
      <c r="D39" s="347">
        <v>0</v>
      </c>
    </row>
    <row r="40" spans="1:4" s="110" customFormat="1" ht="12" customHeight="1" thickBot="1" x14ac:dyDescent="0.25">
      <c r="A40" s="71" t="s">
        <v>187</v>
      </c>
      <c r="B40" s="94" t="s">
        <v>188</v>
      </c>
      <c r="C40" s="363">
        <v>60</v>
      </c>
      <c r="D40" s="346">
        <v>60</v>
      </c>
    </row>
    <row r="41" spans="1:4" s="110" customFormat="1" ht="12" customHeight="1" thickBot="1" x14ac:dyDescent="0.25">
      <c r="A41" s="75" t="s">
        <v>7</v>
      </c>
      <c r="B41" s="76" t="s">
        <v>189</v>
      </c>
      <c r="C41" s="102">
        <f>SUM(C42:C51)</f>
        <v>2691</v>
      </c>
      <c r="D41" s="96">
        <f t="shared" ref="D41" si="5">SUM(D42:D51)</f>
        <v>2691</v>
      </c>
    </row>
    <row r="42" spans="1:4" s="110" customFormat="1" ht="12" customHeight="1" x14ac:dyDescent="0.2">
      <c r="A42" s="70" t="s">
        <v>47</v>
      </c>
      <c r="B42" s="111" t="s">
        <v>190</v>
      </c>
      <c r="C42" s="104">
        <v>0</v>
      </c>
      <c r="D42" s="178"/>
    </row>
    <row r="43" spans="1:4" s="110" customFormat="1" ht="12" customHeight="1" x14ac:dyDescent="0.2">
      <c r="A43" s="69" t="s">
        <v>48</v>
      </c>
      <c r="B43" s="112" t="s">
        <v>191</v>
      </c>
      <c r="C43" s="362">
        <v>0</v>
      </c>
      <c r="D43" s="347">
        <v>0</v>
      </c>
    </row>
    <row r="44" spans="1:4" s="110" customFormat="1" ht="12" customHeight="1" x14ac:dyDescent="0.2">
      <c r="A44" s="69" t="s">
        <v>49</v>
      </c>
      <c r="B44" s="112" t="s">
        <v>192</v>
      </c>
      <c r="C44" s="362">
        <v>250</v>
      </c>
      <c r="D44" s="347">
        <v>250</v>
      </c>
    </row>
    <row r="45" spans="1:4" s="110" customFormat="1" ht="12" customHeight="1" x14ac:dyDescent="0.2">
      <c r="A45" s="69" t="s">
        <v>102</v>
      </c>
      <c r="B45" s="112" t="s">
        <v>193</v>
      </c>
      <c r="C45" s="362">
        <v>502</v>
      </c>
      <c r="D45" s="347">
        <v>502</v>
      </c>
    </row>
    <row r="46" spans="1:4" s="110" customFormat="1" ht="12" customHeight="1" x14ac:dyDescent="0.2">
      <c r="A46" s="69" t="s">
        <v>103</v>
      </c>
      <c r="B46" s="112" t="s">
        <v>194</v>
      </c>
      <c r="C46" s="362">
        <v>1356</v>
      </c>
      <c r="D46" s="347">
        <v>1356</v>
      </c>
    </row>
    <row r="47" spans="1:4" s="110" customFormat="1" ht="12" customHeight="1" x14ac:dyDescent="0.2">
      <c r="A47" s="69" t="s">
        <v>104</v>
      </c>
      <c r="B47" s="112" t="s">
        <v>195</v>
      </c>
      <c r="C47" s="362">
        <v>426</v>
      </c>
      <c r="D47" s="347">
        <v>426</v>
      </c>
    </row>
    <row r="48" spans="1:4" s="110" customFormat="1" ht="12" customHeight="1" x14ac:dyDescent="0.2">
      <c r="A48" s="69" t="s">
        <v>105</v>
      </c>
      <c r="B48" s="112" t="s">
        <v>196</v>
      </c>
      <c r="C48" s="362">
        <v>156</v>
      </c>
      <c r="D48" s="347">
        <v>156</v>
      </c>
    </row>
    <row r="49" spans="1:4" s="110" customFormat="1" ht="12" customHeight="1" x14ac:dyDescent="0.2">
      <c r="A49" s="69" t="s">
        <v>106</v>
      </c>
      <c r="B49" s="112" t="s">
        <v>197</v>
      </c>
      <c r="C49" s="362">
        <v>1</v>
      </c>
      <c r="D49" s="347">
        <v>1</v>
      </c>
    </row>
    <row r="50" spans="1:4" s="110" customFormat="1" ht="12" customHeight="1" x14ac:dyDescent="0.2">
      <c r="A50" s="69" t="s">
        <v>198</v>
      </c>
      <c r="B50" s="112" t="s">
        <v>199</v>
      </c>
      <c r="C50" s="303">
        <v>0</v>
      </c>
      <c r="D50" s="365">
        <v>0</v>
      </c>
    </row>
    <row r="51" spans="1:4" s="110" customFormat="1" ht="12" customHeight="1" thickBot="1" x14ac:dyDescent="0.25">
      <c r="A51" s="71" t="s">
        <v>200</v>
      </c>
      <c r="B51" s="113" t="s">
        <v>201</v>
      </c>
      <c r="C51" s="304">
        <v>0</v>
      </c>
      <c r="D51" s="366">
        <v>0</v>
      </c>
    </row>
    <row r="52" spans="1:4" s="110" customFormat="1" ht="12" customHeight="1" thickBot="1" x14ac:dyDescent="0.25">
      <c r="A52" s="75" t="s">
        <v>8</v>
      </c>
      <c r="B52" s="76" t="s">
        <v>202</v>
      </c>
      <c r="C52" s="102">
        <f>SUM(C53:C57)</f>
        <v>0</v>
      </c>
      <c r="D52" s="96">
        <f t="shared" ref="D52" si="6">SUM(D53:D57)</f>
        <v>0</v>
      </c>
    </row>
    <row r="53" spans="1:4" s="110" customFormat="1" ht="12" customHeight="1" x14ac:dyDescent="0.2">
      <c r="A53" s="70" t="s">
        <v>50</v>
      </c>
      <c r="B53" s="111" t="s">
        <v>203</v>
      </c>
      <c r="C53" s="119">
        <v>0</v>
      </c>
      <c r="D53" s="367">
        <v>0</v>
      </c>
    </row>
    <row r="54" spans="1:4" s="110" customFormat="1" ht="12" customHeight="1" x14ac:dyDescent="0.2">
      <c r="A54" s="69" t="s">
        <v>51</v>
      </c>
      <c r="B54" s="112" t="s">
        <v>204</v>
      </c>
      <c r="C54" s="303"/>
      <c r="D54" s="365"/>
    </row>
    <row r="55" spans="1:4" s="110" customFormat="1" ht="12" customHeight="1" x14ac:dyDescent="0.2">
      <c r="A55" s="69" t="s">
        <v>205</v>
      </c>
      <c r="B55" s="112" t="s">
        <v>206</v>
      </c>
      <c r="C55" s="303">
        <v>0</v>
      </c>
      <c r="D55" s="365"/>
    </row>
    <row r="56" spans="1:4" s="110" customFormat="1" ht="12" customHeight="1" x14ac:dyDescent="0.2">
      <c r="A56" s="69" t="s">
        <v>207</v>
      </c>
      <c r="B56" s="112" t="s">
        <v>208</v>
      </c>
      <c r="C56" s="303">
        <v>0</v>
      </c>
      <c r="D56" s="365">
        <v>0</v>
      </c>
    </row>
    <row r="57" spans="1:4" s="110" customFormat="1" ht="12" customHeight="1" thickBot="1" x14ac:dyDescent="0.25">
      <c r="A57" s="71" t="s">
        <v>209</v>
      </c>
      <c r="B57" s="113" t="s">
        <v>210</v>
      </c>
      <c r="C57" s="304">
        <v>0</v>
      </c>
      <c r="D57" s="366">
        <v>0</v>
      </c>
    </row>
    <row r="58" spans="1:4" s="110" customFormat="1" ht="17.25" customHeight="1" thickBot="1" x14ac:dyDescent="0.25">
      <c r="A58" s="75" t="s">
        <v>107</v>
      </c>
      <c r="B58" s="76" t="s">
        <v>211</v>
      </c>
      <c r="C58" s="102">
        <f>SUM(C59:C62)</f>
        <v>0</v>
      </c>
      <c r="D58" s="96">
        <f t="shared" ref="D58" si="7">SUM(D59:D62)</f>
        <v>0</v>
      </c>
    </row>
    <row r="59" spans="1:4" s="110" customFormat="1" ht="12" customHeight="1" x14ac:dyDescent="0.2">
      <c r="A59" s="70" t="s">
        <v>52</v>
      </c>
      <c r="B59" s="111" t="s">
        <v>212</v>
      </c>
      <c r="C59" s="104">
        <v>0</v>
      </c>
      <c r="D59" s="178">
        <v>0</v>
      </c>
    </row>
    <row r="60" spans="1:4" s="110" customFormat="1" ht="19.5" customHeight="1" x14ac:dyDescent="0.2">
      <c r="A60" s="69" t="s">
        <v>53</v>
      </c>
      <c r="B60" s="112" t="s">
        <v>213</v>
      </c>
      <c r="C60" s="362">
        <v>0</v>
      </c>
      <c r="D60" s="347">
        <v>0</v>
      </c>
    </row>
    <row r="61" spans="1:4" s="110" customFormat="1" ht="12" customHeight="1" x14ac:dyDescent="0.2">
      <c r="A61" s="69" t="s">
        <v>214</v>
      </c>
      <c r="B61" s="112" t="s">
        <v>215</v>
      </c>
      <c r="C61" s="362"/>
      <c r="D61" s="347"/>
    </row>
    <row r="62" spans="1:4" s="110" customFormat="1" ht="12" customHeight="1" thickBot="1" x14ac:dyDescent="0.25">
      <c r="A62" s="71" t="s">
        <v>216</v>
      </c>
      <c r="B62" s="113" t="s">
        <v>217</v>
      </c>
      <c r="C62" s="363">
        <v>0</v>
      </c>
      <c r="D62" s="346">
        <v>0</v>
      </c>
    </row>
    <row r="63" spans="1:4" s="110" customFormat="1" ht="12" customHeight="1" thickBot="1" x14ac:dyDescent="0.25">
      <c r="A63" s="75" t="s">
        <v>10</v>
      </c>
      <c r="B63" s="92" t="s">
        <v>218</v>
      </c>
      <c r="C63" s="102">
        <f>SUM(C64:C66)</f>
        <v>0</v>
      </c>
      <c r="D63" s="96">
        <f t="shared" ref="D63" si="8">SUM(D64:D66)</f>
        <v>0</v>
      </c>
    </row>
    <row r="64" spans="1:4" s="110" customFormat="1" ht="12" customHeight="1" x14ac:dyDescent="0.2">
      <c r="A64" s="70" t="s">
        <v>108</v>
      </c>
      <c r="B64" s="111" t="s">
        <v>219</v>
      </c>
      <c r="C64" s="303">
        <v>0</v>
      </c>
      <c r="D64" s="365">
        <v>0</v>
      </c>
    </row>
    <row r="65" spans="1:7" s="110" customFormat="1" ht="12" customHeight="1" x14ac:dyDescent="0.2">
      <c r="A65" s="69" t="s">
        <v>109</v>
      </c>
      <c r="B65" s="112" t="s">
        <v>220</v>
      </c>
      <c r="C65" s="303"/>
      <c r="D65" s="365"/>
    </row>
    <row r="66" spans="1:7" s="110" customFormat="1" ht="12" customHeight="1" x14ac:dyDescent="0.2">
      <c r="A66" s="69" t="s">
        <v>128</v>
      </c>
      <c r="B66" s="112" t="s">
        <v>221</v>
      </c>
      <c r="C66" s="303">
        <v>0</v>
      </c>
      <c r="D66" s="365">
        <v>0</v>
      </c>
    </row>
    <row r="67" spans="1:7" s="110" customFormat="1" ht="12" customHeight="1" thickBot="1" x14ac:dyDescent="0.25">
      <c r="A67" s="71" t="s">
        <v>222</v>
      </c>
      <c r="B67" s="198" t="s">
        <v>223</v>
      </c>
      <c r="C67" s="303"/>
      <c r="D67" s="365"/>
    </row>
    <row r="68" spans="1:7" s="110" customFormat="1" ht="12" customHeight="1" thickBot="1" x14ac:dyDescent="0.25">
      <c r="A68" s="75" t="s">
        <v>11</v>
      </c>
      <c r="B68" s="76" t="s">
        <v>224</v>
      </c>
      <c r="C68" s="106">
        <f>C12+C20+C27+C34+C41+C52+C58+C63</f>
        <v>30939</v>
      </c>
      <c r="D68" s="337">
        <f t="shared" ref="D68" si="9">D12+D20+D27+D34+D41+D52+D58+D63</f>
        <v>42343</v>
      </c>
    </row>
    <row r="69" spans="1:7" s="110" customFormat="1" ht="12" customHeight="1" thickBot="1" x14ac:dyDescent="0.25">
      <c r="A69" s="120" t="s">
        <v>225</v>
      </c>
      <c r="B69" s="92" t="s">
        <v>226</v>
      </c>
      <c r="C69" s="102">
        <f>SUM(C70:C72)</f>
        <v>0</v>
      </c>
      <c r="D69" s="96">
        <f t="shared" ref="D69" si="10">SUM(D70:D72)</f>
        <v>0</v>
      </c>
    </row>
    <row r="70" spans="1:7" s="110" customFormat="1" ht="12" customHeight="1" x14ac:dyDescent="0.2">
      <c r="A70" s="70" t="s">
        <v>227</v>
      </c>
      <c r="B70" s="111" t="s">
        <v>228</v>
      </c>
      <c r="C70" s="303">
        <v>0</v>
      </c>
      <c r="D70" s="365">
        <v>0</v>
      </c>
    </row>
    <row r="71" spans="1:7" s="110" customFormat="1" ht="12" customHeight="1" x14ac:dyDescent="0.2">
      <c r="A71" s="69" t="s">
        <v>229</v>
      </c>
      <c r="B71" s="112" t="s">
        <v>230</v>
      </c>
      <c r="C71" s="303">
        <v>0</v>
      </c>
      <c r="D71" s="365">
        <v>0</v>
      </c>
    </row>
    <row r="72" spans="1:7" s="110" customFormat="1" ht="12" customHeight="1" thickBot="1" x14ac:dyDescent="0.25">
      <c r="A72" s="71" t="s">
        <v>231</v>
      </c>
      <c r="B72" s="60" t="s">
        <v>275</v>
      </c>
      <c r="C72" s="303">
        <v>0</v>
      </c>
      <c r="D72" s="365">
        <v>0</v>
      </c>
    </row>
    <row r="73" spans="1:7" s="110" customFormat="1" ht="12" customHeight="1" thickBot="1" x14ac:dyDescent="0.25">
      <c r="A73" s="120" t="s">
        <v>232</v>
      </c>
      <c r="B73" s="92" t="s">
        <v>233</v>
      </c>
      <c r="C73" s="102">
        <f>SUM(C74:C77)</f>
        <v>0</v>
      </c>
      <c r="D73" s="96">
        <f t="shared" ref="D73" si="11">SUM(D74:D77)</f>
        <v>0</v>
      </c>
    </row>
    <row r="74" spans="1:7" s="110" customFormat="1" ht="13.5" customHeight="1" x14ac:dyDescent="0.2">
      <c r="A74" s="70" t="s">
        <v>89</v>
      </c>
      <c r="B74" s="111" t="s">
        <v>234</v>
      </c>
      <c r="C74" s="303">
        <v>0</v>
      </c>
      <c r="D74" s="365">
        <v>0</v>
      </c>
    </row>
    <row r="75" spans="1:7" s="110" customFormat="1" ht="12" customHeight="1" x14ac:dyDescent="0.2">
      <c r="A75" s="69" t="s">
        <v>90</v>
      </c>
      <c r="B75" s="112" t="s">
        <v>235</v>
      </c>
      <c r="C75" s="303">
        <v>0</v>
      </c>
      <c r="D75" s="365">
        <v>0</v>
      </c>
    </row>
    <row r="76" spans="1:7" s="110" customFormat="1" ht="12" customHeight="1" x14ac:dyDescent="0.2">
      <c r="A76" s="69" t="s">
        <v>236</v>
      </c>
      <c r="B76" s="112" t="s">
        <v>237</v>
      </c>
      <c r="C76" s="303">
        <v>0</v>
      </c>
      <c r="D76" s="365">
        <v>0</v>
      </c>
    </row>
    <row r="77" spans="1:7" s="110" customFormat="1" ht="12" customHeight="1" thickBot="1" x14ac:dyDescent="0.25">
      <c r="A77" s="71" t="s">
        <v>238</v>
      </c>
      <c r="B77" s="113" t="s">
        <v>239</v>
      </c>
      <c r="C77" s="303">
        <v>0</v>
      </c>
      <c r="D77" s="365">
        <v>0</v>
      </c>
    </row>
    <row r="78" spans="1:7" s="110" customFormat="1" ht="12" customHeight="1" thickBot="1" x14ac:dyDescent="0.25">
      <c r="A78" s="120" t="s">
        <v>240</v>
      </c>
      <c r="B78" s="92" t="s">
        <v>241</v>
      </c>
      <c r="C78" s="102">
        <f>SUM(C79:C80)</f>
        <v>7978</v>
      </c>
      <c r="D78" s="96">
        <f t="shared" ref="D78" si="12">SUM(D79:D80)</f>
        <v>7989</v>
      </c>
    </row>
    <row r="79" spans="1:7" s="110" customFormat="1" ht="12" customHeight="1" x14ac:dyDescent="0.2">
      <c r="A79" s="70" t="s">
        <v>242</v>
      </c>
      <c r="B79" s="111" t="s">
        <v>243</v>
      </c>
      <c r="C79" s="303">
        <v>7978</v>
      </c>
      <c r="D79" s="365">
        <v>7989</v>
      </c>
      <c r="G79" s="223"/>
    </row>
    <row r="80" spans="1:7" s="110" customFormat="1" ht="12" customHeight="1" thickBot="1" x14ac:dyDescent="0.25">
      <c r="A80" s="71" t="s">
        <v>244</v>
      </c>
      <c r="B80" s="113" t="s">
        <v>245</v>
      </c>
      <c r="C80" s="303">
        <v>0</v>
      </c>
      <c r="D80" s="365">
        <v>0</v>
      </c>
    </row>
    <row r="81" spans="1:5" s="110" customFormat="1" ht="12" customHeight="1" thickBot="1" x14ac:dyDescent="0.25">
      <c r="A81" s="120" t="s">
        <v>246</v>
      </c>
      <c r="B81" s="92" t="s">
        <v>247</v>
      </c>
      <c r="C81" s="102">
        <f>SUM(C82:C84)</f>
        <v>0</v>
      </c>
      <c r="D81" s="96">
        <f t="shared" ref="D81" si="13">SUM(D82:D84)</f>
        <v>0</v>
      </c>
    </row>
    <row r="82" spans="1:5" s="110" customFormat="1" ht="12" customHeight="1" x14ac:dyDescent="0.2">
      <c r="A82" s="70" t="s">
        <v>248</v>
      </c>
      <c r="B82" s="111" t="s">
        <v>249</v>
      </c>
      <c r="C82" s="303">
        <v>0</v>
      </c>
      <c r="D82" s="365"/>
    </row>
    <row r="83" spans="1:5" s="110" customFormat="1" ht="12" customHeight="1" x14ac:dyDescent="0.2">
      <c r="A83" s="69" t="s">
        <v>250</v>
      </c>
      <c r="B83" s="112" t="s">
        <v>251</v>
      </c>
      <c r="C83" s="303">
        <v>0</v>
      </c>
      <c r="D83" s="365">
        <v>0</v>
      </c>
    </row>
    <row r="84" spans="1:5" s="110" customFormat="1" ht="12" customHeight="1" thickBot="1" x14ac:dyDescent="0.25">
      <c r="A84" s="71" t="s">
        <v>252</v>
      </c>
      <c r="B84" s="94" t="s">
        <v>253</v>
      </c>
      <c r="C84" s="303">
        <v>0</v>
      </c>
      <c r="D84" s="365">
        <v>0</v>
      </c>
    </row>
    <row r="85" spans="1:5" s="110" customFormat="1" ht="12" customHeight="1" thickBot="1" x14ac:dyDescent="0.25">
      <c r="A85" s="120" t="s">
        <v>254</v>
      </c>
      <c r="B85" s="92" t="s">
        <v>255</v>
      </c>
      <c r="C85" s="102">
        <f>SUM(C86:C89)</f>
        <v>0</v>
      </c>
      <c r="D85" s="96">
        <f t="shared" ref="D85" si="14">SUM(D86:D89)</f>
        <v>0</v>
      </c>
    </row>
    <row r="86" spans="1:5" s="110" customFormat="1" ht="12" customHeight="1" x14ac:dyDescent="0.2">
      <c r="A86" s="114" t="s">
        <v>256</v>
      </c>
      <c r="B86" s="111" t="s">
        <v>257</v>
      </c>
      <c r="C86" s="303">
        <v>0</v>
      </c>
      <c r="D86" s="365">
        <v>0</v>
      </c>
    </row>
    <row r="87" spans="1:5" s="110" customFormat="1" ht="12" customHeight="1" x14ac:dyDescent="0.2">
      <c r="A87" s="115" t="s">
        <v>258</v>
      </c>
      <c r="B87" s="112" t="s">
        <v>259</v>
      </c>
      <c r="C87" s="303">
        <v>0</v>
      </c>
      <c r="D87" s="365">
        <v>0</v>
      </c>
    </row>
    <row r="88" spans="1:5" s="110" customFormat="1" ht="12" customHeight="1" x14ac:dyDescent="0.2">
      <c r="A88" s="115" t="s">
        <v>260</v>
      </c>
      <c r="B88" s="112" t="s">
        <v>261</v>
      </c>
      <c r="C88" s="303">
        <v>0</v>
      </c>
      <c r="D88" s="365">
        <v>0</v>
      </c>
    </row>
    <row r="89" spans="1:5" s="110" customFormat="1" ht="12" customHeight="1" thickBot="1" x14ac:dyDescent="0.25">
      <c r="A89" s="121" t="s">
        <v>262</v>
      </c>
      <c r="B89" s="94" t="s">
        <v>263</v>
      </c>
      <c r="C89" s="303">
        <v>0</v>
      </c>
      <c r="D89" s="365">
        <v>0</v>
      </c>
    </row>
    <row r="90" spans="1:5" s="110" customFormat="1" ht="12" customHeight="1" thickBot="1" x14ac:dyDescent="0.25">
      <c r="A90" s="120" t="s">
        <v>264</v>
      </c>
      <c r="B90" s="92" t="s">
        <v>265</v>
      </c>
      <c r="C90" s="123">
        <v>0</v>
      </c>
      <c r="D90" s="368">
        <v>0</v>
      </c>
    </row>
    <row r="91" spans="1:5" s="110" customFormat="1" ht="12" customHeight="1" thickBot="1" x14ac:dyDescent="0.25">
      <c r="A91" s="120" t="s">
        <v>266</v>
      </c>
      <c r="B91" s="59" t="s">
        <v>267</v>
      </c>
      <c r="C91" s="106">
        <f>C69+C73+C78+C81+C85+C90</f>
        <v>7978</v>
      </c>
      <c r="D91" s="337">
        <f t="shared" ref="D91" si="15">D69+D73+D78+D81+D85+D90</f>
        <v>7989</v>
      </c>
    </row>
    <row r="92" spans="1:5" s="110" customFormat="1" ht="20.25" customHeight="1" thickBot="1" x14ac:dyDescent="0.25">
      <c r="A92" s="122" t="s">
        <v>268</v>
      </c>
      <c r="B92" s="61" t="s">
        <v>269</v>
      </c>
      <c r="C92" s="106">
        <f>C68+C91</f>
        <v>38917</v>
      </c>
      <c r="D92" s="337">
        <f t="shared" ref="D92" si="16">D68+D91</f>
        <v>50332</v>
      </c>
    </row>
    <row r="93" spans="1:5" s="110" customFormat="1" ht="12" customHeight="1" x14ac:dyDescent="0.2">
      <c r="A93" s="57"/>
      <c r="B93" s="57"/>
      <c r="C93" s="58"/>
      <c r="D93" s="58"/>
      <c r="E93" s="185"/>
    </row>
    <row r="94" spans="1:5" ht="12.75" customHeight="1" x14ac:dyDescent="0.25">
      <c r="A94" s="397" t="s">
        <v>31</v>
      </c>
      <c r="B94" s="397"/>
      <c r="C94" s="397"/>
      <c r="D94" s="397"/>
      <c r="E94" s="183"/>
    </row>
    <row r="95" spans="1:5" s="116" customFormat="1" ht="10.5" customHeight="1" thickBot="1" x14ac:dyDescent="0.3">
      <c r="A95" s="13" t="s">
        <v>92</v>
      </c>
      <c r="B95" s="13"/>
      <c r="C95" s="84"/>
      <c r="D95" s="84"/>
      <c r="E95" s="186"/>
    </row>
    <row r="96" spans="1:5" s="116" customFormat="1" ht="16.5" customHeight="1" x14ac:dyDescent="0.25">
      <c r="A96" s="405" t="s">
        <v>42</v>
      </c>
      <c r="B96" s="403" t="s">
        <v>147</v>
      </c>
      <c r="C96" s="401" t="str">
        <f>+C9</f>
        <v>2017. évi</v>
      </c>
      <c r="D96" s="402"/>
      <c r="E96" s="186"/>
    </row>
    <row r="97" spans="1:8" ht="24" customHeight="1" thickBot="1" x14ac:dyDescent="0.3">
      <c r="A97" s="406"/>
      <c r="B97" s="404"/>
      <c r="C97" s="245" t="s">
        <v>148</v>
      </c>
      <c r="D97" s="348" t="s">
        <v>152</v>
      </c>
      <c r="E97" s="183"/>
    </row>
    <row r="98" spans="1:8" s="109" customFormat="1" ht="12" customHeight="1" thickBot="1" x14ac:dyDescent="0.25">
      <c r="A98" s="80" t="s">
        <v>270</v>
      </c>
      <c r="B98" s="81" t="s">
        <v>271</v>
      </c>
      <c r="C98" s="81" t="s">
        <v>272</v>
      </c>
      <c r="D98" s="82" t="s">
        <v>273</v>
      </c>
      <c r="E98" s="184"/>
    </row>
    <row r="99" spans="1:8" ht="12" customHeight="1" thickBot="1" x14ac:dyDescent="0.3">
      <c r="A99" s="77" t="s">
        <v>3</v>
      </c>
      <c r="B99" s="79" t="s">
        <v>276</v>
      </c>
      <c r="C99" s="101">
        <f>SUM(C100:C104)</f>
        <v>32472</v>
      </c>
      <c r="D99" s="96">
        <f t="shared" ref="D99" si="17">SUM(D100:D104)</f>
        <v>39649</v>
      </c>
      <c r="E99" s="183" t="s">
        <v>358</v>
      </c>
    </row>
    <row r="100" spans="1:8" ht="12" customHeight="1" x14ac:dyDescent="0.25">
      <c r="A100" s="72" t="s">
        <v>54</v>
      </c>
      <c r="B100" s="65" t="s">
        <v>32</v>
      </c>
      <c r="C100" s="349">
        <v>13825</v>
      </c>
      <c r="D100" s="176">
        <v>17456</v>
      </c>
      <c r="E100" s="183" t="s">
        <v>359</v>
      </c>
      <c r="H100" s="223"/>
    </row>
    <row r="101" spans="1:8" ht="12" customHeight="1" x14ac:dyDescent="0.25">
      <c r="A101" s="69" t="s">
        <v>55</v>
      </c>
      <c r="B101" s="63" t="s">
        <v>110</v>
      </c>
      <c r="C101" s="350">
        <v>2244</v>
      </c>
      <c r="D101" s="347">
        <v>2244</v>
      </c>
      <c r="E101" s="183" t="s">
        <v>360</v>
      </c>
      <c r="H101" s="223"/>
    </row>
    <row r="102" spans="1:8" ht="12" customHeight="1" x14ac:dyDescent="0.25">
      <c r="A102" s="69" t="s">
        <v>56</v>
      </c>
      <c r="B102" s="63" t="s">
        <v>81</v>
      </c>
      <c r="C102" s="351">
        <v>11686</v>
      </c>
      <c r="D102" s="347">
        <v>15007</v>
      </c>
      <c r="E102" s="183" t="s">
        <v>361</v>
      </c>
      <c r="H102" s="223"/>
    </row>
    <row r="103" spans="1:8" ht="12" customHeight="1" x14ac:dyDescent="0.25">
      <c r="A103" s="69" t="s">
        <v>57</v>
      </c>
      <c r="B103" s="66" t="s">
        <v>111</v>
      </c>
      <c r="C103" s="351">
        <v>2204</v>
      </c>
      <c r="D103" s="347">
        <v>2204</v>
      </c>
      <c r="E103" s="183" t="s">
        <v>362</v>
      </c>
    </row>
    <row r="104" spans="1:8" ht="12" customHeight="1" x14ac:dyDescent="0.25">
      <c r="A104" s="69" t="s">
        <v>66</v>
      </c>
      <c r="B104" s="74" t="s">
        <v>112</v>
      </c>
      <c r="C104" s="351">
        <f>3193-680</f>
        <v>2513</v>
      </c>
      <c r="D104" s="347">
        <f>2817-79</f>
        <v>2738</v>
      </c>
      <c r="E104" s="183" t="s">
        <v>363</v>
      </c>
    </row>
    <row r="105" spans="1:8" ht="12" customHeight="1" x14ac:dyDescent="0.25">
      <c r="A105" s="69" t="s">
        <v>58</v>
      </c>
      <c r="B105" s="63" t="s">
        <v>277</v>
      </c>
      <c r="C105" s="351">
        <v>0</v>
      </c>
      <c r="D105" s="347">
        <v>225</v>
      </c>
      <c r="E105" s="183" t="s">
        <v>364</v>
      </c>
    </row>
    <row r="106" spans="1:8" ht="12" customHeight="1" x14ac:dyDescent="0.25">
      <c r="A106" s="69" t="s">
        <v>59</v>
      </c>
      <c r="B106" s="86" t="s">
        <v>278</v>
      </c>
      <c r="C106" s="351">
        <v>0</v>
      </c>
      <c r="D106" s="347">
        <v>0</v>
      </c>
      <c r="E106" s="183" t="s">
        <v>365</v>
      </c>
    </row>
    <row r="107" spans="1:8" ht="12" customHeight="1" x14ac:dyDescent="0.25">
      <c r="A107" s="69" t="s">
        <v>67</v>
      </c>
      <c r="B107" s="87" t="s">
        <v>279</v>
      </c>
      <c r="C107" s="351">
        <v>0</v>
      </c>
      <c r="D107" s="347">
        <v>0</v>
      </c>
      <c r="E107" s="183" t="s">
        <v>366</v>
      </c>
    </row>
    <row r="108" spans="1:8" ht="17.25" customHeight="1" x14ac:dyDescent="0.25">
      <c r="A108" s="69" t="s">
        <v>68</v>
      </c>
      <c r="B108" s="87" t="s">
        <v>280</v>
      </c>
      <c r="C108" s="351"/>
      <c r="D108" s="347">
        <v>0</v>
      </c>
      <c r="E108" s="183" t="s">
        <v>367</v>
      </c>
    </row>
    <row r="109" spans="1:8" ht="12" customHeight="1" x14ac:dyDescent="0.25">
      <c r="A109" s="69" t="s">
        <v>69</v>
      </c>
      <c r="B109" s="86" t="s">
        <v>281</v>
      </c>
      <c r="C109" s="351">
        <v>2063</v>
      </c>
      <c r="D109" s="347">
        <v>2063</v>
      </c>
      <c r="E109" s="183" t="s">
        <v>368</v>
      </c>
    </row>
    <row r="110" spans="1:8" ht="12" customHeight="1" x14ac:dyDescent="0.25">
      <c r="A110" s="69" t="s">
        <v>70</v>
      </c>
      <c r="B110" s="86" t="s">
        <v>282</v>
      </c>
      <c r="C110" s="351">
        <v>0</v>
      </c>
      <c r="D110" s="347">
        <v>0</v>
      </c>
      <c r="E110" s="183" t="s">
        <v>369</v>
      </c>
    </row>
    <row r="111" spans="1:8" ht="12" customHeight="1" x14ac:dyDescent="0.25">
      <c r="A111" s="69" t="s">
        <v>72</v>
      </c>
      <c r="B111" s="87" t="s">
        <v>283</v>
      </c>
      <c r="C111" s="351">
        <v>0</v>
      </c>
      <c r="D111" s="347">
        <v>0</v>
      </c>
      <c r="E111" s="183" t="s">
        <v>370</v>
      </c>
    </row>
    <row r="112" spans="1:8" ht="12" customHeight="1" x14ac:dyDescent="0.25">
      <c r="A112" s="68" t="s">
        <v>113</v>
      </c>
      <c r="B112" s="88" t="s">
        <v>284</v>
      </c>
      <c r="C112" s="351">
        <v>0</v>
      </c>
      <c r="D112" s="347">
        <v>0</v>
      </c>
      <c r="E112" s="183" t="s">
        <v>371</v>
      </c>
    </row>
    <row r="113" spans="1:8" ht="12" customHeight="1" x14ac:dyDescent="0.25">
      <c r="A113" s="69" t="s">
        <v>285</v>
      </c>
      <c r="B113" s="88" t="s">
        <v>286</v>
      </c>
      <c r="C113" s="351">
        <v>0</v>
      </c>
      <c r="D113" s="347">
        <v>0</v>
      </c>
      <c r="E113" s="183" t="s">
        <v>372</v>
      </c>
    </row>
    <row r="114" spans="1:8" ht="12" customHeight="1" thickBot="1" x14ac:dyDescent="0.3">
      <c r="A114" s="73" t="s">
        <v>287</v>
      </c>
      <c r="B114" s="89" t="s">
        <v>288</v>
      </c>
      <c r="C114" s="352">
        <v>450</v>
      </c>
      <c r="D114" s="353">
        <v>450</v>
      </c>
      <c r="E114" s="183" t="s">
        <v>373</v>
      </c>
    </row>
    <row r="115" spans="1:8" ht="12" customHeight="1" thickBot="1" x14ac:dyDescent="0.3">
      <c r="A115" s="75" t="s">
        <v>4</v>
      </c>
      <c r="B115" s="78" t="s">
        <v>289</v>
      </c>
      <c r="C115" s="354">
        <f>SUM(C116:C120)-C117-C119</f>
        <v>5765</v>
      </c>
      <c r="D115" s="96">
        <f t="shared" ref="D115" si="18">SUM(D116:D120)-D117-D119</f>
        <v>9947</v>
      </c>
      <c r="E115" s="183" t="s">
        <v>374</v>
      </c>
    </row>
    <row r="116" spans="1:8" ht="12" customHeight="1" x14ac:dyDescent="0.25">
      <c r="A116" s="70" t="s">
        <v>60</v>
      </c>
      <c r="B116" s="63" t="s">
        <v>126</v>
      </c>
      <c r="C116" s="355">
        <v>4563</v>
      </c>
      <c r="D116" s="176">
        <v>7002</v>
      </c>
      <c r="E116" s="183" t="s">
        <v>375</v>
      </c>
      <c r="H116" s="223"/>
    </row>
    <row r="117" spans="1:8" ht="12" customHeight="1" x14ac:dyDescent="0.25">
      <c r="A117" s="70" t="s">
        <v>61</v>
      </c>
      <c r="B117" s="199" t="s">
        <v>290</v>
      </c>
      <c r="C117" s="355"/>
      <c r="D117" s="347"/>
      <c r="E117" s="183" t="s">
        <v>376</v>
      </c>
      <c r="H117" s="223"/>
    </row>
    <row r="118" spans="1:8" x14ac:dyDescent="0.25">
      <c r="A118" s="70" t="s">
        <v>62</v>
      </c>
      <c r="B118" s="67" t="s">
        <v>114</v>
      </c>
      <c r="C118" s="350">
        <v>1202</v>
      </c>
      <c r="D118" s="347">
        <v>2945</v>
      </c>
      <c r="E118" s="183" t="s">
        <v>377</v>
      </c>
    </row>
    <row r="119" spans="1:8" ht="12" customHeight="1" x14ac:dyDescent="0.25">
      <c r="A119" s="70" t="s">
        <v>63</v>
      </c>
      <c r="B119" s="199" t="s">
        <v>291</v>
      </c>
      <c r="C119" s="356">
        <v>0</v>
      </c>
      <c r="D119" s="347">
        <v>0</v>
      </c>
      <c r="E119" s="183" t="s">
        <v>378</v>
      </c>
    </row>
    <row r="120" spans="1:8" ht="12" customHeight="1" x14ac:dyDescent="0.25">
      <c r="A120" s="70" t="s">
        <v>64</v>
      </c>
      <c r="B120" s="94" t="s">
        <v>129</v>
      </c>
      <c r="C120" s="356">
        <v>0</v>
      </c>
      <c r="D120" s="347">
        <v>0</v>
      </c>
      <c r="E120" s="183" t="s">
        <v>379</v>
      </c>
    </row>
    <row r="121" spans="1:8" ht="12" customHeight="1" x14ac:dyDescent="0.25">
      <c r="A121" s="70" t="s">
        <v>71</v>
      </c>
      <c r="B121" s="93" t="s">
        <v>292</v>
      </c>
      <c r="C121" s="356">
        <v>0</v>
      </c>
      <c r="D121" s="347">
        <v>0</v>
      </c>
      <c r="E121" s="183" t="s">
        <v>380</v>
      </c>
    </row>
    <row r="122" spans="1:8" ht="9" customHeight="1" x14ac:dyDescent="0.25">
      <c r="A122" s="70" t="s">
        <v>73</v>
      </c>
      <c r="B122" s="107" t="s">
        <v>293</v>
      </c>
      <c r="C122" s="356">
        <v>0</v>
      </c>
      <c r="D122" s="347">
        <v>0</v>
      </c>
      <c r="E122" s="183" t="s">
        <v>381</v>
      </c>
    </row>
    <row r="123" spans="1:8" ht="16.5" customHeight="1" x14ac:dyDescent="0.25">
      <c r="A123" s="70" t="s">
        <v>115</v>
      </c>
      <c r="B123" s="87" t="s">
        <v>446</v>
      </c>
      <c r="C123" s="356">
        <v>0</v>
      </c>
      <c r="D123" s="347">
        <v>0</v>
      </c>
      <c r="E123" s="183" t="s">
        <v>382</v>
      </c>
    </row>
    <row r="124" spans="1:8" ht="12" customHeight="1" x14ac:dyDescent="0.25">
      <c r="A124" s="70" t="s">
        <v>116</v>
      </c>
      <c r="B124" s="87" t="s">
        <v>294</v>
      </c>
      <c r="C124" s="356">
        <v>0</v>
      </c>
      <c r="D124" s="347"/>
      <c r="E124" s="183" t="s">
        <v>383</v>
      </c>
    </row>
    <row r="125" spans="1:8" ht="12" customHeight="1" x14ac:dyDescent="0.25">
      <c r="A125" s="70" t="s">
        <v>117</v>
      </c>
      <c r="B125" s="87" t="s">
        <v>295</v>
      </c>
      <c r="C125" s="356">
        <v>0</v>
      </c>
      <c r="D125" s="347">
        <v>0</v>
      </c>
      <c r="E125" s="183" t="s">
        <v>384</v>
      </c>
    </row>
    <row r="126" spans="1:8" s="124" customFormat="1" ht="12" customHeight="1" x14ac:dyDescent="0.25">
      <c r="A126" s="70" t="s">
        <v>296</v>
      </c>
      <c r="B126" s="87" t="s">
        <v>283</v>
      </c>
      <c r="C126" s="356"/>
      <c r="D126" s="347"/>
      <c r="E126" s="183" t="s">
        <v>385</v>
      </c>
    </row>
    <row r="127" spans="1:8" ht="12" customHeight="1" x14ac:dyDescent="0.25">
      <c r="A127" s="70" t="s">
        <v>297</v>
      </c>
      <c r="B127" s="87" t="s">
        <v>298</v>
      </c>
      <c r="C127" s="356"/>
      <c r="D127" s="347"/>
      <c r="E127" s="183" t="s">
        <v>386</v>
      </c>
    </row>
    <row r="128" spans="1:8" ht="12" customHeight="1" thickBot="1" x14ac:dyDescent="0.3">
      <c r="A128" s="68" t="s">
        <v>299</v>
      </c>
      <c r="B128" s="87" t="s">
        <v>300</v>
      </c>
      <c r="C128" s="357">
        <v>0</v>
      </c>
      <c r="D128" s="353">
        <v>0</v>
      </c>
      <c r="E128" s="183" t="s">
        <v>387</v>
      </c>
    </row>
    <row r="129" spans="1:6" ht="12" customHeight="1" thickBot="1" x14ac:dyDescent="0.3">
      <c r="A129" s="75" t="s">
        <v>5</v>
      </c>
      <c r="B129" s="83" t="s">
        <v>301</v>
      </c>
      <c r="C129" s="102">
        <f>SUM(C130:C131)</f>
        <v>680</v>
      </c>
      <c r="D129" s="96">
        <f t="shared" ref="D129" si="19">SUM(D130:D131)</f>
        <v>79</v>
      </c>
      <c r="E129" s="183" t="s">
        <v>388</v>
      </c>
    </row>
    <row r="130" spans="1:6" ht="12" customHeight="1" x14ac:dyDescent="0.25">
      <c r="A130" s="70" t="s">
        <v>43</v>
      </c>
      <c r="B130" s="64" t="s">
        <v>37</v>
      </c>
      <c r="C130" s="355">
        <v>680</v>
      </c>
      <c r="D130" s="176">
        <v>79</v>
      </c>
      <c r="E130" s="183" t="s">
        <v>389</v>
      </c>
    </row>
    <row r="131" spans="1:6" ht="12" customHeight="1" thickBot="1" x14ac:dyDescent="0.3">
      <c r="A131" s="71" t="s">
        <v>44</v>
      </c>
      <c r="B131" s="67" t="s">
        <v>38</v>
      </c>
      <c r="C131" s="105"/>
      <c r="D131" s="353"/>
      <c r="E131" s="183" t="s">
        <v>390</v>
      </c>
    </row>
    <row r="132" spans="1:6" ht="12" customHeight="1" thickBot="1" x14ac:dyDescent="0.3">
      <c r="A132" s="75" t="s">
        <v>6</v>
      </c>
      <c r="B132" s="83" t="s">
        <v>302</v>
      </c>
      <c r="C132" s="102">
        <f>C99+C115+C129</f>
        <v>38917</v>
      </c>
      <c r="D132" s="96">
        <f t="shared" ref="D132:E132" si="20">D99+D115+D129</f>
        <v>49675</v>
      </c>
      <c r="E132" s="358">
        <f t="shared" si="20"/>
        <v>49</v>
      </c>
    </row>
    <row r="133" spans="1:6" ht="12" customHeight="1" thickBot="1" x14ac:dyDescent="0.3">
      <c r="A133" s="75" t="s">
        <v>7</v>
      </c>
      <c r="B133" s="83" t="s">
        <v>303</v>
      </c>
      <c r="C133" s="102">
        <f>SUM(C134:C136)</f>
        <v>0</v>
      </c>
      <c r="D133" s="96">
        <f t="shared" ref="D133" si="21">SUM(D134:D136)</f>
        <v>0</v>
      </c>
      <c r="E133" s="183" t="s">
        <v>392</v>
      </c>
    </row>
    <row r="134" spans="1:6" ht="12" customHeight="1" x14ac:dyDescent="0.25">
      <c r="A134" s="70" t="s">
        <v>47</v>
      </c>
      <c r="B134" s="64" t="s">
        <v>304</v>
      </c>
      <c r="C134" s="103"/>
      <c r="D134" s="176">
        <v>0</v>
      </c>
      <c r="E134" s="183" t="s">
        <v>393</v>
      </c>
    </row>
    <row r="135" spans="1:6" ht="12" customHeight="1" x14ac:dyDescent="0.25">
      <c r="A135" s="70" t="s">
        <v>48</v>
      </c>
      <c r="B135" s="64" t="s">
        <v>305</v>
      </c>
      <c r="C135" s="103">
        <v>0</v>
      </c>
      <c r="D135" s="347">
        <v>0</v>
      </c>
      <c r="E135" s="183" t="s">
        <v>394</v>
      </c>
    </row>
    <row r="136" spans="1:6" ht="12" customHeight="1" thickBot="1" x14ac:dyDescent="0.3">
      <c r="A136" s="68" t="s">
        <v>49</v>
      </c>
      <c r="B136" s="62" t="s">
        <v>306</v>
      </c>
      <c r="C136" s="103">
        <v>0</v>
      </c>
      <c r="D136" s="353"/>
      <c r="E136" s="183" t="s">
        <v>395</v>
      </c>
    </row>
    <row r="137" spans="1:6" ht="12" customHeight="1" thickBot="1" x14ac:dyDescent="0.3">
      <c r="A137" s="75" t="s">
        <v>8</v>
      </c>
      <c r="B137" s="83" t="s">
        <v>307</v>
      </c>
      <c r="C137" s="102"/>
      <c r="D137" s="96"/>
      <c r="E137" s="183" t="s">
        <v>396</v>
      </c>
    </row>
    <row r="138" spans="1:6" ht="12" customHeight="1" thickBot="1" x14ac:dyDescent="0.3">
      <c r="A138" s="75" t="s">
        <v>9</v>
      </c>
      <c r="B138" s="83" t="s">
        <v>308</v>
      </c>
      <c r="C138" s="106">
        <f>SUM(C139:C142)</f>
        <v>0</v>
      </c>
      <c r="D138" s="337">
        <f t="shared" ref="D138" si="22">SUM(D139:D142)</f>
        <v>657</v>
      </c>
      <c r="E138" s="183" t="s">
        <v>401</v>
      </c>
    </row>
    <row r="139" spans="1:6" ht="12" customHeight="1" x14ac:dyDescent="0.25">
      <c r="A139" s="70" t="s">
        <v>52</v>
      </c>
      <c r="B139" s="64" t="s">
        <v>309</v>
      </c>
      <c r="C139" s="103">
        <v>0</v>
      </c>
      <c r="D139" s="176">
        <v>0</v>
      </c>
      <c r="E139" s="183" t="s">
        <v>402</v>
      </c>
    </row>
    <row r="140" spans="1:6" ht="12" customHeight="1" x14ac:dyDescent="0.25">
      <c r="A140" s="70" t="s">
        <v>53</v>
      </c>
      <c r="B140" s="64" t="s">
        <v>310</v>
      </c>
      <c r="C140" s="103">
        <v>0</v>
      </c>
      <c r="D140" s="347">
        <v>657</v>
      </c>
      <c r="E140" s="183" t="s">
        <v>403</v>
      </c>
    </row>
    <row r="141" spans="1:6" ht="12" customHeight="1" x14ac:dyDescent="0.25">
      <c r="A141" s="70" t="s">
        <v>214</v>
      </c>
      <c r="B141" s="64" t="s">
        <v>311</v>
      </c>
      <c r="C141" s="103">
        <v>0</v>
      </c>
      <c r="D141" s="347"/>
      <c r="E141" s="183" t="s">
        <v>404</v>
      </c>
    </row>
    <row r="142" spans="1:6" ht="12" customHeight="1" thickBot="1" x14ac:dyDescent="0.3">
      <c r="A142" s="68" t="s">
        <v>216</v>
      </c>
      <c r="B142" s="62" t="s">
        <v>312</v>
      </c>
      <c r="C142" s="103">
        <v>0</v>
      </c>
      <c r="D142" s="347">
        <v>0</v>
      </c>
      <c r="E142" s="183" t="s">
        <v>405</v>
      </c>
    </row>
    <row r="143" spans="1:6" ht="15" customHeight="1" thickBot="1" x14ac:dyDescent="0.3">
      <c r="A143" s="75" t="s">
        <v>10</v>
      </c>
      <c r="B143" s="83" t="s">
        <v>313</v>
      </c>
      <c r="C143" s="246"/>
      <c r="D143" s="359"/>
      <c r="E143" s="183" t="s">
        <v>406</v>
      </c>
      <c r="F143" s="117"/>
    </row>
    <row r="144" spans="1:6" ht="11.25" customHeight="1" thickBot="1" x14ac:dyDescent="0.3">
      <c r="A144" s="75" t="s">
        <v>11</v>
      </c>
      <c r="B144" s="83" t="s">
        <v>314</v>
      </c>
      <c r="C144" s="247">
        <f>C133+C137+C138+C143</f>
        <v>0</v>
      </c>
      <c r="D144" s="360">
        <f>D133+D137+D138+D143</f>
        <v>657</v>
      </c>
      <c r="E144" s="183" t="s">
        <v>411</v>
      </c>
    </row>
    <row r="145" spans="1:6" ht="11.25" customHeight="1" thickBot="1" x14ac:dyDescent="0.3">
      <c r="A145" s="95" t="s">
        <v>12</v>
      </c>
      <c r="B145" s="98" t="s">
        <v>315</v>
      </c>
      <c r="C145" s="247">
        <f>C132+C144</f>
        <v>38917</v>
      </c>
      <c r="D145" s="360">
        <f t="shared" ref="D145" si="23">D132+D144</f>
        <v>50332</v>
      </c>
      <c r="E145" s="183"/>
    </row>
    <row r="146" spans="1:6" ht="11.25" customHeight="1" thickBot="1" x14ac:dyDescent="0.3">
      <c r="A146" s="182" t="s">
        <v>13</v>
      </c>
      <c r="B146" s="191" t="s">
        <v>440</v>
      </c>
      <c r="C146" s="247"/>
      <c r="D146" s="360"/>
      <c r="E146" s="183"/>
    </row>
    <row r="147" spans="1:6" ht="11.25" customHeight="1" thickBot="1" x14ac:dyDescent="0.3">
      <c r="A147" s="182" t="s">
        <v>14</v>
      </c>
      <c r="B147" s="191" t="s">
        <v>441</v>
      </c>
      <c r="C147" s="247">
        <f>SUM(C145:C146)</f>
        <v>38917</v>
      </c>
      <c r="D147" s="360">
        <f t="shared" ref="D147" si="24">SUM(D145:D146)</f>
        <v>50332</v>
      </c>
      <c r="E147" s="183"/>
    </row>
    <row r="148" spans="1:6" ht="12" customHeight="1" x14ac:dyDescent="0.25">
      <c r="A148" s="192"/>
      <c r="B148" s="193"/>
      <c r="C148" s="248"/>
      <c r="D148" s="248"/>
      <c r="E148" s="183" t="s">
        <v>412</v>
      </c>
    </row>
    <row r="150" spans="1:6" ht="18.75" customHeight="1" x14ac:dyDescent="0.25">
      <c r="A150" s="400" t="s">
        <v>316</v>
      </c>
      <c r="B150" s="400"/>
      <c r="C150" s="400"/>
      <c r="D150" s="400"/>
    </row>
    <row r="151" spans="1:6" ht="13.5" customHeight="1" thickBot="1" x14ac:dyDescent="0.3">
      <c r="A151" s="85" t="s">
        <v>93</v>
      </c>
      <c r="B151" s="85"/>
      <c r="C151" s="108"/>
    </row>
    <row r="152" spans="1:6" ht="21.75" thickBot="1" x14ac:dyDescent="0.3">
      <c r="A152" s="75">
        <v>1</v>
      </c>
      <c r="B152" s="78" t="s">
        <v>317</v>
      </c>
      <c r="C152" s="96">
        <f>+C68-C132</f>
        <v>-7978</v>
      </c>
      <c r="D152" s="96">
        <f>+D68-D132</f>
        <v>-7332</v>
      </c>
    </row>
    <row r="153" spans="1:6" ht="21.75" thickBot="1" x14ac:dyDescent="0.3">
      <c r="A153" s="75" t="s">
        <v>4</v>
      </c>
      <c r="B153" s="78" t="s">
        <v>318</v>
      </c>
      <c r="C153" s="96">
        <f>+C91-C144</f>
        <v>7978</v>
      </c>
      <c r="D153" s="96">
        <f>+D91-D144</f>
        <v>7332</v>
      </c>
      <c r="F153" s="266"/>
    </row>
    <row r="154" spans="1:6" ht="7.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12">
    <mergeCell ref="A7:E7"/>
    <mergeCell ref="A3:D3"/>
    <mergeCell ref="A4:D4"/>
    <mergeCell ref="A5:D5"/>
    <mergeCell ref="A150:D150"/>
    <mergeCell ref="C96:D96"/>
    <mergeCell ref="B96:B97"/>
    <mergeCell ref="A96:A97"/>
    <mergeCell ref="A9:A10"/>
    <mergeCell ref="A94:D94"/>
    <mergeCell ref="B9:B10"/>
    <mergeCell ref="C9:D9"/>
  </mergeCells>
  <phoneticPr fontId="0" type="noConversion"/>
  <printOptions horizontalCentered="1"/>
  <pageMargins left="0" right="0" top="1.4566929133858268" bottom="0" header="0" footer="0"/>
  <pageSetup paperSize="9" orientation="portrait" r:id="rId1"/>
  <headerFooter alignWithMargins="0"/>
  <rowBreaks count="1" manualBreakCount="1">
    <brk id="93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153"/>
  <sheetViews>
    <sheetView workbookViewId="0">
      <selection activeCell="G155" sqref="G155"/>
    </sheetView>
  </sheetViews>
  <sheetFormatPr defaultRowHeight="15.75" x14ac:dyDescent="0.25"/>
  <cols>
    <col min="1" max="1" width="7" style="99" customWidth="1"/>
    <col min="2" max="2" width="58.5" style="99" customWidth="1"/>
    <col min="3" max="3" width="15.83203125" style="100" customWidth="1"/>
    <col min="4" max="4" width="16.5" style="100" customWidth="1"/>
    <col min="5" max="5" width="9.33203125" style="108" hidden="1" customWidth="1"/>
    <col min="6" max="6" width="9.33203125" style="108"/>
    <col min="7" max="7" width="9.6640625" style="108" bestFit="1" customWidth="1"/>
    <col min="8" max="16384" width="9.33203125" style="108"/>
  </cols>
  <sheetData>
    <row r="1" spans="1:5" x14ac:dyDescent="0.25">
      <c r="A1" s="270"/>
      <c r="B1" s="270"/>
      <c r="C1" s="270"/>
      <c r="D1" s="270"/>
    </row>
    <row r="2" spans="1:5" x14ac:dyDescent="0.25">
      <c r="D2" s="195" t="s">
        <v>535</v>
      </c>
    </row>
    <row r="3" spans="1:5" x14ac:dyDescent="0.25">
      <c r="A3" s="398" t="s">
        <v>537</v>
      </c>
      <c r="B3" s="398"/>
      <c r="C3" s="398"/>
      <c r="D3" s="398"/>
    </row>
    <row r="4" spans="1:5" x14ac:dyDescent="0.25">
      <c r="A4" s="399" t="s">
        <v>481</v>
      </c>
      <c r="B4" s="399"/>
      <c r="C4" s="399"/>
      <c r="D4" s="399"/>
    </row>
    <row r="5" spans="1:5" x14ac:dyDescent="0.25">
      <c r="A5" s="399" t="s">
        <v>536</v>
      </c>
      <c r="B5" s="399"/>
      <c r="C5" s="399"/>
      <c r="D5" s="399"/>
    </row>
    <row r="6" spans="1:5" x14ac:dyDescent="0.25">
      <c r="A6" s="269"/>
      <c r="B6" s="269"/>
      <c r="C6" s="269"/>
      <c r="D6" s="269"/>
    </row>
    <row r="7" spans="1:5" x14ac:dyDescent="0.25">
      <c r="A7" s="397" t="s">
        <v>1</v>
      </c>
      <c r="B7" s="397"/>
      <c r="C7" s="397"/>
      <c r="D7" s="397"/>
      <c r="E7" s="397"/>
    </row>
    <row r="8" spans="1:5" ht="16.5" thickBot="1" x14ac:dyDescent="0.3">
      <c r="A8" s="12" t="s">
        <v>91</v>
      </c>
      <c r="B8" s="12"/>
      <c r="C8" s="97"/>
      <c r="D8" s="97" t="s">
        <v>127</v>
      </c>
    </row>
    <row r="9" spans="1:5" x14ac:dyDescent="0.25">
      <c r="A9" s="405" t="s">
        <v>42</v>
      </c>
      <c r="B9" s="403" t="s">
        <v>2</v>
      </c>
      <c r="C9" s="407" t="s">
        <v>477</v>
      </c>
      <c r="D9" s="408"/>
      <c r="E9" s="183"/>
    </row>
    <row r="10" spans="1:5" ht="24.75" thickBot="1" x14ac:dyDescent="0.3">
      <c r="A10" s="406"/>
      <c r="B10" s="404"/>
      <c r="C10" s="361" t="s">
        <v>148</v>
      </c>
      <c r="D10" s="348" t="s">
        <v>152</v>
      </c>
      <c r="E10" s="183"/>
    </row>
    <row r="11" spans="1:5" s="109" customFormat="1" ht="12" thickBot="1" x14ac:dyDescent="0.25">
      <c r="A11" s="80" t="s">
        <v>270</v>
      </c>
      <c r="B11" s="81" t="s">
        <v>271</v>
      </c>
      <c r="C11" s="81" t="s">
        <v>272</v>
      </c>
      <c r="D11" s="82" t="s">
        <v>273</v>
      </c>
      <c r="E11" s="184"/>
    </row>
    <row r="12" spans="1:5" s="110" customFormat="1" ht="13.5" thickBot="1" x14ac:dyDescent="0.25">
      <c r="A12" s="75" t="s">
        <v>3</v>
      </c>
      <c r="B12" s="76" t="s">
        <v>156</v>
      </c>
      <c r="C12" s="102">
        <f>SUM(C13:C19)</f>
        <v>16418</v>
      </c>
      <c r="D12" s="96">
        <f t="shared" ref="D12" si="0">SUM(D13:D19)</f>
        <v>19790</v>
      </c>
      <c r="E12" s="185" t="s">
        <v>358</v>
      </c>
    </row>
    <row r="13" spans="1:5" s="110" customFormat="1" ht="12.75" x14ac:dyDescent="0.2">
      <c r="A13" s="70" t="s">
        <v>54</v>
      </c>
      <c r="B13" s="111" t="s">
        <v>157</v>
      </c>
      <c r="C13" s="104">
        <v>12460</v>
      </c>
      <c r="D13" s="178">
        <v>13460</v>
      </c>
      <c r="E13" s="185" t="s">
        <v>359</v>
      </c>
    </row>
    <row r="14" spans="1:5" s="110" customFormat="1" ht="12.75" x14ac:dyDescent="0.2">
      <c r="A14" s="69" t="s">
        <v>55</v>
      </c>
      <c r="B14" s="112" t="s">
        <v>158</v>
      </c>
      <c r="C14" s="362">
        <v>0</v>
      </c>
      <c r="D14" s="347">
        <v>0</v>
      </c>
      <c r="E14" s="185" t="s">
        <v>360</v>
      </c>
    </row>
    <row r="15" spans="1:5" s="110" customFormat="1" ht="12.75" x14ac:dyDescent="0.2">
      <c r="A15" s="69" t="s">
        <v>56</v>
      </c>
      <c r="B15" s="112" t="s">
        <v>159</v>
      </c>
      <c r="C15" s="362">
        <v>2758</v>
      </c>
      <c r="D15" s="347">
        <v>2758</v>
      </c>
      <c r="E15" s="185" t="s">
        <v>361</v>
      </c>
    </row>
    <row r="16" spans="1:5" s="110" customFormat="1" ht="12.75" x14ac:dyDescent="0.2">
      <c r="A16" s="69" t="s">
        <v>57</v>
      </c>
      <c r="B16" s="112" t="s">
        <v>160</v>
      </c>
      <c r="C16" s="362">
        <v>1200</v>
      </c>
      <c r="D16" s="347">
        <v>1200</v>
      </c>
      <c r="E16" s="185" t="s">
        <v>362</v>
      </c>
    </row>
    <row r="17" spans="1:5" s="110" customFormat="1" ht="12.75" x14ac:dyDescent="0.2">
      <c r="A17" s="69" t="s">
        <v>88</v>
      </c>
      <c r="B17" s="112" t="s">
        <v>161</v>
      </c>
      <c r="C17" s="362"/>
      <c r="D17" s="347">
        <v>2261</v>
      </c>
      <c r="E17" s="185" t="s">
        <v>363</v>
      </c>
    </row>
    <row r="18" spans="1:5" s="110" customFormat="1" ht="12.75" x14ac:dyDescent="0.2">
      <c r="A18" s="71" t="s">
        <v>58</v>
      </c>
      <c r="B18" s="113" t="s">
        <v>162</v>
      </c>
      <c r="C18" s="363">
        <v>0</v>
      </c>
      <c r="D18" s="346">
        <v>0</v>
      </c>
      <c r="E18" s="185"/>
    </row>
    <row r="19" spans="1:5" s="110" customFormat="1" ht="13.5" thickBot="1" x14ac:dyDescent="0.25">
      <c r="A19" s="71" t="s">
        <v>59</v>
      </c>
      <c r="B19" s="113" t="s">
        <v>444</v>
      </c>
      <c r="C19" s="363">
        <v>0</v>
      </c>
      <c r="D19" s="346">
        <v>111</v>
      </c>
      <c r="E19" s="185" t="s">
        <v>364</v>
      </c>
    </row>
    <row r="20" spans="1:5" s="110" customFormat="1" ht="21.75" thickBot="1" x14ac:dyDescent="0.25">
      <c r="A20" s="75" t="s">
        <v>4</v>
      </c>
      <c r="B20" s="92" t="s">
        <v>163</v>
      </c>
      <c r="C20" s="102">
        <f>SUM(C21:C26)</f>
        <v>9750</v>
      </c>
      <c r="D20" s="96">
        <f t="shared" ref="D20" si="1">SUM(D21:D26)</f>
        <v>17782</v>
      </c>
      <c r="E20" s="185" t="s">
        <v>365</v>
      </c>
    </row>
    <row r="21" spans="1:5" s="110" customFormat="1" ht="12.75" x14ac:dyDescent="0.2">
      <c r="A21" s="70" t="s">
        <v>60</v>
      </c>
      <c r="B21" s="111" t="s">
        <v>164</v>
      </c>
      <c r="C21" s="104">
        <v>0</v>
      </c>
      <c r="D21" s="178">
        <v>0</v>
      </c>
      <c r="E21" s="185" t="s">
        <v>366</v>
      </c>
    </row>
    <row r="22" spans="1:5" s="110" customFormat="1" ht="12.75" x14ac:dyDescent="0.2">
      <c r="A22" s="69" t="s">
        <v>61</v>
      </c>
      <c r="B22" s="112" t="s">
        <v>165</v>
      </c>
      <c r="C22" s="362">
        <v>0</v>
      </c>
      <c r="D22" s="347">
        <v>0</v>
      </c>
      <c r="E22" s="185" t="s">
        <v>367</v>
      </c>
    </row>
    <row r="23" spans="1:5" s="110" customFormat="1" ht="12.75" x14ac:dyDescent="0.2">
      <c r="A23" s="69" t="s">
        <v>62</v>
      </c>
      <c r="B23" s="112" t="s">
        <v>166</v>
      </c>
      <c r="C23" s="362">
        <v>0</v>
      </c>
      <c r="D23" s="347">
        <v>0</v>
      </c>
      <c r="E23" s="185" t="s">
        <v>368</v>
      </c>
    </row>
    <row r="24" spans="1:5" s="110" customFormat="1" ht="12.75" x14ac:dyDescent="0.2">
      <c r="A24" s="69" t="s">
        <v>63</v>
      </c>
      <c r="B24" s="112" t="s">
        <v>167</v>
      </c>
      <c r="C24" s="362">
        <v>0</v>
      </c>
      <c r="D24" s="347">
        <v>0</v>
      </c>
      <c r="E24" s="185" t="s">
        <v>369</v>
      </c>
    </row>
    <row r="25" spans="1:5" s="110" customFormat="1" ht="12.75" x14ac:dyDescent="0.2">
      <c r="A25" s="69" t="s">
        <v>64</v>
      </c>
      <c r="B25" s="112" t="s">
        <v>168</v>
      </c>
      <c r="C25" s="362">
        <v>9750</v>
      </c>
      <c r="D25" s="347">
        <v>17782</v>
      </c>
      <c r="E25" s="185" t="s">
        <v>370</v>
      </c>
    </row>
    <row r="26" spans="1:5" s="110" customFormat="1" ht="13.5" thickBot="1" x14ac:dyDescent="0.25">
      <c r="A26" s="71" t="s">
        <v>71</v>
      </c>
      <c r="B26" s="198" t="s">
        <v>169</v>
      </c>
      <c r="C26" s="363">
        <v>0</v>
      </c>
      <c r="D26" s="346">
        <v>0</v>
      </c>
      <c r="E26" s="185" t="s">
        <v>371</v>
      </c>
    </row>
    <row r="27" spans="1:5" s="110" customFormat="1" ht="21.75" thickBot="1" x14ac:dyDescent="0.25">
      <c r="A27" s="75" t="s">
        <v>5</v>
      </c>
      <c r="B27" s="76" t="s">
        <v>170</v>
      </c>
      <c r="C27" s="102">
        <f>SUM(C28:C32)</f>
        <v>0</v>
      </c>
      <c r="D27" s="96">
        <f t="shared" ref="D27" si="2">SUM(D28:D32)</f>
        <v>0</v>
      </c>
      <c r="E27" s="185" t="s">
        <v>372</v>
      </c>
    </row>
    <row r="28" spans="1:5" s="110" customFormat="1" ht="12.75" x14ac:dyDescent="0.2">
      <c r="A28" s="70" t="s">
        <v>43</v>
      </c>
      <c r="B28" s="111" t="s">
        <v>171</v>
      </c>
      <c r="C28" s="104">
        <v>0</v>
      </c>
      <c r="D28" s="178">
        <v>0</v>
      </c>
      <c r="E28" s="185" t="s">
        <v>373</v>
      </c>
    </row>
    <row r="29" spans="1:5" s="110" customFormat="1" ht="12.75" x14ac:dyDescent="0.2">
      <c r="A29" s="69" t="s">
        <v>44</v>
      </c>
      <c r="B29" s="112" t="s">
        <v>172</v>
      </c>
      <c r="C29" s="362"/>
      <c r="D29" s="347">
        <v>0</v>
      </c>
      <c r="E29" s="185" t="s">
        <v>374</v>
      </c>
    </row>
    <row r="30" spans="1:5" s="110" customFormat="1" ht="22.5" x14ac:dyDescent="0.2">
      <c r="A30" s="69" t="s">
        <v>45</v>
      </c>
      <c r="B30" s="112" t="s">
        <v>173</v>
      </c>
      <c r="C30" s="362">
        <v>0</v>
      </c>
      <c r="D30" s="347">
        <v>0</v>
      </c>
      <c r="E30" s="185" t="s">
        <v>375</v>
      </c>
    </row>
    <row r="31" spans="1:5" s="110" customFormat="1" ht="22.5" x14ac:dyDescent="0.2">
      <c r="A31" s="69" t="s">
        <v>46</v>
      </c>
      <c r="B31" s="112" t="s">
        <v>174</v>
      </c>
      <c r="C31" s="362">
        <v>0</v>
      </c>
      <c r="D31" s="347">
        <v>0</v>
      </c>
      <c r="E31" s="185" t="s">
        <v>376</v>
      </c>
    </row>
    <row r="32" spans="1:5" s="110" customFormat="1" ht="12.75" x14ac:dyDescent="0.2">
      <c r="A32" s="69" t="s">
        <v>98</v>
      </c>
      <c r="B32" s="112" t="s">
        <v>175</v>
      </c>
      <c r="C32" s="362">
        <v>0</v>
      </c>
      <c r="D32" s="347">
        <v>0</v>
      </c>
      <c r="E32" s="185" t="s">
        <v>377</v>
      </c>
    </row>
    <row r="33" spans="1:5" s="110" customFormat="1" ht="13.5" thickBot="1" x14ac:dyDescent="0.25">
      <c r="A33" s="71" t="s">
        <v>99</v>
      </c>
      <c r="B33" s="197" t="s">
        <v>176</v>
      </c>
      <c r="C33" s="363">
        <v>0</v>
      </c>
      <c r="D33" s="346">
        <v>0</v>
      </c>
      <c r="E33" s="185" t="s">
        <v>378</v>
      </c>
    </row>
    <row r="34" spans="1:5" s="110" customFormat="1" ht="13.5" thickBot="1" x14ac:dyDescent="0.25">
      <c r="A34" s="75" t="s">
        <v>100</v>
      </c>
      <c r="B34" s="76" t="s">
        <v>177</v>
      </c>
      <c r="C34" s="106">
        <f>C35+C38+C39+C40</f>
        <v>2080</v>
      </c>
      <c r="D34" s="337">
        <f t="shared" ref="D34" si="3">D35+D38+D39+D40</f>
        <v>2080</v>
      </c>
      <c r="E34" s="185" t="s">
        <v>379</v>
      </c>
    </row>
    <row r="35" spans="1:5" s="110" customFormat="1" ht="12.75" x14ac:dyDescent="0.2">
      <c r="A35" s="70" t="s">
        <v>178</v>
      </c>
      <c r="B35" s="111" t="s">
        <v>179</v>
      </c>
      <c r="C35" s="118">
        <f>SUM(C36:C37)</f>
        <v>1520</v>
      </c>
      <c r="D35" s="364">
        <f t="shared" ref="D35" si="4">SUM(D36:D37)</f>
        <v>1520</v>
      </c>
      <c r="E35" s="185" t="s">
        <v>380</v>
      </c>
    </row>
    <row r="36" spans="1:5" s="110" customFormat="1" ht="22.5" x14ac:dyDescent="0.2">
      <c r="A36" s="69" t="s">
        <v>180</v>
      </c>
      <c r="B36" s="112" t="s">
        <v>181</v>
      </c>
      <c r="C36" s="362">
        <v>120</v>
      </c>
      <c r="D36" s="347">
        <v>120</v>
      </c>
      <c r="E36" s="185" t="s">
        <v>381</v>
      </c>
    </row>
    <row r="37" spans="1:5" s="110" customFormat="1" ht="22.5" x14ac:dyDescent="0.2">
      <c r="A37" s="69" t="s">
        <v>182</v>
      </c>
      <c r="B37" s="112" t="s">
        <v>437</v>
      </c>
      <c r="C37" s="362">
        <v>1400</v>
      </c>
      <c r="D37" s="347">
        <v>1400</v>
      </c>
      <c r="E37" s="185" t="s">
        <v>382</v>
      </c>
    </row>
    <row r="38" spans="1:5" s="110" customFormat="1" ht="12.75" x14ac:dyDescent="0.2">
      <c r="A38" s="69" t="s">
        <v>183</v>
      </c>
      <c r="B38" s="112" t="s">
        <v>184</v>
      </c>
      <c r="C38" s="362">
        <v>500</v>
      </c>
      <c r="D38" s="347">
        <v>500</v>
      </c>
      <c r="E38" s="185" t="s">
        <v>383</v>
      </c>
    </row>
    <row r="39" spans="1:5" s="110" customFormat="1" ht="12.75" x14ac:dyDescent="0.2">
      <c r="A39" s="69" t="s">
        <v>185</v>
      </c>
      <c r="B39" s="112" t="s">
        <v>186</v>
      </c>
      <c r="C39" s="362">
        <v>0</v>
      </c>
      <c r="D39" s="347">
        <v>0</v>
      </c>
      <c r="E39" s="185" t="s">
        <v>384</v>
      </c>
    </row>
    <row r="40" spans="1:5" s="110" customFormat="1" ht="13.5" thickBot="1" x14ac:dyDescent="0.25">
      <c r="A40" s="71" t="s">
        <v>187</v>
      </c>
      <c r="B40" s="94" t="s">
        <v>188</v>
      </c>
      <c r="C40" s="363">
        <v>60</v>
      </c>
      <c r="D40" s="346">
        <v>60</v>
      </c>
      <c r="E40" s="185" t="s">
        <v>385</v>
      </c>
    </row>
    <row r="41" spans="1:5" s="110" customFormat="1" ht="13.5" thickBot="1" x14ac:dyDescent="0.25">
      <c r="A41" s="75" t="s">
        <v>7</v>
      </c>
      <c r="B41" s="76" t="s">
        <v>189</v>
      </c>
      <c r="C41" s="102">
        <f>SUM(C42:C51)</f>
        <v>2691</v>
      </c>
      <c r="D41" s="96">
        <f t="shared" ref="D41" si="5">SUM(D42:D51)</f>
        <v>2691</v>
      </c>
      <c r="E41" s="185" t="s">
        <v>386</v>
      </c>
    </row>
    <row r="42" spans="1:5" s="110" customFormat="1" ht="12.75" x14ac:dyDescent="0.2">
      <c r="A42" s="70" t="s">
        <v>47</v>
      </c>
      <c r="B42" s="111" t="s">
        <v>190</v>
      </c>
      <c r="C42" s="104">
        <v>0</v>
      </c>
      <c r="D42" s="178"/>
      <c r="E42" s="185" t="s">
        <v>387</v>
      </c>
    </row>
    <row r="43" spans="1:5" s="110" customFormat="1" ht="12.75" x14ac:dyDescent="0.2">
      <c r="A43" s="69" t="s">
        <v>48</v>
      </c>
      <c r="B43" s="112" t="s">
        <v>191</v>
      </c>
      <c r="C43" s="362">
        <v>0</v>
      </c>
      <c r="D43" s="347">
        <v>0</v>
      </c>
      <c r="E43" s="185" t="s">
        <v>388</v>
      </c>
    </row>
    <row r="44" spans="1:5" s="110" customFormat="1" ht="12.75" x14ac:dyDescent="0.2">
      <c r="A44" s="69" t="s">
        <v>49</v>
      </c>
      <c r="B44" s="112" t="s">
        <v>192</v>
      </c>
      <c r="C44" s="362">
        <v>250</v>
      </c>
      <c r="D44" s="347">
        <v>250</v>
      </c>
      <c r="E44" s="185" t="s">
        <v>389</v>
      </c>
    </row>
    <row r="45" spans="1:5" s="110" customFormat="1" ht="12.75" x14ac:dyDescent="0.2">
      <c r="A45" s="69" t="s">
        <v>102</v>
      </c>
      <c r="B45" s="112" t="s">
        <v>193</v>
      </c>
      <c r="C45" s="362">
        <v>502</v>
      </c>
      <c r="D45" s="347">
        <v>502</v>
      </c>
      <c r="E45" s="185" t="s">
        <v>390</v>
      </c>
    </row>
    <row r="46" spans="1:5" s="110" customFormat="1" ht="12.75" x14ac:dyDescent="0.2">
      <c r="A46" s="69" t="s">
        <v>103</v>
      </c>
      <c r="B46" s="112" t="s">
        <v>194</v>
      </c>
      <c r="C46" s="362">
        <v>1356</v>
      </c>
      <c r="D46" s="347">
        <v>1356</v>
      </c>
      <c r="E46" s="185" t="s">
        <v>391</v>
      </c>
    </row>
    <row r="47" spans="1:5" s="110" customFormat="1" ht="12.75" x14ac:dyDescent="0.2">
      <c r="A47" s="69" t="s">
        <v>104</v>
      </c>
      <c r="B47" s="112" t="s">
        <v>195</v>
      </c>
      <c r="C47" s="362">
        <v>426</v>
      </c>
      <c r="D47" s="347">
        <v>426</v>
      </c>
      <c r="E47" s="185" t="s">
        <v>392</v>
      </c>
    </row>
    <row r="48" spans="1:5" s="110" customFormat="1" ht="12.75" x14ac:dyDescent="0.2">
      <c r="A48" s="69" t="s">
        <v>105</v>
      </c>
      <c r="B48" s="112" t="s">
        <v>196</v>
      </c>
      <c r="C48" s="362">
        <v>156</v>
      </c>
      <c r="D48" s="347">
        <v>156</v>
      </c>
      <c r="E48" s="185" t="s">
        <v>393</v>
      </c>
    </row>
    <row r="49" spans="1:5" s="110" customFormat="1" ht="12.75" x14ac:dyDescent="0.2">
      <c r="A49" s="69" t="s">
        <v>106</v>
      </c>
      <c r="B49" s="112" t="s">
        <v>197</v>
      </c>
      <c r="C49" s="362">
        <v>1</v>
      </c>
      <c r="D49" s="347">
        <v>1</v>
      </c>
      <c r="E49" s="185" t="s">
        <v>394</v>
      </c>
    </row>
    <row r="50" spans="1:5" s="110" customFormat="1" ht="12.75" x14ac:dyDescent="0.2">
      <c r="A50" s="69" t="s">
        <v>198</v>
      </c>
      <c r="B50" s="112" t="s">
        <v>199</v>
      </c>
      <c r="C50" s="303">
        <v>0</v>
      </c>
      <c r="D50" s="365">
        <v>0</v>
      </c>
      <c r="E50" s="185" t="s">
        <v>395</v>
      </c>
    </row>
    <row r="51" spans="1:5" s="110" customFormat="1" ht="13.5" thickBot="1" x14ac:dyDescent="0.25">
      <c r="A51" s="71" t="s">
        <v>200</v>
      </c>
      <c r="B51" s="113" t="s">
        <v>201</v>
      </c>
      <c r="C51" s="304">
        <v>0</v>
      </c>
      <c r="D51" s="366">
        <v>0</v>
      </c>
      <c r="E51" s="185" t="s">
        <v>396</v>
      </c>
    </row>
    <row r="52" spans="1:5" s="110" customFormat="1" ht="13.5" thickBot="1" x14ac:dyDescent="0.25">
      <c r="A52" s="75" t="s">
        <v>8</v>
      </c>
      <c r="B52" s="76" t="s">
        <v>202</v>
      </c>
      <c r="C52" s="102">
        <f>SUM(C53:C57)</f>
        <v>0</v>
      </c>
      <c r="D52" s="96">
        <f t="shared" ref="D52" si="6">SUM(D53:D57)</f>
        <v>0</v>
      </c>
      <c r="E52" s="185" t="s">
        <v>397</v>
      </c>
    </row>
    <row r="53" spans="1:5" s="110" customFormat="1" ht="12.75" x14ac:dyDescent="0.2">
      <c r="A53" s="70" t="s">
        <v>50</v>
      </c>
      <c r="B53" s="111" t="s">
        <v>203</v>
      </c>
      <c r="C53" s="119">
        <v>0</v>
      </c>
      <c r="D53" s="367">
        <v>0</v>
      </c>
      <c r="E53" s="185" t="s">
        <v>398</v>
      </c>
    </row>
    <row r="54" spans="1:5" s="110" customFormat="1" ht="12.75" x14ac:dyDescent="0.2">
      <c r="A54" s="69" t="s">
        <v>51</v>
      </c>
      <c r="B54" s="112" t="s">
        <v>204</v>
      </c>
      <c r="C54" s="303"/>
      <c r="D54" s="365"/>
      <c r="E54" s="185" t="s">
        <v>399</v>
      </c>
    </row>
    <row r="55" spans="1:5" s="110" customFormat="1" ht="12.75" x14ac:dyDescent="0.2">
      <c r="A55" s="69" t="s">
        <v>205</v>
      </c>
      <c r="B55" s="112" t="s">
        <v>206</v>
      </c>
      <c r="C55" s="303">
        <v>0</v>
      </c>
      <c r="D55" s="365"/>
      <c r="E55" s="185" t="s">
        <v>400</v>
      </c>
    </row>
    <row r="56" spans="1:5" s="110" customFormat="1" ht="12.75" x14ac:dyDescent="0.2">
      <c r="A56" s="69" t="s">
        <v>207</v>
      </c>
      <c r="B56" s="112" t="s">
        <v>208</v>
      </c>
      <c r="C56" s="303">
        <v>0</v>
      </c>
      <c r="D56" s="365">
        <v>0</v>
      </c>
      <c r="E56" s="185" t="s">
        <v>401</v>
      </c>
    </row>
    <row r="57" spans="1:5" s="110" customFormat="1" ht="13.5" thickBot="1" x14ac:dyDescent="0.25">
      <c r="A57" s="71" t="s">
        <v>209</v>
      </c>
      <c r="B57" s="113" t="s">
        <v>210</v>
      </c>
      <c r="C57" s="304">
        <v>0</v>
      </c>
      <c r="D57" s="366">
        <v>0</v>
      </c>
      <c r="E57" s="185" t="s">
        <v>402</v>
      </c>
    </row>
    <row r="58" spans="1:5" s="110" customFormat="1" ht="13.5" thickBot="1" x14ac:dyDescent="0.25">
      <c r="A58" s="75" t="s">
        <v>107</v>
      </c>
      <c r="B58" s="76" t="s">
        <v>211</v>
      </c>
      <c r="C58" s="102">
        <f>SUM(C59:C62)</f>
        <v>0</v>
      </c>
      <c r="D58" s="96">
        <f t="shared" ref="D58" si="7">SUM(D59:D62)</f>
        <v>0</v>
      </c>
      <c r="E58" s="185" t="s">
        <v>403</v>
      </c>
    </row>
    <row r="59" spans="1:5" s="110" customFormat="1" ht="22.5" x14ac:dyDescent="0.2">
      <c r="A59" s="70" t="s">
        <v>52</v>
      </c>
      <c r="B59" s="111" t="s">
        <v>212</v>
      </c>
      <c r="C59" s="104">
        <v>0</v>
      </c>
      <c r="D59" s="178">
        <v>0</v>
      </c>
      <c r="E59" s="185" t="s">
        <v>404</v>
      </c>
    </row>
    <row r="60" spans="1:5" s="110" customFormat="1" ht="22.5" x14ac:dyDescent="0.2">
      <c r="A60" s="69" t="s">
        <v>53</v>
      </c>
      <c r="B60" s="112" t="s">
        <v>213</v>
      </c>
      <c r="C60" s="362">
        <v>0</v>
      </c>
      <c r="D60" s="347">
        <v>0</v>
      </c>
      <c r="E60" s="185" t="s">
        <v>405</v>
      </c>
    </row>
    <row r="61" spans="1:5" s="110" customFormat="1" ht="12.75" x14ac:dyDescent="0.2">
      <c r="A61" s="69" t="s">
        <v>214</v>
      </c>
      <c r="B61" s="112" t="s">
        <v>215</v>
      </c>
      <c r="C61" s="362"/>
      <c r="D61" s="347"/>
      <c r="E61" s="185" t="s">
        <v>406</v>
      </c>
    </row>
    <row r="62" spans="1:5" s="110" customFormat="1" ht="13.5" thickBot="1" x14ac:dyDescent="0.25">
      <c r="A62" s="71" t="s">
        <v>216</v>
      </c>
      <c r="B62" s="113" t="s">
        <v>217</v>
      </c>
      <c r="C62" s="363">
        <v>0</v>
      </c>
      <c r="D62" s="346">
        <v>0</v>
      </c>
      <c r="E62" s="185" t="s">
        <v>407</v>
      </c>
    </row>
    <row r="63" spans="1:5" s="110" customFormat="1" ht="13.5" thickBot="1" x14ac:dyDescent="0.25">
      <c r="A63" s="75" t="s">
        <v>10</v>
      </c>
      <c r="B63" s="92" t="s">
        <v>218</v>
      </c>
      <c r="C63" s="102">
        <f>SUM(C64:C66)</f>
        <v>0</v>
      </c>
      <c r="D63" s="96">
        <f t="shared" ref="D63" si="8">SUM(D64:D66)</f>
        <v>0</v>
      </c>
      <c r="E63" s="185" t="s">
        <v>408</v>
      </c>
    </row>
    <row r="64" spans="1:5" s="110" customFormat="1" ht="22.5" x14ac:dyDescent="0.2">
      <c r="A64" s="70" t="s">
        <v>108</v>
      </c>
      <c r="B64" s="111" t="s">
        <v>219</v>
      </c>
      <c r="C64" s="303">
        <v>0</v>
      </c>
      <c r="D64" s="365">
        <v>0</v>
      </c>
      <c r="E64" s="185" t="s">
        <v>409</v>
      </c>
    </row>
    <row r="65" spans="1:8" s="110" customFormat="1" ht="12" customHeight="1" x14ac:dyDescent="0.2">
      <c r="A65" s="69" t="s">
        <v>109</v>
      </c>
      <c r="B65" s="112" t="s">
        <v>220</v>
      </c>
      <c r="C65" s="303"/>
      <c r="D65" s="365"/>
      <c r="E65" s="185" t="s">
        <v>410</v>
      </c>
    </row>
    <row r="66" spans="1:8" s="110" customFormat="1" ht="12" customHeight="1" x14ac:dyDescent="0.2">
      <c r="A66" s="69" t="s">
        <v>128</v>
      </c>
      <c r="B66" s="112" t="s">
        <v>221</v>
      </c>
      <c r="C66" s="303">
        <v>0</v>
      </c>
      <c r="D66" s="365">
        <v>0</v>
      </c>
      <c r="E66" s="185" t="s">
        <v>411</v>
      </c>
    </row>
    <row r="67" spans="1:8" s="110" customFormat="1" ht="12" customHeight="1" thickBot="1" x14ac:dyDescent="0.25">
      <c r="A67" s="71" t="s">
        <v>222</v>
      </c>
      <c r="B67" s="198" t="s">
        <v>223</v>
      </c>
      <c r="C67" s="303"/>
      <c r="D67" s="365"/>
      <c r="E67" s="185" t="s">
        <v>412</v>
      </c>
    </row>
    <row r="68" spans="1:8" s="110" customFormat="1" ht="12" customHeight="1" thickBot="1" x14ac:dyDescent="0.25">
      <c r="A68" s="75" t="s">
        <v>11</v>
      </c>
      <c r="B68" s="76" t="s">
        <v>224</v>
      </c>
      <c r="C68" s="106">
        <f>C12+C20+C27+C34+C41+C52+C58+C63</f>
        <v>30939</v>
      </c>
      <c r="D68" s="337">
        <f t="shared" ref="D68" si="9">D12+D20+D27+D34+D41+D52+D58+D63</f>
        <v>42343</v>
      </c>
      <c r="E68" s="185" t="s">
        <v>413</v>
      </c>
    </row>
    <row r="69" spans="1:8" s="110" customFormat="1" ht="12" customHeight="1" thickBot="1" x14ac:dyDescent="0.25">
      <c r="A69" s="120" t="s">
        <v>225</v>
      </c>
      <c r="B69" s="92" t="s">
        <v>226</v>
      </c>
      <c r="C69" s="102">
        <f>SUM(C70:C72)</f>
        <v>0</v>
      </c>
      <c r="D69" s="96">
        <f t="shared" ref="D69:E69" si="10">SUM(D70:D72)</f>
        <v>0</v>
      </c>
      <c r="E69" s="358">
        <f t="shared" si="10"/>
        <v>0</v>
      </c>
    </row>
    <row r="70" spans="1:8" s="110" customFormat="1" ht="12" customHeight="1" x14ac:dyDescent="0.2">
      <c r="A70" s="70" t="s">
        <v>227</v>
      </c>
      <c r="B70" s="111" t="s">
        <v>228</v>
      </c>
      <c r="C70" s="303">
        <v>0</v>
      </c>
      <c r="D70" s="365">
        <v>0</v>
      </c>
      <c r="E70" s="185" t="s">
        <v>414</v>
      </c>
    </row>
    <row r="71" spans="1:8" s="110" customFormat="1" ht="12" customHeight="1" x14ac:dyDescent="0.2">
      <c r="A71" s="69" t="s">
        <v>229</v>
      </c>
      <c r="B71" s="112" t="s">
        <v>230</v>
      </c>
      <c r="C71" s="303">
        <v>0</v>
      </c>
      <c r="D71" s="365">
        <v>0</v>
      </c>
      <c r="E71" s="185" t="s">
        <v>415</v>
      </c>
    </row>
    <row r="72" spans="1:8" s="110" customFormat="1" ht="12" customHeight="1" thickBot="1" x14ac:dyDescent="0.25">
      <c r="A72" s="71" t="s">
        <v>231</v>
      </c>
      <c r="B72" s="60" t="s">
        <v>275</v>
      </c>
      <c r="C72" s="303">
        <v>0</v>
      </c>
      <c r="D72" s="365">
        <v>0</v>
      </c>
      <c r="E72" s="185" t="s">
        <v>416</v>
      </c>
    </row>
    <row r="73" spans="1:8" s="110" customFormat="1" ht="12" customHeight="1" thickBot="1" x14ac:dyDescent="0.25">
      <c r="A73" s="120" t="s">
        <v>232</v>
      </c>
      <c r="B73" s="92" t="s">
        <v>233</v>
      </c>
      <c r="C73" s="102">
        <f>SUM(C74:C77)</f>
        <v>0</v>
      </c>
      <c r="D73" s="96">
        <f t="shared" ref="D73" si="11">SUM(D74:D77)</f>
        <v>0</v>
      </c>
      <c r="E73" s="185" t="s">
        <v>417</v>
      </c>
    </row>
    <row r="74" spans="1:8" s="110" customFormat="1" ht="13.5" customHeight="1" x14ac:dyDescent="0.2">
      <c r="A74" s="70" t="s">
        <v>89</v>
      </c>
      <c r="B74" s="111" t="s">
        <v>234</v>
      </c>
      <c r="C74" s="303">
        <v>0</v>
      </c>
      <c r="D74" s="365">
        <v>0</v>
      </c>
      <c r="E74" s="185" t="s">
        <v>418</v>
      </c>
    </row>
    <row r="75" spans="1:8" s="110" customFormat="1" ht="12" customHeight="1" x14ac:dyDescent="0.2">
      <c r="A75" s="69" t="s">
        <v>90</v>
      </c>
      <c r="B75" s="112" t="s">
        <v>235</v>
      </c>
      <c r="C75" s="303">
        <v>0</v>
      </c>
      <c r="D75" s="365">
        <v>0</v>
      </c>
      <c r="E75" s="185" t="s">
        <v>419</v>
      </c>
    </row>
    <row r="76" spans="1:8" s="110" customFormat="1" ht="12" customHeight="1" x14ac:dyDescent="0.2">
      <c r="A76" s="69" t="s">
        <v>236</v>
      </c>
      <c r="B76" s="112" t="s">
        <v>237</v>
      </c>
      <c r="C76" s="303">
        <v>0</v>
      </c>
      <c r="D76" s="365">
        <v>0</v>
      </c>
      <c r="E76" s="185" t="s">
        <v>420</v>
      </c>
    </row>
    <row r="77" spans="1:8" s="110" customFormat="1" ht="12" customHeight="1" thickBot="1" x14ac:dyDescent="0.25">
      <c r="A77" s="71" t="s">
        <v>238</v>
      </c>
      <c r="B77" s="113" t="s">
        <v>239</v>
      </c>
      <c r="C77" s="303">
        <v>0</v>
      </c>
      <c r="D77" s="365">
        <v>0</v>
      </c>
      <c r="E77" s="185" t="s">
        <v>421</v>
      </c>
    </row>
    <row r="78" spans="1:8" s="110" customFormat="1" ht="12" customHeight="1" thickBot="1" x14ac:dyDescent="0.25">
      <c r="A78" s="120" t="s">
        <v>240</v>
      </c>
      <c r="B78" s="92" t="s">
        <v>241</v>
      </c>
      <c r="C78" s="102">
        <f>SUM(C79:C80)</f>
        <v>7978</v>
      </c>
      <c r="D78" s="96">
        <f t="shared" ref="D78" si="12">SUM(D79:D80)</f>
        <v>7989</v>
      </c>
      <c r="E78" s="185" t="s">
        <v>422</v>
      </c>
    </row>
    <row r="79" spans="1:8" s="110" customFormat="1" ht="12" customHeight="1" x14ac:dyDescent="0.2">
      <c r="A79" s="70" t="s">
        <v>242</v>
      </c>
      <c r="B79" s="111" t="s">
        <v>243</v>
      </c>
      <c r="C79" s="303">
        <v>7978</v>
      </c>
      <c r="D79" s="365">
        <v>7989</v>
      </c>
      <c r="E79" s="185" t="s">
        <v>423</v>
      </c>
      <c r="H79" s="223"/>
    </row>
    <row r="80" spans="1:8" s="110" customFormat="1" ht="12" customHeight="1" thickBot="1" x14ac:dyDescent="0.25">
      <c r="A80" s="71" t="s">
        <v>244</v>
      </c>
      <c r="B80" s="113" t="s">
        <v>245</v>
      </c>
      <c r="C80" s="303">
        <v>0</v>
      </c>
      <c r="D80" s="365">
        <v>0</v>
      </c>
      <c r="E80" s="185" t="s">
        <v>424</v>
      </c>
    </row>
    <row r="81" spans="1:5" s="110" customFormat="1" ht="13.5" thickBot="1" x14ac:dyDescent="0.25">
      <c r="A81" s="120" t="s">
        <v>246</v>
      </c>
      <c r="B81" s="92" t="s">
        <v>247</v>
      </c>
      <c r="C81" s="102">
        <f>SUM(C82:C84)</f>
        <v>0</v>
      </c>
      <c r="D81" s="96">
        <f t="shared" ref="D81" si="13">SUM(D82:D84)</f>
        <v>0</v>
      </c>
      <c r="E81" s="185" t="s">
        <v>425</v>
      </c>
    </row>
    <row r="82" spans="1:5" s="110" customFormat="1" ht="12.75" x14ac:dyDescent="0.2">
      <c r="A82" s="70" t="s">
        <v>248</v>
      </c>
      <c r="B82" s="111" t="s">
        <v>249</v>
      </c>
      <c r="C82" s="303">
        <v>0</v>
      </c>
      <c r="D82" s="365"/>
      <c r="E82" s="185" t="s">
        <v>426</v>
      </c>
    </row>
    <row r="83" spans="1:5" s="110" customFormat="1" ht="12.75" x14ac:dyDescent="0.2">
      <c r="A83" s="69" t="s">
        <v>250</v>
      </c>
      <c r="B83" s="112" t="s">
        <v>251</v>
      </c>
      <c r="C83" s="303">
        <v>0</v>
      </c>
      <c r="D83" s="365">
        <v>0</v>
      </c>
      <c r="E83" s="185" t="s">
        <v>427</v>
      </c>
    </row>
    <row r="84" spans="1:5" s="110" customFormat="1" ht="13.5" thickBot="1" x14ac:dyDescent="0.25">
      <c r="A84" s="71" t="s">
        <v>252</v>
      </c>
      <c r="B84" s="94" t="s">
        <v>253</v>
      </c>
      <c r="C84" s="303">
        <v>0</v>
      </c>
      <c r="D84" s="365">
        <v>0</v>
      </c>
      <c r="E84" s="185" t="s">
        <v>428</v>
      </c>
    </row>
    <row r="85" spans="1:5" s="110" customFormat="1" ht="13.5" thickBot="1" x14ac:dyDescent="0.25">
      <c r="A85" s="120" t="s">
        <v>254</v>
      </c>
      <c r="B85" s="92" t="s">
        <v>255</v>
      </c>
      <c r="C85" s="102">
        <f>SUM(C86:C89)</f>
        <v>0</v>
      </c>
      <c r="D85" s="96">
        <f t="shared" ref="D85" si="14">SUM(D86:D89)</f>
        <v>0</v>
      </c>
      <c r="E85" s="185" t="s">
        <v>429</v>
      </c>
    </row>
    <row r="86" spans="1:5" s="110" customFormat="1" ht="22.5" x14ac:dyDescent="0.2">
      <c r="A86" s="114" t="s">
        <v>256</v>
      </c>
      <c r="B86" s="111" t="s">
        <v>257</v>
      </c>
      <c r="C86" s="303">
        <v>0</v>
      </c>
      <c r="D86" s="365">
        <v>0</v>
      </c>
      <c r="E86" s="185" t="s">
        <v>430</v>
      </c>
    </row>
    <row r="87" spans="1:5" s="110" customFormat="1" ht="22.5" x14ac:dyDescent="0.2">
      <c r="A87" s="115" t="s">
        <v>258</v>
      </c>
      <c r="B87" s="112" t="s">
        <v>259</v>
      </c>
      <c r="C87" s="303">
        <v>0</v>
      </c>
      <c r="D87" s="365">
        <v>0</v>
      </c>
      <c r="E87" s="185" t="s">
        <v>431</v>
      </c>
    </row>
    <row r="88" spans="1:5" s="110" customFormat="1" ht="22.5" x14ac:dyDescent="0.2">
      <c r="A88" s="115" t="s">
        <v>260</v>
      </c>
      <c r="B88" s="112" t="s">
        <v>261</v>
      </c>
      <c r="C88" s="303">
        <v>0</v>
      </c>
      <c r="D88" s="365">
        <v>0</v>
      </c>
      <c r="E88" s="185" t="s">
        <v>432</v>
      </c>
    </row>
    <row r="89" spans="1:5" s="110" customFormat="1" ht="23.25" thickBot="1" x14ac:dyDescent="0.25">
      <c r="A89" s="121" t="s">
        <v>262</v>
      </c>
      <c r="B89" s="94" t="s">
        <v>263</v>
      </c>
      <c r="C89" s="303">
        <v>0</v>
      </c>
      <c r="D89" s="365">
        <v>0</v>
      </c>
      <c r="E89" s="185" t="s">
        <v>433</v>
      </c>
    </row>
    <row r="90" spans="1:5" s="110" customFormat="1" ht="13.5" thickBot="1" x14ac:dyDescent="0.25">
      <c r="A90" s="120" t="s">
        <v>264</v>
      </c>
      <c r="B90" s="92" t="s">
        <v>265</v>
      </c>
      <c r="C90" s="123">
        <v>0</v>
      </c>
      <c r="D90" s="368">
        <v>0</v>
      </c>
      <c r="E90" s="185" t="s">
        <v>434</v>
      </c>
    </row>
    <row r="91" spans="1:5" s="110" customFormat="1" ht="13.5" thickBot="1" x14ac:dyDescent="0.25">
      <c r="A91" s="120" t="s">
        <v>266</v>
      </c>
      <c r="B91" s="59" t="s">
        <v>267</v>
      </c>
      <c r="C91" s="106">
        <f>C69+C73+C78+C81+C85+C90</f>
        <v>7978</v>
      </c>
      <c r="D91" s="337">
        <f t="shared" ref="D91" si="15">D69+D73+D78+D81+D85+D90</f>
        <v>7989</v>
      </c>
      <c r="E91" s="185" t="s">
        <v>435</v>
      </c>
    </row>
    <row r="92" spans="1:5" s="110" customFormat="1" ht="21.75" thickBot="1" x14ac:dyDescent="0.25">
      <c r="A92" s="122" t="s">
        <v>268</v>
      </c>
      <c r="B92" s="61" t="s">
        <v>269</v>
      </c>
      <c r="C92" s="106">
        <f>C68+C91</f>
        <v>38917</v>
      </c>
      <c r="D92" s="337">
        <f t="shared" ref="D92" si="16">D68+D91</f>
        <v>50332</v>
      </c>
      <c r="E92" s="185" t="s">
        <v>436</v>
      </c>
    </row>
    <row r="93" spans="1:5" s="110" customFormat="1" ht="12.75" x14ac:dyDescent="0.2">
      <c r="A93" s="57"/>
      <c r="B93" s="57"/>
      <c r="C93" s="58"/>
      <c r="D93" s="58"/>
      <c r="E93" s="185"/>
    </row>
    <row r="94" spans="1:5" x14ac:dyDescent="0.25">
      <c r="A94" s="397" t="s">
        <v>31</v>
      </c>
      <c r="B94" s="397"/>
      <c r="C94" s="397"/>
      <c r="D94" s="397"/>
      <c r="E94" s="183"/>
    </row>
    <row r="95" spans="1:5" s="116" customFormat="1" ht="16.5" thickBot="1" x14ac:dyDescent="0.3">
      <c r="A95" s="13" t="s">
        <v>92</v>
      </c>
      <c r="B95" s="13"/>
      <c r="C95" s="84"/>
      <c r="D95" s="84"/>
      <c r="E95" s="186"/>
    </row>
    <row r="96" spans="1:5" s="116" customFormat="1" x14ac:dyDescent="0.25">
      <c r="A96" s="405" t="s">
        <v>42</v>
      </c>
      <c r="B96" s="403" t="s">
        <v>147</v>
      </c>
      <c r="C96" s="401" t="str">
        <f>+C9</f>
        <v>2017. évi</v>
      </c>
      <c r="D96" s="401"/>
      <c r="E96" s="186"/>
    </row>
    <row r="97" spans="1:8" ht="24" customHeight="1" thickBot="1" x14ac:dyDescent="0.3">
      <c r="A97" s="406"/>
      <c r="B97" s="404"/>
      <c r="C97" s="271" t="s">
        <v>148</v>
      </c>
      <c r="D97" s="271" t="s">
        <v>152</v>
      </c>
      <c r="E97" s="183"/>
    </row>
    <row r="98" spans="1:8" s="109" customFormat="1" ht="12" customHeight="1" thickBot="1" x14ac:dyDescent="0.25">
      <c r="A98" s="80" t="s">
        <v>270</v>
      </c>
      <c r="B98" s="81" t="s">
        <v>271</v>
      </c>
      <c r="C98" s="81" t="s">
        <v>272</v>
      </c>
      <c r="D98" s="81" t="s">
        <v>273</v>
      </c>
      <c r="E98" s="184"/>
    </row>
    <row r="99" spans="1:8" ht="12" customHeight="1" thickBot="1" x14ac:dyDescent="0.3">
      <c r="A99" s="77" t="s">
        <v>3</v>
      </c>
      <c r="B99" s="79" t="s">
        <v>276</v>
      </c>
      <c r="C99" s="101">
        <f>SUM(C100:C104)</f>
        <v>32472</v>
      </c>
      <c r="D99" s="101">
        <f t="shared" ref="D99" si="17">SUM(D100:D104)</f>
        <v>39649</v>
      </c>
      <c r="E99" s="183" t="s">
        <v>358</v>
      </c>
    </row>
    <row r="100" spans="1:8" ht="12" customHeight="1" x14ac:dyDescent="0.25">
      <c r="A100" s="72" t="s">
        <v>54</v>
      </c>
      <c r="B100" s="65" t="s">
        <v>32</v>
      </c>
      <c r="C100" s="176">
        <v>13825</v>
      </c>
      <c r="D100" s="176">
        <v>17456</v>
      </c>
      <c r="E100" s="183" t="s">
        <v>359</v>
      </c>
      <c r="H100" s="223"/>
    </row>
    <row r="101" spans="1:8" ht="12" customHeight="1" x14ac:dyDescent="0.25">
      <c r="A101" s="69" t="s">
        <v>55</v>
      </c>
      <c r="B101" s="63" t="s">
        <v>110</v>
      </c>
      <c r="C101" s="177">
        <v>2244</v>
      </c>
      <c r="D101" s="177">
        <v>2244</v>
      </c>
      <c r="E101" s="183" t="s">
        <v>360</v>
      </c>
      <c r="H101" s="223"/>
    </row>
    <row r="102" spans="1:8" ht="12" customHeight="1" x14ac:dyDescent="0.25">
      <c r="A102" s="69" t="s">
        <v>56</v>
      </c>
      <c r="B102" s="63" t="s">
        <v>81</v>
      </c>
      <c r="C102" s="179">
        <v>11686</v>
      </c>
      <c r="D102" s="179">
        <v>15007</v>
      </c>
      <c r="E102" s="183" t="s">
        <v>361</v>
      </c>
      <c r="H102" s="223"/>
    </row>
    <row r="103" spans="1:8" ht="12" customHeight="1" x14ac:dyDescent="0.25">
      <c r="A103" s="69" t="s">
        <v>57</v>
      </c>
      <c r="B103" s="66" t="s">
        <v>111</v>
      </c>
      <c r="C103" s="179">
        <v>2204</v>
      </c>
      <c r="D103" s="179">
        <v>2204</v>
      </c>
      <c r="E103" s="183" t="s">
        <v>362</v>
      </c>
    </row>
    <row r="104" spans="1:8" ht="12" customHeight="1" x14ac:dyDescent="0.25">
      <c r="A104" s="69" t="s">
        <v>66</v>
      </c>
      <c r="B104" s="74" t="s">
        <v>112</v>
      </c>
      <c r="C104" s="179">
        <f>3193-680</f>
        <v>2513</v>
      </c>
      <c r="D104" s="179">
        <f>2817-79</f>
        <v>2738</v>
      </c>
      <c r="E104" s="183" t="s">
        <v>363</v>
      </c>
    </row>
    <row r="105" spans="1:8" ht="12" customHeight="1" x14ac:dyDescent="0.25">
      <c r="A105" s="69" t="s">
        <v>58</v>
      </c>
      <c r="B105" s="63" t="s">
        <v>277</v>
      </c>
      <c r="C105" s="179">
        <v>0</v>
      </c>
      <c r="D105" s="179">
        <v>225</v>
      </c>
      <c r="E105" s="183" t="s">
        <v>364</v>
      </c>
    </row>
    <row r="106" spans="1:8" ht="12" customHeight="1" x14ac:dyDescent="0.25">
      <c r="A106" s="69" t="s">
        <v>59</v>
      </c>
      <c r="B106" s="86" t="s">
        <v>278</v>
      </c>
      <c r="C106" s="105">
        <v>0</v>
      </c>
      <c r="D106" s="105">
        <v>0</v>
      </c>
      <c r="E106" s="183" t="s">
        <v>365</v>
      </c>
    </row>
    <row r="107" spans="1:8" ht="12" customHeight="1" x14ac:dyDescent="0.25">
      <c r="A107" s="69" t="s">
        <v>67</v>
      </c>
      <c r="B107" s="87" t="s">
        <v>279</v>
      </c>
      <c r="C107" s="105">
        <v>0</v>
      </c>
      <c r="D107" s="105">
        <v>0</v>
      </c>
      <c r="E107" s="183" t="s">
        <v>366</v>
      </c>
    </row>
    <row r="108" spans="1:8" ht="17.25" customHeight="1" x14ac:dyDescent="0.25">
      <c r="A108" s="69" t="s">
        <v>68</v>
      </c>
      <c r="B108" s="87" t="s">
        <v>280</v>
      </c>
      <c r="C108" s="105"/>
      <c r="D108" s="105">
        <v>0</v>
      </c>
      <c r="E108" s="183" t="s">
        <v>367</v>
      </c>
    </row>
    <row r="109" spans="1:8" ht="12" customHeight="1" x14ac:dyDescent="0.25">
      <c r="A109" s="69" t="s">
        <v>69</v>
      </c>
      <c r="B109" s="86" t="s">
        <v>281</v>
      </c>
      <c r="C109" s="179">
        <v>2063</v>
      </c>
      <c r="D109" s="179">
        <v>2063</v>
      </c>
      <c r="E109" s="183" t="s">
        <v>368</v>
      </c>
    </row>
    <row r="110" spans="1:8" ht="12" customHeight="1" x14ac:dyDescent="0.25">
      <c r="A110" s="69" t="s">
        <v>70</v>
      </c>
      <c r="B110" s="86" t="s">
        <v>282</v>
      </c>
      <c r="C110" s="179">
        <v>0</v>
      </c>
      <c r="D110" s="179">
        <v>0</v>
      </c>
      <c r="E110" s="183" t="s">
        <v>369</v>
      </c>
    </row>
    <row r="111" spans="1:8" ht="12" customHeight="1" x14ac:dyDescent="0.25">
      <c r="A111" s="69" t="s">
        <v>72</v>
      </c>
      <c r="B111" s="87" t="s">
        <v>283</v>
      </c>
      <c r="C111" s="179">
        <v>0</v>
      </c>
      <c r="D111" s="179">
        <v>0</v>
      </c>
      <c r="E111" s="183" t="s">
        <v>370</v>
      </c>
    </row>
    <row r="112" spans="1:8" ht="12" customHeight="1" x14ac:dyDescent="0.25">
      <c r="A112" s="68" t="s">
        <v>113</v>
      </c>
      <c r="B112" s="88" t="s">
        <v>284</v>
      </c>
      <c r="C112" s="179">
        <v>0</v>
      </c>
      <c r="D112" s="179">
        <v>0</v>
      </c>
      <c r="E112" s="183" t="s">
        <v>371</v>
      </c>
    </row>
    <row r="113" spans="1:8" ht="12" customHeight="1" x14ac:dyDescent="0.25">
      <c r="A113" s="69" t="s">
        <v>285</v>
      </c>
      <c r="B113" s="88" t="s">
        <v>286</v>
      </c>
      <c r="C113" s="179">
        <v>0</v>
      </c>
      <c r="D113" s="179">
        <v>0</v>
      </c>
      <c r="E113" s="183" t="s">
        <v>372</v>
      </c>
    </row>
    <row r="114" spans="1:8" ht="12" customHeight="1" thickBot="1" x14ac:dyDescent="0.3">
      <c r="A114" s="73" t="s">
        <v>287</v>
      </c>
      <c r="B114" s="89" t="s">
        <v>288</v>
      </c>
      <c r="C114" s="180">
        <v>450</v>
      </c>
      <c r="D114" s="180">
        <v>450</v>
      </c>
      <c r="E114" s="183" t="s">
        <v>373</v>
      </c>
    </row>
    <row r="115" spans="1:8" ht="12" customHeight="1" thickBot="1" x14ac:dyDescent="0.3">
      <c r="A115" s="75" t="s">
        <v>4</v>
      </c>
      <c r="B115" s="78" t="s">
        <v>289</v>
      </c>
      <c r="C115" s="102">
        <f>SUM(C116:C120)-C117-C119</f>
        <v>5765</v>
      </c>
      <c r="D115" s="102">
        <f t="shared" ref="D115" si="18">SUM(D116:D120)-D117-D119</f>
        <v>9947</v>
      </c>
      <c r="E115" s="183" t="s">
        <v>374</v>
      </c>
    </row>
    <row r="116" spans="1:8" ht="12" customHeight="1" x14ac:dyDescent="0.25">
      <c r="A116" s="70" t="s">
        <v>60</v>
      </c>
      <c r="B116" s="63" t="s">
        <v>126</v>
      </c>
      <c r="C116" s="178">
        <v>4563</v>
      </c>
      <c r="D116" s="178">
        <v>7002</v>
      </c>
      <c r="E116" s="183" t="s">
        <v>375</v>
      </c>
      <c r="H116" s="223"/>
    </row>
    <row r="117" spans="1:8" ht="12" customHeight="1" x14ac:dyDescent="0.25">
      <c r="A117" s="70" t="s">
        <v>61</v>
      </c>
      <c r="B117" s="199" t="s">
        <v>290</v>
      </c>
      <c r="C117" s="178"/>
      <c r="D117" s="178"/>
      <c r="E117" s="183" t="s">
        <v>376</v>
      </c>
      <c r="H117" s="223"/>
    </row>
    <row r="118" spans="1:8" x14ac:dyDescent="0.25">
      <c r="A118" s="70" t="s">
        <v>62</v>
      </c>
      <c r="B118" s="67" t="s">
        <v>114</v>
      </c>
      <c r="C118" s="177">
        <v>1202</v>
      </c>
      <c r="D118" s="177">
        <v>2945</v>
      </c>
      <c r="E118" s="183" t="s">
        <v>377</v>
      </c>
    </row>
    <row r="119" spans="1:8" ht="12" customHeight="1" x14ac:dyDescent="0.25">
      <c r="A119" s="70" t="s">
        <v>63</v>
      </c>
      <c r="B119" s="199" t="s">
        <v>291</v>
      </c>
      <c r="C119" s="90">
        <v>0</v>
      </c>
      <c r="D119" s="90">
        <v>0</v>
      </c>
      <c r="E119" s="183" t="s">
        <v>378</v>
      </c>
    </row>
    <row r="120" spans="1:8" ht="12" customHeight="1" x14ac:dyDescent="0.25">
      <c r="A120" s="70" t="s">
        <v>64</v>
      </c>
      <c r="B120" s="94" t="s">
        <v>129</v>
      </c>
      <c r="C120" s="90">
        <v>0</v>
      </c>
      <c r="D120" s="90">
        <v>0</v>
      </c>
      <c r="E120" s="183" t="s">
        <v>379</v>
      </c>
    </row>
    <row r="121" spans="1:8" ht="12" customHeight="1" x14ac:dyDescent="0.25">
      <c r="A121" s="70" t="s">
        <v>71</v>
      </c>
      <c r="B121" s="93" t="s">
        <v>292</v>
      </c>
      <c r="C121" s="90">
        <v>0</v>
      </c>
      <c r="D121" s="90">
        <v>0</v>
      </c>
      <c r="E121" s="183" t="s">
        <v>380</v>
      </c>
    </row>
    <row r="122" spans="1:8" ht="9" customHeight="1" x14ac:dyDescent="0.25">
      <c r="A122" s="70" t="s">
        <v>73</v>
      </c>
      <c r="B122" s="107" t="s">
        <v>293</v>
      </c>
      <c r="C122" s="90">
        <v>0</v>
      </c>
      <c r="D122" s="90">
        <v>0</v>
      </c>
      <c r="E122" s="183" t="s">
        <v>381</v>
      </c>
    </row>
    <row r="123" spans="1:8" ht="16.5" customHeight="1" x14ac:dyDescent="0.25">
      <c r="A123" s="70" t="s">
        <v>115</v>
      </c>
      <c r="B123" s="87" t="s">
        <v>446</v>
      </c>
      <c r="C123" s="90">
        <v>0</v>
      </c>
      <c r="D123" s="90">
        <v>0</v>
      </c>
      <c r="E123" s="183" t="s">
        <v>382</v>
      </c>
    </row>
    <row r="124" spans="1:8" ht="12" customHeight="1" x14ac:dyDescent="0.25">
      <c r="A124" s="70" t="s">
        <v>116</v>
      </c>
      <c r="B124" s="87" t="s">
        <v>294</v>
      </c>
      <c r="C124" s="90">
        <v>0</v>
      </c>
      <c r="D124" s="90"/>
      <c r="E124" s="183" t="s">
        <v>383</v>
      </c>
    </row>
    <row r="125" spans="1:8" ht="12" customHeight="1" x14ac:dyDescent="0.25">
      <c r="A125" s="70" t="s">
        <v>117</v>
      </c>
      <c r="B125" s="87" t="s">
        <v>295</v>
      </c>
      <c r="C125" s="90">
        <v>0</v>
      </c>
      <c r="D125" s="90">
        <v>0</v>
      </c>
      <c r="E125" s="183" t="s">
        <v>384</v>
      </c>
    </row>
    <row r="126" spans="1:8" s="124" customFormat="1" ht="12" customHeight="1" x14ac:dyDescent="0.25">
      <c r="A126" s="70" t="s">
        <v>296</v>
      </c>
      <c r="B126" s="87" t="s">
        <v>283</v>
      </c>
      <c r="C126" s="90"/>
      <c r="D126" s="90"/>
      <c r="E126" s="183" t="s">
        <v>385</v>
      </c>
    </row>
    <row r="127" spans="1:8" ht="12" customHeight="1" x14ac:dyDescent="0.25">
      <c r="A127" s="70" t="s">
        <v>297</v>
      </c>
      <c r="B127" s="87" t="s">
        <v>298</v>
      </c>
      <c r="C127" s="90"/>
      <c r="D127" s="90"/>
      <c r="E127" s="183" t="s">
        <v>386</v>
      </c>
    </row>
    <row r="128" spans="1:8" ht="12" customHeight="1" thickBot="1" x14ac:dyDescent="0.3">
      <c r="A128" s="68" t="s">
        <v>299</v>
      </c>
      <c r="B128" s="87" t="s">
        <v>300</v>
      </c>
      <c r="C128" s="91">
        <v>0</v>
      </c>
      <c r="D128" s="91">
        <v>0</v>
      </c>
      <c r="E128" s="183" t="s">
        <v>387</v>
      </c>
    </row>
    <row r="129" spans="1:6" ht="16.5" thickBot="1" x14ac:dyDescent="0.3">
      <c r="A129" s="75" t="s">
        <v>5</v>
      </c>
      <c r="B129" s="83" t="s">
        <v>301</v>
      </c>
      <c r="C129" s="102">
        <f>SUM(C130:C131)</f>
        <v>680</v>
      </c>
      <c r="D129" s="102">
        <f t="shared" ref="D129" si="19">SUM(D130:D131)</f>
        <v>79</v>
      </c>
      <c r="E129" s="183" t="s">
        <v>388</v>
      </c>
    </row>
    <row r="130" spans="1:6" x14ac:dyDescent="0.25">
      <c r="A130" s="70" t="s">
        <v>43</v>
      </c>
      <c r="B130" s="64" t="s">
        <v>37</v>
      </c>
      <c r="C130" s="178">
        <v>680</v>
      </c>
      <c r="D130" s="178">
        <v>79</v>
      </c>
      <c r="E130" s="183" t="s">
        <v>389</v>
      </c>
    </row>
    <row r="131" spans="1:6" ht="16.5" thickBot="1" x14ac:dyDescent="0.3">
      <c r="A131" s="71" t="s">
        <v>44</v>
      </c>
      <c r="B131" s="67" t="s">
        <v>38</v>
      </c>
      <c r="C131" s="105"/>
      <c r="D131" s="105"/>
      <c r="E131" s="183" t="s">
        <v>390</v>
      </c>
    </row>
    <row r="132" spans="1:6" ht="16.5" thickBot="1" x14ac:dyDescent="0.3">
      <c r="A132" s="75" t="s">
        <v>6</v>
      </c>
      <c r="B132" s="83" t="s">
        <v>302</v>
      </c>
      <c r="C132" s="102">
        <f>C99+C115+C129</f>
        <v>38917</v>
      </c>
      <c r="D132" s="102">
        <f t="shared" ref="D132:E132" si="20">D99+D115+D129</f>
        <v>49675</v>
      </c>
      <c r="E132" s="102">
        <f t="shared" si="20"/>
        <v>49</v>
      </c>
    </row>
    <row r="133" spans="1:6" ht="21.75" thickBot="1" x14ac:dyDescent="0.3">
      <c r="A133" s="75" t="s">
        <v>7</v>
      </c>
      <c r="B133" s="83" t="s">
        <v>303</v>
      </c>
      <c r="C133" s="102">
        <f>SUM(C134:C136)</f>
        <v>0</v>
      </c>
      <c r="D133" s="102">
        <f t="shared" ref="D133" si="21">SUM(D134:D136)</f>
        <v>0</v>
      </c>
      <c r="E133" s="183" t="s">
        <v>392</v>
      </c>
    </row>
    <row r="134" spans="1:6" x14ac:dyDescent="0.25">
      <c r="A134" s="70" t="s">
        <v>47</v>
      </c>
      <c r="B134" s="64" t="s">
        <v>304</v>
      </c>
      <c r="C134" s="103"/>
      <c r="D134" s="103">
        <v>0</v>
      </c>
      <c r="E134" s="183" t="s">
        <v>393</v>
      </c>
    </row>
    <row r="135" spans="1:6" ht="22.5" x14ac:dyDescent="0.25">
      <c r="A135" s="70" t="s">
        <v>48</v>
      </c>
      <c r="B135" s="64" t="s">
        <v>305</v>
      </c>
      <c r="C135" s="103">
        <v>0</v>
      </c>
      <c r="D135" s="103">
        <v>0</v>
      </c>
      <c r="E135" s="183" t="s">
        <v>394</v>
      </c>
    </row>
    <row r="136" spans="1:6" ht="16.5" thickBot="1" x14ac:dyDescent="0.3">
      <c r="A136" s="68" t="s">
        <v>49</v>
      </c>
      <c r="B136" s="62" t="s">
        <v>306</v>
      </c>
      <c r="C136" s="103">
        <v>0</v>
      </c>
      <c r="D136" s="103"/>
      <c r="E136" s="183" t="s">
        <v>395</v>
      </c>
    </row>
    <row r="137" spans="1:6" ht="16.5" thickBot="1" x14ac:dyDescent="0.3">
      <c r="A137" s="75" t="s">
        <v>8</v>
      </c>
      <c r="B137" s="83" t="s">
        <v>307</v>
      </c>
      <c r="C137" s="102"/>
      <c r="D137" s="102"/>
      <c r="E137" s="183" t="s">
        <v>396</v>
      </c>
    </row>
    <row r="138" spans="1:6" ht="16.5" thickBot="1" x14ac:dyDescent="0.3">
      <c r="A138" s="75" t="s">
        <v>9</v>
      </c>
      <c r="B138" s="83" t="s">
        <v>308</v>
      </c>
      <c r="C138" s="106">
        <f>SUM(C139:C142)</f>
        <v>0</v>
      </c>
      <c r="D138" s="106">
        <f t="shared" ref="D138" si="22">SUM(D139:D142)</f>
        <v>657</v>
      </c>
      <c r="E138" s="183" t="s">
        <v>401</v>
      </c>
    </row>
    <row r="139" spans="1:6" x14ac:dyDescent="0.25">
      <c r="A139" s="70" t="s">
        <v>52</v>
      </c>
      <c r="B139" s="64" t="s">
        <v>309</v>
      </c>
      <c r="C139" s="103">
        <v>0</v>
      </c>
      <c r="D139" s="103">
        <v>0</v>
      </c>
      <c r="E139" s="183" t="s">
        <v>402</v>
      </c>
    </row>
    <row r="140" spans="1:6" x14ac:dyDescent="0.25">
      <c r="A140" s="70" t="s">
        <v>53</v>
      </c>
      <c r="B140" s="64" t="s">
        <v>310</v>
      </c>
      <c r="C140" s="103">
        <v>0</v>
      </c>
      <c r="D140" s="103">
        <v>657</v>
      </c>
      <c r="E140" s="183" t="s">
        <v>403</v>
      </c>
    </row>
    <row r="141" spans="1:6" x14ac:dyDescent="0.25">
      <c r="A141" s="70" t="s">
        <v>214</v>
      </c>
      <c r="B141" s="64" t="s">
        <v>311</v>
      </c>
      <c r="C141" s="103">
        <v>0</v>
      </c>
      <c r="D141" s="103"/>
      <c r="E141" s="183" t="s">
        <v>404</v>
      </c>
    </row>
    <row r="142" spans="1:6" ht="16.5" thickBot="1" x14ac:dyDescent="0.3">
      <c r="A142" s="68" t="s">
        <v>216</v>
      </c>
      <c r="B142" s="62" t="s">
        <v>312</v>
      </c>
      <c r="C142" s="103">
        <v>0</v>
      </c>
      <c r="D142" s="103">
        <v>0</v>
      </c>
      <c r="E142" s="183" t="s">
        <v>405</v>
      </c>
    </row>
    <row r="143" spans="1:6" ht="16.5" thickBot="1" x14ac:dyDescent="0.3">
      <c r="A143" s="75" t="s">
        <v>10</v>
      </c>
      <c r="B143" s="83" t="s">
        <v>313</v>
      </c>
      <c r="C143" s="246"/>
      <c r="D143" s="246"/>
      <c r="E143" s="183" t="s">
        <v>406</v>
      </c>
      <c r="F143" s="117"/>
    </row>
    <row r="144" spans="1:6" ht="16.5" thickBot="1" x14ac:dyDescent="0.3">
      <c r="A144" s="75" t="s">
        <v>11</v>
      </c>
      <c r="B144" s="83" t="s">
        <v>314</v>
      </c>
      <c r="C144" s="247">
        <f>C133+C137+C138+C143</f>
        <v>0</v>
      </c>
      <c r="D144" s="247">
        <f>D133+D137+D138+D143</f>
        <v>657</v>
      </c>
      <c r="E144" s="183" t="s">
        <v>411</v>
      </c>
    </row>
    <row r="145" spans="1:6" ht="16.5" thickBot="1" x14ac:dyDescent="0.3">
      <c r="A145" s="95" t="s">
        <v>12</v>
      </c>
      <c r="B145" s="98" t="s">
        <v>315</v>
      </c>
      <c r="C145" s="247">
        <f>C132+C144</f>
        <v>38917</v>
      </c>
      <c r="D145" s="247">
        <f t="shared" ref="D145" si="23">D132+D144</f>
        <v>50332</v>
      </c>
      <c r="E145" s="183"/>
    </row>
    <row r="146" spans="1:6" ht="16.5" thickBot="1" x14ac:dyDescent="0.3">
      <c r="A146" s="182" t="s">
        <v>13</v>
      </c>
      <c r="B146" s="191" t="s">
        <v>440</v>
      </c>
      <c r="C146" s="247"/>
      <c r="D146" s="247"/>
      <c r="E146" s="183"/>
    </row>
    <row r="147" spans="1:6" ht="16.5" thickBot="1" x14ac:dyDescent="0.3">
      <c r="A147" s="182" t="s">
        <v>14</v>
      </c>
      <c r="B147" s="191" t="s">
        <v>441</v>
      </c>
      <c r="C147" s="247">
        <f>SUM(C145:C146)</f>
        <v>38917</v>
      </c>
      <c r="D147" s="247">
        <f t="shared" ref="D147" si="24">SUM(D145:D146)</f>
        <v>50332</v>
      </c>
      <c r="E147" s="183"/>
    </row>
    <row r="148" spans="1:6" x14ac:dyDescent="0.25">
      <c r="A148" s="192"/>
      <c r="B148" s="193"/>
      <c r="C148" s="248"/>
      <c r="D148" s="248"/>
      <c r="E148" s="183" t="s">
        <v>412</v>
      </c>
    </row>
    <row r="150" spans="1:6" x14ac:dyDescent="0.25">
      <c r="A150" s="400" t="s">
        <v>316</v>
      </c>
      <c r="B150" s="400"/>
      <c r="C150" s="400"/>
      <c r="D150" s="400"/>
    </row>
    <row r="151" spans="1:6" ht="16.5" thickBot="1" x14ac:dyDescent="0.3">
      <c r="A151" s="85" t="s">
        <v>93</v>
      </c>
      <c r="B151" s="85"/>
      <c r="C151" s="108"/>
    </row>
    <row r="152" spans="1:6" ht="21.75" thickBot="1" x14ac:dyDescent="0.3">
      <c r="A152" s="75">
        <v>1</v>
      </c>
      <c r="B152" s="78" t="s">
        <v>317</v>
      </c>
      <c r="C152" s="96">
        <f>+C68-C132</f>
        <v>-7978</v>
      </c>
      <c r="D152" s="96">
        <f>+D68-D132</f>
        <v>-7332</v>
      </c>
    </row>
    <row r="153" spans="1:6" ht="21.75" thickBot="1" x14ac:dyDescent="0.3">
      <c r="A153" s="75" t="s">
        <v>4</v>
      </c>
      <c r="B153" s="78" t="s">
        <v>318</v>
      </c>
      <c r="C153" s="96">
        <f>+C91-C144</f>
        <v>7978</v>
      </c>
      <c r="D153" s="96">
        <f>+D91-D144</f>
        <v>7332</v>
      </c>
      <c r="F153" s="266"/>
    </row>
  </sheetData>
  <mergeCells count="12">
    <mergeCell ref="A94:D94"/>
    <mergeCell ref="A96:A97"/>
    <mergeCell ref="B96:B97"/>
    <mergeCell ref="C96:D96"/>
    <mergeCell ref="A150:D150"/>
    <mergeCell ref="A3:D3"/>
    <mergeCell ref="A4:D4"/>
    <mergeCell ref="A5:D5"/>
    <mergeCell ref="A7:E7"/>
    <mergeCell ref="A9:A10"/>
    <mergeCell ref="B9:B10"/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G21"/>
  <sheetViews>
    <sheetView workbookViewId="0">
      <selection activeCell="A2" sqref="A2:D2"/>
    </sheetView>
  </sheetViews>
  <sheetFormatPr defaultRowHeight="12.75" x14ac:dyDescent="0.2"/>
  <cols>
    <col min="1" max="1" width="52" bestFit="1" customWidth="1"/>
    <col min="2" max="2" width="10.83203125" customWidth="1"/>
    <col min="3" max="3" width="15.1640625" customWidth="1"/>
    <col min="4" max="4" width="16.5" customWidth="1"/>
  </cols>
  <sheetData>
    <row r="1" spans="1:7" x14ac:dyDescent="0.2">
      <c r="A1" s="224"/>
      <c r="B1" s="224"/>
      <c r="C1" s="249"/>
      <c r="D1" s="267" t="s">
        <v>547</v>
      </c>
      <c r="E1" s="249"/>
    </row>
    <row r="2" spans="1:7" ht="15.75" x14ac:dyDescent="0.25">
      <c r="A2" s="409" t="s">
        <v>537</v>
      </c>
      <c r="B2" s="409"/>
      <c r="C2" s="409"/>
      <c r="D2" s="409"/>
    </row>
    <row r="3" spans="1:7" ht="15.75" x14ac:dyDescent="0.25">
      <c r="A3" s="409" t="s">
        <v>482</v>
      </c>
      <c r="B3" s="409"/>
      <c r="C3" s="409"/>
      <c r="D3" s="409"/>
    </row>
    <row r="4" spans="1:7" ht="15.75" x14ac:dyDescent="0.25">
      <c r="A4" s="415" t="s">
        <v>489</v>
      </c>
      <c r="B4" s="415"/>
      <c r="C4" s="415"/>
      <c r="D4" s="415"/>
    </row>
    <row r="8" spans="1:7" ht="13.5" thickBot="1" x14ac:dyDescent="0.25"/>
    <row r="9" spans="1:7" x14ac:dyDescent="0.2">
      <c r="A9" s="412" t="s">
        <v>40</v>
      </c>
      <c r="B9" s="418" t="s">
        <v>491</v>
      </c>
      <c r="C9" s="416" t="s">
        <v>490</v>
      </c>
      <c r="D9" s="417"/>
      <c r="E9" s="235"/>
      <c r="F9" s="235"/>
      <c r="G9" s="236"/>
    </row>
    <row r="10" spans="1:7" x14ac:dyDescent="0.2">
      <c r="A10" s="413"/>
      <c r="B10" s="419"/>
      <c r="C10" s="369" t="s">
        <v>450</v>
      </c>
      <c r="D10" s="370" t="s">
        <v>155</v>
      </c>
      <c r="E10" s="235"/>
      <c r="F10" s="235"/>
      <c r="G10" s="236"/>
    </row>
    <row r="11" spans="1:7" ht="13.5" thickBot="1" x14ac:dyDescent="0.25">
      <c r="A11" s="414"/>
      <c r="B11" s="420"/>
      <c r="C11" s="410" t="s">
        <v>460</v>
      </c>
      <c r="D11" s="411"/>
      <c r="E11" s="235"/>
      <c r="F11" s="235"/>
      <c r="G11" s="236"/>
    </row>
    <row r="12" spans="1:7" x14ac:dyDescent="0.2">
      <c r="A12" s="241" t="s">
        <v>487</v>
      </c>
      <c r="B12" s="242"/>
      <c r="C12" s="371">
        <v>850000</v>
      </c>
      <c r="D12" s="372">
        <v>850000</v>
      </c>
      <c r="E12" s="235"/>
      <c r="F12" s="235"/>
      <c r="G12" s="235"/>
    </row>
    <row r="13" spans="1:7" x14ac:dyDescent="0.2">
      <c r="A13" s="237" t="s">
        <v>476</v>
      </c>
      <c r="B13" s="238"/>
      <c r="C13" s="373">
        <v>1020</v>
      </c>
      <c r="D13" s="374">
        <v>1020</v>
      </c>
      <c r="E13" s="235"/>
      <c r="F13" s="235"/>
      <c r="G13" s="236"/>
    </row>
    <row r="14" spans="1:7" x14ac:dyDescent="0.2">
      <c r="A14" s="237" t="s">
        <v>488</v>
      </c>
      <c r="B14" s="238"/>
      <c r="C14" s="373">
        <v>820000</v>
      </c>
      <c r="D14" s="374">
        <v>820000</v>
      </c>
      <c r="E14" s="235"/>
      <c r="F14" s="235"/>
      <c r="G14" s="236"/>
    </row>
    <row r="15" spans="1:7" ht="13.5" thickBot="1" x14ac:dyDescent="0.25">
      <c r="A15" s="239" t="s">
        <v>475</v>
      </c>
      <c r="B15" s="240"/>
      <c r="C15" s="251">
        <f>SUM(C12:C14)</f>
        <v>1671020</v>
      </c>
      <c r="D15" s="252">
        <f>SUM(D12:D14)</f>
        <v>1671020</v>
      </c>
      <c r="E15" s="235"/>
      <c r="F15" s="235"/>
      <c r="G15" s="236"/>
    </row>
    <row r="16" spans="1:7" x14ac:dyDescent="0.2">
      <c r="A16" s="235"/>
      <c r="B16" s="235"/>
      <c r="C16" s="235"/>
      <c r="D16" s="235"/>
      <c r="E16" s="235"/>
      <c r="F16" s="235"/>
      <c r="G16" s="236"/>
    </row>
    <row r="17" spans="1:7" x14ac:dyDescent="0.2">
      <c r="A17" s="235"/>
      <c r="B17" s="235"/>
      <c r="C17" s="235"/>
      <c r="D17" s="235"/>
      <c r="E17" s="235"/>
      <c r="F17" s="235"/>
      <c r="G17" s="236"/>
    </row>
    <row r="18" spans="1:7" x14ac:dyDescent="0.2">
      <c r="A18" s="235"/>
      <c r="B18" s="235"/>
      <c r="C18" s="235"/>
      <c r="D18" s="235"/>
      <c r="E18" s="235"/>
      <c r="F18" s="235"/>
      <c r="G18" s="236"/>
    </row>
    <row r="19" spans="1:7" x14ac:dyDescent="0.2">
      <c r="G19" s="234"/>
    </row>
    <row r="21" spans="1:7" x14ac:dyDescent="0.2">
      <c r="G21" s="234"/>
    </row>
  </sheetData>
  <mergeCells count="7">
    <mergeCell ref="A2:D2"/>
    <mergeCell ref="A3:D3"/>
    <mergeCell ref="C11:D11"/>
    <mergeCell ref="A9:A11"/>
    <mergeCell ref="A4:D4"/>
    <mergeCell ref="C9:D9"/>
    <mergeCell ref="B9:B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D24"/>
  <sheetViews>
    <sheetView workbookViewId="0">
      <selection activeCell="A2" sqref="A2:D2"/>
    </sheetView>
  </sheetViews>
  <sheetFormatPr defaultRowHeight="12.75" x14ac:dyDescent="0.2"/>
  <cols>
    <col min="1" max="1" width="46.33203125" bestFit="1" customWidth="1"/>
    <col min="2" max="2" width="14.6640625" customWidth="1"/>
    <col min="3" max="3" width="13.6640625" customWidth="1"/>
    <col min="4" max="4" width="11.83203125" customWidth="1"/>
  </cols>
  <sheetData>
    <row r="1" spans="1:4" x14ac:dyDescent="0.2">
      <c r="A1" s="224"/>
      <c r="B1" s="224"/>
      <c r="C1" s="249"/>
      <c r="D1" s="267" t="s">
        <v>539</v>
      </c>
    </row>
    <row r="2" spans="1:4" ht="15.75" x14ac:dyDescent="0.25">
      <c r="A2" s="409" t="s">
        <v>537</v>
      </c>
      <c r="B2" s="409"/>
      <c r="C2" s="409"/>
      <c r="D2" s="409"/>
    </row>
    <row r="3" spans="1:4" ht="15.75" x14ac:dyDescent="0.25">
      <c r="A3" s="409" t="s">
        <v>482</v>
      </c>
      <c r="B3" s="409"/>
      <c r="C3" s="409"/>
      <c r="D3" s="409"/>
    </row>
    <row r="4" spans="1:4" x14ac:dyDescent="0.2">
      <c r="A4" s="421" t="s">
        <v>483</v>
      </c>
      <c r="B4" s="421"/>
      <c r="C4" s="421"/>
      <c r="D4" s="421"/>
    </row>
    <row r="5" spans="1:4" ht="13.5" thickBot="1" x14ac:dyDescent="0.25">
      <c r="A5" s="225"/>
      <c r="B5" s="226"/>
      <c r="C5" s="226"/>
      <c r="D5" s="226" t="s">
        <v>474</v>
      </c>
    </row>
    <row r="6" spans="1:4" ht="13.5" thickBot="1" x14ac:dyDescent="0.25">
      <c r="A6" s="253"/>
      <c r="B6" s="422" t="s">
        <v>459</v>
      </c>
      <c r="C6" s="423"/>
      <c r="D6" s="424"/>
    </row>
    <row r="7" spans="1:4" x14ac:dyDescent="0.2">
      <c r="A7" s="227" t="s">
        <v>40</v>
      </c>
      <c r="B7" s="375" t="s">
        <v>450</v>
      </c>
      <c r="C7" s="254"/>
      <c r="D7" s="255" t="s">
        <v>155</v>
      </c>
    </row>
    <row r="8" spans="1:4" ht="13.5" thickBot="1" x14ac:dyDescent="0.25">
      <c r="A8" s="228"/>
      <c r="B8" s="376" t="s">
        <v>460</v>
      </c>
      <c r="C8" s="377"/>
      <c r="D8" s="378" t="s">
        <v>460</v>
      </c>
    </row>
    <row r="9" spans="1:4" ht="13.5" thickBot="1" x14ac:dyDescent="0.25">
      <c r="A9" s="230" t="s">
        <v>461</v>
      </c>
      <c r="B9" s="379">
        <v>266754</v>
      </c>
      <c r="C9" s="380"/>
      <c r="D9" s="256">
        <v>266754</v>
      </c>
    </row>
    <row r="10" spans="1:4" ht="13.5" thickBot="1" x14ac:dyDescent="0.25">
      <c r="A10" s="231" t="s">
        <v>462</v>
      </c>
      <c r="B10" s="381">
        <f>SUM(B9:B9)</f>
        <v>266754</v>
      </c>
      <c r="C10" s="229"/>
      <c r="D10" s="257">
        <f>SUM(D9:D9)</f>
        <v>266754</v>
      </c>
    </row>
    <row r="11" spans="1:4" x14ac:dyDescent="0.2">
      <c r="A11" s="250" t="s">
        <v>463</v>
      </c>
      <c r="B11" s="382">
        <v>161400</v>
      </c>
      <c r="C11" s="383" t="s">
        <v>464</v>
      </c>
      <c r="D11" s="384">
        <v>161400</v>
      </c>
    </row>
    <row r="12" spans="1:4" x14ac:dyDescent="0.2">
      <c r="A12" s="250" t="s">
        <v>486</v>
      </c>
      <c r="B12" s="382">
        <v>225000</v>
      </c>
      <c r="C12" s="383"/>
      <c r="D12" s="384">
        <v>225000</v>
      </c>
    </row>
    <row r="13" spans="1:4" x14ac:dyDescent="0.2">
      <c r="A13" s="258" t="s">
        <v>465</v>
      </c>
      <c r="B13" s="383"/>
      <c r="C13" s="383"/>
      <c r="D13" s="385"/>
    </row>
    <row r="14" spans="1:4" x14ac:dyDescent="0.2">
      <c r="A14" s="250" t="s">
        <v>484</v>
      </c>
      <c r="B14" s="383">
        <v>5000</v>
      </c>
      <c r="C14" s="383"/>
      <c r="D14" s="385">
        <v>5000</v>
      </c>
    </row>
    <row r="15" spans="1:4" x14ac:dyDescent="0.2">
      <c r="A15" s="250" t="s">
        <v>485</v>
      </c>
      <c r="B15" s="383">
        <v>50000</v>
      </c>
      <c r="C15" s="383"/>
      <c r="D15" s="385">
        <v>50000</v>
      </c>
    </row>
    <row r="16" spans="1:4" x14ac:dyDescent="0.2">
      <c r="A16" s="250" t="s">
        <v>466</v>
      </c>
      <c r="B16" s="386">
        <v>100000</v>
      </c>
      <c r="C16" s="383"/>
      <c r="D16" s="387">
        <v>100000</v>
      </c>
    </row>
    <row r="17" spans="1:4" ht="15" x14ac:dyDescent="0.25">
      <c r="A17" s="259" t="s">
        <v>467</v>
      </c>
      <c r="B17" s="383"/>
      <c r="C17" s="388"/>
      <c r="D17" s="385"/>
    </row>
    <row r="18" spans="1:4" x14ac:dyDescent="0.2">
      <c r="A18" s="260" t="s">
        <v>468</v>
      </c>
      <c r="B18" s="389">
        <v>5980</v>
      </c>
      <c r="C18" s="390"/>
      <c r="D18" s="391">
        <v>5980</v>
      </c>
    </row>
    <row r="19" spans="1:4" x14ac:dyDescent="0.2">
      <c r="A19" s="260" t="s">
        <v>469</v>
      </c>
      <c r="B19" s="389">
        <v>13452</v>
      </c>
      <c r="C19" s="390"/>
      <c r="D19" s="391">
        <v>13452</v>
      </c>
    </row>
    <row r="20" spans="1:4" ht="13.5" thickBot="1" x14ac:dyDescent="0.25">
      <c r="A20" s="261" t="s">
        <v>470</v>
      </c>
      <c r="B20" s="383">
        <v>24900</v>
      </c>
      <c r="C20" s="383"/>
      <c r="D20" s="385">
        <v>24900</v>
      </c>
    </row>
    <row r="21" spans="1:4" ht="13.5" thickBot="1" x14ac:dyDescent="0.25">
      <c r="A21" s="232" t="s">
        <v>471</v>
      </c>
      <c r="B21" s="392">
        <f>SUM(B10:B20)</f>
        <v>852486</v>
      </c>
      <c r="C21" s="233">
        <f>SUM(C10:C20)</f>
        <v>0</v>
      </c>
      <c r="D21" s="262">
        <f>SUM(D10:D20)</f>
        <v>852486</v>
      </c>
    </row>
    <row r="22" spans="1:4" x14ac:dyDescent="0.2">
      <c r="A22" s="230"/>
      <c r="B22" s="380"/>
      <c r="C22" s="380"/>
      <c r="D22" s="263"/>
    </row>
    <row r="23" spans="1:4" x14ac:dyDescent="0.2">
      <c r="A23" s="264" t="s">
        <v>472</v>
      </c>
      <c r="B23" s="393">
        <f>SUM(B22:B22)</f>
        <v>0</v>
      </c>
      <c r="C23" s="383"/>
      <c r="D23" s="394">
        <f>SUM(D22:D22)</f>
        <v>0</v>
      </c>
    </row>
    <row r="24" spans="1:4" ht="13.5" thickBot="1" x14ac:dyDescent="0.25">
      <c r="A24" s="265" t="s">
        <v>473</v>
      </c>
      <c r="B24" s="395">
        <f>B21+B23</f>
        <v>852486</v>
      </c>
      <c r="C24" s="395">
        <f>C21+C23</f>
        <v>0</v>
      </c>
      <c r="D24" s="396">
        <f>D21+D23</f>
        <v>852486</v>
      </c>
    </row>
  </sheetData>
  <mergeCells count="4">
    <mergeCell ref="A2:D2"/>
    <mergeCell ref="A3:D3"/>
    <mergeCell ref="A4:D4"/>
    <mergeCell ref="B6:D6"/>
  </mergeCells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2:I33"/>
  <sheetViews>
    <sheetView zoomScaleSheetLayoutView="100" workbookViewId="0">
      <selection activeCell="G6" sqref="G6"/>
    </sheetView>
  </sheetViews>
  <sheetFormatPr defaultRowHeight="12.75" x14ac:dyDescent="0.2"/>
  <cols>
    <col min="1" max="1" width="6.83203125" style="3" customWidth="1"/>
    <col min="2" max="2" width="55.1640625" style="6" customWidth="1"/>
    <col min="3" max="4" width="16.33203125" style="3" customWidth="1"/>
    <col min="5" max="5" width="55.1640625" style="3" customWidth="1"/>
    <col min="6" max="7" width="16.33203125" style="3" customWidth="1"/>
    <col min="8" max="8" width="4.83203125" style="3" customWidth="1"/>
    <col min="9" max="9" width="9.33203125" style="187" hidden="1" customWidth="1"/>
    <col min="10" max="16384" width="9.33203125" style="3"/>
  </cols>
  <sheetData>
    <row r="2" spans="1:9" ht="32.25" customHeight="1" x14ac:dyDescent="0.2">
      <c r="B2" s="134"/>
      <c r="C2" s="135"/>
      <c r="D2" s="135"/>
      <c r="E2" s="135"/>
      <c r="F2" s="429" t="s">
        <v>438</v>
      </c>
      <c r="G2" s="429"/>
      <c r="H2" s="425"/>
    </row>
    <row r="3" spans="1:9" ht="24.75" customHeight="1" x14ac:dyDescent="0.2">
      <c r="B3" s="428" t="s">
        <v>537</v>
      </c>
      <c r="C3" s="428"/>
      <c r="D3" s="428"/>
      <c r="E3" s="428"/>
      <c r="F3" s="428"/>
      <c r="G3" s="428"/>
      <c r="H3" s="425"/>
    </row>
    <row r="4" spans="1:9" ht="39.75" customHeight="1" x14ac:dyDescent="0.2">
      <c r="B4" s="134" t="s">
        <v>478</v>
      </c>
      <c r="C4" s="135"/>
      <c r="D4" s="135"/>
      <c r="E4" s="135"/>
      <c r="F4" s="135"/>
      <c r="G4" s="135"/>
      <c r="H4" s="425"/>
    </row>
    <row r="5" spans="1:9" ht="14.25" thickBot="1" x14ac:dyDescent="0.25">
      <c r="F5" s="10"/>
      <c r="G5" s="10" t="s">
        <v>127</v>
      </c>
      <c r="H5" s="425"/>
    </row>
    <row r="6" spans="1:9" ht="18" customHeight="1" thickBot="1" x14ac:dyDescent="0.25">
      <c r="A6" s="426" t="s">
        <v>42</v>
      </c>
      <c r="B6" s="152" t="s">
        <v>540</v>
      </c>
      <c r="C6" s="153"/>
      <c r="D6" s="153"/>
      <c r="E6" s="152" t="s">
        <v>541</v>
      </c>
      <c r="F6" s="154"/>
      <c r="G6" s="154"/>
      <c r="H6" s="425"/>
    </row>
    <row r="7" spans="1:9" s="136" customFormat="1" ht="35.25" customHeight="1" thickBot="1" x14ac:dyDescent="0.25">
      <c r="A7" s="427"/>
      <c r="B7" s="7" t="s">
        <v>40</v>
      </c>
      <c r="C7" s="222" t="s">
        <v>148</v>
      </c>
      <c r="D7" s="222" t="s">
        <v>152</v>
      </c>
      <c r="E7" s="7" t="s">
        <v>40</v>
      </c>
      <c r="F7" s="8" t="str">
        <f>+C7</f>
        <v>Eredeti előirányzat</v>
      </c>
      <c r="G7" s="125" t="str">
        <f>+D7</f>
        <v>Módosított előirányzat</v>
      </c>
      <c r="H7" s="425"/>
      <c r="I7" s="188"/>
    </row>
    <row r="8" spans="1:9" s="137" customFormat="1" ht="12" customHeight="1" thickBot="1" x14ac:dyDescent="0.25">
      <c r="A8" s="155" t="s">
        <v>270</v>
      </c>
      <c r="B8" s="156" t="s">
        <v>271</v>
      </c>
      <c r="C8" s="157" t="s">
        <v>272</v>
      </c>
      <c r="D8" s="157" t="s">
        <v>273</v>
      </c>
      <c r="E8" s="156" t="s">
        <v>274</v>
      </c>
      <c r="F8" s="157" t="s">
        <v>343</v>
      </c>
      <c r="G8" s="157" t="s">
        <v>344</v>
      </c>
      <c r="H8" s="425"/>
      <c r="I8" s="189"/>
    </row>
    <row r="9" spans="1:9" ht="15" customHeight="1" x14ac:dyDescent="0.2">
      <c r="A9" s="138" t="s">
        <v>3</v>
      </c>
      <c r="B9" s="139" t="s">
        <v>319</v>
      </c>
      <c r="C9" s="128">
        <v>16418</v>
      </c>
      <c r="D9" s="128">
        <v>19790</v>
      </c>
      <c r="E9" s="139" t="s">
        <v>41</v>
      </c>
      <c r="F9" s="128">
        <v>13824</v>
      </c>
      <c r="G9" s="128">
        <v>17457</v>
      </c>
      <c r="H9" s="425"/>
      <c r="I9" s="187" t="s">
        <v>358</v>
      </c>
    </row>
    <row r="10" spans="1:9" ht="15" customHeight="1" x14ac:dyDescent="0.2">
      <c r="A10" s="140" t="s">
        <v>4</v>
      </c>
      <c r="B10" s="141" t="s">
        <v>320</v>
      </c>
      <c r="C10" s="129">
        <v>9750</v>
      </c>
      <c r="D10" s="129">
        <v>17782</v>
      </c>
      <c r="E10" s="141" t="s">
        <v>110</v>
      </c>
      <c r="F10" s="129">
        <v>2244</v>
      </c>
      <c r="G10" s="129">
        <v>2244</v>
      </c>
      <c r="H10" s="425"/>
      <c r="I10" s="187" t="s">
        <v>359</v>
      </c>
    </row>
    <row r="11" spans="1:9" ht="15" customHeight="1" x14ac:dyDescent="0.2">
      <c r="A11" s="140" t="s">
        <v>5</v>
      </c>
      <c r="B11" s="141" t="s">
        <v>321</v>
      </c>
      <c r="C11" s="129">
        <v>0</v>
      </c>
      <c r="D11" s="129">
        <v>0</v>
      </c>
      <c r="E11" s="141" t="s">
        <v>131</v>
      </c>
      <c r="F11" s="129">
        <v>11687</v>
      </c>
      <c r="G11" s="129">
        <v>15007</v>
      </c>
      <c r="H11" s="425"/>
      <c r="I11" s="187" t="s">
        <v>360</v>
      </c>
    </row>
    <row r="12" spans="1:9" ht="15" customHeight="1" x14ac:dyDescent="0.2">
      <c r="A12" s="140" t="s">
        <v>6</v>
      </c>
      <c r="B12" s="141" t="s">
        <v>101</v>
      </c>
      <c r="C12" s="129">
        <v>2080</v>
      </c>
      <c r="D12" s="129">
        <v>2080</v>
      </c>
      <c r="E12" s="141" t="s">
        <v>111</v>
      </c>
      <c r="F12" s="129">
        <v>2204</v>
      </c>
      <c r="G12" s="129">
        <v>2204</v>
      </c>
      <c r="H12" s="425"/>
      <c r="I12" s="187" t="s">
        <v>361</v>
      </c>
    </row>
    <row r="13" spans="1:9" ht="15" customHeight="1" x14ac:dyDescent="0.2">
      <c r="A13" s="140" t="s">
        <v>7</v>
      </c>
      <c r="B13" s="142" t="s">
        <v>322</v>
      </c>
      <c r="C13" s="129">
        <v>0</v>
      </c>
      <c r="D13" s="129">
        <v>0</v>
      </c>
      <c r="E13" s="141" t="s">
        <v>112</v>
      </c>
      <c r="F13" s="129">
        <f>3193-680</f>
        <v>2513</v>
      </c>
      <c r="G13" s="129">
        <f>2817-79</f>
        <v>2738</v>
      </c>
      <c r="H13" s="425"/>
      <c r="I13" s="187" t="s">
        <v>362</v>
      </c>
    </row>
    <row r="14" spans="1:9" ht="15" customHeight="1" x14ac:dyDescent="0.2">
      <c r="A14" s="140" t="s">
        <v>8</v>
      </c>
      <c r="B14" s="141" t="s">
        <v>357</v>
      </c>
      <c r="C14" s="130">
        <v>0</v>
      </c>
      <c r="D14" s="130">
        <v>0</v>
      </c>
      <c r="E14" s="141" t="s">
        <v>33</v>
      </c>
      <c r="F14" s="129">
        <v>680</v>
      </c>
      <c r="G14" s="129">
        <v>79</v>
      </c>
      <c r="H14" s="425"/>
      <c r="I14" s="187" t="s">
        <v>363</v>
      </c>
    </row>
    <row r="15" spans="1:9" ht="15" customHeight="1" x14ac:dyDescent="0.2">
      <c r="A15" s="140" t="s">
        <v>9</v>
      </c>
      <c r="B15" s="141" t="s">
        <v>201</v>
      </c>
      <c r="C15" s="129">
        <v>2691</v>
      </c>
      <c r="D15" s="129">
        <v>2691</v>
      </c>
      <c r="E15" s="1"/>
      <c r="F15" s="129"/>
      <c r="G15" s="129"/>
      <c r="H15" s="425"/>
      <c r="I15" s="187" t="s">
        <v>364</v>
      </c>
    </row>
    <row r="16" spans="1:9" ht="15" customHeight="1" x14ac:dyDescent="0.2">
      <c r="A16" s="140" t="s">
        <v>10</v>
      </c>
      <c r="B16" s="1"/>
      <c r="C16" s="129"/>
      <c r="D16" s="129"/>
      <c r="E16" s="1"/>
      <c r="F16" s="129"/>
      <c r="G16" s="129"/>
      <c r="H16" s="425"/>
    </row>
    <row r="17" spans="1:9" ht="15" customHeight="1" x14ac:dyDescent="0.2">
      <c r="A17" s="140" t="s">
        <v>11</v>
      </c>
      <c r="B17" s="150"/>
      <c r="C17" s="130"/>
      <c r="D17" s="130"/>
      <c r="E17" s="1"/>
      <c r="F17" s="129"/>
      <c r="G17" s="129"/>
      <c r="H17" s="425"/>
    </row>
    <row r="18" spans="1:9" ht="15" customHeight="1" x14ac:dyDescent="0.2">
      <c r="A18" s="140" t="s">
        <v>12</v>
      </c>
      <c r="B18" s="1"/>
      <c r="C18" s="129"/>
      <c r="D18" s="129"/>
      <c r="E18" s="1"/>
      <c r="F18" s="129"/>
      <c r="G18" s="129"/>
      <c r="H18" s="425"/>
    </row>
    <row r="19" spans="1:9" ht="15" customHeight="1" x14ac:dyDescent="0.2">
      <c r="A19" s="140" t="s">
        <v>13</v>
      </c>
      <c r="B19" s="1"/>
      <c r="C19" s="129"/>
      <c r="D19" s="129"/>
      <c r="E19" s="1"/>
      <c r="F19" s="129"/>
      <c r="G19" s="129"/>
      <c r="H19" s="425"/>
    </row>
    <row r="20" spans="1:9" ht="15" customHeight="1" thickBot="1" x14ac:dyDescent="0.25">
      <c r="A20" s="140" t="s">
        <v>14</v>
      </c>
      <c r="B20" s="4"/>
      <c r="C20" s="131"/>
      <c r="D20" s="131"/>
      <c r="E20" s="1"/>
      <c r="F20" s="131"/>
      <c r="G20" s="131"/>
      <c r="H20" s="425"/>
    </row>
    <row r="21" spans="1:9" ht="17.25" customHeight="1" thickBot="1" x14ac:dyDescent="0.25">
      <c r="A21" s="143" t="s">
        <v>15</v>
      </c>
      <c r="B21" s="127" t="s">
        <v>323</v>
      </c>
      <c r="C21" s="132">
        <f>+C9+C10+C12+C13+C15+C16+C17+C18+C19+C20</f>
        <v>30939</v>
      </c>
      <c r="D21" s="132">
        <f>+D9+D10+D12+D13+D15+D16+D17+D18+D19+D20</f>
        <v>42343</v>
      </c>
      <c r="E21" s="127" t="s">
        <v>330</v>
      </c>
      <c r="F21" s="132">
        <f>SUM(F9:F20)</f>
        <v>33152</v>
      </c>
      <c r="G21" s="132">
        <f>SUM(G9:G20)</f>
        <v>39729</v>
      </c>
      <c r="H21" s="425"/>
      <c r="I21" s="187" t="s">
        <v>365</v>
      </c>
    </row>
    <row r="22" spans="1:9" ht="15" customHeight="1" x14ac:dyDescent="0.2">
      <c r="A22" s="144" t="s">
        <v>16</v>
      </c>
      <c r="B22" s="145" t="s">
        <v>324</v>
      </c>
      <c r="C22" s="11">
        <f>+C23+C24+C25+C26</f>
        <v>7978</v>
      </c>
      <c r="D22" s="11">
        <f>+D23+D24+D25+D26</f>
        <v>7989</v>
      </c>
      <c r="E22" s="146" t="s">
        <v>118</v>
      </c>
      <c r="F22" s="133"/>
      <c r="G22" s="133"/>
      <c r="H22" s="425"/>
      <c r="I22" s="187" t="s">
        <v>366</v>
      </c>
    </row>
    <row r="23" spans="1:9" ht="15" customHeight="1" x14ac:dyDescent="0.2">
      <c r="A23" s="147" t="s">
        <v>17</v>
      </c>
      <c r="B23" s="146" t="s">
        <v>124</v>
      </c>
      <c r="C23" s="126">
        <v>7978</v>
      </c>
      <c r="D23" s="126">
        <v>7989</v>
      </c>
      <c r="E23" s="146" t="s">
        <v>331</v>
      </c>
      <c r="F23" s="126"/>
      <c r="G23" s="126"/>
      <c r="H23" s="425"/>
      <c r="I23" s="187" t="s">
        <v>367</v>
      </c>
    </row>
    <row r="24" spans="1:9" ht="15" customHeight="1" x14ac:dyDescent="0.2">
      <c r="A24" s="147" t="s">
        <v>18</v>
      </c>
      <c r="B24" s="146" t="s">
        <v>125</v>
      </c>
      <c r="C24" s="126"/>
      <c r="D24" s="126"/>
      <c r="E24" s="146" t="s">
        <v>94</v>
      </c>
      <c r="F24" s="126"/>
      <c r="G24" s="126"/>
      <c r="H24" s="425"/>
      <c r="I24" s="187" t="s">
        <v>368</v>
      </c>
    </row>
    <row r="25" spans="1:9" ht="15" customHeight="1" x14ac:dyDescent="0.2">
      <c r="A25" s="147" t="s">
        <v>19</v>
      </c>
      <c r="B25" s="146" t="s">
        <v>130</v>
      </c>
      <c r="C25" s="126"/>
      <c r="D25" s="126">
        <v>0</v>
      </c>
      <c r="E25" s="146" t="s">
        <v>95</v>
      </c>
      <c r="F25" s="126"/>
      <c r="G25" s="126"/>
      <c r="H25" s="425"/>
      <c r="I25" s="187" t="s">
        <v>369</v>
      </c>
    </row>
    <row r="26" spans="1:9" ht="22.5" customHeight="1" x14ac:dyDescent="0.2">
      <c r="A26" s="147" t="s">
        <v>20</v>
      </c>
      <c r="B26" s="146" t="s">
        <v>442</v>
      </c>
      <c r="C26" s="126"/>
      <c r="D26" s="126"/>
      <c r="E26" s="145" t="s">
        <v>132</v>
      </c>
      <c r="F26" s="126"/>
      <c r="G26" s="126"/>
      <c r="H26" s="425"/>
      <c r="I26" s="187" t="s">
        <v>370</v>
      </c>
    </row>
    <row r="27" spans="1:9" ht="15" customHeight="1" x14ac:dyDescent="0.2">
      <c r="A27" s="147" t="s">
        <v>21</v>
      </c>
      <c r="B27" s="146" t="s">
        <v>325</v>
      </c>
      <c r="C27" s="148">
        <f>+C28+C29</f>
        <v>0</v>
      </c>
      <c r="D27" s="148">
        <f>+D28+D29</f>
        <v>0</v>
      </c>
      <c r="E27" s="146" t="s">
        <v>119</v>
      </c>
      <c r="F27" s="126"/>
      <c r="G27" s="126"/>
      <c r="H27" s="425"/>
      <c r="I27" s="187" t="s">
        <v>371</v>
      </c>
    </row>
    <row r="28" spans="1:9" ht="15" customHeight="1" x14ac:dyDescent="0.2">
      <c r="A28" s="144" t="s">
        <v>22</v>
      </c>
      <c r="B28" s="145" t="s">
        <v>326</v>
      </c>
      <c r="C28" s="133"/>
      <c r="D28" s="133"/>
      <c r="E28" s="64" t="s">
        <v>310</v>
      </c>
      <c r="F28" s="133">
        <v>0</v>
      </c>
      <c r="G28" s="133">
        <v>656</v>
      </c>
      <c r="H28" s="425"/>
      <c r="I28" s="187" t="s">
        <v>372</v>
      </c>
    </row>
    <row r="29" spans="1:9" ht="15" customHeight="1" thickBot="1" x14ac:dyDescent="0.25">
      <c r="A29" s="147" t="s">
        <v>23</v>
      </c>
      <c r="B29" s="146" t="s">
        <v>327</v>
      </c>
      <c r="C29" s="126"/>
      <c r="D29" s="126"/>
      <c r="E29" s="139" t="s">
        <v>120</v>
      </c>
      <c r="F29" s="126"/>
      <c r="G29" s="126"/>
      <c r="H29" s="425"/>
      <c r="I29" s="187" t="s">
        <v>373</v>
      </c>
    </row>
    <row r="30" spans="1:9" ht="17.25" customHeight="1" thickBot="1" x14ac:dyDescent="0.25">
      <c r="A30" s="143" t="s">
        <v>24</v>
      </c>
      <c r="B30" s="127" t="s">
        <v>328</v>
      </c>
      <c r="C30" s="132">
        <f>+C22+C27</f>
        <v>7978</v>
      </c>
      <c r="D30" s="132">
        <f>+D22+D27</f>
        <v>7989</v>
      </c>
      <c r="E30" s="127" t="s">
        <v>332</v>
      </c>
      <c r="F30" s="132">
        <f>SUM(F22:F29)</f>
        <v>0</v>
      </c>
      <c r="G30" s="132">
        <f>SUM(G22:G29)</f>
        <v>656</v>
      </c>
      <c r="H30" s="425"/>
      <c r="I30" s="187" t="s">
        <v>374</v>
      </c>
    </row>
    <row r="31" spans="1:9" ht="17.25" customHeight="1" thickBot="1" x14ac:dyDescent="0.25">
      <c r="A31" s="143" t="s">
        <v>25</v>
      </c>
      <c r="B31" s="149" t="s">
        <v>329</v>
      </c>
      <c r="C31" s="53">
        <f>+C21+C30</f>
        <v>38917</v>
      </c>
      <c r="D31" s="53">
        <f>+D21+D30</f>
        <v>50332</v>
      </c>
      <c r="E31" s="149" t="s">
        <v>333</v>
      </c>
      <c r="F31" s="53">
        <f>+F21+F30</f>
        <v>33152</v>
      </c>
      <c r="G31" s="53">
        <f>+G21+G30</f>
        <v>40385</v>
      </c>
      <c r="H31" s="425"/>
      <c r="I31" s="187" t="s">
        <v>375</v>
      </c>
    </row>
    <row r="32" spans="1:9" ht="17.25" customHeight="1" thickBot="1" x14ac:dyDescent="0.25">
      <c r="A32" s="143" t="s">
        <v>26</v>
      </c>
      <c r="B32" s="149" t="s">
        <v>96</v>
      </c>
      <c r="C32" s="53">
        <f>IF(C21-F21&lt;0,F21-C21,"-")</f>
        <v>2213</v>
      </c>
      <c r="D32" s="53" t="str">
        <f>IF(D21-G21&lt;0,G21-D21,"-")</f>
        <v>-</v>
      </c>
      <c r="E32" s="149" t="s">
        <v>97</v>
      </c>
      <c r="F32" s="53" t="str">
        <f>IF(C21-F21&gt;0,C21-F21,"-")</f>
        <v>-</v>
      </c>
      <c r="G32" s="53">
        <f>IF(D21-G21&gt;0,D21-G21,"-")</f>
        <v>2614</v>
      </c>
      <c r="H32" s="425"/>
      <c r="I32" s="187" t="s">
        <v>376</v>
      </c>
    </row>
    <row r="33" spans="1:9" ht="17.25" customHeight="1" thickBot="1" x14ac:dyDescent="0.25">
      <c r="A33" s="143" t="s">
        <v>27</v>
      </c>
      <c r="B33" s="149" t="s">
        <v>133</v>
      </c>
      <c r="C33" s="53" t="str">
        <f>IF(C31-F31&lt;0,F31-C31,"-")</f>
        <v>-</v>
      </c>
      <c r="D33" s="53" t="str">
        <f>IF(D31-G31&lt;0,G31-D31,"-")</f>
        <v>-</v>
      </c>
      <c r="E33" s="149" t="s">
        <v>134</v>
      </c>
      <c r="F33" s="53">
        <f>IF(C31-F31&gt;0,C31-F31,"-")</f>
        <v>5765</v>
      </c>
      <c r="G33" s="53">
        <f>IF(D31-G31&gt;0,D31-G31,"-")</f>
        <v>9947</v>
      </c>
      <c r="H33" s="425"/>
      <c r="I33" s="187" t="s">
        <v>377</v>
      </c>
    </row>
  </sheetData>
  <mergeCells count="4">
    <mergeCell ref="H2:H33"/>
    <mergeCell ref="A6:A7"/>
    <mergeCell ref="B3:G3"/>
    <mergeCell ref="F2:G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I35"/>
  <sheetViews>
    <sheetView zoomScaleSheetLayoutView="115" workbookViewId="0">
      <selection activeCell="G13" sqref="G13"/>
    </sheetView>
  </sheetViews>
  <sheetFormatPr defaultRowHeight="12.75" x14ac:dyDescent="0.2"/>
  <cols>
    <col min="1" max="1" width="6.83203125" style="3" customWidth="1"/>
    <col min="2" max="2" width="55.1640625" style="6" customWidth="1"/>
    <col min="3" max="4" width="16.33203125" style="3" customWidth="1"/>
    <col min="5" max="5" width="55.1640625" style="3" customWidth="1"/>
    <col min="6" max="7" width="16.33203125" style="3" customWidth="1"/>
    <col min="8" max="8" width="4.83203125" style="3" customWidth="1"/>
    <col min="9" max="9" width="0" style="187" hidden="1" customWidth="1"/>
    <col min="10" max="16384" width="9.33203125" style="3"/>
  </cols>
  <sheetData>
    <row r="1" spans="1:9" x14ac:dyDescent="0.2">
      <c r="G1" s="343" t="s">
        <v>439</v>
      </c>
      <c r="H1" s="190"/>
    </row>
    <row r="2" spans="1:9" ht="27.75" customHeight="1" x14ac:dyDescent="0.2">
      <c r="A2" s="428" t="s">
        <v>537</v>
      </c>
      <c r="B2" s="428"/>
      <c r="C2" s="428"/>
      <c r="D2" s="428"/>
      <c r="E2" s="428"/>
      <c r="F2" s="428"/>
      <c r="G2" s="428"/>
    </row>
    <row r="3" spans="1:9" ht="39.75" customHeight="1" x14ac:dyDescent="0.2">
      <c r="B3" s="134" t="s">
        <v>479</v>
      </c>
      <c r="C3" s="135"/>
      <c r="D3" s="135"/>
      <c r="E3" s="135"/>
      <c r="F3" s="135"/>
      <c r="G3" s="135"/>
      <c r="H3" s="430"/>
    </row>
    <row r="4" spans="1:9" ht="14.25" thickBot="1" x14ac:dyDescent="0.25">
      <c r="F4" s="10"/>
      <c r="G4" s="10" t="s">
        <v>542</v>
      </c>
      <c r="H4" s="430"/>
    </row>
    <row r="5" spans="1:9" ht="24" customHeight="1" thickBot="1" x14ac:dyDescent="0.25">
      <c r="A5" s="431" t="s">
        <v>42</v>
      </c>
      <c r="B5" s="152" t="s">
        <v>35</v>
      </c>
      <c r="C5" s="153"/>
      <c r="D5" s="153"/>
      <c r="E5" s="152" t="s">
        <v>36</v>
      </c>
      <c r="F5" s="154"/>
      <c r="G5" s="154"/>
      <c r="H5" s="430"/>
    </row>
    <row r="6" spans="1:9" s="136" customFormat="1" ht="35.25" customHeight="1" thickBot="1" x14ac:dyDescent="0.25">
      <c r="A6" s="432"/>
      <c r="B6" s="7" t="s">
        <v>40</v>
      </c>
      <c r="C6" s="8" t="str">
        <f>+'2.1.sz.mell  '!C7</f>
        <v>Eredeti előirányzat</v>
      </c>
      <c r="D6" s="125" t="str">
        <f>+'2.1.sz.mell  '!D7</f>
        <v>Módosított előirányzat</v>
      </c>
      <c r="E6" s="7" t="s">
        <v>40</v>
      </c>
      <c r="F6" s="8" t="str">
        <f>+'2.1.sz.mell  '!C7</f>
        <v>Eredeti előirányzat</v>
      </c>
      <c r="G6" s="125" t="str">
        <f>+'2.1.sz.mell  '!D7</f>
        <v>Módosított előirányzat</v>
      </c>
      <c r="H6" s="430"/>
      <c r="I6" s="188"/>
    </row>
    <row r="7" spans="1:9" s="136" customFormat="1" ht="13.5" thickBot="1" x14ac:dyDescent="0.25">
      <c r="A7" s="155" t="s">
        <v>270</v>
      </c>
      <c r="B7" s="156" t="s">
        <v>271</v>
      </c>
      <c r="C7" s="157" t="s">
        <v>272</v>
      </c>
      <c r="D7" s="157" t="s">
        <v>273</v>
      </c>
      <c r="E7" s="156" t="s">
        <v>274</v>
      </c>
      <c r="F7" s="157" t="s">
        <v>343</v>
      </c>
      <c r="G7" s="157" t="s">
        <v>344</v>
      </c>
      <c r="H7" s="430"/>
      <c r="I7" s="189"/>
    </row>
    <row r="8" spans="1:9" ht="12.95" customHeight="1" x14ac:dyDescent="0.2">
      <c r="A8" s="138" t="s">
        <v>3</v>
      </c>
      <c r="B8" s="139" t="s">
        <v>334</v>
      </c>
      <c r="C8" s="128">
        <v>0</v>
      </c>
      <c r="D8" s="128">
        <v>803</v>
      </c>
      <c r="E8" s="139" t="s">
        <v>126</v>
      </c>
      <c r="F8" s="128">
        <v>4563</v>
      </c>
      <c r="G8" s="128">
        <v>7002</v>
      </c>
      <c r="H8" s="430"/>
      <c r="I8" s="187" t="s">
        <v>358</v>
      </c>
    </row>
    <row r="9" spans="1:9" x14ac:dyDescent="0.2">
      <c r="A9" s="140" t="s">
        <v>4</v>
      </c>
      <c r="B9" s="200" t="s">
        <v>335</v>
      </c>
      <c r="C9" s="129">
        <v>0</v>
      </c>
      <c r="D9" s="129">
        <v>0</v>
      </c>
      <c r="E9" s="200" t="s">
        <v>347</v>
      </c>
      <c r="F9" s="201"/>
      <c r="G9" s="201"/>
      <c r="H9" s="430"/>
      <c r="I9" s="187" t="s">
        <v>359</v>
      </c>
    </row>
    <row r="10" spans="1:9" ht="12.95" customHeight="1" x14ac:dyDescent="0.2">
      <c r="A10" s="140" t="s">
        <v>5</v>
      </c>
      <c r="B10" s="141" t="s">
        <v>336</v>
      </c>
      <c r="C10" s="129"/>
      <c r="D10" s="129"/>
      <c r="E10" s="141" t="s">
        <v>114</v>
      </c>
      <c r="F10" s="129">
        <v>1202</v>
      </c>
      <c r="G10" s="129">
        <v>2945</v>
      </c>
      <c r="H10" s="430"/>
      <c r="I10" s="187" t="s">
        <v>360</v>
      </c>
    </row>
    <row r="11" spans="1:9" ht="12.95" customHeight="1" x14ac:dyDescent="0.2">
      <c r="A11" s="140" t="s">
        <v>6</v>
      </c>
      <c r="B11" s="141" t="s">
        <v>337</v>
      </c>
      <c r="C11" s="129">
        <v>0</v>
      </c>
      <c r="D11" s="129">
        <v>0</v>
      </c>
      <c r="E11" s="200" t="s">
        <v>348</v>
      </c>
      <c r="F11" s="129"/>
      <c r="G11" s="129"/>
      <c r="H11" s="430"/>
      <c r="I11" s="187" t="s">
        <v>361</v>
      </c>
    </row>
    <row r="12" spans="1:9" ht="12.75" customHeight="1" x14ac:dyDescent="0.2">
      <c r="A12" s="140" t="s">
        <v>7</v>
      </c>
      <c r="B12" s="200" t="s">
        <v>338</v>
      </c>
      <c r="C12" s="129"/>
      <c r="D12" s="129"/>
      <c r="E12" s="141" t="s">
        <v>129</v>
      </c>
      <c r="F12" s="129">
        <v>0</v>
      </c>
      <c r="G12" s="129">
        <v>0</v>
      </c>
      <c r="H12" s="430"/>
      <c r="I12" s="187" t="s">
        <v>362</v>
      </c>
    </row>
    <row r="13" spans="1:9" ht="12.95" customHeight="1" x14ac:dyDescent="0.2">
      <c r="A13" s="140" t="s">
        <v>8</v>
      </c>
      <c r="B13" s="141" t="s">
        <v>339</v>
      </c>
      <c r="C13" s="130"/>
      <c r="D13" s="130"/>
      <c r="E13" s="172"/>
      <c r="F13" s="129"/>
      <c r="G13" s="129"/>
      <c r="H13" s="430"/>
      <c r="I13" s="187" t="s">
        <v>363</v>
      </c>
    </row>
    <row r="14" spans="1:9" ht="12.95" customHeight="1" x14ac:dyDescent="0.2">
      <c r="A14" s="140" t="s">
        <v>9</v>
      </c>
      <c r="B14" s="1"/>
      <c r="C14" s="129"/>
      <c r="D14" s="129"/>
      <c r="E14" s="172"/>
      <c r="F14" s="129"/>
      <c r="G14" s="129"/>
      <c r="H14" s="430"/>
    </row>
    <row r="15" spans="1:9" ht="12.95" customHeight="1" x14ac:dyDescent="0.2">
      <c r="A15" s="140" t="s">
        <v>10</v>
      </c>
      <c r="B15" s="1"/>
      <c r="C15" s="129"/>
      <c r="D15" s="129"/>
      <c r="E15" s="173"/>
      <c r="F15" s="129"/>
      <c r="G15" s="129"/>
      <c r="H15" s="430"/>
    </row>
    <row r="16" spans="1:9" ht="12.95" customHeight="1" x14ac:dyDescent="0.2">
      <c r="A16" s="140" t="s">
        <v>11</v>
      </c>
      <c r="B16" s="170"/>
      <c r="C16" s="130"/>
      <c r="D16" s="130"/>
      <c r="E16" s="172"/>
      <c r="F16" s="129"/>
      <c r="G16" s="129"/>
      <c r="H16" s="430"/>
    </row>
    <row r="17" spans="1:9" x14ac:dyDescent="0.2">
      <c r="A17" s="140" t="s">
        <v>12</v>
      </c>
      <c r="B17" s="1"/>
      <c r="C17" s="130"/>
      <c r="D17" s="130"/>
      <c r="E17" s="172"/>
      <c r="F17" s="129"/>
      <c r="G17" s="129"/>
      <c r="H17" s="430"/>
    </row>
    <row r="18" spans="1:9" ht="12.95" customHeight="1" thickBot="1" x14ac:dyDescent="0.25">
      <c r="A18" s="167" t="s">
        <v>13</v>
      </c>
      <c r="B18" s="171"/>
      <c r="C18" s="169"/>
      <c r="D18" s="55"/>
      <c r="E18" s="168" t="s">
        <v>33</v>
      </c>
      <c r="F18" s="129"/>
      <c r="G18" s="129"/>
      <c r="H18" s="430"/>
    </row>
    <row r="19" spans="1:9" ht="15.95" customHeight="1" thickBot="1" x14ac:dyDescent="0.25">
      <c r="A19" s="143" t="s">
        <v>14</v>
      </c>
      <c r="B19" s="127" t="s">
        <v>340</v>
      </c>
      <c r="C19" s="132">
        <f>+C8+C10+C11+C13+C14+C15+C16+C17+C18</f>
        <v>0</v>
      </c>
      <c r="D19" s="132">
        <f>+D8+D10+D11+D13+D14+D15+D16+D17+D18</f>
        <v>803</v>
      </c>
      <c r="E19" s="127" t="s">
        <v>349</v>
      </c>
      <c r="F19" s="132">
        <f>+F8+F10+F12+F13+F14+F15+F16+F17+F18</f>
        <v>5765</v>
      </c>
      <c r="G19" s="132">
        <f>+G8+G10+G12+G13+G14+G15+G16+G17+G18</f>
        <v>9947</v>
      </c>
      <c r="H19" s="430"/>
      <c r="I19" s="187" t="s">
        <v>364</v>
      </c>
    </row>
    <row r="20" spans="1:9" ht="12.95" customHeight="1" x14ac:dyDescent="0.2">
      <c r="A20" s="138" t="s">
        <v>15</v>
      </c>
      <c r="B20" s="159" t="s">
        <v>146</v>
      </c>
      <c r="C20" s="166">
        <f>SUM(C21:C25)</f>
        <v>0</v>
      </c>
      <c r="D20" s="166">
        <f t="shared" ref="D20" si="0">SUM(D21:D25)</f>
        <v>0</v>
      </c>
      <c r="E20" s="146" t="s">
        <v>118</v>
      </c>
      <c r="F20" s="54"/>
      <c r="G20" s="54"/>
      <c r="H20" s="430"/>
      <c r="I20" s="187" t="s">
        <v>365</v>
      </c>
    </row>
    <row r="21" spans="1:9" ht="12.95" customHeight="1" x14ac:dyDescent="0.2">
      <c r="A21" s="140" t="s">
        <v>16</v>
      </c>
      <c r="B21" s="160" t="s">
        <v>135</v>
      </c>
      <c r="C21" s="126">
        <v>0</v>
      </c>
      <c r="D21" s="126">
        <v>0</v>
      </c>
      <c r="E21" s="146" t="s">
        <v>121</v>
      </c>
      <c r="F21" s="126"/>
      <c r="G21" s="126"/>
      <c r="H21" s="430"/>
      <c r="I21" s="187" t="s">
        <v>366</v>
      </c>
    </row>
    <row r="22" spans="1:9" ht="12.95" customHeight="1" x14ac:dyDescent="0.2">
      <c r="A22" s="138" t="s">
        <v>17</v>
      </c>
      <c r="B22" s="160" t="s">
        <v>136</v>
      </c>
      <c r="C22" s="126"/>
      <c r="D22" s="126"/>
      <c r="E22" s="146" t="s">
        <v>94</v>
      </c>
      <c r="F22" s="126"/>
      <c r="G22" s="126"/>
      <c r="H22" s="430"/>
      <c r="I22" s="187" t="s">
        <v>367</v>
      </c>
    </row>
    <row r="23" spans="1:9" ht="12.95" customHeight="1" x14ac:dyDescent="0.2">
      <c r="A23" s="140" t="s">
        <v>18</v>
      </c>
      <c r="B23" s="160" t="s">
        <v>137</v>
      </c>
      <c r="C23" s="126"/>
      <c r="D23" s="126"/>
      <c r="E23" s="146" t="s">
        <v>95</v>
      </c>
      <c r="F23" s="126"/>
      <c r="G23" s="126"/>
      <c r="H23" s="430"/>
      <c r="I23" s="187" t="s">
        <v>368</v>
      </c>
    </row>
    <row r="24" spans="1:9" ht="12.95" customHeight="1" x14ac:dyDescent="0.2">
      <c r="A24" s="138" t="s">
        <v>19</v>
      </c>
      <c r="B24" s="160" t="s">
        <v>138</v>
      </c>
      <c r="C24" s="126"/>
      <c r="D24" s="126"/>
      <c r="E24" s="145" t="s">
        <v>132</v>
      </c>
      <c r="F24" s="126"/>
      <c r="G24" s="126"/>
      <c r="H24" s="430"/>
      <c r="I24" s="187" t="s">
        <v>369</v>
      </c>
    </row>
    <row r="25" spans="1:9" ht="12.95" customHeight="1" x14ac:dyDescent="0.2">
      <c r="A25" s="140" t="s">
        <v>20</v>
      </c>
      <c r="B25" s="161" t="s">
        <v>139</v>
      </c>
      <c r="C25" s="126"/>
      <c r="D25" s="126"/>
      <c r="E25" s="146" t="s">
        <v>122</v>
      </c>
      <c r="F25" s="126"/>
      <c r="G25" s="126"/>
      <c r="H25" s="430"/>
      <c r="I25" s="187" t="s">
        <v>370</v>
      </c>
    </row>
    <row r="26" spans="1:9" ht="12.95" customHeight="1" x14ac:dyDescent="0.2">
      <c r="A26" s="138" t="s">
        <v>21</v>
      </c>
      <c r="B26" s="162" t="s">
        <v>140</v>
      </c>
      <c r="C26" s="148">
        <f>+C27+C28+C29+C30+C31</f>
        <v>0</v>
      </c>
      <c r="D26" s="148">
        <f>+D27+D28+D29+D30+D31</f>
        <v>0</v>
      </c>
      <c r="E26" s="163" t="s">
        <v>120</v>
      </c>
      <c r="F26" s="126"/>
      <c r="G26" s="126"/>
      <c r="H26" s="430"/>
      <c r="I26" s="187" t="s">
        <v>371</v>
      </c>
    </row>
    <row r="27" spans="1:9" ht="12.95" customHeight="1" x14ac:dyDescent="0.2">
      <c r="A27" s="140" t="s">
        <v>22</v>
      </c>
      <c r="B27" s="161" t="s">
        <v>141</v>
      </c>
      <c r="C27" s="126"/>
      <c r="D27" s="126"/>
      <c r="E27" s="163" t="s">
        <v>350</v>
      </c>
      <c r="F27" s="126"/>
      <c r="G27" s="126"/>
      <c r="H27" s="430"/>
      <c r="I27" s="187" t="s">
        <v>372</v>
      </c>
    </row>
    <row r="28" spans="1:9" ht="12.95" customHeight="1" x14ac:dyDescent="0.2">
      <c r="A28" s="138" t="s">
        <v>23</v>
      </c>
      <c r="B28" s="161" t="s">
        <v>142</v>
      </c>
      <c r="C28" s="126"/>
      <c r="D28" s="126"/>
      <c r="E28" s="158" t="s">
        <v>440</v>
      </c>
      <c r="F28" s="126"/>
      <c r="G28" s="126"/>
      <c r="H28" s="430"/>
      <c r="I28" s="187" t="s">
        <v>373</v>
      </c>
    </row>
    <row r="29" spans="1:9" ht="12.95" customHeight="1" x14ac:dyDescent="0.2">
      <c r="A29" s="140" t="s">
        <v>24</v>
      </c>
      <c r="B29" s="160" t="s">
        <v>143</v>
      </c>
      <c r="C29" s="126"/>
      <c r="D29" s="126"/>
      <c r="E29" s="151"/>
      <c r="F29" s="126"/>
      <c r="G29" s="126"/>
      <c r="H29" s="430"/>
      <c r="I29" s="187" t="s">
        <v>374</v>
      </c>
    </row>
    <row r="30" spans="1:9" ht="12.95" customHeight="1" x14ac:dyDescent="0.2">
      <c r="A30" s="138" t="s">
        <v>25</v>
      </c>
      <c r="B30" s="164" t="s">
        <v>144</v>
      </c>
      <c r="C30" s="126"/>
      <c r="D30" s="126"/>
      <c r="E30" s="1"/>
      <c r="F30" s="126"/>
      <c r="G30" s="126"/>
      <c r="H30" s="430"/>
      <c r="I30" s="187" t="s">
        <v>375</v>
      </c>
    </row>
    <row r="31" spans="1:9" ht="12.95" customHeight="1" thickBot="1" x14ac:dyDescent="0.25">
      <c r="A31" s="140" t="s">
        <v>26</v>
      </c>
      <c r="B31" s="165" t="s">
        <v>145</v>
      </c>
      <c r="C31" s="126"/>
      <c r="D31" s="126"/>
      <c r="E31" s="151"/>
      <c r="F31" s="126"/>
      <c r="G31" s="126"/>
      <c r="H31" s="430"/>
      <c r="I31" s="187" t="s">
        <v>376</v>
      </c>
    </row>
    <row r="32" spans="1:9" ht="16.5" customHeight="1" thickBot="1" x14ac:dyDescent="0.25">
      <c r="A32" s="143" t="s">
        <v>27</v>
      </c>
      <c r="B32" s="127" t="s">
        <v>341</v>
      </c>
      <c r="C32" s="132">
        <f>+C20+C26</f>
        <v>0</v>
      </c>
      <c r="D32" s="132">
        <f>+D20+D26</f>
        <v>0</v>
      </c>
      <c r="E32" s="127" t="s">
        <v>352</v>
      </c>
      <c r="F32" s="132">
        <f>SUM(F20:F31)</f>
        <v>0</v>
      </c>
      <c r="G32" s="132">
        <f>SUM(G20:G31)</f>
        <v>0</v>
      </c>
      <c r="H32" s="430"/>
      <c r="I32" s="187" t="s">
        <v>377</v>
      </c>
    </row>
    <row r="33" spans="1:9" ht="16.5" customHeight="1" thickBot="1" x14ac:dyDescent="0.25">
      <c r="A33" s="143" t="s">
        <v>28</v>
      </c>
      <c r="B33" s="149" t="s">
        <v>342</v>
      </c>
      <c r="C33" s="53">
        <f>+C19+C32</f>
        <v>0</v>
      </c>
      <c r="D33" s="53">
        <f>+D19+D32</f>
        <v>803</v>
      </c>
      <c r="E33" s="149" t="s">
        <v>351</v>
      </c>
      <c r="F33" s="53">
        <f>+F19+F32</f>
        <v>5765</v>
      </c>
      <c r="G33" s="53">
        <f>+G19+G32</f>
        <v>9947</v>
      </c>
      <c r="H33" s="430"/>
      <c r="I33" s="187" t="s">
        <v>378</v>
      </c>
    </row>
    <row r="34" spans="1:9" ht="16.5" customHeight="1" thickBot="1" x14ac:dyDescent="0.25">
      <c r="A34" s="143" t="s">
        <v>29</v>
      </c>
      <c r="B34" s="149" t="s">
        <v>96</v>
      </c>
      <c r="C34" s="53">
        <f>IF(C19-F19&lt;0,F19-C19,"-")</f>
        <v>5765</v>
      </c>
      <c r="D34" s="53">
        <f>IF(D19-G19&lt;0,G19-D19,"-")</f>
        <v>9144</v>
      </c>
      <c r="E34" s="149" t="s">
        <v>97</v>
      </c>
      <c r="F34" s="53" t="str">
        <f>IF(C19-F19&gt;0,C19-F19,"-")</f>
        <v>-</v>
      </c>
      <c r="G34" s="53" t="str">
        <f>IF(D19-G19&gt;0,D19-G19,"-")</f>
        <v>-</v>
      </c>
      <c r="H34" s="430"/>
      <c r="I34" s="187" t="s">
        <v>379</v>
      </c>
    </row>
    <row r="35" spans="1:9" ht="16.5" customHeight="1" thickBot="1" x14ac:dyDescent="0.25">
      <c r="A35" s="143" t="s">
        <v>30</v>
      </c>
      <c r="B35" s="149" t="s">
        <v>133</v>
      </c>
      <c r="C35" s="53" t="str">
        <f>IF(C28-F28&lt;0,F28-C28,"-")</f>
        <v>-</v>
      </c>
      <c r="D35" s="53" t="str">
        <f>IF(D28-G28&lt;0,G28-D28,"-")</f>
        <v>-</v>
      </c>
      <c r="E35" s="149" t="s">
        <v>134</v>
      </c>
      <c r="F35" s="53" t="str">
        <f>IF(C28-F28&gt;0,C28-F28,"-")</f>
        <v>-</v>
      </c>
      <c r="G35" s="53" t="str">
        <f>IF(D28-G28&gt;0,D28-G28,"-")</f>
        <v>-</v>
      </c>
      <c r="H35" s="430"/>
      <c r="I35" s="187" t="s">
        <v>380</v>
      </c>
    </row>
  </sheetData>
  <mergeCells count="3">
    <mergeCell ref="H3:H35"/>
    <mergeCell ref="A5:A6"/>
    <mergeCell ref="A2:G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2:E45"/>
  <sheetViews>
    <sheetView workbookViewId="0">
      <selection activeCell="K39" sqref="K39"/>
    </sheetView>
  </sheetViews>
  <sheetFormatPr defaultRowHeight="12.75" x14ac:dyDescent="0.2"/>
  <cols>
    <col min="2" max="2" width="54" bestFit="1" customWidth="1"/>
    <col min="3" max="3" width="11.5" customWidth="1"/>
    <col min="4" max="4" width="11.33203125" customWidth="1"/>
  </cols>
  <sheetData>
    <row r="2" spans="1:4" x14ac:dyDescent="0.2">
      <c r="D2" s="268" t="s">
        <v>447</v>
      </c>
    </row>
    <row r="4" spans="1:4" ht="12.75" customHeight="1" x14ac:dyDescent="0.2">
      <c r="A4" s="398" t="s">
        <v>537</v>
      </c>
      <c r="B4" s="398"/>
      <c r="C4" s="398"/>
      <c r="D4" s="398"/>
    </row>
    <row r="5" spans="1:4" x14ac:dyDescent="0.2">
      <c r="A5" s="436" t="s">
        <v>543</v>
      </c>
      <c r="B5" s="436"/>
      <c r="C5" s="436"/>
      <c r="D5" s="436"/>
    </row>
    <row r="7" spans="1:4" ht="13.5" thickBot="1" x14ac:dyDescent="0.25">
      <c r="C7" s="437" t="s">
        <v>448</v>
      </c>
      <c r="D7" s="437"/>
    </row>
    <row r="8" spans="1:4" x14ac:dyDescent="0.2">
      <c r="A8" s="438" t="s">
        <v>449</v>
      </c>
      <c r="B8" s="440" t="s">
        <v>123</v>
      </c>
      <c r="C8" s="221" t="s">
        <v>450</v>
      </c>
      <c r="D8" s="221" t="s">
        <v>155</v>
      </c>
    </row>
    <row r="9" spans="1:4" ht="13.5" thickBot="1" x14ac:dyDescent="0.25">
      <c r="A9" s="439"/>
      <c r="B9" s="441"/>
      <c r="C9" s="442" t="s">
        <v>451</v>
      </c>
      <c r="D9" s="443"/>
    </row>
    <row r="10" spans="1:4" ht="13.5" thickBot="1" x14ac:dyDescent="0.25">
      <c r="A10" s="219" t="s">
        <v>3</v>
      </c>
      <c r="B10" s="217" t="s">
        <v>452</v>
      </c>
      <c r="C10" s="218">
        <f>SUM(C11:C14)</f>
        <v>1202</v>
      </c>
      <c r="D10" s="218">
        <f>SUM(D11:D14)</f>
        <v>2945</v>
      </c>
    </row>
    <row r="11" spans="1:4" x14ac:dyDescent="0.2">
      <c r="A11" s="216"/>
      <c r="B11" s="215" t="s">
        <v>492</v>
      </c>
      <c r="C11" s="220">
        <v>602</v>
      </c>
      <c r="D11" s="215">
        <v>2078</v>
      </c>
    </row>
    <row r="12" spans="1:4" x14ac:dyDescent="0.2">
      <c r="A12" s="206"/>
      <c r="B12" s="207" t="s">
        <v>493</v>
      </c>
      <c r="C12" s="208">
        <v>500</v>
      </c>
      <c r="D12" s="208">
        <v>551</v>
      </c>
    </row>
    <row r="13" spans="1:4" x14ac:dyDescent="0.2">
      <c r="A13" s="206"/>
      <c r="B13" s="207" t="s">
        <v>494</v>
      </c>
      <c r="C13" s="208">
        <v>100</v>
      </c>
      <c r="D13" s="208">
        <v>90</v>
      </c>
    </row>
    <row r="14" spans="1:4" ht="13.5" thickBot="1" x14ac:dyDescent="0.25">
      <c r="A14" s="213"/>
      <c r="B14" s="212" t="s">
        <v>495</v>
      </c>
      <c r="C14" s="212">
        <v>0</v>
      </c>
      <c r="D14" s="212">
        <v>226</v>
      </c>
    </row>
    <row r="15" spans="1:4" ht="13.5" thickBot="1" x14ac:dyDescent="0.25">
      <c r="A15" s="219" t="s">
        <v>4</v>
      </c>
      <c r="B15" s="217" t="s">
        <v>453</v>
      </c>
      <c r="C15" s="217"/>
      <c r="D15" s="217"/>
    </row>
    <row r="16" spans="1:4" x14ac:dyDescent="0.2">
      <c r="A16" s="216"/>
      <c r="B16" s="215"/>
      <c r="C16" s="215"/>
      <c r="D16" s="215"/>
    </row>
    <row r="17" spans="1:5" ht="13.5" thickBot="1" x14ac:dyDescent="0.25">
      <c r="A17" s="213"/>
      <c r="B17" s="212"/>
      <c r="C17" s="212"/>
      <c r="D17" s="212"/>
    </row>
    <row r="18" spans="1:5" ht="13.5" thickBot="1" x14ac:dyDescent="0.25">
      <c r="A18" s="219"/>
      <c r="B18" s="217" t="s">
        <v>34</v>
      </c>
      <c r="C18" s="218">
        <f>C10+C15</f>
        <v>1202</v>
      </c>
      <c r="D18" s="218">
        <f>D10+D15</f>
        <v>2945</v>
      </c>
    </row>
    <row r="21" spans="1:5" x14ac:dyDescent="0.2">
      <c r="C21" s="444" t="s">
        <v>458</v>
      </c>
      <c r="D21" s="444"/>
    </row>
    <row r="22" spans="1:5" ht="15.75" customHeight="1" x14ac:dyDescent="0.2">
      <c r="A22" s="398" t="s">
        <v>537</v>
      </c>
      <c r="B22" s="398"/>
      <c r="C22" s="398"/>
      <c r="D22" s="398"/>
    </row>
    <row r="23" spans="1:5" x14ac:dyDescent="0.2">
      <c r="A23" s="436" t="s">
        <v>480</v>
      </c>
      <c r="B23" s="436"/>
      <c r="C23" s="436"/>
      <c r="D23" s="436"/>
    </row>
    <row r="25" spans="1:5" ht="13.5" thickBot="1" x14ac:dyDescent="0.25">
      <c r="C25" s="437" t="s">
        <v>448</v>
      </c>
      <c r="D25" s="437"/>
    </row>
    <row r="26" spans="1:5" x14ac:dyDescent="0.2">
      <c r="A26" s="204" t="s">
        <v>449</v>
      </c>
      <c r="B26" s="434" t="s">
        <v>123</v>
      </c>
      <c r="C26" s="205" t="s">
        <v>450</v>
      </c>
      <c r="D26" s="205" t="s">
        <v>155</v>
      </c>
    </row>
    <row r="27" spans="1:5" ht="13.5" thickBot="1" x14ac:dyDescent="0.25">
      <c r="A27" s="209"/>
      <c r="B27" s="435"/>
      <c r="C27" s="433" t="s">
        <v>451</v>
      </c>
      <c r="D27" s="433"/>
    </row>
    <row r="28" spans="1:5" x14ac:dyDescent="0.2">
      <c r="A28" s="206" t="s">
        <v>3</v>
      </c>
      <c r="B28" s="210" t="s">
        <v>454</v>
      </c>
      <c r="C28" s="211">
        <f>SUM(C29:C38)</f>
        <v>4563</v>
      </c>
      <c r="D28" s="211">
        <f>SUM(D29:D38)</f>
        <v>7002</v>
      </c>
      <c r="E28" s="203"/>
    </row>
    <row r="29" spans="1:5" x14ac:dyDescent="0.2">
      <c r="A29" s="206"/>
      <c r="B29" s="207" t="s">
        <v>496</v>
      </c>
      <c r="C29" s="207">
        <v>635</v>
      </c>
      <c r="D29" s="207">
        <v>1000</v>
      </c>
    </row>
    <row r="30" spans="1:5" x14ac:dyDescent="0.2">
      <c r="A30" s="206"/>
      <c r="B30" s="207" t="s">
        <v>497</v>
      </c>
      <c r="C30" s="208">
        <v>434</v>
      </c>
      <c r="D30" s="208">
        <v>434</v>
      </c>
      <c r="E30" s="203"/>
    </row>
    <row r="31" spans="1:5" x14ac:dyDescent="0.2">
      <c r="A31" s="206"/>
      <c r="B31" s="207" t="s">
        <v>498</v>
      </c>
      <c r="C31" s="208">
        <v>2930</v>
      </c>
      <c r="D31" s="208">
        <v>4797</v>
      </c>
      <c r="E31" s="203"/>
    </row>
    <row r="32" spans="1:5" x14ac:dyDescent="0.2">
      <c r="A32" s="206"/>
      <c r="B32" s="207" t="s">
        <v>499</v>
      </c>
      <c r="C32" s="207">
        <v>404</v>
      </c>
      <c r="D32" s="207">
        <v>500</v>
      </c>
    </row>
    <row r="33" spans="1:5" x14ac:dyDescent="0.2">
      <c r="A33" s="206"/>
      <c r="B33" s="207" t="s">
        <v>500</v>
      </c>
      <c r="C33" s="207">
        <v>40</v>
      </c>
      <c r="D33" s="207">
        <v>40</v>
      </c>
    </row>
    <row r="34" spans="1:5" x14ac:dyDescent="0.2">
      <c r="A34" s="206"/>
      <c r="B34" s="207" t="s">
        <v>501</v>
      </c>
      <c r="C34" s="207">
        <v>18</v>
      </c>
      <c r="D34" s="207">
        <v>23</v>
      </c>
    </row>
    <row r="35" spans="1:5" x14ac:dyDescent="0.2">
      <c r="A35" s="206"/>
      <c r="B35" s="207" t="s">
        <v>502</v>
      </c>
      <c r="C35" s="207">
        <v>11</v>
      </c>
      <c r="D35" s="207">
        <v>11</v>
      </c>
    </row>
    <row r="36" spans="1:5" x14ac:dyDescent="0.2">
      <c r="A36" s="206"/>
      <c r="B36" s="207" t="s">
        <v>503</v>
      </c>
      <c r="C36" s="207">
        <v>0</v>
      </c>
      <c r="D36" s="207">
        <v>57</v>
      </c>
    </row>
    <row r="37" spans="1:5" ht="12" customHeight="1" thickBot="1" x14ac:dyDescent="0.25">
      <c r="A37" s="206"/>
      <c r="B37" s="207" t="s">
        <v>504</v>
      </c>
      <c r="C37" s="208">
        <v>0</v>
      </c>
      <c r="D37" s="208">
        <v>49</v>
      </c>
      <c r="E37" s="203"/>
    </row>
    <row r="38" spans="1:5" ht="13.5" hidden="1" thickBot="1" x14ac:dyDescent="0.25">
      <c r="A38" s="206"/>
      <c r="B38" s="207" t="s">
        <v>505</v>
      </c>
      <c r="C38" s="207">
        <v>91</v>
      </c>
      <c r="D38" s="207">
        <v>91</v>
      </c>
    </row>
    <row r="39" spans="1:5" ht="13.5" thickBot="1" x14ac:dyDescent="0.25">
      <c r="A39" s="219" t="s">
        <v>4</v>
      </c>
      <c r="B39" s="217" t="s">
        <v>455</v>
      </c>
      <c r="C39" s="218">
        <v>0</v>
      </c>
      <c r="D39" s="218">
        <v>0</v>
      </c>
      <c r="E39" s="203"/>
    </row>
    <row r="40" spans="1:5" x14ac:dyDescent="0.2">
      <c r="A40" s="216"/>
      <c r="B40" s="215"/>
      <c r="C40" s="215"/>
      <c r="D40" s="215"/>
    </row>
    <row r="41" spans="1:5" ht="13.5" thickBot="1" x14ac:dyDescent="0.25">
      <c r="A41" s="213"/>
      <c r="B41" s="212"/>
      <c r="C41" s="214"/>
      <c r="D41" s="214"/>
      <c r="E41" s="203"/>
    </row>
    <row r="42" spans="1:5" ht="13.5" thickBot="1" x14ac:dyDescent="0.25">
      <c r="A42" s="219" t="s">
        <v>5</v>
      </c>
      <c r="B42" s="217" t="s">
        <v>456</v>
      </c>
      <c r="C42" s="217">
        <v>0</v>
      </c>
      <c r="D42" s="217">
        <v>0</v>
      </c>
    </row>
    <row r="43" spans="1:5" x14ac:dyDescent="0.2">
      <c r="A43" s="216"/>
      <c r="B43" s="215"/>
      <c r="C43" s="215"/>
      <c r="D43" s="215"/>
    </row>
    <row r="44" spans="1:5" ht="13.5" thickBot="1" x14ac:dyDescent="0.25">
      <c r="A44" s="206"/>
      <c r="B44" s="212"/>
      <c r="C44" s="212"/>
      <c r="D44" s="212"/>
    </row>
    <row r="45" spans="1:5" ht="13.5" thickBot="1" x14ac:dyDescent="0.25">
      <c r="A45" s="209"/>
      <c r="B45" s="217" t="s">
        <v>457</v>
      </c>
      <c r="C45" s="218">
        <f>C28+C39+C42</f>
        <v>4563</v>
      </c>
      <c r="D45" s="218">
        <f>D28+D39+D42</f>
        <v>7002</v>
      </c>
      <c r="E45" s="203"/>
    </row>
  </sheetData>
  <mergeCells count="12">
    <mergeCell ref="C21:D21"/>
    <mergeCell ref="A4:D4"/>
    <mergeCell ref="A5:D5"/>
    <mergeCell ref="A8:A9"/>
    <mergeCell ref="B8:B9"/>
    <mergeCell ref="C9:D9"/>
    <mergeCell ref="C7:D7"/>
    <mergeCell ref="C27:D27"/>
    <mergeCell ref="B26:B27"/>
    <mergeCell ref="A22:D22"/>
    <mergeCell ref="A23:D23"/>
    <mergeCell ref="C25:D25"/>
  </mergeCells>
  <pageMargins left="0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N25"/>
  <sheetViews>
    <sheetView zoomScale="130" zoomScaleNormal="130" zoomScaleSheetLayoutView="100" workbookViewId="0">
      <selection activeCell="N25" sqref="N25"/>
    </sheetView>
  </sheetViews>
  <sheetFormatPr defaultRowHeight="12.75" x14ac:dyDescent="0.2"/>
  <cols>
    <col min="1" max="1" width="28.5" style="2" customWidth="1"/>
    <col min="2" max="13" width="10" style="2" customWidth="1"/>
    <col min="14" max="14" width="4" style="2" customWidth="1"/>
    <col min="15" max="16384" width="9.33203125" style="2"/>
  </cols>
  <sheetData>
    <row r="1" spans="1:14" ht="25.5" customHeight="1" x14ac:dyDescent="0.2">
      <c r="A1" s="450" t="s">
        <v>0</v>
      </c>
      <c r="B1" s="450"/>
      <c r="C1" s="450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5" t="s">
        <v>544</v>
      </c>
    </row>
    <row r="2" spans="1:14" ht="16.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448" t="s">
        <v>39</v>
      </c>
      <c r="M2" s="448"/>
      <c r="N2" s="445"/>
    </row>
    <row r="3" spans="1:14" ht="16.5" customHeight="1" thickBot="1" x14ac:dyDescent="0.25">
      <c r="A3" s="453" t="s">
        <v>74</v>
      </c>
      <c r="B3" s="452" t="s">
        <v>151</v>
      </c>
      <c r="C3" s="452"/>
      <c r="D3" s="452"/>
      <c r="E3" s="452"/>
      <c r="F3" s="452"/>
      <c r="G3" s="452"/>
      <c r="H3" s="452"/>
      <c r="I3" s="452"/>
      <c r="J3" s="457" t="s">
        <v>153</v>
      </c>
      <c r="K3" s="457"/>
      <c r="L3" s="457"/>
      <c r="M3" s="457"/>
      <c r="N3" s="445"/>
    </row>
    <row r="4" spans="1:14" ht="15" customHeight="1" thickBot="1" x14ac:dyDescent="0.25">
      <c r="A4" s="454"/>
      <c r="B4" s="456" t="s">
        <v>154</v>
      </c>
      <c r="C4" s="446" t="s">
        <v>155</v>
      </c>
      <c r="D4" s="451" t="s">
        <v>149</v>
      </c>
      <c r="E4" s="451"/>
      <c r="F4" s="451"/>
      <c r="G4" s="451"/>
      <c r="H4" s="451"/>
      <c r="I4" s="451"/>
      <c r="J4" s="458"/>
      <c r="K4" s="458"/>
      <c r="L4" s="458"/>
      <c r="M4" s="458"/>
      <c r="N4" s="445"/>
    </row>
    <row r="5" spans="1:14" ht="21.75" customHeight="1" thickBot="1" x14ac:dyDescent="0.25">
      <c r="A5" s="454"/>
      <c r="B5" s="456"/>
      <c r="C5" s="446"/>
      <c r="D5" s="15" t="s">
        <v>154</v>
      </c>
      <c r="E5" s="15" t="s">
        <v>155</v>
      </c>
      <c r="F5" s="15" t="s">
        <v>154</v>
      </c>
      <c r="G5" s="15" t="s">
        <v>155</v>
      </c>
      <c r="H5" s="15" t="s">
        <v>154</v>
      </c>
      <c r="I5" s="15" t="s">
        <v>155</v>
      </c>
      <c r="J5" s="458"/>
      <c r="K5" s="458"/>
      <c r="L5" s="458"/>
      <c r="M5" s="458"/>
      <c r="N5" s="445"/>
    </row>
    <row r="6" spans="1:14" ht="16.5" customHeight="1" thickBot="1" x14ac:dyDescent="0.25">
      <c r="A6" s="455"/>
      <c r="B6" s="446" t="s">
        <v>150</v>
      </c>
      <c r="C6" s="446"/>
      <c r="D6" s="446" t="s">
        <v>506</v>
      </c>
      <c r="E6" s="446"/>
      <c r="F6" s="446" t="s">
        <v>477</v>
      </c>
      <c r="G6" s="446"/>
      <c r="H6" s="456" t="s">
        <v>507</v>
      </c>
      <c r="I6" s="456"/>
      <c r="J6" s="14" t="str">
        <f>+D6</f>
        <v>2017. előtti</v>
      </c>
      <c r="K6" s="15" t="str">
        <f>+F6</f>
        <v>2017. évi</v>
      </c>
      <c r="L6" s="14" t="s">
        <v>34</v>
      </c>
      <c r="M6" s="15" t="e">
        <f>+CONCATENATE("Teljesítés %-a ",LEFT(#REF!,4),". XII. 31-ig")</f>
        <v>#REF!</v>
      </c>
      <c r="N6" s="445"/>
    </row>
    <row r="7" spans="1:14" ht="16.5" customHeight="1" thickBot="1" x14ac:dyDescent="0.25">
      <c r="A7" s="16" t="s">
        <v>270</v>
      </c>
      <c r="B7" s="14" t="s">
        <v>271</v>
      </c>
      <c r="C7" s="14" t="s">
        <v>272</v>
      </c>
      <c r="D7" s="17" t="s">
        <v>273</v>
      </c>
      <c r="E7" s="15" t="s">
        <v>274</v>
      </c>
      <c r="F7" s="15" t="s">
        <v>343</v>
      </c>
      <c r="G7" s="15" t="s">
        <v>344</v>
      </c>
      <c r="H7" s="14" t="s">
        <v>345</v>
      </c>
      <c r="I7" s="17" t="s">
        <v>346</v>
      </c>
      <c r="J7" s="17" t="s">
        <v>353</v>
      </c>
      <c r="K7" s="17" t="s">
        <v>354</v>
      </c>
      <c r="L7" s="17" t="s">
        <v>355</v>
      </c>
      <c r="M7" s="18" t="s">
        <v>356</v>
      </c>
      <c r="N7" s="445"/>
    </row>
    <row r="8" spans="1:14" ht="15.75" customHeight="1" x14ac:dyDescent="0.2">
      <c r="A8" s="19" t="s">
        <v>75</v>
      </c>
      <c r="B8" s="20"/>
      <c r="C8" s="40"/>
      <c r="D8" s="40"/>
      <c r="E8" s="49"/>
      <c r="F8" s="40"/>
      <c r="G8" s="40"/>
      <c r="H8" s="40"/>
      <c r="I8" s="40"/>
      <c r="J8" s="40"/>
      <c r="K8" s="40"/>
      <c r="L8" s="21">
        <f t="shared" ref="L8:L14" si="0">+J8+K8</f>
        <v>0</v>
      </c>
      <c r="M8" s="50" t="str">
        <f t="shared" ref="M8:M15" si="1">IF((C8&lt;&gt;0),ROUND((L8/C8)*100,1),"")</f>
        <v/>
      </c>
      <c r="N8" s="445"/>
    </row>
    <row r="9" spans="1:14" ht="15.75" customHeight="1" x14ac:dyDescent="0.2">
      <c r="A9" s="22" t="s">
        <v>86</v>
      </c>
      <c r="B9" s="23"/>
      <c r="C9" s="24"/>
      <c r="D9" s="24"/>
      <c r="E9" s="24"/>
      <c r="F9" s="24"/>
      <c r="G9" s="24"/>
      <c r="H9" s="24"/>
      <c r="I9" s="24"/>
      <c r="J9" s="24"/>
      <c r="K9" s="24"/>
      <c r="L9" s="25">
        <f t="shared" si="0"/>
        <v>0</v>
      </c>
      <c r="M9" s="51" t="str">
        <f t="shared" si="1"/>
        <v/>
      </c>
      <c r="N9" s="445"/>
    </row>
    <row r="10" spans="1:14" ht="15.75" customHeight="1" x14ac:dyDescent="0.2">
      <c r="A10" s="26" t="s">
        <v>76</v>
      </c>
      <c r="B10" s="27"/>
      <c r="C10" s="43"/>
      <c r="D10" s="43"/>
      <c r="E10" s="43"/>
      <c r="F10" s="43"/>
      <c r="G10" s="43"/>
      <c r="H10" s="43"/>
      <c r="I10" s="43"/>
      <c r="J10" s="43"/>
      <c r="K10" s="43"/>
      <c r="L10" s="25">
        <f t="shared" si="0"/>
        <v>0</v>
      </c>
      <c r="M10" s="51" t="str">
        <f t="shared" si="1"/>
        <v/>
      </c>
      <c r="N10" s="445"/>
    </row>
    <row r="11" spans="1:14" ht="15.75" customHeight="1" x14ac:dyDescent="0.2">
      <c r="A11" s="26" t="s">
        <v>87</v>
      </c>
      <c r="B11" s="27"/>
      <c r="C11" s="43"/>
      <c r="D11" s="43"/>
      <c r="E11" s="43"/>
      <c r="F11" s="43"/>
      <c r="G11" s="43"/>
      <c r="H11" s="43"/>
      <c r="I11" s="43"/>
      <c r="J11" s="43"/>
      <c r="K11" s="43"/>
      <c r="L11" s="25">
        <f t="shared" si="0"/>
        <v>0</v>
      </c>
      <c r="M11" s="51" t="str">
        <f t="shared" si="1"/>
        <v/>
      </c>
      <c r="N11" s="445"/>
    </row>
    <row r="12" spans="1:14" ht="15.75" customHeight="1" x14ac:dyDescent="0.2">
      <c r="A12" s="26" t="s">
        <v>77</v>
      </c>
      <c r="B12" s="27"/>
      <c r="C12" s="43"/>
      <c r="D12" s="43"/>
      <c r="E12" s="43"/>
      <c r="F12" s="43"/>
      <c r="G12" s="43"/>
      <c r="H12" s="43"/>
      <c r="I12" s="43"/>
      <c r="J12" s="43"/>
      <c r="K12" s="43"/>
      <c r="L12" s="25">
        <f t="shared" si="0"/>
        <v>0</v>
      </c>
      <c r="M12" s="51" t="str">
        <f t="shared" si="1"/>
        <v/>
      </c>
      <c r="N12" s="445"/>
    </row>
    <row r="13" spans="1:14" ht="15.75" customHeight="1" x14ac:dyDescent="0.2">
      <c r="A13" s="26" t="s">
        <v>78</v>
      </c>
      <c r="B13" s="27"/>
      <c r="C13" s="43"/>
      <c r="D13" s="43"/>
      <c r="E13" s="43"/>
      <c r="F13" s="43"/>
      <c r="G13" s="43"/>
      <c r="H13" s="43"/>
      <c r="I13" s="43"/>
      <c r="J13" s="43"/>
      <c r="K13" s="43"/>
      <c r="L13" s="25">
        <f t="shared" si="0"/>
        <v>0</v>
      </c>
      <c r="M13" s="51" t="str">
        <f t="shared" si="1"/>
        <v/>
      </c>
      <c r="N13" s="445"/>
    </row>
    <row r="14" spans="1:14" ht="15" customHeight="1" thickBot="1" x14ac:dyDescent="0.25">
      <c r="A14" s="28"/>
      <c r="B14" s="29"/>
      <c r="C14" s="47"/>
      <c r="D14" s="47"/>
      <c r="E14" s="47"/>
      <c r="F14" s="47"/>
      <c r="G14" s="47"/>
      <c r="H14" s="47"/>
      <c r="I14" s="47"/>
      <c r="J14" s="47"/>
      <c r="K14" s="47"/>
      <c r="L14" s="25">
        <f t="shared" si="0"/>
        <v>0</v>
      </c>
      <c r="M14" s="52" t="str">
        <f t="shared" si="1"/>
        <v/>
      </c>
      <c r="N14" s="445"/>
    </row>
    <row r="15" spans="1:14" ht="16.5" customHeight="1" thickBot="1" x14ac:dyDescent="0.25">
      <c r="A15" s="30" t="s">
        <v>80</v>
      </c>
      <c r="B15" s="31">
        <f t="shared" ref="B15:L15" si="2">B8+SUM(B10:B14)</f>
        <v>0</v>
      </c>
      <c r="C15" s="31">
        <f t="shared" si="2"/>
        <v>0</v>
      </c>
      <c r="D15" s="31">
        <f t="shared" si="2"/>
        <v>0</v>
      </c>
      <c r="E15" s="31">
        <f t="shared" si="2"/>
        <v>0</v>
      </c>
      <c r="F15" s="31">
        <f t="shared" si="2"/>
        <v>0</v>
      </c>
      <c r="G15" s="31">
        <f t="shared" si="2"/>
        <v>0</v>
      </c>
      <c r="H15" s="31">
        <f t="shared" si="2"/>
        <v>0</v>
      </c>
      <c r="I15" s="31">
        <f t="shared" si="2"/>
        <v>0</v>
      </c>
      <c r="J15" s="31">
        <f t="shared" si="2"/>
        <v>0</v>
      </c>
      <c r="K15" s="31">
        <f t="shared" si="2"/>
        <v>0</v>
      </c>
      <c r="L15" s="31">
        <f t="shared" si="2"/>
        <v>0</v>
      </c>
      <c r="M15" s="32" t="str">
        <f t="shared" si="1"/>
        <v/>
      </c>
      <c r="N15" s="445"/>
    </row>
    <row r="16" spans="1:14" ht="15.75" customHeight="1" x14ac:dyDescent="0.2">
      <c r="A16" s="33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445"/>
    </row>
    <row r="17" spans="1:14" ht="16.5" customHeight="1" thickBot="1" x14ac:dyDescent="0.25">
      <c r="A17" s="36" t="s">
        <v>79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445"/>
    </row>
    <row r="18" spans="1:14" ht="15.75" customHeight="1" x14ac:dyDescent="0.2">
      <c r="A18" s="39" t="s">
        <v>82</v>
      </c>
      <c r="B18" s="20"/>
      <c r="C18" s="40"/>
      <c r="D18" s="40"/>
      <c r="E18" s="49"/>
      <c r="F18" s="40"/>
      <c r="G18" s="40"/>
      <c r="H18" s="40"/>
      <c r="I18" s="40"/>
      <c r="J18" s="40"/>
      <c r="K18" s="40"/>
      <c r="L18" s="41">
        <f t="shared" ref="L18:L23" si="3">+J18+K18</f>
        <v>0</v>
      </c>
      <c r="M18" s="50" t="str">
        <f t="shared" ref="M18:M24" si="4">IF((C18&lt;&gt;0),ROUND((L18/C18)*100,1),"")</f>
        <v/>
      </c>
      <c r="N18" s="445"/>
    </row>
    <row r="19" spans="1:14" ht="15.75" customHeight="1" x14ac:dyDescent="0.2">
      <c r="A19" s="42" t="s">
        <v>83</v>
      </c>
      <c r="B19" s="23"/>
      <c r="C19" s="43"/>
      <c r="D19" s="43"/>
      <c r="E19" s="43"/>
      <c r="F19" s="43"/>
      <c r="G19" s="43"/>
      <c r="H19" s="43"/>
      <c r="I19" s="43"/>
      <c r="J19" s="43"/>
      <c r="K19" s="43"/>
      <c r="L19" s="44"/>
      <c r="M19" s="51" t="str">
        <f t="shared" si="4"/>
        <v/>
      </c>
      <c r="N19" s="445"/>
    </row>
    <row r="20" spans="1:14" ht="15.75" customHeight="1" x14ac:dyDescent="0.2">
      <c r="A20" s="42" t="s">
        <v>84</v>
      </c>
      <c r="B20" s="27"/>
      <c r="C20" s="43"/>
      <c r="D20" s="43"/>
      <c r="E20" s="43"/>
      <c r="F20" s="43"/>
      <c r="G20" s="43"/>
      <c r="H20" s="43"/>
      <c r="I20" s="43"/>
      <c r="J20" s="43"/>
      <c r="K20" s="43"/>
      <c r="L20" s="44">
        <f t="shared" si="3"/>
        <v>0</v>
      </c>
      <c r="M20" s="51" t="str">
        <f t="shared" si="4"/>
        <v/>
      </c>
      <c r="N20" s="445"/>
    </row>
    <row r="21" spans="1:14" ht="15.75" customHeight="1" x14ac:dyDescent="0.2">
      <c r="A21" s="42" t="s">
        <v>85</v>
      </c>
      <c r="B21" s="27"/>
      <c r="C21" s="43"/>
      <c r="D21" s="43"/>
      <c r="E21" s="43"/>
      <c r="F21" s="43"/>
      <c r="G21" s="43"/>
      <c r="H21" s="43"/>
      <c r="I21" s="43"/>
      <c r="J21" s="43"/>
      <c r="K21" s="43"/>
      <c r="L21" s="44">
        <f t="shared" si="3"/>
        <v>0</v>
      </c>
      <c r="M21" s="51" t="str">
        <f t="shared" si="4"/>
        <v/>
      </c>
      <c r="N21" s="445"/>
    </row>
    <row r="22" spans="1:14" ht="15.75" customHeight="1" x14ac:dyDescent="0.2">
      <c r="A22" s="45" t="s">
        <v>443</v>
      </c>
      <c r="B22" s="27"/>
      <c r="C22" s="43"/>
      <c r="D22" s="43"/>
      <c r="E22" s="43"/>
      <c r="F22" s="43"/>
      <c r="G22" s="43"/>
      <c r="H22" s="43"/>
      <c r="I22" s="43"/>
      <c r="J22" s="43"/>
      <c r="K22" s="43"/>
      <c r="L22" s="44">
        <f t="shared" si="3"/>
        <v>0</v>
      </c>
      <c r="M22" s="51" t="str">
        <f t="shared" si="4"/>
        <v/>
      </c>
      <c r="N22" s="445"/>
    </row>
    <row r="23" spans="1:14" ht="16.5" customHeight="1" thickBot="1" x14ac:dyDescent="0.25">
      <c r="A23" s="46"/>
      <c r="B23" s="29"/>
      <c r="C23" s="47"/>
      <c r="D23" s="47"/>
      <c r="E23" s="47"/>
      <c r="F23" s="47"/>
      <c r="G23" s="47"/>
      <c r="H23" s="47"/>
      <c r="I23" s="47"/>
      <c r="J23" s="47"/>
      <c r="K23" s="47"/>
      <c r="L23" s="44">
        <f t="shared" si="3"/>
        <v>0</v>
      </c>
      <c r="M23" s="52" t="str">
        <f t="shared" si="4"/>
        <v/>
      </c>
      <c r="N23" s="445"/>
    </row>
    <row r="24" spans="1:14" ht="16.5" customHeight="1" thickBot="1" x14ac:dyDescent="0.25">
      <c r="A24" s="48" t="s">
        <v>65</v>
      </c>
      <c r="B24" s="31">
        <f t="shared" ref="B24:L24" si="5">SUM(B18:B23)</f>
        <v>0</v>
      </c>
      <c r="C24" s="31">
        <f t="shared" si="5"/>
        <v>0</v>
      </c>
      <c r="D24" s="31">
        <f t="shared" si="5"/>
        <v>0</v>
      </c>
      <c r="E24" s="31">
        <f t="shared" si="5"/>
        <v>0</v>
      </c>
      <c r="F24" s="31">
        <f t="shared" si="5"/>
        <v>0</v>
      </c>
      <c r="G24" s="31">
        <f t="shared" si="5"/>
        <v>0</v>
      </c>
      <c r="H24" s="31">
        <f t="shared" si="5"/>
        <v>0</v>
      </c>
      <c r="I24" s="31">
        <f t="shared" si="5"/>
        <v>0</v>
      </c>
      <c r="J24" s="31">
        <f t="shared" si="5"/>
        <v>0</v>
      </c>
      <c r="K24" s="31">
        <f t="shared" si="5"/>
        <v>0</v>
      </c>
      <c r="L24" s="31">
        <f t="shared" si="5"/>
        <v>0</v>
      </c>
      <c r="M24" s="32" t="str">
        <f t="shared" si="4"/>
        <v/>
      </c>
      <c r="N24" s="445"/>
    </row>
    <row r="25" spans="1:14" ht="15.75" customHeight="1" x14ac:dyDescent="0.2">
      <c r="A25" s="449"/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49"/>
      <c r="N25" s="202"/>
    </row>
  </sheetData>
  <mergeCells count="15">
    <mergeCell ref="N1:N24"/>
    <mergeCell ref="B6:C6"/>
    <mergeCell ref="D1:M1"/>
    <mergeCell ref="L2:M2"/>
    <mergeCell ref="A25:M25"/>
    <mergeCell ref="A1:C1"/>
    <mergeCell ref="D4:I4"/>
    <mergeCell ref="F6:G6"/>
    <mergeCell ref="B3:I3"/>
    <mergeCell ref="A3:A6"/>
    <mergeCell ref="D6:E6"/>
    <mergeCell ref="H6:I6"/>
    <mergeCell ref="C4:C5"/>
    <mergeCell ref="B4:B5"/>
    <mergeCell ref="J3:M5"/>
  </mergeCells>
  <phoneticPr fontId="0" type="noConversion"/>
  <printOptions horizontalCentered="1"/>
  <pageMargins left="0" right="0" top="1.1811023622047245" bottom="0.39370078740157483" header="0.51181102362204722" footer="0.51181102362204722"/>
  <pageSetup paperSize="9" orientation="landscape" r:id="rId1"/>
  <headerFooter alignWithMargins="0">
    <oddHeader>&amp;C&amp;"Times New Roman CE,Félkövér"&amp;12Európai uniós támogatással megvalósuló projektek bevételei, kiadásai, hozzájárulások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J152"/>
  <sheetViews>
    <sheetView tabSelected="1" workbookViewId="0">
      <selection activeCell="J18" sqref="J18"/>
    </sheetView>
  </sheetViews>
  <sheetFormatPr defaultRowHeight="12.75" x14ac:dyDescent="0.2"/>
  <cols>
    <col min="1" max="1" width="14.83203125" style="272" customWidth="1"/>
    <col min="2" max="2" width="65.33203125" style="273" customWidth="1"/>
    <col min="3" max="4" width="17" style="274" customWidth="1"/>
    <col min="5" max="5" width="9.33203125" style="187" hidden="1" customWidth="1"/>
    <col min="6" max="16384" width="9.33203125" style="9"/>
  </cols>
  <sheetData>
    <row r="1" spans="1:8" x14ac:dyDescent="0.2">
      <c r="B1" s="461"/>
      <c r="C1" s="461"/>
      <c r="D1" s="461" t="s">
        <v>546</v>
      </c>
      <c r="E1" s="461"/>
    </row>
    <row r="2" spans="1:8" ht="15.75" x14ac:dyDescent="0.2">
      <c r="A2" s="428" t="s">
        <v>545</v>
      </c>
      <c r="B2" s="428"/>
      <c r="C2" s="428"/>
      <c r="D2" s="428"/>
      <c r="E2" s="275"/>
      <c r="F2" s="275"/>
      <c r="G2" s="275"/>
      <c r="H2" s="275"/>
    </row>
    <row r="3" spans="1:8" s="280" customFormat="1" ht="16.5" thickBot="1" x14ac:dyDescent="0.3">
      <c r="A3" s="276"/>
      <c r="B3" s="277"/>
      <c r="C3" s="278"/>
      <c r="D3" s="286" t="s">
        <v>510</v>
      </c>
      <c r="E3" s="279"/>
    </row>
    <row r="4" spans="1:8" s="283" customFormat="1" ht="15.75" x14ac:dyDescent="0.2">
      <c r="A4" s="281" t="s">
        <v>40</v>
      </c>
      <c r="B4" s="462" t="s">
        <v>534</v>
      </c>
      <c r="C4" s="463"/>
      <c r="D4" s="464"/>
      <c r="E4" s="282"/>
    </row>
    <row r="5" spans="1:8" s="283" customFormat="1" ht="21.75" thickBot="1" x14ac:dyDescent="0.25">
      <c r="A5" s="284" t="s">
        <v>508</v>
      </c>
      <c r="B5" s="465" t="s">
        <v>509</v>
      </c>
      <c r="C5" s="466"/>
      <c r="D5" s="467"/>
      <c r="E5" s="282"/>
    </row>
    <row r="6" spans="1:8" s="288" customFormat="1" ht="14.25" thickBot="1" x14ac:dyDescent="0.3">
      <c r="A6" s="285"/>
      <c r="B6" s="285"/>
      <c r="C6" s="286"/>
      <c r="D6" s="286"/>
      <c r="E6" s="287"/>
    </row>
    <row r="7" spans="1:8" ht="24.75" thickBot="1" x14ac:dyDescent="0.25">
      <c r="A7" s="344" t="s">
        <v>511</v>
      </c>
      <c r="B7" s="345" t="s">
        <v>512</v>
      </c>
      <c r="C7" s="289" t="s">
        <v>148</v>
      </c>
      <c r="D7" s="290" t="s">
        <v>152</v>
      </c>
    </row>
    <row r="8" spans="1:8" s="293" customFormat="1" ht="16.5" thickBot="1" x14ac:dyDescent="0.25">
      <c r="A8" s="174" t="s">
        <v>270</v>
      </c>
      <c r="B8" s="175" t="s">
        <v>271</v>
      </c>
      <c r="C8" s="175" t="s">
        <v>272</v>
      </c>
      <c r="D8" s="291" t="s">
        <v>273</v>
      </c>
      <c r="E8" s="292"/>
    </row>
    <row r="9" spans="1:8" s="293" customFormat="1" ht="16.5" thickBot="1" x14ac:dyDescent="0.25">
      <c r="A9" s="459" t="s">
        <v>35</v>
      </c>
      <c r="B9" s="460"/>
      <c r="C9" s="460"/>
      <c r="D9" s="468"/>
      <c r="E9" s="292"/>
    </row>
    <row r="10" spans="1:8" s="293" customFormat="1" ht="16.5" thickBot="1" x14ac:dyDescent="0.25">
      <c r="A10" s="80" t="s">
        <v>3</v>
      </c>
      <c r="B10" s="76" t="s">
        <v>156</v>
      </c>
      <c r="C10" s="102">
        <f>SUM(C11:C17)</f>
        <v>16418</v>
      </c>
      <c r="D10" s="96">
        <f t="shared" ref="D10" si="0">SUM(D11:D17)</f>
        <v>19790</v>
      </c>
      <c r="E10" s="292" t="s">
        <v>358</v>
      </c>
    </row>
    <row r="11" spans="1:8" s="295" customFormat="1" ht="15.75" x14ac:dyDescent="0.2">
      <c r="A11" s="294" t="s">
        <v>54</v>
      </c>
      <c r="B11" s="111" t="s">
        <v>157</v>
      </c>
      <c r="C11" s="104">
        <v>12460</v>
      </c>
      <c r="D11" s="178">
        <v>13460</v>
      </c>
      <c r="E11" s="292" t="s">
        <v>359</v>
      </c>
    </row>
    <row r="12" spans="1:8" s="299" customFormat="1" ht="15.75" x14ac:dyDescent="0.2">
      <c r="A12" s="296" t="s">
        <v>55</v>
      </c>
      <c r="B12" s="297" t="s">
        <v>158</v>
      </c>
      <c r="C12" s="362">
        <v>0</v>
      </c>
      <c r="D12" s="347">
        <v>0</v>
      </c>
      <c r="E12" s="292" t="s">
        <v>360</v>
      </c>
    </row>
    <row r="13" spans="1:8" s="299" customFormat="1" ht="15.75" x14ac:dyDescent="0.2">
      <c r="A13" s="296" t="s">
        <v>56</v>
      </c>
      <c r="B13" s="297" t="s">
        <v>159</v>
      </c>
      <c r="C13" s="362">
        <v>2758</v>
      </c>
      <c r="D13" s="347">
        <v>2758</v>
      </c>
      <c r="E13" s="292" t="s">
        <v>361</v>
      </c>
    </row>
    <row r="14" spans="1:8" s="299" customFormat="1" ht="15.75" x14ac:dyDescent="0.2">
      <c r="A14" s="296" t="s">
        <v>57</v>
      </c>
      <c r="B14" s="297" t="s">
        <v>160</v>
      </c>
      <c r="C14" s="362">
        <v>1200</v>
      </c>
      <c r="D14" s="347">
        <v>1200</v>
      </c>
      <c r="E14" s="292" t="s">
        <v>362</v>
      </c>
    </row>
    <row r="15" spans="1:8" s="299" customFormat="1" ht="15.75" x14ac:dyDescent="0.2">
      <c r="A15" s="296" t="s">
        <v>88</v>
      </c>
      <c r="B15" s="297" t="s">
        <v>161</v>
      </c>
      <c r="C15" s="362"/>
      <c r="D15" s="347">
        <v>2261</v>
      </c>
      <c r="E15" s="292" t="s">
        <v>363</v>
      </c>
    </row>
    <row r="16" spans="1:8" s="295" customFormat="1" ht="15.75" x14ac:dyDescent="0.2">
      <c r="A16" s="300" t="s">
        <v>58</v>
      </c>
      <c r="B16" s="301" t="s">
        <v>162</v>
      </c>
      <c r="C16" s="363">
        <v>0</v>
      </c>
      <c r="D16" s="346">
        <v>0</v>
      </c>
      <c r="E16" s="292" t="s">
        <v>364</v>
      </c>
    </row>
    <row r="17" spans="1:5" s="295" customFormat="1" ht="16.5" thickBot="1" x14ac:dyDescent="0.25">
      <c r="A17" s="300" t="s">
        <v>59</v>
      </c>
      <c r="B17" s="301" t="s">
        <v>444</v>
      </c>
      <c r="C17" s="363">
        <v>0</v>
      </c>
      <c r="D17" s="346">
        <v>111</v>
      </c>
      <c r="E17" s="292" t="s">
        <v>365</v>
      </c>
    </row>
    <row r="18" spans="1:5" s="295" customFormat="1" ht="16.5" thickBot="1" x14ac:dyDescent="0.25">
      <c r="A18" s="80" t="s">
        <v>4</v>
      </c>
      <c r="B18" s="92" t="s">
        <v>163</v>
      </c>
      <c r="C18" s="102">
        <f>SUM(C19:C24)</f>
        <v>9750</v>
      </c>
      <c r="D18" s="96">
        <f t="shared" ref="D18" si="1">SUM(D19:D24)</f>
        <v>17782</v>
      </c>
      <c r="E18" s="292" t="s">
        <v>366</v>
      </c>
    </row>
    <row r="19" spans="1:5" s="295" customFormat="1" ht="15.75" x14ac:dyDescent="0.2">
      <c r="A19" s="294" t="s">
        <v>60</v>
      </c>
      <c r="B19" s="111" t="s">
        <v>164</v>
      </c>
      <c r="C19" s="104">
        <v>0</v>
      </c>
      <c r="D19" s="178">
        <v>0</v>
      </c>
      <c r="E19" s="292" t="s">
        <v>367</v>
      </c>
    </row>
    <row r="20" spans="1:5" s="295" customFormat="1" ht="15.75" x14ac:dyDescent="0.2">
      <c r="A20" s="296" t="s">
        <v>61</v>
      </c>
      <c r="B20" s="297" t="s">
        <v>165</v>
      </c>
      <c r="C20" s="362">
        <v>0</v>
      </c>
      <c r="D20" s="347">
        <v>0</v>
      </c>
      <c r="E20" s="292" t="s">
        <v>368</v>
      </c>
    </row>
    <row r="21" spans="1:5" s="295" customFormat="1" ht="15.75" x14ac:dyDescent="0.2">
      <c r="A21" s="296" t="s">
        <v>62</v>
      </c>
      <c r="B21" s="297" t="s">
        <v>166</v>
      </c>
      <c r="C21" s="362">
        <v>0</v>
      </c>
      <c r="D21" s="347">
        <v>0</v>
      </c>
      <c r="E21" s="292" t="s">
        <v>369</v>
      </c>
    </row>
    <row r="22" spans="1:5" s="295" customFormat="1" ht="15.75" x14ac:dyDescent="0.2">
      <c r="A22" s="296" t="s">
        <v>63</v>
      </c>
      <c r="B22" s="297" t="s">
        <v>167</v>
      </c>
      <c r="C22" s="362">
        <v>0</v>
      </c>
      <c r="D22" s="347">
        <v>0</v>
      </c>
      <c r="E22" s="292" t="s">
        <v>370</v>
      </c>
    </row>
    <row r="23" spans="1:5" s="299" customFormat="1" ht="15.75" x14ac:dyDescent="0.2">
      <c r="A23" s="296" t="s">
        <v>64</v>
      </c>
      <c r="B23" s="297" t="s">
        <v>168</v>
      </c>
      <c r="C23" s="362">
        <v>9750</v>
      </c>
      <c r="D23" s="347">
        <v>17782</v>
      </c>
      <c r="E23" s="292" t="s">
        <v>371</v>
      </c>
    </row>
    <row r="24" spans="1:5" s="299" customFormat="1" ht="16.5" thickBot="1" x14ac:dyDescent="0.25">
      <c r="A24" s="300" t="s">
        <v>71</v>
      </c>
      <c r="B24" s="301" t="s">
        <v>169</v>
      </c>
      <c r="C24" s="363">
        <v>0</v>
      </c>
      <c r="D24" s="346">
        <v>0</v>
      </c>
      <c r="E24" s="292" t="s">
        <v>372</v>
      </c>
    </row>
    <row r="25" spans="1:5" s="299" customFormat="1" ht="21.75" thickBot="1" x14ac:dyDescent="0.25">
      <c r="A25" s="80" t="s">
        <v>5</v>
      </c>
      <c r="B25" s="76" t="s">
        <v>170</v>
      </c>
      <c r="C25" s="102">
        <f>SUM(C26:C30)</f>
        <v>0</v>
      </c>
      <c r="D25" s="96">
        <f t="shared" ref="D25" si="2">SUM(D26:D30)</f>
        <v>0</v>
      </c>
      <c r="E25" s="292" t="s">
        <v>373</v>
      </c>
    </row>
    <row r="26" spans="1:5" s="295" customFormat="1" ht="15.75" x14ac:dyDescent="0.2">
      <c r="A26" s="294" t="s">
        <v>43</v>
      </c>
      <c r="B26" s="111" t="s">
        <v>171</v>
      </c>
      <c r="C26" s="104">
        <v>0</v>
      </c>
      <c r="D26" s="178">
        <v>0</v>
      </c>
      <c r="E26" s="292" t="s">
        <v>374</v>
      </c>
    </row>
    <row r="27" spans="1:5" s="299" customFormat="1" ht="15.75" x14ac:dyDescent="0.2">
      <c r="A27" s="296" t="s">
        <v>44</v>
      </c>
      <c r="B27" s="297" t="s">
        <v>172</v>
      </c>
      <c r="C27" s="362"/>
      <c r="D27" s="347">
        <v>0</v>
      </c>
      <c r="E27" s="292" t="s">
        <v>375</v>
      </c>
    </row>
    <row r="28" spans="1:5" s="299" customFormat="1" ht="15.75" x14ac:dyDescent="0.2">
      <c r="A28" s="296" t="s">
        <v>45</v>
      </c>
      <c r="B28" s="297" t="s">
        <v>173</v>
      </c>
      <c r="C28" s="362">
        <v>0</v>
      </c>
      <c r="D28" s="347">
        <v>0</v>
      </c>
      <c r="E28" s="292" t="s">
        <v>376</v>
      </c>
    </row>
    <row r="29" spans="1:5" s="299" customFormat="1" ht="15.75" x14ac:dyDescent="0.2">
      <c r="A29" s="296" t="s">
        <v>46</v>
      </c>
      <c r="B29" s="297" t="s">
        <v>174</v>
      </c>
      <c r="C29" s="362">
        <v>0</v>
      </c>
      <c r="D29" s="347">
        <v>0</v>
      </c>
      <c r="E29" s="292" t="s">
        <v>377</v>
      </c>
    </row>
    <row r="30" spans="1:5" s="299" customFormat="1" ht="15.75" x14ac:dyDescent="0.2">
      <c r="A30" s="296" t="s">
        <v>98</v>
      </c>
      <c r="B30" s="297" t="s">
        <v>175</v>
      </c>
      <c r="C30" s="362">
        <v>0</v>
      </c>
      <c r="D30" s="347">
        <v>0</v>
      </c>
      <c r="E30" s="292" t="s">
        <v>378</v>
      </c>
    </row>
    <row r="31" spans="1:5" s="299" customFormat="1" ht="16.5" thickBot="1" x14ac:dyDescent="0.25">
      <c r="A31" s="300" t="s">
        <v>99</v>
      </c>
      <c r="B31" s="302" t="s">
        <v>176</v>
      </c>
      <c r="C31" s="363">
        <v>0</v>
      </c>
      <c r="D31" s="346">
        <v>0</v>
      </c>
      <c r="E31" s="292" t="s">
        <v>379</v>
      </c>
    </row>
    <row r="32" spans="1:5" s="299" customFormat="1" ht="16.5" thickBot="1" x14ac:dyDescent="0.25">
      <c r="A32" s="80" t="s">
        <v>100</v>
      </c>
      <c r="B32" s="76" t="s">
        <v>177</v>
      </c>
      <c r="C32" s="106">
        <f>C33+C36+C37+C38</f>
        <v>2080</v>
      </c>
      <c r="D32" s="337">
        <f t="shared" ref="D32" si="3">D33+D36+D37+D38</f>
        <v>2080</v>
      </c>
      <c r="E32" s="292" t="s">
        <v>380</v>
      </c>
    </row>
    <row r="33" spans="1:5" s="299" customFormat="1" ht="15.75" x14ac:dyDescent="0.2">
      <c r="A33" s="294" t="s">
        <v>178</v>
      </c>
      <c r="B33" s="111" t="s">
        <v>179</v>
      </c>
      <c r="C33" s="118">
        <f>SUM(C34:C35)</f>
        <v>1520</v>
      </c>
      <c r="D33" s="364">
        <f t="shared" ref="D33" si="4">SUM(D34:D35)</f>
        <v>1520</v>
      </c>
      <c r="E33" s="292" t="s">
        <v>381</v>
      </c>
    </row>
    <row r="34" spans="1:5" s="299" customFormat="1" ht="15.75" x14ac:dyDescent="0.2">
      <c r="A34" s="296" t="s">
        <v>180</v>
      </c>
      <c r="B34" s="297" t="s">
        <v>181</v>
      </c>
      <c r="C34" s="362">
        <v>120</v>
      </c>
      <c r="D34" s="347">
        <v>120</v>
      </c>
      <c r="E34" s="292" t="s">
        <v>382</v>
      </c>
    </row>
    <row r="35" spans="1:5" s="299" customFormat="1" ht="15.75" x14ac:dyDescent="0.2">
      <c r="A35" s="296" t="s">
        <v>182</v>
      </c>
      <c r="B35" s="297" t="s">
        <v>437</v>
      </c>
      <c r="C35" s="362">
        <v>1400</v>
      </c>
      <c r="D35" s="347">
        <v>1400</v>
      </c>
      <c r="E35" s="292" t="s">
        <v>383</v>
      </c>
    </row>
    <row r="36" spans="1:5" s="299" customFormat="1" ht="15.75" x14ac:dyDescent="0.2">
      <c r="A36" s="296" t="s">
        <v>183</v>
      </c>
      <c r="B36" s="297" t="s">
        <v>184</v>
      </c>
      <c r="C36" s="362">
        <v>500</v>
      </c>
      <c r="D36" s="347">
        <v>500</v>
      </c>
      <c r="E36" s="292" t="s">
        <v>384</v>
      </c>
    </row>
    <row r="37" spans="1:5" s="299" customFormat="1" ht="15.75" x14ac:dyDescent="0.2">
      <c r="A37" s="296" t="s">
        <v>185</v>
      </c>
      <c r="B37" s="297" t="s">
        <v>186</v>
      </c>
      <c r="C37" s="362">
        <v>0</v>
      </c>
      <c r="D37" s="347">
        <v>0</v>
      </c>
      <c r="E37" s="292" t="s">
        <v>385</v>
      </c>
    </row>
    <row r="38" spans="1:5" s="299" customFormat="1" ht="16.5" thickBot="1" x14ac:dyDescent="0.25">
      <c r="A38" s="300" t="s">
        <v>187</v>
      </c>
      <c r="B38" s="302" t="s">
        <v>188</v>
      </c>
      <c r="C38" s="363">
        <v>60</v>
      </c>
      <c r="D38" s="346">
        <v>60</v>
      </c>
      <c r="E38" s="292" t="s">
        <v>386</v>
      </c>
    </row>
    <row r="39" spans="1:5" s="299" customFormat="1" ht="16.5" thickBot="1" x14ac:dyDescent="0.25">
      <c r="A39" s="80" t="s">
        <v>7</v>
      </c>
      <c r="B39" s="76" t="s">
        <v>189</v>
      </c>
      <c r="C39" s="102">
        <f>SUM(C40:C49)</f>
        <v>2691</v>
      </c>
      <c r="D39" s="96">
        <f t="shared" ref="D39" si="5">SUM(D40:D49)</f>
        <v>2691</v>
      </c>
      <c r="E39" s="292" t="s">
        <v>387</v>
      </c>
    </row>
    <row r="40" spans="1:5" s="299" customFormat="1" ht="15.75" x14ac:dyDescent="0.2">
      <c r="A40" s="294" t="s">
        <v>47</v>
      </c>
      <c r="B40" s="111" t="s">
        <v>190</v>
      </c>
      <c r="C40" s="104">
        <v>0</v>
      </c>
      <c r="D40" s="178"/>
      <c r="E40" s="292" t="s">
        <v>388</v>
      </c>
    </row>
    <row r="41" spans="1:5" s="299" customFormat="1" ht="15.75" x14ac:dyDescent="0.2">
      <c r="A41" s="296" t="s">
        <v>48</v>
      </c>
      <c r="B41" s="297" t="s">
        <v>191</v>
      </c>
      <c r="C41" s="362">
        <v>0</v>
      </c>
      <c r="D41" s="347">
        <v>0</v>
      </c>
      <c r="E41" s="292" t="s">
        <v>389</v>
      </c>
    </row>
    <row r="42" spans="1:5" s="299" customFormat="1" ht="15.75" x14ac:dyDescent="0.2">
      <c r="A42" s="296" t="s">
        <v>49</v>
      </c>
      <c r="B42" s="297" t="s">
        <v>192</v>
      </c>
      <c r="C42" s="362">
        <v>250</v>
      </c>
      <c r="D42" s="347">
        <v>250</v>
      </c>
      <c r="E42" s="292" t="s">
        <v>390</v>
      </c>
    </row>
    <row r="43" spans="1:5" s="299" customFormat="1" ht="15.75" x14ac:dyDescent="0.2">
      <c r="A43" s="296" t="s">
        <v>102</v>
      </c>
      <c r="B43" s="297" t="s">
        <v>193</v>
      </c>
      <c r="C43" s="362">
        <v>502</v>
      </c>
      <c r="D43" s="347">
        <v>502</v>
      </c>
      <c r="E43" s="292" t="s">
        <v>391</v>
      </c>
    </row>
    <row r="44" spans="1:5" s="299" customFormat="1" ht="15.75" x14ac:dyDescent="0.2">
      <c r="A44" s="296" t="s">
        <v>103</v>
      </c>
      <c r="B44" s="297" t="s">
        <v>194</v>
      </c>
      <c r="C44" s="362">
        <v>1356</v>
      </c>
      <c r="D44" s="347">
        <v>1356</v>
      </c>
      <c r="E44" s="292" t="s">
        <v>392</v>
      </c>
    </row>
    <row r="45" spans="1:5" s="299" customFormat="1" ht="15.75" x14ac:dyDescent="0.2">
      <c r="A45" s="296" t="s">
        <v>104</v>
      </c>
      <c r="B45" s="297" t="s">
        <v>195</v>
      </c>
      <c r="C45" s="362">
        <v>426</v>
      </c>
      <c r="D45" s="347">
        <v>426</v>
      </c>
      <c r="E45" s="292" t="s">
        <v>393</v>
      </c>
    </row>
    <row r="46" spans="1:5" s="299" customFormat="1" ht="15.75" x14ac:dyDescent="0.2">
      <c r="A46" s="296" t="s">
        <v>105</v>
      </c>
      <c r="B46" s="297" t="s">
        <v>196</v>
      </c>
      <c r="C46" s="362">
        <v>156</v>
      </c>
      <c r="D46" s="347">
        <v>156</v>
      </c>
      <c r="E46" s="292" t="s">
        <v>394</v>
      </c>
    </row>
    <row r="47" spans="1:5" s="299" customFormat="1" ht="15.75" x14ac:dyDescent="0.2">
      <c r="A47" s="296" t="s">
        <v>106</v>
      </c>
      <c r="B47" s="297" t="s">
        <v>197</v>
      </c>
      <c r="C47" s="362">
        <v>1</v>
      </c>
      <c r="D47" s="347">
        <v>1</v>
      </c>
      <c r="E47" s="292" t="s">
        <v>395</v>
      </c>
    </row>
    <row r="48" spans="1:5" s="295" customFormat="1" ht="16.5" thickBot="1" x14ac:dyDescent="0.25">
      <c r="A48" s="296" t="s">
        <v>198</v>
      </c>
      <c r="B48" s="297" t="s">
        <v>199</v>
      </c>
      <c r="C48" s="303">
        <v>0</v>
      </c>
      <c r="D48" s="365">
        <v>0</v>
      </c>
      <c r="E48" s="292" t="s">
        <v>396</v>
      </c>
    </row>
    <row r="49" spans="1:5" s="299" customFormat="1" ht="15.75" thickBot="1" x14ac:dyDescent="0.25">
      <c r="A49" s="300" t="s">
        <v>200</v>
      </c>
      <c r="B49" s="302" t="s">
        <v>201</v>
      </c>
      <c r="C49" s="304">
        <v>0</v>
      </c>
      <c r="D49" s="366">
        <v>0</v>
      </c>
      <c r="E49" s="358">
        <f t="shared" ref="E49" si="6">SUM(E50:E54)</f>
        <v>0</v>
      </c>
    </row>
    <row r="50" spans="1:5" s="299" customFormat="1" ht="16.5" thickBot="1" x14ac:dyDescent="0.25">
      <c r="A50" s="80" t="s">
        <v>8</v>
      </c>
      <c r="B50" s="76" t="s">
        <v>202</v>
      </c>
      <c r="C50" s="102">
        <f>SUM(C51:C55)</f>
        <v>0</v>
      </c>
      <c r="D50" s="96">
        <f t="shared" ref="D50" si="7">SUM(D51:D55)</f>
        <v>0</v>
      </c>
      <c r="E50" s="292" t="s">
        <v>398</v>
      </c>
    </row>
    <row r="51" spans="1:5" s="299" customFormat="1" ht="15.75" x14ac:dyDescent="0.2">
      <c r="A51" s="294" t="s">
        <v>50</v>
      </c>
      <c r="B51" s="111" t="s">
        <v>203</v>
      </c>
      <c r="C51" s="119"/>
      <c r="D51" s="367"/>
      <c r="E51" s="292" t="s">
        <v>399</v>
      </c>
    </row>
    <row r="52" spans="1:5" s="299" customFormat="1" ht="15.75" x14ac:dyDescent="0.2">
      <c r="A52" s="296" t="s">
        <v>51</v>
      </c>
      <c r="B52" s="297" t="s">
        <v>204</v>
      </c>
      <c r="C52" s="303"/>
      <c r="D52" s="365"/>
      <c r="E52" s="292" t="s">
        <v>400</v>
      </c>
    </row>
    <row r="53" spans="1:5" s="299" customFormat="1" ht="15.75" x14ac:dyDescent="0.2">
      <c r="A53" s="296" t="s">
        <v>205</v>
      </c>
      <c r="B53" s="297" t="s">
        <v>206</v>
      </c>
      <c r="C53" s="303"/>
      <c r="D53" s="365"/>
      <c r="E53" s="292" t="s">
        <v>401</v>
      </c>
    </row>
    <row r="54" spans="1:5" s="299" customFormat="1" ht="15.75" x14ac:dyDescent="0.2">
      <c r="A54" s="296" t="s">
        <v>207</v>
      </c>
      <c r="B54" s="297" t="s">
        <v>208</v>
      </c>
      <c r="C54" s="303"/>
      <c r="D54" s="365"/>
      <c r="E54" s="292" t="s">
        <v>402</v>
      </c>
    </row>
    <row r="55" spans="1:5" s="299" customFormat="1" ht="16.5" thickBot="1" x14ac:dyDescent="0.25">
      <c r="A55" s="300" t="s">
        <v>209</v>
      </c>
      <c r="B55" s="302" t="s">
        <v>210</v>
      </c>
      <c r="C55" s="304"/>
      <c r="D55" s="366"/>
      <c r="E55" s="292" t="s">
        <v>403</v>
      </c>
    </row>
    <row r="56" spans="1:5" s="295" customFormat="1" ht="16.5" thickBot="1" x14ac:dyDescent="0.25">
      <c r="A56" s="80" t="s">
        <v>107</v>
      </c>
      <c r="B56" s="76" t="s">
        <v>211</v>
      </c>
      <c r="C56" s="102">
        <f>SUM(C57:C60)</f>
        <v>0</v>
      </c>
      <c r="D56" s="96">
        <f t="shared" ref="D56" si="8">SUM(D57:D60)</f>
        <v>0</v>
      </c>
      <c r="E56" s="292" t="s">
        <v>404</v>
      </c>
    </row>
    <row r="57" spans="1:5" s="295" customFormat="1" ht="15.75" x14ac:dyDescent="0.2">
      <c r="A57" s="294" t="s">
        <v>52</v>
      </c>
      <c r="B57" s="111" t="s">
        <v>212</v>
      </c>
      <c r="C57" s="104">
        <v>0</v>
      </c>
      <c r="D57" s="178">
        <v>0</v>
      </c>
      <c r="E57" s="292" t="s">
        <v>405</v>
      </c>
    </row>
    <row r="58" spans="1:5" s="295" customFormat="1" ht="22.5" x14ac:dyDescent="0.2">
      <c r="A58" s="296" t="s">
        <v>53</v>
      </c>
      <c r="B58" s="297" t="s">
        <v>213</v>
      </c>
      <c r="C58" s="362">
        <v>0</v>
      </c>
      <c r="D58" s="347">
        <v>0</v>
      </c>
      <c r="E58" s="292" t="s">
        <v>406</v>
      </c>
    </row>
    <row r="59" spans="1:5" s="295" customFormat="1" ht="15.75" x14ac:dyDescent="0.2">
      <c r="A59" s="296" t="s">
        <v>214</v>
      </c>
      <c r="B59" s="297" t="s">
        <v>215</v>
      </c>
      <c r="C59" s="362"/>
      <c r="D59" s="347"/>
      <c r="E59" s="292" t="s">
        <v>407</v>
      </c>
    </row>
    <row r="60" spans="1:5" s="299" customFormat="1" ht="16.5" thickBot="1" x14ac:dyDescent="0.25">
      <c r="A60" s="300" t="s">
        <v>216</v>
      </c>
      <c r="B60" s="302" t="s">
        <v>217</v>
      </c>
      <c r="C60" s="363">
        <v>0</v>
      </c>
      <c r="D60" s="346">
        <v>0</v>
      </c>
      <c r="E60" s="292" t="s">
        <v>408</v>
      </c>
    </row>
    <row r="61" spans="1:5" s="299" customFormat="1" ht="16.5" thickBot="1" x14ac:dyDescent="0.25">
      <c r="A61" s="80" t="s">
        <v>10</v>
      </c>
      <c r="B61" s="92" t="s">
        <v>218</v>
      </c>
      <c r="C61" s="102">
        <f>SUM(C62:C64)</f>
        <v>0</v>
      </c>
      <c r="D61" s="96">
        <f t="shared" ref="D61" si="9">SUM(D62:D64)</f>
        <v>0</v>
      </c>
      <c r="E61" s="292" t="s">
        <v>409</v>
      </c>
    </row>
    <row r="62" spans="1:5" s="299" customFormat="1" ht="15.75" x14ac:dyDescent="0.2">
      <c r="A62" s="294" t="s">
        <v>108</v>
      </c>
      <c r="B62" s="111" t="s">
        <v>219</v>
      </c>
      <c r="C62" s="303">
        <v>0</v>
      </c>
      <c r="D62" s="365">
        <v>0</v>
      </c>
      <c r="E62" s="292" t="s">
        <v>410</v>
      </c>
    </row>
    <row r="63" spans="1:5" s="299" customFormat="1" ht="15.75" x14ac:dyDescent="0.2">
      <c r="A63" s="296" t="s">
        <v>109</v>
      </c>
      <c r="B63" s="297" t="s">
        <v>513</v>
      </c>
      <c r="C63" s="303"/>
      <c r="D63" s="365"/>
      <c r="E63" s="292" t="s">
        <v>411</v>
      </c>
    </row>
    <row r="64" spans="1:5" s="299" customFormat="1" ht="15.75" x14ac:dyDescent="0.2">
      <c r="A64" s="296" t="s">
        <v>128</v>
      </c>
      <c r="B64" s="297" t="s">
        <v>221</v>
      </c>
      <c r="C64" s="303">
        <v>0</v>
      </c>
      <c r="D64" s="365">
        <v>0</v>
      </c>
      <c r="E64" s="292" t="s">
        <v>412</v>
      </c>
    </row>
    <row r="65" spans="1:5" s="299" customFormat="1" ht="16.5" thickBot="1" x14ac:dyDescent="0.25">
      <c r="A65" s="300" t="s">
        <v>222</v>
      </c>
      <c r="B65" s="302" t="s">
        <v>223</v>
      </c>
      <c r="C65" s="303"/>
      <c r="D65" s="365"/>
      <c r="E65" s="292" t="s">
        <v>413</v>
      </c>
    </row>
    <row r="66" spans="1:5" s="299" customFormat="1" ht="16.5" thickBot="1" x14ac:dyDescent="0.25">
      <c r="A66" s="80" t="s">
        <v>11</v>
      </c>
      <c r="B66" s="76" t="s">
        <v>224</v>
      </c>
      <c r="C66" s="106">
        <f>C10+C18+C25+C32+C39+C50+C56+C61</f>
        <v>30939</v>
      </c>
      <c r="D66" s="337">
        <f t="shared" ref="D66" si="10">D10+D18+D25+D32+D39+D50+D56+D61</f>
        <v>42343</v>
      </c>
      <c r="E66" s="292" t="s">
        <v>514</v>
      </c>
    </row>
    <row r="67" spans="1:5" s="299" customFormat="1" ht="16.5" thickBot="1" x14ac:dyDescent="0.2">
      <c r="A67" s="305" t="s">
        <v>515</v>
      </c>
      <c r="B67" s="92" t="s">
        <v>226</v>
      </c>
      <c r="C67" s="102">
        <f>SUM(C68:C70)</f>
        <v>0</v>
      </c>
      <c r="D67" s="96">
        <f t="shared" ref="D67" si="11">SUM(D68:D70)</f>
        <v>0</v>
      </c>
      <c r="E67" s="292" t="s">
        <v>414</v>
      </c>
    </row>
    <row r="68" spans="1:5" s="299" customFormat="1" ht="15.75" x14ac:dyDescent="0.2">
      <c r="A68" s="294" t="s">
        <v>227</v>
      </c>
      <c r="B68" s="111" t="s">
        <v>228</v>
      </c>
      <c r="C68" s="303">
        <v>0</v>
      </c>
      <c r="D68" s="365">
        <v>0</v>
      </c>
      <c r="E68" s="292" t="s">
        <v>415</v>
      </c>
    </row>
    <row r="69" spans="1:5" s="299" customFormat="1" ht="15.75" x14ac:dyDescent="0.2">
      <c r="A69" s="296" t="s">
        <v>229</v>
      </c>
      <c r="B69" s="297" t="s">
        <v>230</v>
      </c>
      <c r="C69" s="303">
        <v>0</v>
      </c>
      <c r="D69" s="365">
        <v>0</v>
      </c>
      <c r="E69" s="292" t="s">
        <v>416</v>
      </c>
    </row>
    <row r="70" spans="1:5" s="299" customFormat="1" ht="16.5" thickBot="1" x14ac:dyDescent="0.25">
      <c r="A70" s="300" t="s">
        <v>231</v>
      </c>
      <c r="B70" s="306" t="s">
        <v>516</v>
      </c>
      <c r="C70" s="303">
        <v>0</v>
      </c>
      <c r="D70" s="365">
        <v>0</v>
      </c>
      <c r="E70" s="292" t="s">
        <v>417</v>
      </c>
    </row>
    <row r="71" spans="1:5" s="299" customFormat="1" ht="16.5" thickBot="1" x14ac:dyDescent="0.2">
      <c r="A71" s="305" t="s">
        <v>232</v>
      </c>
      <c r="B71" s="92" t="s">
        <v>233</v>
      </c>
      <c r="C71" s="102">
        <f>SUM(C72:C75)</f>
        <v>0</v>
      </c>
      <c r="D71" s="96">
        <f t="shared" ref="D71" si="12">SUM(D72:D75)</f>
        <v>0</v>
      </c>
      <c r="E71" s="292" t="s">
        <v>418</v>
      </c>
    </row>
    <row r="72" spans="1:5" s="299" customFormat="1" ht="15.75" x14ac:dyDescent="0.2">
      <c r="A72" s="294" t="s">
        <v>89</v>
      </c>
      <c r="B72" s="111" t="s">
        <v>234</v>
      </c>
      <c r="C72" s="303">
        <v>0</v>
      </c>
      <c r="D72" s="365">
        <v>0</v>
      </c>
      <c r="E72" s="292" t="s">
        <v>419</v>
      </c>
    </row>
    <row r="73" spans="1:5" s="299" customFormat="1" ht="15.75" x14ac:dyDescent="0.2">
      <c r="A73" s="296" t="s">
        <v>90</v>
      </c>
      <c r="B73" s="297" t="s">
        <v>235</v>
      </c>
      <c r="C73" s="303">
        <v>0</v>
      </c>
      <c r="D73" s="365">
        <v>0</v>
      </c>
      <c r="E73" s="292" t="s">
        <v>420</v>
      </c>
    </row>
    <row r="74" spans="1:5" s="299" customFormat="1" ht="15.75" x14ac:dyDescent="0.2">
      <c r="A74" s="296" t="s">
        <v>236</v>
      </c>
      <c r="B74" s="297" t="s">
        <v>237</v>
      </c>
      <c r="C74" s="303">
        <v>0</v>
      </c>
      <c r="D74" s="365">
        <v>0</v>
      </c>
      <c r="E74" s="292" t="s">
        <v>421</v>
      </c>
    </row>
    <row r="75" spans="1:5" s="299" customFormat="1" ht="16.5" thickBot="1" x14ac:dyDescent="0.25">
      <c r="A75" s="300" t="s">
        <v>238</v>
      </c>
      <c r="B75" s="302" t="s">
        <v>239</v>
      </c>
      <c r="C75" s="303">
        <v>0</v>
      </c>
      <c r="D75" s="365">
        <v>0</v>
      </c>
      <c r="E75" s="292" t="s">
        <v>422</v>
      </c>
    </row>
    <row r="76" spans="1:5" s="299" customFormat="1" ht="16.5" thickBot="1" x14ac:dyDescent="0.2">
      <c r="A76" s="305" t="s">
        <v>240</v>
      </c>
      <c r="B76" s="92" t="s">
        <v>241</v>
      </c>
      <c r="C76" s="102">
        <f>SUM(C77:C78)</f>
        <v>7978</v>
      </c>
      <c r="D76" s="96">
        <f t="shared" ref="D76" si="13">SUM(D77:D78)</f>
        <v>7989</v>
      </c>
      <c r="E76" s="292" t="s">
        <v>423</v>
      </c>
    </row>
    <row r="77" spans="1:5" s="299" customFormat="1" ht="15.75" x14ac:dyDescent="0.2">
      <c r="A77" s="294" t="s">
        <v>242</v>
      </c>
      <c r="B77" s="111" t="s">
        <v>243</v>
      </c>
      <c r="C77" s="303">
        <v>7978</v>
      </c>
      <c r="D77" s="365">
        <v>7989</v>
      </c>
      <c r="E77" s="292" t="s">
        <v>424</v>
      </c>
    </row>
    <row r="78" spans="1:5" s="299" customFormat="1" ht="16.5" thickBot="1" x14ac:dyDescent="0.25">
      <c r="A78" s="300" t="s">
        <v>244</v>
      </c>
      <c r="B78" s="302" t="s">
        <v>245</v>
      </c>
      <c r="C78" s="303">
        <v>0</v>
      </c>
      <c r="D78" s="365">
        <v>0</v>
      </c>
      <c r="E78" s="292" t="s">
        <v>425</v>
      </c>
    </row>
    <row r="79" spans="1:5" s="299" customFormat="1" ht="16.5" thickBot="1" x14ac:dyDescent="0.2">
      <c r="A79" s="305" t="s">
        <v>246</v>
      </c>
      <c r="B79" s="92" t="s">
        <v>247</v>
      </c>
      <c r="C79" s="102">
        <f>SUM(C80:C82)</f>
        <v>0</v>
      </c>
      <c r="D79" s="96">
        <f t="shared" ref="D79" si="14">SUM(D80:D82)</f>
        <v>0</v>
      </c>
      <c r="E79" s="292" t="s">
        <v>426</v>
      </c>
    </row>
    <row r="80" spans="1:5" s="299" customFormat="1" ht="15.75" x14ac:dyDescent="0.2">
      <c r="A80" s="294" t="s">
        <v>248</v>
      </c>
      <c r="B80" s="111" t="s">
        <v>249</v>
      </c>
      <c r="C80" s="303">
        <v>0</v>
      </c>
      <c r="D80" s="365"/>
      <c r="E80" s="292" t="s">
        <v>427</v>
      </c>
    </row>
    <row r="81" spans="1:5" s="299" customFormat="1" ht="15.75" x14ac:dyDescent="0.2">
      <c r="A81" s="296" t="s">
        <v>250</v>
      </c>
      <c r="B81" s="297" t="s">
        <v>251</v>
      </c>
      <c r="C81" s="303">
        <v>0</v>
      </c>
      <c r="D81" s="365">
        <v>0</v>
      </c>
      <c r="E81" s="292" t="s">
        <v>428</v>
      </c>
    </row>
    <row r="82" spans="1:5" s="299" customFormat="1" ht="16.5" thickBot="1" x14ac:dyDescent="0.25">
      <c r="A82" s="300" t="s">
        <v>252</v>
      </c>
      <c r="B82" s="302" t="s">
        <v>253</v>
      </c>
      <c r="C82" s="303">
        <v>0</v>
      </c>
      <c r="D82" s="365">
        <v>0</v>
      </c>
      <c r="E82" s="292" t="s">
        <v>429</v>
      </c>
    </row>
    <row r="83" spans="1:5" s="299" customFormat="1" ht="16.5" thickBot="1" x14ac:dyDescent="0.2">
      <c r="A83" s="305" t="s">
        <v>254</v>
      </c>
      <c r="B83" s="92" t="s">
        <v>255</v>
      </c>
      <c r="C83" s="102">
        <f>SUM(C84:C87)</f>
        <v>0</v>
      </c>
      <c r="D83" s="96">
        <f t="shared" ref="D83" si="15">SUM(D84:D87)</f>
        <v>0</v>
      </c>
      <c r="E83" s="292" t="s">
        <v>430</v>
      </c>
    </row>
    <row r="84" spans="1:5" s="299" customFormat="1" ht="15.75" x14ac:dyDescent="0.2">
      <c r="A84" s="307" t="s">
        <v>256</v>
      </c>
      <c r="B84" s="111" t="s">
        <v>257</v>
      </c>
      <c r="C84" s="303">
        <v>0</v>
      </c>
      <c r="D84" s="365">
        <v>0</v>
      </c>
      <c r="E84" s="292" t="s">
        <v>431</v>
      </c>
    </row>
    <row r="85" spans="1:5" s="299" customFormat="1" ht="15.75" x14ac:dyDescent="0.2">
      <c r="A85" s="308" t="s">
        <v>258</v>
      </c>
      <c r="B85" s="297" t="s">
        <v>259</v>
      </c>
      <c r="C85" s="303">
        <v>0</v>
      </c>
      <c r="D85" s="365">
        <v>0</v>
      </c>
      <c r="E85" s="292" t="s">
        <v>432</v>
      </c>
    </row>
    <row r="86" spans="1:5" s="299" customFormat="1" ht="15.75" x14ac:dyDescent="0.2">
      <c r="A86" s="308" t="s">
        <v>260</v>
      </c>
      <c r="B86" s="297" t="s">
        <v>261</v>
      </c>
      <c r="C86" s="303">
        <v>0</v>
      </c>
      <c r="D86" s="365">
        <v>0</v>
      </c>
      <c r="E86" s="292" t="s">
        <v>433</v>
      </c>
    </row>
    <row r="87" spans="1:5" s="299" customFormat="1" ht="16.5" thickBot="1" x14ac:dyDescent="0.25">
      <c r="A87" s="309" t="s">
        <v>262</v>
      </c>
      <c r="B87" s="302" t="s">
        <v>263</v>
      </c>
      <c r="C87" s="303">
        <v>0</v>
      </c>
      <c r="D87" s="365">
        <v>0</v>
      </c>
      <c r="E87" s="292" t="s">
        <v>434</v>
      </c>
    </row>
    <row r="88" spans="1:5" s="299" customFormat="1" ht="16.5" thickBot="1" x14ac:dyDescent="0.2">
      <c r="A88" s="305" t="s">
        <v>264</v>
      </c>
      <c r="B88" s="92" t="s">
        <v>265</v>
      </c>
      <c r="C88" s="123">
        <v>0</v>
      </c>
      <c r="D88" s="368">
        <v>0</v>
      </c>
      <c r="E88" s="292" t="s">
        <v>435</v>
      </c>
    </row>
    <row r="89" spans="1:5" s="299" customFormat="1" ht="16.5" thickBot="1" x14ac:dyDescent="0.2">
      <c r="A89" s="305" t="s">
        <v>266</v>
      </c>
      <c r="B89" s="310" t="s">
        <v>267</v>
      </c>
      <c r="C89" s="106">
        <f>C67+C71+C76+C79+C83+C88</f>
        <v>7978</v>
      </c>
      <c r="D89" s="337">
        <f t="shared" ref="D89" si="16">D67+D71+D76+D79+D83+D88</f>
        <v>7989</v>
      </c>
      <c r="E89" s="292" t="s">
        <v>436</v>
      </c>
    </row>
    <row r="90" spans="1:5" s="299" customFormat="1" ht="15.75" thickBot="1" x14ac:dyDescent="0.2">
      <c r="A90" s="311" t="s">
        <v>268</v>
      </c>
      <c r="B90" s="312" t="s">
        <v>517</v>
      </c>
      <c r="C90" s="106">
        <f>C66+C89</f>
        <v>38917</v>
      </c>
      <c r="D90" s="337">
        <f t="shared" ref="D90" si="17">D66+D89</f>
        <v>50332</v>
      </c>
      <c r="E90" s="313"/>
    </row>
    <row r="91" spans="1:5" x14ac:dyDescent="0.2">
      <c r="A91" s="314"/>
      <c r="B91" s="315"/>
      <c r="C91" s="316"/>
      <c r="D91" s="316"/>
    </row>
    <row r="92" spans="1:5" s="293" customFormat="1" ht="16.5" thickBot="1" x14ac:dyDescent="0.25">
      <c r="A92" s="317"/>
      <c r="B92" s="318"/>
      <c r="C92" s="319"/>
      <c r="D92" s="319"/>
      <c r="E92" s="292"/>
    </row>
    <row r="93" spans="1:5" s="56" customFormat="1" ht="13.5" thickBot="1" x14ac:dyDescent="0.25">
      <c r="A93" s="459" t="s">
        <v>36</v>
      </c>
      <c r="B93" s="460"/>
      <c r="C93" s="460"/>
      <c r="D93" s="460"/>
      <c r="E93" s="320" t="s">
        <v>358</v>
      </c>
    </row>
    <row r="94" spans="1:5" ht="13.5" thickBot="1" x14ac:dyDescent="0.25">
      <c r="A94" s="321" t="s">
        <v>3</v>
      </c>
      <c r="B94" s="322" t="s">
        <v>276</v>
      </c>
      <c r="C94" s="323">
        <f>SUM(C95:C99)</f>
        <v>32472</v>
      </c>
      <c r="D94" s="323">
        <f t="shared" ref="D94" si="18">SUM(D95:D99)</f>
        <v>39649</v>
      </c>
      <c r="E94" s="320" t="s">
        <v>359</v>
      </c>
    </row>
    <row r="95" spans="1:5" x14ac:dyDescent="0.2">
      <c r="A95" s="324" t="s">
        <v>54</v>
      </c>
      <c r="B95" s="65" t="s">
        <v>32</v>
      </c>
      <c r="C95" s="176">
        <v>13825</v>
      </c>
      <c r="D95" s="176">
        <v>17456</v>
      </c>
      <c r="E95" s="320" t="s">
        <v>360</v>
      </c>
    </row>
    <row r="96" spans="1:5" x14ac:dyDescent="0.2">
      <c r="A96" s="296" t="s">
        <v>55</v>
      </c>
      <c r="B96" s="325" t="s">
        <v>110</v>
      </c>
      <c r="C96" s="177">
        <v>2244</v>
      </c>
      <c r="D96" s="177">
        <v>2244</v>
      </c>
      <c r="E96" s="320" t="s">
        <v>361</v>
      </c>
    </row>
    <row r="97" spans="1:5" x14ac:dyDescent="0.2">
      <c r="A97" s="296" t="s">
        <v>56</v>
      </c>
      <c r="B97" s="325" t="s">
        <v>81</v>
      </c>
      <c r="C97" s="179">
        <v>11686</v>
      </c>
      <c r="D97" s="179">
        <v>15007</v>
      </c>
      <c r="E97" s="320" t="s">
        <v>362</v>
      </c>
    </row>
    <row r="98" spans="1:5" x14ac:dyDescent="0.2">
      <c r="A98" s="296" t="s">
        <v>57</v>
      </c>
      <c r="B98" s="326" t="s">
        <v>111</v>
      </c>
      <c r="C98" s="179">
        <v>2204</v>
      </c>
      <c r="D98" s="179">
        <v>2204</v>
      </c>
      <c r="E98" s="320" t="s">
        <v>363</v>
      </c>
    </row>
    <row r="99" spans="1:5" x14ac:dyDescent="0.2">
      <c r="A99" s="296" t="s">
        <v>66</v>
      </c>
      <c r="B99" s="74" t="s">
        <v>112</v>
      </c>
      <c r="C99" s="179">
        <f>3193-680</f>
        <v>2513</v>
      </c>
      <c r="D99" s="179">
        <f>2817-79</f>
        <v>2738</v>
      </c>
      <c r="E99" s="320" t="s">
        <v>364</v>
      </c>
    </row>
    <row r="100" spans="1:5" x14ac:dyDescent="0.2">
      <c r="A100" s="296" t="s">
        <v>58</v>
      </c>
      <c r="B100" s="325" t="s">
        <v>518</v>
      </c>
      <c r="C100" s="179">
        <v>0</v>
      </c>
      <c r="D100" s="179">
        <v>225</v>
      </c>
      <c r="E100" s="320" t="s">
        <v>365</v>
      </c>
    </row>
    <row r="101" spans="1:5" x14ac:dyDescent="0.2">
      <c r="A101" s="296" t="s">
        <v>59</v>
      </c>
      <c r="B101" s="327" t="s">
        <v>278</v>
      </c>
      <c r="C101" s="179">
        <v>0</v>
      </c>
      <c r="D101" s="179">
        <v>0</v>
      </c>
      <c r="E101" s="320" t="s">
        <v>366</v>
      </c>
    </row>
    <row r="102" spans="1:5" x14ac:dyDescent="0.2">
      <c r="A102" s="296" t="s">
        <v>67</v>
      </c>
      <c r="B102" s="328" t="s">
        <v>279</v>
      </c>
      <c r="C102" s="179">
        <v>0</v>
      </c>
      <c r="D102" s="179">
        <v>0</v>
      </c>
      <c r="E102" s="320" t="s">
        <v>367</v>
      </c>
    </row>
    <row r="103" spans="1:5" x14ac:dyDescent="0.2">
      <c r="A103" s="296" t="s">
        <v>68</v>
      </c>
      <c r="B103" s="328" t="s">
        <v>280</v>
      </c>
      <c r="C103" s="179"/>
      <c r="D103" s="179">
        <v>0</v>
      </c>
      <c r="E103" s="320" t="s">
        <v>368</v>
      </c>
    </row>
    <row r="104" spans="1:5" x14ac:dyDescent="0.2">
      <c r="A104" s="296" t="s">
        <v>69</v>
      </c>
      <c r="B104" s="327" t="s">
        <v>281</v>
      </c>
      <c r="C104" s="179">
        <v>2063</v>
      </c>
      <c r="D104" s="179">
        <v>2063</v>
      </c>
      <c r="E104" s="320" t="s">
        <v>369</v>
      </c>
    </row>
    <row r="105" spans="1:5" x14ac:dyDescent="0.2">
      <c r="A105" s="296" t="s">
        <v>70</v>
      </c>
      <c r="B105" s="327" t="s">
        <v>282</v>
      </c>
      <c r="C105" s="179">
        <v>0</v>
      </c>
      <c r="D105" s="179">
        <v>0</v>
      </c>
      <c r="E105" s="320" t="s">
        <v>370</v>
      </c>
    </row>
    <row r="106" spans="1:5" x14ac:dyDescent="0.2">
      <c r="A106" s="296" t="s">
        <v>72</v>
      </c>
      <c r="B106" s="328" t="s">
        <v>283</v>
      </c>
      <c r="C106" s="179">
        <v>0</v>
      </c>
      <c r="D106" s="179">
        <v>0</v>
      </c>
      <c r="E106" s="320" t="s">
        <v>371</v>
      </c>
    </row>
    <row r="107" spans="1:5" x14ac:dyDescent="0.2">
      <c r="A107" s="329" t="s">
        <v>113</v>
      </c>
      <c r="B107" s="330" t="s">
        <v>284</v>
      </c>
      <c r="C107" s="179">
        <v>0</v>
      </c>
      <c r="D107" s="179">
        <v>0</v>
      </c>
      <c r="E107" s="320" t="s">
        <v>372</v>
      </c>
    </row>
    <row r="108" spans="1:5" s="56" customFormat="1" x14ac:dyDescent="0.2">
      <c r="A108" s="296" t="s">
        <v>285</v>
      </c>
      <c r="B108" s="330" t="s">
        <v>286</v>
      </c>
      <c r="C108" s="179">
        <v>0</v>
      </c>
      <c r="D108" s="179">
        <v>0</v>
      </c>
      <c r="E108" s="320" t="s">
        <v>373</v>
      </c>
    </row>
    <row r="109" spans="1:5" ht="13.5" thickBot="1" x14ac:dyDescent="0.25">
      <c r="A109" s="331" t="s">
        <v>287</v>
      </c>
      <c r="B109" s="332" t="s">
        <v>288</v>
      </c>
      <c r="C109" s="180">
        <v>450</v>
      </c>
      <c r="D109" s="180">
        <v>450</v>
      </c>
      <c r="E109" s="320" t="s">
        <v>374</v>
      </c>
    </row>
    <row r="110" spans="1:5" ht="13.5" thickBot="1" x14ac:dyDescent="0.25">
      <c r="A110" s="80" t="s">
        <v>4</v>
      </c>
      <c r="B110" s="78" t="s">
        <v>289</v>
      </c>
      <c r="C110" s="96">
        <f>SUM(C111:C115)-C112</f>
        <v>5765</v>
      </c>
      <c r="D110" s="96">
        <f t="shared" ref="D110" si="19">SUM(D111:D115)-D112</f>
        <v>9947</v>
      </c>
      <c r="E110" s="320" t="s">
        <v>375</v>
      </c>
    </row>
    <row r="111" spans="1:5" x14ac:dyDescent="0.2">
      <c r="A111" s="294" t="s">
        <v>60</v>
      </c>
      <c r="B111" s="325" t="s">
        <v>126</v>
      </c>
      <c r="C111" s="178">
        <v>4563</v>
      </c>
      <c r="D111" s="178">
        <v>7002</v>
      </c>
      <c r="E111" s="320" t="s">
        <v>376</v>
      </c>
    </row>
    <row r="112" spans="1:5" x14ac:dyDescent="0.2">
      <c r="A112" s="294" t="s">
        <v>61</v>
      </c>
      <c r="B112" s="333" t="s">
        <v>290</v>
      </c>
      <c r="C112" s="178"/>
      <c r="D112" s="178"/>
      <c r="E112" s="320" t="s">
        <v>377</v>
      </c>
    </row>
    <row r="113" spans="1:5" x14ac:dyDescent="0.2">
      <c r="A113" s="294" t="s">
        <v>62</v>
      </c>
      <c r="B113" s="333" t="s">
        <v>114</v>
      </c>
      <c r="C113" s="177">
        <v>1202</v>
      </c>
      <c r="D113" s="177">
        <v>2945</v>
      </c>
      <c r="E113" s="320" t="s">
        <v>378</v>
      </c>
    </row>
    <row r="114" spans="1:5" x14ac:dyDescent="0.2">
      <c r="A114" s="294" t="s">
        <v>63</v>
      </c>
      <c r="B114" s="333" t="s">
        <v>291</v>
      </c>
      <c r="C114" s="90">
        <v>0</v>
      </c>
      <c r="D114" s="90">
        <v>0</v>
      </c>
      <c r="E114" s="320" t="s">
        <v>379</v>
      </c>
    </row>
    <row r="115" spans="1:5" x14ac:dyDescent="0.2">
      <c r="A115" s="294" t="s">
        <v>64</v>
      </c>
      <c r="B115" s="301" t="s">
        <v>129</v>
      </c>
      <c r="C115" s="90">
        <v>0</v>
      </c>
      <c r="D115" s="90">
        <v>0</v>
      </c>
      <c r="E115" s="320" t="s">
        <v>380</v>
      </c>
    </row>
    <row r="116" spans="1:5" x14ac:dyDescent="0.2">
      <c r="A116" s="294" t="s">
        <v>71</v>
      </c>
      <c r="B116" s="334" t="s">
        <v>292</v>
      </c>
      <c r="C116" s="90">
        <v>0</v>
      </c>
      <c r="D116" s="90">
        <v>0</v>
      </c>
      <c r="E116" s="320" t="s">
        <v>381</v>
      </c>
    </row>
    <row r="117" spans="1:5" x14ac:dyDescent="0.2">
      <c r="A117" s="294" t="s">
        <v>73</v>
      </c>
      <c r="B117" s="107" t="s">
        <v>293</v>
      </c>
      <c r="C117" s="90">
        <v>0</v>
      </c>
      <c r="D117" s="90">
        <v>0</v>
      </c>
      <c r="E117" s="320" t="s">
        <v>382</v>
      </c>
    </row>
    <row r="118" spans="1:5" x14ac:dyDescent="0.2">
      <c r="A118" s="294" t="s">
        <v>115</v>
      </c>
      <c r="B118" s="328" t="s">
        <v>280</v>
      </c>
      <c r="C118" s="90">
        <v>0</v>
      </c>
      <c r="D118" s="90">
        <v>0</v>
      </c>
      <c r="E118" s="320" t="s">
        <v>383</v>
      </c>
    </row>
    <row r="119" spans="1:5" x14ac:dyDescent="0.2">
      <c r="A119" s="294" t="s">
        <v>116</v>
      </c>
      <c r="B119" s="328" t="s">
        <v>294</v>
      </c>
      <c r="C119" s="90">
        <v>0</v>
      </c>
      <c r="D119" s="90"/>
      <c r="E119" s="320" t="s">
        <v>384</v>
      </c>
    </row>
    <row r="120" spans="1:5" x14ac:dyDescent="0.2">
      <c r="A120" s="294" t="s">
        <v>117</v>
      </c>
      <c r="B120" s="328" t="s">
        <v>295</v>
      </c>
      <c r="C120" s="90">
        <v>0</v>
      </c>
      <c r="D120" s="90">
        <v>0</v>
      </c>
      <c r="E120" s="320" t="s">
        <v>385</v>
      </c>
    </row>
    <row r="121" spans="1:5" x14ac:dyDescent="0.2">
      <c r="A121" s="294" t="s">
        <v>296</v>
      </c>
      <c r="B121" s="328" t="s">
        <v>283</v>
      </c>
      <c r="C121" s="90"/>
      <c r="D121" s="90"/>
      <c r="E121" s="320" t="s">
        <v>386</v>
      </c>
    </row>
    <row r="122" spans="1:5" x14ac:dyDescent="0.2">
      <c r="A122" s="294" t="s">
        <v>297</v>
      </c>
      <c r="B122" s="328" t="s">
        <v>298</v>
      </c>
      <c r="C122" s="90"/>
      <c r="D122" s="90"/>
      <c r="E122" s="320" t="s">
        <v>387</v>
      </c>
    </row>
    <row r="123" spans="1:5" ht="13.5" thickBot="1" x14ac:dyDescent="0.25">
      <c r="A123" s="329" t="s">
        <v>299</v>
      </c>
      <c r="B123" s="328" t="s">
        <v>300</v>
      </c>
      <c r="C123" s="91">
        <v>0</v>
      </c>
      <c r="D123" s="91">
        <v>0</v>
      </c>
      <c r="E123" s="320" t="s">
        <v>388</v>
      </c>
    </row>
    <row r="124" spans="1:5" ht="13.5" thickBot="1" x14ac:dyDescent="0.25">
      <c r="A124" s="80" t="s">
        <v>5</v>
      </c>
      <c r="B124" s="83" t="s">
        <v>301</v>
      </c>
      <c r="C124" s="96">
        <f>SUM(C125:C126)</f>
        <v>680</v>
      </c>
      <c r="D124" s="96">
        <f t="shared" ref="D124" si="20">SUM(D125:D126)</f>
        <v>79</v>
      </c>
      <c r="E124" s="320" t="s">
        <v>389</v>
      </c>
    </row>
    <row r="125" spans="1:5" x14ac:dyDescent="0.2">
      <c r="A125" s="294" t="s">
        <v>43</v>
      </c>
      <c r="B125" s="64" t="s">
        <v>37</v>
      </c>
      <c r="C125" s="178">
        <v>680</v>
      </c>
      <c r="D125" s="178">
        <v>79</v>
      </c>
      <c r="E125" s="320" t="s">
        <v>390</v>
      </c>
    </row>
    <row r="126" spans="1:5" ht="13.5" thickBot="1" x14ac:dyDescent="0.25">
      <c r="A126" s="300" t="s">
        <v>44</v>
      </c>
      <c r="B126" s="333" t="s">
        <v>38</v>
      </c>
      <c r="C126" s="178"/>
      <c r="D126" s="178"/>
      <c r="E126" s="320" t="s">
        <v>391</v>
      </c>
    </row>
    <row r="127" spans="1:5" ht="13.5" thickBot="1" x14ac:dyDescent="0.25">
      <c r="A127" s="80" t="s">
        <v>6</v>
      </c>
      <c r="B127" s="83" t="s">
        <v>302</v>
      </c>
      <c r="C127" s="96">
        <f>C94+C110+C124</f>
        <v>38917</v>
      </c>
      <c r="D127" s="96">
        <f t="shared" ref="D127" si="21">D94+D110+D124</f>
        <v>49675</v>
      </c>
      <c r="E127" s="320" t="s">
        <v>392</v>
      </c>
    </row>
    <row r="128" spans="1:5" ht="13.5" thickBot="1" x14ac:dyDescent="0.25">
      <c r="A128" s="80" t="s">
        <v>7</v>
      </c>
      <c r="B128" s="83" t="s">
        <v>519</v>
      </c>
      <c r="C128" s="96">
        <f>SUM(C129:C131)</f>
        <v>0</v>
      </c>
      <c r="D128" s="96">
        <f t="shared" ref="D128" si="22">SUM(D129:D131)</f>
        <v>0</v>
      </c>
      <c r="E128" s="320" t="s">
        <v>393</v>
      </c>
    </row>
    <row r="129" spans="1:10" ht="12" customHeight="1" x14ac:dyDescent="0.2">
      <c r="A129" s="294" t="s">
        <v>47</v>
      </c>
      <c r="B129" s="64" t="s">
        <v>304</v>
      </c>
      <c r="C129" s="298"/>
      <c r="D129" s="298">
        <v>0</v>
      </c>
      <c r="E129" s="320" t="s">
        <v>394</v>
      </c>
    </row>
    <row r="130" spans="1:10" ht="12" customHeight="1" x14ac:dyDescent="0.2">
      <c r="A130" s="294" t="s">
        <v>48</v>
      </c>
      <c r="B130" s="64" t="s">
        <v>305</v>
      </c>
      <c r="C130" s="298">
        <v>0</v>
      </c>
      <c r="D130" s="298">
        <v>0</v>
      </c>
      <c r="E130" s="320" t="s">
        <v>395</v>
      </c>
    </row>
    <row r="131" spans="1:10" ht="12" customHeight="1" thickBot="1" x14ac:dyDescent="0.25">
      <c r="A131" s="329" t="s">
        <v>49</v>
      </c>
      <c r="B131" s="335" t="s">
        <v>306</v>
      </c>
      <c r="C131" s="298">
        <v>0</v>
      </c>
      <c r="D131" s="298"/>
      <c r="E131" s="320" t="s">
        <v>396</v>
      </c>
    </row>
    <row r="132" spans="1:10" ht="12" customHeight="1" thickBot="1" x14ac:dyDescent="0.25">
      <c r="A132" s="80" t="s">
        <v>8</v>
      </c>
      <c r="B132" s="83" t="s">
        <v>307</v>
      </c>
      <c r="C132" s="96">
        <f>SUM(C133:C136)</f>
        <v>0</v>
      </c>
      <c r="D132" s="96">
        <f t="shared" ref="D132" si="23">SUM(D133:D136)</f>
        <v>0</v>
      </c>
      <c r="E132" s="320" t="s">
        <v>397</v>
      </c>
    </row>
    <row r="133" spans="1:10" ht="12" customHeight="1" x14ac:dyDescent="0.2">
      <c r="A133" s="294" t="s">
        <v>50</v>
      </c>
      <c r="B133" s="64" t="s">
        <v>520</v>
      </c>
      <c r="C133" s="298">
        <v>0</v>
      </c>
      <c r="D133" s="298">
        <v>0</v>
      </c>
      <c r="E133" s="320" t="s">
        <v>398</v>
      </c>
    </row>
    <row r="134" spans="1:10" ht="12" customHeight="1" x14ac:dyDescent="0.2">
      <c r="A134" s="294" t="s">
        <v>51</v>
      </c>
      <c r="B134" s="64" t="s">
        <v>521</v>
      </c>
      <c r="C134" s="298">
        <v>0</v>
      </c>
      <c r="D134" s="298">
        <v>0</v>
      </c>
      <c r="E134" s="320" t="s">
        <v>399</v>
      </c>
    </row>
    <row r="135" spans="1:10" s="56" customFormat="1" ht="12" customHeight="1" x14ac:dyDescent="0.2">
      <c r="A135" s="294" t="s">
        <v>205</v>
      </c>
      <c r="B135" s="64" t="s">
        <v>522</v>
      </c>
      <c r="C135" s="298">
        <v>0</v>
      </c>
      <c r="D135" s="298">
        <v>0</v>
      </c>
      <c r="E135" s="320" t="s">
        <v>400</v>
      </c>
    </row>
    <row r="136" spans="1:10" ht="13.5" thickBot="1" x14ac:dyDescent="0.25">
      <c r="A136" s="329" t="s">
        <v>207</v>
      </c>
      <c r="B136" s="335" t="s">
        <v>523</v>
      </c>
      <c r="C136" s="298">
        <v>0</v>
      </c>
      <c r="D136" s="298">
        <v>0</v>
      </c>
      <c r="E136" s="320" t="s">
        <v>401</v>
      </c>
      <c r="J136" s="336"/>
    </row>
    <row r="137" spans="1:10" ht="13.5" thickBot="1" x14ac:dyDescent="0.25">
      <c r="A137" s="80" t="s">
        <v>9</v>
      </c>
      <c r="B137" s="83" t="s">
        <v>524</v>
      </c>
      <c r="C137" s="337">
        <f>SUM(C138:C142)</f>
        <v>0</v>
      </c>
      <c r="D137" s="337">
        <f t="shared" ref="D137" si="24">SUM(D138:D142)</f>
        <v>657</v>
      </c>
      <c r="E137" s="320" t="s">
        <v>402</v>
      </c>
    </row>
    <row r="138" spans="1:10" ht="12" customHeight="1" x14ac:dyDescent="0.2">
      <c r="A138" s="294" t="s">
        <v>52</v>
      </c>
      <c r="B138" s="64" t="s">
        <v>309</v>
      </c>
      <c r="C138" s="298">
        <v>0</v>
      </c>
      <c r="D138" s="298">
        <v>0</v>
      </c>
      <c r="E138" s="320" t="s">
        <v>403</v>
      </c>
    </row>
    <row r="139" spans="1:10" s="56" customFormat="1" ht="12" customHeight="1" x14ac:dyDescent="0.2">
      <c r="A139" s="294" t="s">
        <v>53</v>
      </c>
      <c r="B139" s="64" t="s">
        <v>310</v>
      </c>
      <c r="C139" s="298">
        <v>0</v>
      </c>
      <c r="D139" s="298">
        <v>657</v>
      </c>
      <c r="E139" s="320" t="s">
        <v>404</v>
      </c>
    </row>
    <row r="140" spans="1:10" s="56" customFormat="1" ht="12" customHeight="1" x14ac:dyDescent="0.2">
      <c r="A140" s="294" t="s">
        <v>214</v>
      </c>
      <c r="B140" s="64" t="s">
        <v>525</v>
      </c>
      <c r="C140" s="298">
        <v>0</v>
      </c>
      <c r="D140" s="298"/>
      <c r="E140" s="320" t="s">
        <v>405</v>
      </c>
    </row>
    <row r="141" spans="1:10" s="56" customFormat="1" ht="12" customHeight="1" x14ac:dyDescent="0.2">
      <c r="A141" s="294" t="s">
        <v>216</v>
      </c>
      <c r="B141" s="64" t="s">
        <v>311</v>
      </c>
      <c r="C141" s="298">
        <v>0</v>
      </c>
      <c r="D141" s="298">
        <v>0</v>
      </c>
      <c r="E141" s="320" t="s">
        <v>406</v>
      </c>
    </row>
    <row r="142" spans="1:10" s="56" customFormat="1" ht="12" customHeight="1" thickBot="1" x14ac:dyDescent="0.25">
      <c r="A142" s="329" t="s">
        <v>526</v>
      </c>
      <c r="B142" s="335" t="s">
        <v>312</v>
      </c>
      <c r="C142" s="298">
        <v>0</v>
      </c>
      <c r="D142" s="298">
        <v>0</v>
      </c>
      <c r="E142" s="320" t="s">
        <v>407</v>
      </c>
    </row>
    <row r="143" spans="1:10" s="56" customFormat="1" ht="12" customHeight="1" thickBot="1" x14ac:dyDescent="0.25">
      <c r="A143" s="80" t="s">
        <v>10</v>
      </c>
      <c r="B143" s="83" t="s">
        <v>527</v>
      </c>
      <c r="C143" s="338">
        <f>SUM(C144:C147)</f>
        <v>0</v>
      </c>
      <c r="D143" s="338">
        <f t="shared" ref="D143" si="25">SUM(D144:D147)</f>
        <v>0</v>
      </c>
      <c r="E143" s="320" t="s">
        <v>408</v>
      </c>
    </row>
    <row r="144" spans="1:10" s="56" customFormat="1" ht="12" customHeight="1" x14ac:dyDescent="0.2">
      <c r="A144" s="294" t="s">
        <v>108</v>
      </c>
      <c r="B144" s="64" t="s">
        <v>528</v>
      </c>
      <c r="C144" s="298">
        <v>0</v>
      </c>
      <c r="D144" s="298">
        <v>0</v>
      </c>
      <c r="E144" s="320" t="s">
        <v>409</v>
      </c>
    </row>
    <row r="145" spans="1:5" s="56" customFormat="1" x14ac:dyDescent="0.2">
      <c r="A145" s="294" t="s">
        <v>109</v>
      </c>
      <c r="B145" s="64" t="s">
        <v>529</v>
      </c>
      <c r="C145" s="298">
        <v>0</v>
      </c>
      <c r="D145" s="298">
        <v>0</v>
      </c>
      <c r="E145" s="320" t="s">
        <v>410</v>
      </c>
    </row>
    <row r="146" spans="1:5" x14ac:dyDescent="0.2">
      <c r="A146" s="294" t="s">
        <v>128</v>
      </c>
      <c r="B146" s="64" t="s">
        <v>530</v>
      </c>
      <c r="C146" s="298">
        <v>0</v>
      </c>
      <c r="D146" s="298">
        <v>0</v>
      </c>
      <c r="E146" s="320" t="s">
        <v>411</v>
      </c>
    </row>
    <row r="147" spans="1:5" ht="13.5" thickBot="1" x14ac:dyDescent="0.25">
      <c r="A147" s="294" t="s">
        <v>222</v>
      </c>
      <c r="B147" s="64" t="s">
        <v>531</v>
      </c>
      <c r="C147" s="298">
        <v>0</v>
      </c>
      <c r="D147" s="298">
        <v>0</v>
      </c>
      <c r="E147" s="320" t="s">
        <v>412</v>
      </c>
    </row>
    <row r="148" spans="1:5" ht="13.5" thickBot="1" x14ac:dyDescent="0.25">
      <c r="A148" s="80" t="s">
        <v>11</v>
      </c>
      <c r="B148" s="83" t="s">
        <v>314</v>
      </c>
      <c r="C148" s="181">
        <f>C128+C132+C137+C143</f>
        <v>0</v>
      </c>
      <c r="D148" s="181">
        <f t="shared" ref="D148" si="26">D128+D132+D137+D143</f>
        <v>657</v>
      </c>
      <c r="E148" s="320" t="s">
        <v>413</v>
      </c>
    </row>
    <row r="149" spans="1:5" ht="13.5" thickBot="1" x14ac:dyDescent="0.25">
      <c r="A149" s="182" t="s">
        <v>12</v>
      </c>
      <c r="B149" s="98" t="s">
        <v>315</v>
      </c>
      <c r="C149" s="181">
        <f>C127+C148</f>
        <v>38917</v>
      </c>
      <c r="D149" s="181">
        <f t="shared" ref="D149" si="27">D127+D148</f>
        <v>50332</v>
      </c>
      <c r="E149" s="320"/>
    </row>
    <row r="150" spans="1:5" ht="13.5" thickBot="1" x14ac:dyDescent="0.25">
      <c r="E150" s="320"/>
    </row>
    <row r="151" spans="1:5" ht="13.5" thickBot="1" x14ac:dyDescent="0.25">
      <c r="A151" s="339" t="s">
        <v>532</v>
      </c>
      <c r="B151" s="340"/>
      <c r="C151" s="341">
        <v>10</v>
      </c>
      <c r="D151" s="342">
        <v>10</v>
      </c>
    </row>
    <row r="152" spans="1:5" ht="13.5" thickBot="1" x14ac:dyDescent="0.25">
      <c r="A152" s="339" t="s">
        <v>533</v>
      </c>
      <c r="B152" s="340"/>
      <c r="C152" s="341">
        <v>9</v>
      </c>
      <c r="D152" s="342">
        <v>9</v>
      </c>
    </row>
  </sheetData>
  <mergeCells count="7">
    <mergeCell ref="A93:D93"/>
    <mergeCell ref="D1:E1"/>
    <mergeCell ref="A2:D2"/>
    <mergeCell ref="B4:D4"/>
    <mergeCell ref="B5:D5"/>
    <mergeCell ref="A9:D9"/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1.1.sz.mell.</vt:lpstr>
      <vt:lpstr>1.2.sz.mell.</vt:lpstr>
      <vt:lpstr>1.3 mell.ellátottak</vt:lpstr>
      <vt:lpstr>1.4 mell.átadott</vt:lpstr>
      <vt:lpstr>2.1.sz.mell  </vt:lpstr>
      <vt:lpstr>2.2.sz.mell  </vt:lpstr>
      <vt:lpstr>3., 4. sz.mell.</vt:lpstr>
      <vt:lpstr>5. sz. mell. </vt:lpstr>
      <vt:lpstr>6.sz.mell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2018-09-16T16:53:01Z</cp:lastPrinted>
  <dcterms:created xsi:type="dcterms:W3CDTF">2015-05-05T12:02:27Z</dcterms:created>
  <dcterms:modified xsi:type="dcterms:W3CDTF">2018-09-17T10:07:21Z</dcterms:modified>
</cp:coreProperties>
</file>