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190" firstSheet="7" activeTab="27"/>
  </bookViews>
  <sheets>
    <sheet name="1B" sheetId="28" r:id="rId1"/>
    <sheet name="1" sheetId="1" r:id="rId2"/>
    <sheet name="1.2" sheetId="2" r:id="rId3"/>
    <sheet name="1.A" sheetId="23" r:id="rId4"/>
    <sheet name="2" sheetId="22" r:id="rId5"/>
    <sheet name="3" sheetId="3" r:id="rId6"/>
    <sheet name="3.A" sheetId="12" r:id="rId7"/>
    <sheet name="4" sheetId="10" r:id="rId8"/>
    <sheet name="5" sheetId="5" r:id="rId9"/>
    <sheet name="6" sheetId="6" r:id="rId10"/>
    <sheet name="7" sheetId="7" r:id="rId11"/>
    <sheet name="8" sheetId="8" r:id="rId12"/>
    <sheet name="9" sheetId="25" r:id="rId13"/>
    <sheet name="10" sheetId="30" r:id="rId14"/>
    <sheet name="11" sheetId="31" r:id="rId15"/>
    <sheet name="12" sheetId="41" r:id="rId16"/>
    <sheet name="13" sheetId="40" r:id="rId17"/>
    <sheet name="14" sheetId="39" r:id="rId18"/>
    <sheet name="15" sheetId="38" r:id="rId19"/>
    <sheet name="16" sheetId="37" r:id="rId20"/>
    <sheet name="17" sheetId="36" r:id="rId21"/>
    <sheet name="18" sheetId="46" r:id="rId22"/>
    <sheet name="19" sheetId="45" r:id="rId23"/>
    <sheet name="20" sheetId="44" r:id="rId24"/>
    <sheet name="21" sheetId="43" r:id="rId25"/>
    <sheet name="22" sheetId="42" r:id="rId26"/>
    <sheet name="23" sheetId="47" r:id="rId27"/>
    <sheet name="25" sheetId="48" r:id="rId28"/>
  </sheets>
  <externalReferences>
    <externalReference r:id="rId29"/>
  </externalReferences>
  <calcPr calcId="145621"/>
</workbook>
</file>

<file path=xl/calcChain.xml><?xml version="1.0" encoding="utf-8"?>
<calcChain xmlns="http://schemas.openxmlformats.org/spreadsheetml/2006/main">
  <c r="H212" i="22" l="1"/>
  <c r="H213" i="22"/>
  <c r="H214" i="22"/>
  <c r="H215" i="22"/>
  <c r="H216" i="22"/>
  <c r="E29" i="48"/>
  <c r="C29" i="48"/>
  <c r="I45" i="3"/>
  <c r="J85" i="3"/>
  <c r="J4" i="3"/>
  <c r="J5" i="3"/>
  <c r="J7" i="3"/>
  <c r="I8" i="3"/>
  <c r="H8" i="3"/>
  <c r="J8" i="3"/>
  <c r="J9" i="3"/>
  <c r="J10" i="3"/>
  <c r="J11" i="3"/>
  <c r="J12" i="3"/>
  <c r="J13" i="3"/>
  <c r="J14" i="3"/>
  <c r="J15" i="3"/>
  <c r="J16" i="3"/>
  <c r="J18" i="3"/>
  <c r="I19" i="3"/>
  <c r="H19" i="3"/>
  <c r="J19" i="3"/>
  <c r="H20" i="3"/>
  <c r="J22" i="3"/>
  <c r="J23" i="3"/>
  <c r="J24" i="3"/>
  <c r="J25" i="3"/>
  <c r="J26" i="3"/>
  <c r="J27" i="3"/>
  <c r="J28" i="3"/>
  <c r="J29" i="3"/>
  <c r="I30" i="3"/>
  <c r="I31" i="3" s="1"/>
  <c r="J31" i="3" s="1"/>
  <c r="H30" i="3"/>
  <c r="J30" i="3"/>
  <c r="H31" i="3"/>
  <c r="J33" i="3"/>
  <c r="J34" i="3"/>
  <c r="J35" i="3"/>
  <c r="J36" i="3"/>
  <c r="J37" i="3"/>
  <c r="J38" i="3"/>
  <c r="J39" i="3"/>
  <c r="J40" i="3"/>
  <c r="J41" i="3"/>
  <c r="J43" i="3"/>
  <c r="H45" i="3"/>
  <c r="J45" i="3" s="1"/>
  <c r="I46" i="3"/>
  <c r="J47" i="3"/>
  <c r="J48" i="3"/>
  <c r="I49" i="3"/>
  <c r="H49" i="3"/>
  <c r="I50" i="3"/>
  <c r="J51" i="3"/>
  <c r="I52" i="3"/>
  <c r="H52" i="3"/>
  <c r="J52" i="3"/>
  <c r="I54" i="3"/>
  <c r="I55" i="3"/>
  <c r="H54" i="3"/>
  <c r="H55" i="3"/>
  <c r="J59" i="3"/>
  <c r="J60" i="3"/>
  <c r="J62" i="3"/>
  <c r="I63" i="3"/>
  <c r="H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I79" i="3"/>
  <c r="H79" i="3"/>
  <c r="J79" i="3" s="1"/>
  <c r="J81" i="3"/>
  <c r="J82" i="3"/>
  <c r="J83" i="3"/>
  <c r="J84" i="3"/>
  <c r="I86" i="3"/>
  <c r="I91" i="3" s="1"/>
  <c r="H86" i="3"/>
  <c r="H91" i="3" s="1"/>
  <c r="H95" i="3" s="1"/>
  <c r="H96" i="3" s="1"/>
  <c r="J87" i="3"/>
  <c r="J88" i="3"/>
  <c r="J89" i="3"/>
  <c r="J92" i="3"/>
  <c r="J100" i="3"/>
  <c r="J101" i="3"/>
  <c r="J102" i="3"/>
  <c r="J103" i="3"/>
  <c r="I104" i="3"/>
  <c r="H104" i="3"/>
  <c r="J104" i="3"/>
  <c r="J105" i="3"/>
  <c r="J106" i="3"/>
  <c r="J107" i="3"/>
  <c r="I109" i="3"/>
  <c r="H109" i="3"/>
  <c r="J109" i="3"/>
  <c r="J110" i="3"/>
  <c r="J111" i="3"/>
  <c r="J112" i="3"/>
  <c r="J113" i="3"/>
  <c r="J114" i="3"/>
  <c r="J115" i="3"/>
  <c r="J116" i="3"/>
  <c r="I117" i="3"/>
  <c r="I126" i="3" s="1"/>
  <c r="I130" i="3" s="1"/>
  <c r="H117" i="3"/>
  <c r="J117" i="3"/>
  <c r="J118" i="3"/>
  <c r="J119" i="3"/>
  <c r="J121" i="3"/>
  <c r="I122" i="3"/>
  <c r="H122" i="3"/>
  <c r="J122" i="3"/>
  <c r="J123" i="3"/>
  <c r="J124" i="3"/>
  <c r="I125" i="3"/>
  <c r="H125" i="3"/>
  <c r="J125" i="3" s="1"/>
  <c r="H356" i="22"/>
  <c r="H361" i="22"/>
  <c r="H370" i="22"/>
  <c r="H372" i="22"/>
  <c r="H379" i="22"/>
  <c r="H380" i="22"/>
  <c r="H381" i="22"/>
  <c r="H385" i="22"/>
  <c r="H386" i="22"/>
  <c r="H323" i="22"/>
  <c r="H324" i="22"/>
  <c r="H328" i="22"/>
  <c r="H322" i="22"/>
  <c r="H297" i="22"/>
  <c r="H298" i="22"/>
  <c r="H300" i="22"/>
  <c r="H313" i="22"/>
  <c r="H315" i="22"/>
  <c r="H211" i="22"/>
  <c r="H206" i="22"/>
  <c r="H188" i="22"/>
  <c r="H157" i="22"/>
  <c r="H158" i="22"/>
  <c r="H159" i="22"/>
  <c r="H160" i="22"/>
  <c r="H161" i="22"/>
  <c r="H156" i="22"/>
  <c r="H149" i="22"/>
  <c r="H151" i="22"/>
  <c r="H67" i="22"/>
  <c r="H68" i="22"/>
  <c r="H69" i="22"/>
  <c r="H70" i="22"/>
  <c r="H71" i="22"/>
  <c r="H75" i="22"/>
  <c r="H76" i="22"/>
  <c r="H81" i="22"/>
  <c r="H82" i="22"/>
  <c r="H86" i="22"/>
  <c r="H87" i="22"/>
  <c r="H89" i="22"/>
  <c r="H96" i="22"/>
  <c r="H13" i="22"/>
  <c r="H15" i="22"/>
  <c r="H16" i="22"/>
  <c r="H17" i="22"/>
  <c r="H20" i="22"/>
  <c r="H21" i="22"/>
  <c r="H22" i="22"/>
  <c r="H23" i="22"/>
  <c r="H26" i="22"/>
  <c r="H27" i="22"/>
  <c r="H28" i="22"/>
  <c r="H29" i="22"/>
  <c r="H30" i="22"/>
  <c r="H31" i="22"/>
  <c r="H34" i="22"/>
  <c r="H35" i="22"/>
  <c r="H36" i="22"/>
  <c r="H37" i="22"/>
  <c r="H38" i="22"/>
  <c r="H39" i="22"/>
  <c r="H40" i="22"/>
  <c r="H41" i="22"/>
  <c r="H44" i="22"/>
  <c r="H46" i="22"/>
  <c r="H47" i="22"/>
  <c r="H48" i="22"/>
  <c r="H49" i="22"/>
  <c r="H51" i="22"/>
  <c r="H55" i="22"/>
  <c r="H56" i="22"/>
  <c r="H271" i="22"/>
  <c r="H278" i="22" s="1"/>
  <c r="H241" i="22"/>
  <c r="H250" i="22"/>
  <c r="H257" i="22"/>
  <c r="H261" i="22"/>
  <c r="H185" i="22"/>
  <c r="H195" i="22"/>
  <c r="H203" i="22"/>
  <c r="H163" i="22"/>
  <c r="H130" i="22"/>
  <c r="H140" i="22"/>
  <c r="K118" i="10"/>
  <c r="K119" i="10"/>
  <c r="K121" i="10"/>
  <c r="K122" i="10"/>
  <c r="K123" i="10"/>
  <c r="K124" i="10"/>
  <c r="K125" i="10"/>
  <c r="K126" i="10"/>
  <c r="K127" i="10"/>
  <c r="K132" i="10"/>
  <c r="K133" i="10"/>
  <c r="K135" i="10"/>
  <c r="K136" i="10"/>
  <c r="K138" i="10"/>
  <c r="K139" i="10"/>
  <c r="K140" i="10"/>
  <c r="K141" i="10"/>
  <c r="K117" i="10"/>
  <c r="K86" i="10"/>
  <c r="K87" i="10"/>
  <c r="K89" i="10"/>
  <c r="K90" i="10"/>
  <c r="K91" i="10"/>
  <c r="K92" i="10"/>
  <c r="K93" i="10"/>
  <c r="K94" i="10"/>
  <c r="K95" i="10"/>
  <c r="K96" i="10"/>
  <c r="K97" i="10"/>
  <c r="K100" i="10"/>
  <c r="K102" i="10"/>
  <c r="K103" i="10"/>
  <c r="K104" i="10"/>
  <c r="K85" i="10"/>
  <c r="K60" i="10"/>
  <c r="K61" i="10"/>
  <c r="K63" i="10"/>
  <c r="K64" i="10"/>
  <c r="K65" i="10"/>
  <c r="K67" i="10"/>
  <c r="K68" i="10"/>
  <c r="K69" i="10"/>
  <c r="K71" i="10"/>
  <c r="K72" i="10"/>
  <c r="K73" i="10"/>
  <c r="K75" i="10"/>
  <c r="K76" i="10"/>
  <c r="K77" i="10"/>
  <c r="K59" i="10"/>
  <c r="K39" i="10"/>
  <c r="K40" i="10"/>
  <c r="K42" i="10"/>
  <c r="K43" i="10"/>
  <c r="K44" i="10"/>
  <c r="K46" i="10"/>
  <c r="K47" i="10"/>
  <c r="K48" i="10"/>
  <c r="K38" i="10"/>
  <c r="K31" i="10"/>
  <c r="K32" i="10"/>
  <c r="K33" i="10"/>
  <c r="K34" i="10"/>
  <c r="K30" i="10"/>
  <c r="K26" i="10"/>
  <c r="K22" i="10"/>
  <c r="K14" i="10"/>
  <c r="K10" i="10"/>
  <c r="K6" i="10"/>
  <c r="H6" i="5"/>
  <c r="H7" i="5"/>
  <c r="H8" i="5"/>
  <c r="H9" i="5"/>
  <c r="H10" i="5"/>
  <c r="H11" i="5"/>
  <c r="H12" i="5"/>
  <c r="H13" i="5"/>
  <c r="H14" i="5"/>
  <c r="H15" i="5"/>
  <c r="G16" i="5"/>
  <c r="F16" i="5"/>
  <c r="H16" i="5" s="1"/>
  <c r="H17" i="5"/>
  <c r="H18" i="5"/>
  <c r="H19" i="5"/>
  <c r="G20" i="5"/>
  <c r="F20" i="5"/>
  <c r="H21" i="5"/>
  <c r="H22" i="5"/>
  <c r="H23" i="5"/>
  <c r="G24" i="5"/>
  <c r="F24" i="5"/>
  <c r="H24" i="5" s="1"/>
  <c r="H25" i="5"/>
  <c r="G26" i="5"/>
  <c r="H27" i="5"/>
  <c r="H28" i="5"/>
  <c r="H30" i="5"/>
  <c r="H31" i="5"/>
  <c r="H32" i="5"/>
  <c r="H34" i="5"/>
  <c r="H35" i="5"/>
  <c r="H37" i="5"/>
  <c r="G38" i="5"/>
  <c r="F38" i="5"/>
  <c r="H38" i="5"/>
  <c r="H39" i="5"/>
  <c r="H40" i="5"/>
  <c r="H41" i="5"/>
  <c r="H42" i="5"/>
  <c r="H43" i="5"/>
  <c r="H44" i="5"/>
  <c r="H45" i="5"/>
  <c r="G46" i="5"/>
  <c r="F46" i="5"/>
  <c r="H46" i="5"/>
  <c r="H47" i="5"/>
  <c r="H48" i="5"/>
  <c r="H49" i="5"/>
  <c r="G50" i="5"/>
  <c r="F50" i="5"/>
  <c r="H50" i="5"/>
  <c r="F51" i="5"/>
  <c r="H52" i="5"/>
  <c r="H53" i="5"/>
  <c r="H54" i="5"/>
  <c r="H55" i="5"/>
  <c r="H56" i="5"/>
  <c r="G57" i="5"/>
  <c r="F57" i="5"/>
  <c r="H57" i="5" s="1"/>
  <c r="H58" i="5"/>
  <c r="H59" i="5"/>
  <c r="H60" i="5"/>
  <c r="G61" i="5"/>
  <c r="F61" i="5"/>
  <c r="H64" i="5"/>
  <c r="H65" i="5"/>
  <c r="G66" i="5"/>
  <c r="H77" i="5"/>
  <c r="H78" i="5"/>
  <c r="H79" i="5"/>
  <c r="G80" i="5"/>
  <c r="F80" i="5"/>
  <c r="H80" i="5"/>
  <c r="H81" i="5"/>
  <c r="H82" i="5"/>
  <c r="H83" i="5"/>
  <c r="G85" i="5"/>
  <c r="F85" i="5"/>
  <c r="H85" i="5"/>
  <c r="H86" i="5"/>
  <c r="H87" i="5"/>
  <c r="H88" i="5"/>
  <c r="G90" i="5"/>
  <c r="F90" i="5"/>
  <c r="H90" i="5"/>
  <c r="H91" i="5"/>
  <c r="G92" i="5"/>
  <c r="F92" i="5"/>
  <c r="H92" i="5"/>
  <c r="F93" i="5"/>
  <c r="H94" i="5"/>
  <c r="H95" i="5"/>
  <c r="G96" i="5"/>
  <c r="F96" i="5"/>
  <c r="H96" i="5"/>
  <c r="G97" i="5"/>
  <c r="F97" i="5"/>
  <c r="H97" i="5" s="1"/>
  <c r="G98" i="5"/>
  <c r="F98" i="5"/>
  <c r="H98" i="5" s="1"/>
  <c r="G99" i="5"/>
  <c r="F99" i="5"/>
  <c r="G100" i="5"/>
  <c r="F100" i="5"/>
  <c r="H100" i="5"/>
  <c r="H101" i="5"/>
  <c r="G102" i="5"/>
  <c r="H5" i="5"/>
  <c r="H7" i="6"/>
  <c r="H8" i="6"/>
  <c r="H9" i="6"/>
  <c r="H10" i="6"/>
  <c r="H11" i="6"/>
  <c r="H12" i="6"/>
  <c r="H13" i="6"/>
  <c r="H18" i="6"/>
  <c r="H19" i="6"/>
  <c r="H25" i="6"/>
  <c r="H32" i="6"/>
  <c r="H33" i="6"/>
  <c r="H34" i="6"/>
  <c r="H35" i="6"/>
  <c r="H36" i="6"/>
  <c r="H37" i="6"/>
  <c r="H2" i="6"/>
  <c r="H3" i="8"/>
  <c r="H4" i="8"/>
  <c r="H5" i="8"/>
  <c r="H6" i="8"/>
  <c r="H7" i="8"/>
  <c r="H8" i="8"/>
  <c r="H9" i="8"/>
  <c r="H10" i="8"/>
  <c r="H11" i="8"/>
  <c r="H12" i="8"/>
  <c r="H2" i="8"/>
  <c r="H22" i="8"/>
  <c r="H24" i="8"/>
  <c r="H26" i="8"/>
  <c r="H27" i="8"/>
  <c r="G29" i="8"/>
  <c r="G13" i="8"/>
  <c r="R30" i="23"/>
  <c r="R32" i="23" s="1"/>
  <c r="R33" i="23" s="1"/>
  <c r="R18" i="23"/>
  <c r="R22" i="23" s="1"/>
  <c r="I29" i="23"/>
  <c r="I32" i="23" s="1"/>
  <c r="I18" i="23"/>
  <c r="I22" i="23" s="1"/>
  <c r="I4" i="2"/>
  <c r="I5" i="2"/>
  <c r="I6" i="2"/>
  <c r="I8" i="2"/>
  <c r="I9" i="2"/>
  <c r="I10" i="2"/>
  <c r="I11" i="2"/>
  <c r="I12" i="2"/>
  <c r="I13" i="2"/>
  <c r="I14" i="2"/>
  <c r="I17" i="2"/>
  <c r="I18" i="2"/>
  <c r="I19" i="2"/>
  <c r="I20" i="2"/>
  <c r="I21" i="2"/>
  <c r="I22" i="2"/>
  <c r="I23" i="2"/>
  <c r="I25" i="2"/>
  <c r="I26" i="2"/>
  <c r="I29" i="2"/>
  <c r="I3" i="2"/>
  <c r="J21" i="1"/>
  <c r="J22" i="1"/>
  <c r="J23" i="1"/>
  <c r="J24" i="1"/>
  <c r="J25" i="1"/>
  <c r="J27" i="1"/>
  <c r="J28" i="1"/>
  <c r="I29" i="1"/>
  <c r="H29" i="1"/>
  <c r="J29" i="1" s="1"/>
  <c r="J30" i="1"/>
  <c r="J32" i="1"/>
  <c r="I4" i="1"/>
  <c r="I16" i="1" s="1"/>
  <c r="I34" i="1" s="1"/>
  <c r="H4" i="1"/>
  <c r="J35" i="1"/>
  <c r="J36" i="1"/>
  <c r="J37" i="1"/>
  <c r="J38" i="1"/>
  <c r="J39" i="1"/>
  <c r="J3" i="1"/>
  <c r="J5" i="1"/>
  <c r="J6" i="1"/>
  <c r="J9" i="1"/>
  <c r="J12" i="1"/>
  <c r="J13" i="1"/>
  <c r="J17" i="1"/>
  <c r="J18" i="1"/>
  <c r="J20" i="1"/>
  <c r="J2" i="1"/>
  <c r="G33" i="22"/>
  <c r="G45" i="22"/>
  <c r="G18" i="22"/>
  <c r="H18" i="22" s="1"/>
  <c r="G12" i="22"/>
  <c r="G25" i="22"/>
  <c r="G50" i="22"/>
  <c r="G54" i="22"/>
  <c r="D90" i="5"/>
  <c r="G66" i="22"/>
  <c r="H66" i="22" s="1"/>
  <c r="G80" i="22"/>
  <c r="G93" i="22"/>
  <c r="G97" i="22"/>
  <c r="C42" i="38"/>
  <c r="D42" i="38"/>
  <c r="E42" i="38"/>
  <c r="D36" i="38"/>
  <c r="D43" i="38" s="1"/>
  <c r="E36" i="38"/>
  <c r="E43" i="38" s="1"/>
  <c r="C36" i="38"/>
  <c r="C43" i="38" s="1"/>
  <c r="D22" i="38"/>
  <c r="D26" i="38" s="1"/>
  <c r="E22" i="38"/>
  <c r="E26" i="38" s="1"/>
  <c r="C22" i="38"/>
  <c r="C26" i="38" s="1"/>
  <c r="E33" i="31"/>
  <c r="E35" i="31" s="1"/>
  <c r="G33" i="31"/>
  <c r="I33" i="31"/>
  <c r="I35" i="31" s="1"/>
  <c r="G35" i="31"/>
  <c r="B25" i="30"/>
  <c r="C25" i="30"/>
  <c r="D25" i="30"/>
  <c r="E25" i="30"/>
  <c r="F25" i="30"/>
  <c r="G25" i="30"/>
  <c r="H25" i="30"/>
  <c r="D13" i="8"/>
  <c r="E13" i="8"/>
  <c r="F13" i="8"/>
  <c r="D29" i="8"/>
  <c r="E29" i="8"/>
  <c r="F29" i="8"/>
  <c r="D14" i="7"/>
  <c r="E14" i="7"/>
  <c r="F14" i="7"/>
  <c r="G14" i="7"/>
  <c r="D16" i="7"/>
  <c r="E16" i="7"/>
  <c r="F16" i="7"/>
  <c r="G16" i="7"/>
  <c r="D23" i="7"/>
  <c r="E23" i="7"/>
  <c r="F23" i="7"/>
  <c r="G23" i="7"/>
  <c r="D24" i="7"/>
  <c r="E24" i="7"/>
  <c r="F24" i="7"/>
  <c r="G24" i="7"/>
  <c r="D14" i="6"/>
  <c r="E14" i="6"/>
  <c r="F14" i="6"/>
  <c r="G14" i="6"/>
  <c r="H14" i="6" s="1"/>
  <c r="D22" i="6"/>
  <c r="E22" i="6"/>
  <c r="F22" i="6"/>
  <c r="G22" i="6"/>
  <c r="H22" i="6" s="1"/>
  <c r="D26" i="6"/>
  <c r="E26" i="6"/>
  <c r="F26" i="6"/>
  <c r="G26" i="6"/>
  <c r="H26" i="6" s="1"/>
  <c r="D30" i="6"/>
  <c r="E30" i="6"/>
  <c r="F30" i="6"/>
  <c r="G30" i="6"/>
  <c r="H30" i="6" s="1"/>
  <c r="D40" i="6"/>
  <c r="E40" i="6"/>
  <c r="F40" i="6"/>
  <c r="G40" i="6"/>
  <c r="H40" i="6" s="1"/>
  <c r="D41" i="6"/>
  <c r="E41" i="6"/>
  <c r="F41" i="6"/>
  <c r="G41" i="6"/>
  <c r="H41" i="6" s="1"/>
  <c r="D16" i="5"/>
  <c r="E16" i="5"/>
  <c r="D20" i="5"/>
  <c r="E20" i="5"/>
  <c r="D24" i="5"/>
  <c r="E24" i="5"/>
  <c r="D26" i="5"/>
  <c r="E26" i="5"/>
  <c r="D38" i="5"/>
  <c r="E38" i="5"/>
  <c r="D46" i="5"/>
  <c r="E46" i="5"/>
  <c r="D50" i="5"/>
  <c r="E50" i="5"/>
  <c r="D51" i="5"/>
  <c r="E51" i="5"/>
  <c r="D57" i="5"/>
  <c r="E57" i="5"/>
  <c r="D61" i="5"/>
  <c r="E61" i="5"/>
  <c r="D63" i="5"/>
  <c r="E63" i="5"/>
  <c r="F63" i="5"/>
  <c r="G63" i="5"/>
  <c r="D66" i="5"/>
  <c r="E66" i="5"/>
  <c r="D80" i="5"/>
  <c r="E80" i="5"/>
  <c r="D85" i="5"/>
  <c r="E85" i="5"/>
  <c r="E90" i="5"/>
  <c r="D92" i="5"/>
  <c r="E92" i="5"/>
  <c r="D93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E6" i="10"/>
  <c r="F6" i="10"/>
  <c r="G6" i="10"/>
  <c r="H6" i="10"/>
  <c r="I6" i="10"/>
  <c r="J6" i="10"/>
  <c r="E10" i="10"/>
  <c r="F10" i="10"/>
  <c r="G10" i="10"/>
  <c r="H10" i="10"/>
  <c r="I10" i="10"/>
  <c r="J10" i="10"/>
  <c r="E14" i="10"/>
  <c r="F14" i="10"/>
  <c r="G14" i="10"/>
  <c r="H14" i="10"/>
  <c r="I14" i="10"/>
  <c r="J14" i="10"/>
  <c r="E18" i="10"/>
  <c r="F18" i="10"/>
  <c r="G18" i="10"/>
  <c r="H18" i="10"/>
  <c r="E22" i="10"/>
  <c r="F22" i="10"/>
  <c r="G22" i="10"/>
  <c r="H22" i="10"/>
  <c r="I22" i="10"/>
  <c r="J22" i="10"/>
  <c r="E26" i="10"/>
  <c r="F26" i="10"/>
  <c r="G26" i="10"/>
  <c r="H26" i="10"/>
  <c r="I26" i="10"/>
  <c r="J26" i="10"/>
  <c r="E30" i="10"/>
  <c r="F30" i="10"/>
  <c r="G30" i="10"/>
  <c r="H30" i="10"/>
  <c r="I30" i="10"/>
  <c r="J30" i="10"/>
  <c r="E31" i="10"/>
  <c r="F31" i="10"/>
  <c r="G31" i="10"/>
  <c r="H31" i="10"/>
  <c r="I31" i="10"/>
  <c r="J31" i="10"/>
  <c r="E32" i="10"/>
  <c r="F32" i="10"/>
  <c r="G32" i="10"/>
  <c r="H32" i="10"/>
  <c r="I32" i="10"/>
  <c r="J32" i="10"/>
  <c r="E33" i="10"/>
  <c r="F33" i="10"/>
  <c r="G33" i="10"/>
  <c r="H33" i="10"/>
  <c r="I33" i="10"/>
  <c r="J33" i="10"/>
  <c r="E34" i="10"/>
  <c r="F34" i="10"/>
  <c r="G34" i="10"/>
  <c r="H34" i="10"/>
  <c r="I34" i="10"/>
  <c r="J34" i="10"/>
  <c r="E41" i="10"/>
  <c r="F41" i="10"/>
  <c r="G41" i="10"/>
  <c r="H41" i="10"/>
  <c r="I41" i="10"/>
  <c r="J41" i="10"/>
  <c r="E45" i="10"/>
  <c r="F45" i="10"/>
  <c r="G45" i="10"/>
  <c r="H45" i="10"/>
  <c r="I45" i="10"/>
  <c r="J45" i="10"/>
  <c r="E49" i="10"/>
  <c r="E52" i="10" s="1"/>
  <c r="G49" i="10"/>
  <c r="H49" i="10"/>
  <c r="I49" i="10"/>
  <c r="J49" i="10"/>
  <c r="E50" i="10"/>
  <c r="G50" i="10"/>
  <c r="H50" i="10"/>
  <c r="I50" i="10"/>
  <c r="J50" i="10"/>
  <c r="K50" i="10" s="1"/>
  <c r="E51" i="10"/>
  <c r="G51" i="10"/>
  <c r="H51" i="10"/>
  <c r="I51" i="10"/>
  <c r="J51" i="10"/>
  <c r="F52" i="10"/>
  <c r="H52" i="10"/>
  <c r="J52" i="10"/>
  <c r="E62" i="10"/>
  <c r="F62" i="10"/>
  <c r="G62" i="10"/>
  <c r="H62" i="10"/>
  <c r="I62" i="10"/>
  <c r="J62" i="10"/>
  <c r="K62" i="10" s="1"/>
  <c r="E66" i="10"/>
  <c r="F66" i="10"/>
  <c r="G66" i="10"/>
  <c r="H66" i="10"/>
  <c r="I66" i="10"/>
  <c r="J66" i="10"/>
  <c r="K66" i="10" s="1"/>
  <c r="E70" i="10"/>
  <c r="F70" i="10"/>
  <c r="G70" i="10"/>
  <c r="H70" i="10"/>
  <c r="I70" i="10"/>
  <c r="J70" i="10"/>
  <c r="K70" i="10" s="1"/>
  <c r="E74" i="10"/>
  <c r="F74" i="10"/>
  <c r="G74" i="10"/>
  <c r="H74" i="10"/>
  <c r="I74" i="10"/>
  <c r="J74" i="10"/>
  <c r="K74" i="10" s="1"/>
  <c r="G78" i="10"/>
  <c r="H78" i="10"/>
  <c r="I78" i="10"/>
  <c r="J78" i="10"/>
  <c r="K78" i="10" s="1"/>
  <c r="E79" i="10"/>
  <c r="F79" i="10"/>
  <c r="G79" i="10"/>
  <c r="H79" i="10"/>
  <c r="I79" i="10"/>
  <c r="J79" i="10"/>
  <c r="K79" i="10" s="1"/>
  <c r="E80" i="10"/>
  <c r="F80" i="10"/>
  <c r="G80" i="10"/>
  <c r="H80" i="10"/>
  <c r="I80" i="10"/>
  <c r="J80" i="10"/>
  <c r="E81" i="10"/>
  <c r="F81" i="10"/>
  <c r="G81" i="10"/>
  <c r="H81" i="10"/>
  <c r="I81" i="10"/>
  <c r="J81" i="10"/>
  <c r="K81" i="10" s="1"/>
  <c r="E82" i="10"/>
  <c r="F82" i="10"/>
  <c r="G82" i="10"/>
  <c r="H82" i="10"/>
  <c r="I82" i="10"/>
  <c r="J82" i="10"/>
  <c r="K82" i="10" s="1"/>
  <c r="E88" i="10"/>
  <c r="G88" i="10"/>
  <c r="H88" i="10"/>
  <c r="I88" i="10"/>
  <c r="J88" i="10"/>
  <c r="G98" i="10"/>
  <c r="H98" i="10"/>
  <c r="I98" i="10"/>
  <c r="J98" i="10"/>
  <c r="G99" i="10"/>
  <c r="H99" i="10"/>
  <c r="I99" i="10"/>
  <c r="K99" i="10" s="1"/>
  <c r="J99" i="10"/>
  <c r="E105" i="10"/>
  <c r="F105" i="10"/>
  <c r="G105" i="10"/>
  <c r="H105" i="10"/>
  <c r="I105" i="10"/>
  <c r="J105" i="10"/>
  <c r="E106" i="10"/>
  <c r="F106" i="10"/>
  <c r="G106" i="10"/>
  <c r="H106" i="10"/>
  <c r="I106" i="10"/>
  <c r="K106" i="10" s="1"/>
  <c r="J106" i="10"/>
  <c r="E107" i="10"/>
  <c r="F107" i="10"/>
  <c r="G107" i="10"/>
  <c r="H107" i="10"/>
  <c r="I107" i="10"/>
  <c r="J107" i="10"/>
  <c r="E108" i="10"/>
  <c r="F108" i="10"/>
  <c r="G108" i="10"/>
  <c r="H108" i="10"/>
  <c r="I108" i="10"/>
  <c r="K108" i="10" s="1"/>
  <c r="J108" i="10"/>
  <c r="E109" i="10"/>
  <c r="F109" i="10"/>
  <c r="G109" i="10"/>
  <c r="H109" i="10"/>
  <c r="I109" i="10"/>
  <c r="J109" i="10"/>
  <c r="E110" i="10"/>
  <c r="F110" i="10"/>
  <c r="G110" i="10"/>
  <c r="H110" i="10"/>
  <c r="I110" i="10"/>
  <c r="K110" i="10" s="1"/>
  <c r="J110" i="10"/>
  <c r="E120" i="10"/>
  <c r="G120" i="10"/>
  <c r="H120" i="10"/>
  <c r="I120" i="10"/>
  <c r="J120" i="10"/>
  <c r="K120" i="10" s="1"/>
  <c r="E137" i="10"/>
  <c r="F137" i="10"/>
  <c r="G137" i="10"/>
  <c r="H137" i="10"/>
  <c r="I137" i="10"/>
  <c r="J137" i="10"/>
  <c r="K137" i="10" s="1"/>
  <c r="E138" i="10"/>
  <c r="F138" i="10"/>
  <c r="F143" i="10" s="1"/>
  <c r="G138" i="10"/>
  <c r="E139" i="10"/>
  <c r="F139" i="10"/>
  <c r="E140" i="10"/>
  <c r="F140" i="10"/>
  <c r="E141" i="10"/>
  <c r="F141" i="10"/>
  <c r="E143" i="10"/>
  <c r="G143" i="10"/>
  <c r="H143" i="10"/>
  <c r="I143" i="10"/>
  <c r="J143" i="10"/>
  <c r="K143" i="10" s="1"/>
  <c r="E151" i="10"/>
  <c r="G151" i="10"/>
  <c r="I151" i="10"/>
  <c r="E152" i="10"/>
  <c r="G152" i="10"/>
  <c r="I152" i="10"/>
  <c r="E153" i="10"/>
  <c r="G153" i="10"/>
  <c r="G156" i="10" s="1"/>
  <c r="I153" i="10"/>
  <c r="E154" i="10"/>
  <c r="F154" i="10"/>
  <c r="G154" i="10"/>
  <c r="H154" i="10"/>
  <c r="I154" i="10"/>
  <c r="J154" i="10"/>
  <c r="E155" i="10"/>
  <c r="F155" i="10"/>
  <c r="E156" i="10"/>
  <c r="I156" i="10"/>
  <c r="L10" i="12"/>
  <c r="L11" i="12"/>
  <c r="L12" i="12"/>
  <c r="L13" i="12"/>
  <c r="C14" i="12"/>
  <c r="D14" i="12"/>
  <c r="E14" i="12"/>
  <c r="F14" i="12"/>
  <c r="G14" i="12"/>
  <c r="H14" i="12"/>
  <c r="I14" i="12"/>
  <c r="J14" i="12"/>
  <c r="K14" i="12"/>
  <c r="F29" i="12"/>
  <c r="G29" i="12"/>
  <c r="D8" i="3"/>
  <c r="E8" i="3"/>
  <c r="F8" i="3"/>
  <c r="G8" i="3"/>
  <c r="D19" i="3"/>
  <c r="E19" i="3"/>
  <c r="F19" i="3"/>
  <c r="G19" i="3"/>
  <c r="D20" i="3"/>
  <c r="E20" i="3"/>
  <c r="F20" i="3"/>
  <c r="G20" i="3"/>
  <c r="D30" i="3"/>
  <c r="E30" i="3"/>
  <c r="F30" i="3"/>
  <c r="G30" i="3"/>
  <c r="D31" i="3"/>
  <c r="E31" i="3"/>
  <c r="F31" i="3"/>
  <c r="G31" i="3"/>
  <c r="D45" i="3"/>
  <c r="E45" i="3"/>
  <c r="F45" i="3"/>
  <c r="G45" i="3"/>
  <c r="D46" i="3"/>
  <c r="E46" i="3"/>
  <c r="E50" i="3" s="1"/>
  <c r="F46" i="3"/>
  <c r="G46" i="3"/>
  <c r="G50" i="3" s="1"/>
  <c r="G49" i="3"/>
  <c r="D50" i="3"/>
  <c r="F50" i="3"/>
  <c r="D52" i="3"/>
  <c r="E52" i="3"/>
  <c r="F52" i="3"/>
  <c r="G52" i="3"/>
  <c r="D54" i="3"/>
  <c r="E54" i="3"/>
  <c r="F54" i="3"/>
  <c r="G54" i="3"/>
  <c r="D55" i="3"/>
  <c r="E55" i="3"/>
  <c r="F55" i="3"/>
  <c r="G55" i="3"/>
  <c r="F63" i="3"/>
  <c r="G63" i="3"/>
  <c r="F79" i="3"/>
  <c r="G79" i="3"/>
  <c r="D86" i="3"/>
  <c r="E86" i="3"/>
  <c r="F86" i="3"/>
  <c r="F91" i="3" s="1"/>
  <c r="F95" i="3" s="1"/>
  <c r="F96" i="3" s="1"/>
  <c r="G86" i="3"/>
  <c r="G91" i="3" s="1"/>
  <c r="G95" i="3" s="1"/>
  <c r="G96" i="3" s="1"/>
  <c r="D104" i="3"/>
  <c r="E104" i="3"/>
  <c r="F104" i="3"/>
  <c r="G104" i="3"/>
  <c r="D109" i="3"/>
  <c r="E109" i="3"/>
  <c r="F109" i="3"/>
  <c r="G109" i="3"/>
  <c r="D117" i="3"/>
  <c r="E117" i="3"/>
  <c r="F117" i="3"/>
  <c r="G117" i="3"/>
  <c r="D122" i="3"/>
  <c r="E122" i="3"/>
  <c r="F122" i="3"/>
  <c r="G122" i="3"/>
  <c r="D125" i="3"/>
  <c r="E125" i="3"/>
  <c r="F125" i="3"/>
  <c r="G125" i="3"/>
  <c r="D126" i="3"/>
  <c r="E126" i="3"/>
  <c r="F126" i="3"/>
  <c r="G126" i="3"/>
  <c r="D130" i="3"/>
  <c r="E130" i="3"/>
  <c r="F130" i="3"/>
  <c r="G130" i="3"/>
  <c r="D131" i="3"/>
  <c r="E131" i="3"/>
  <c r="F131" i="3"/>
  <c r="G131" i="3"/>
  <c r="D12" i="22"/>
  <c r="D18" i="22"/>
  <c r="D11" i="22"/>
  <c r="E12" i="22"/>
  <c r="E18" i="22"/>
  <c r="E11" i="22" s="1"/>
  <c r="F12" i="22"/>
  <c r="F18" i="22"/>
  <c r="F11" i="22" s="1"/>
  <c r="D25" i="22"/>
  <c r="E25" i="22"/>
  <c r="F25" i="22"/>
  <c r="D33" i="22"/>
  <c r="D43" i="22"/>
  <c r="D32" i="22" s="1"/>
  <c r="E33" i="22"/>
  <c r="E43" i="22"/>
  <c r="E32" i="22" s="1"/>
  <c r="F33" i="22"/>
  <c r="F43" i="22"/>
  <c r="D45" i="22"/>
  <c r="E45" i="22"/>
  <c r="F45" i="22"/>
  <c r="D50" i="22"/>
  <c r="E50" i="22"/>
  <c r="F50" i="22"/>
  <c r="D54" i="22"/>
  <c r="E54" i="22"/>
  <c r="F54" i="22"/>
  <c r="D66" i="22"/>
  <c r="E66" i="22"/>
  <c r="F66" i="22"/>
  <c r="D80" i="22"/>
  <c r="E80" i="22"/>
  <c r="F80" i="22"/>
  <c r="F97" i="22" s="1"/>
  <c r="F103" i="22" s="1"/>
  <c r="D93" i="22"/>
  <c r="E93" i="22"/>
  <c r="F93" i="22"/>
  <c r="D97" i="22"/>
  <c r="D98" i="22"/>
  <c r="E98" i="22"/>
  <c r="F98" i="22"/>
  <c r="G98" i="22"/>
  <c r="G103" i="22"/>
  <c r="D130" i="22"/>
  <c r="E130" i="22"/>
  <c r="F130" i="22"/>
  <c r="G130" i="22"/>
  <c r="D140" i="22"/>
  <c r="E140" i="22"/>
  <c r="F140" i="22"/>
  <c r="G140" i="22"/>
  <c r="D148" i="22"/>
  <c r="E148" i="22"/>
  <c r="F148" i="22"/>
  <c r="G148" i="22"/>
  <c r="H148" i="22" s="1"/>
  <c r="D152" i="22"/>
  <c r="E152" i="22"/>
  <c r="F152" i="22"/>
  <c r="G152" i="22"/>
  <c r="H152" i="22" s="1"/>
  <c r="D155" i="22"/>
  <c r="E155" i="22"/>
  <c r="F155" i="22"/>
  <c r="G155" i="22"/>
  <c r="H155" i="22" s="1"/>
  <c r="D163" i="22"/>
  <c r="E163" i="22"/>
  <c r="F163" i="22"/>
  <c r="G163" i="22"/>
  <c r="D169" i="22"/>
  <c r="E169" i="22"/>
  <c r="F169" i="22"/>
  <c r="G169" i="22"/>
  <c r="H169" i="22" s="1"/>
  <c r="D185" i="22"/>
  <c r="E185" i="22"/>
  <c r="F185" i="22"/>
  <c r="G185" i="22"/>
  <c r="D195" i="22"/>
  <c r="E195" i="22"/>
  <c r="F195" i="22"/>
  <c r="G195" i="22"/>
  <c r="D203" i="22"/>
  <c r="E203" i="22"/>
  <c r="F203" i="22"/>
  <c r="G203" i="22"/>
  <c r="D207" i="22"/>
  <c r="E207" i="22"/>
  <c r="F207" i="22"/>
  <c r="G207" i="22"/>
  <c r="H207" i="22" s="1"/>
  <c r="D210" i="22"/>
  <c r="E210" i="22"/>
  <c r="F210" i="22"/>
  <c r="G210" i="22"/>
  <c r="H210" i="22" s="1"/>
  <c r="D218" i="22"/>
  <c r="E218" i="22"/>
  <c r="F218" i="22"/>
  <c r="G218" i="22"/>
  <c r="D225" i="22"/>
  <c r="E225" i="22"/>
  <c r="F225" i="22"/>
  <c r="G225" i="22"/>
  <c r="H225" i="22" s="1"/>
  <c r="D241" i="22"/>
  <c r="E241" i="22"/>
  <c r="F241" i="22"/>
  <c r="G241" i="22"/>
  <c r="D250" i="22"/>
  <c r="E250" i="22"/>
  <c r="F250" i="22"/>
  <c r="G250" i="22"/>
  <c r="D257" i="22"/>
  <c r="E257" i="22"/>
  <c r="F257" i="22"/>
  <c r="G257" i="22"/>
  <c r="D261" i="22"/>
  <c r="E261" i="22"/>
  <c r="F261" i="22"/>
  <c r="G261" i="22"/>
  <c r="D266" i="22"/>
  <c r="D267" i="22"/>
  <c r="D268" i="22"/>
  <c r="E266" i="22"/>
  <c r="E267" i="22"/>
  <c r="E268" i="22"/>
  <c r="D271" i="22"/>
  <c r="E271" i="22"/>
  <c r="F271" i="22"/>
  <c r="G271" i="22"/>
  <c r="F278" i="22"/>
  <c r="G278" i="22"/>
  <c r="D295" i="22"/>
  <c r="E295" i="22"/>
  <c r="F295" i="22"/>
  <c r="G295" i="22"/>
  <c r="H295" i="22" s="1"/>
  <c r="D305" i="22"/>
  <c r="E305" i="22"/>
  <c r="F305" i="22"/>
  <c r="G305" i="22"/>
  <c r="D312" i="22"/>
  <c r="E312" i="22"/>
  <c r="F312" i="22"/>
  <c r="G312" i="22"/>
  <c r="H312" i="22" s="1"/>
  <c r="D317" i="22"/>
  <c r="E317" i="22"/>
  <c r="F317" i="22"/>
  <c r="G317" i="22"/>
  <c r="H317" i="22" s="1"/>
  <c r="D321" i="22"/>
  <c r="E321" i="22"/>
  <c r="F321" i="22"/>
  <c r="G321" i="22"/>
  <c r="H321" i="22" s="1"/>
  <c r="D327" i="22"/>
  <c r="E327" i="22"/>
  <c r="F327" i="22"/>
  <c r="G327" i="22"/>
  <c r="H327" i="22" s="1"/>
  <c r="D334" i="22"/>
  <c r="E334" i="22"/>
  <c r="F334" i="22"/>
  <c r="G334" i="22"/>
  <c r="H334" i="22" s="1"/>
  <c r="D352" i="22"/>
  <c r="E352" i="22"/>
  <c r="F352" i="22"/>
  <c r="G352" i="22"/>
  <c r="H352" i="22" s="1"/>
  <c r="D362" i="22"/>
  <c r="E362" i="22"/>
  <c r="F362" i="22"/>
  <c r="G362" i="22"/>
  <c r="D369" i="22"/>
  <c r="E369" i="22"/>
  <c r="F369" i="22"/>
  <c r="G369" i="22"/>
  <c r="H369" i="22" s="1"/>
  <c r="D374" i="22"/>
  <c r="E374" i="22"/>
  <c r="F374" i="22"/>
  <c r="G374" i="22"/>
  <c r="H374" i="22" s="1"/>
  <c r="D378" i="22"/>
  <c r="E378" i="22"/>
  <c r="F378" i="22"/>
  <c r="G378" i="22"/>
  <c r="H378" i="22" s="1"/>
  <c r="D384" i="22"/>
  <c r="E384" i="22"/>
  <c r="F384" i="22"/>
  <c r="G384" i="22"/>
  <c r="H384" i="22" s="1"/>
  <c r="D391" i="22"/>
  <c r="E391" i="22"/>
  <c r="F391" i="22"/>
  <c r="G391" i="22"/>
  <c r="H391" i="22" s="1"/>
  <c r="G18" i="23"/>
  <c r="H18" i="23"/>
  <c r="P18" i="23"/>
  <c r="Q18" i="23"/>
  <c r="G22" i="23"/>
  <c r="H22" i="23"/>
  <c r="P22" i="23"/>
  <c r="Q22" i="23"/>
  <c r="G29" i="23"/>
  <c r="H29" i="23"/>
  <c r="P30" i="23"/>
  <c r="Q30" i="23"/>
  <c r="G32" i="23"/>
  <c r="H32" i="23"/>
  <c r="P32" i="23"/>
  <c r="Q32" i="23"/>
  <c r="G33" i="23"/>
  <c r="H33" i="23"/>
  <c r="P33" i="23"/>
  <c r="Q33" i="23"/>
  <c r="G7" i="2"/>
  <c r="H7" i="2"/>
  <c r="I7" i="2" s="1"/>
  <c r="G15" i="2"/>
  <c r="H15" i="2"/>
  <c r="I15" i="2" s="1"/>
  <c r="G24" i="2"/>
  <c r="H24" i="2"/>
  <c r="I24" i="2" s="1"/>
  <c r="G30" i="2"/>
  <c r="H30" i="2"/>
  <c r="I30" i="2" s="1"/>
  <c r="G33" i="2"/>
  <c r="H33" i="2"/>
  <c r="G35" i="2"/>
  <c r="H35" i="2"/>
  <c r="I35" i="2" s="1"/>
  <c r="G41" i="2"/>
  <c r="D2" i="1"/>
  <c r="E2" i="1"/>
  <c r="F2" i="1"/>
  <c r="G2" i="1"/>
  <c r="D3" i="1"/>
  <c r="E3" i="1"/>
  <c r="F3" i="1"/>
  <c r="G3" i="1"/>
  <c r="D4" i="1"/>
  <c r="E4" i="1"/>
  <c r="F4" i="1"/>
  <c r="G4" i="1"/>
  <c r="D7" i="1"/>
  <c r="E7" i="1"/>
  <c r="F7" i="1"/>
  <c r="G7" i="1"/>
  <c r="H7" i="1"/>
  <c r="I7" i="1"/>
  <c r="D10" i="1"/>
  <c r="E10" i="1"/>
  <c r="F10" i="1"/>
  <c r="G10" i="1"/>
  <c r="H10" i="1"/>
  <c r="I10" i="1"/>
  <c r="D15" i="1"/>
  <c r="E15" i="1"/>
  <c r="F15" i="1"/>
  <c r="G15" i="1"/>
  <c r="H15" i="1"/>
  <c r="J15" i="1" s="1"/>
  <c r="I15" i="1"/>
  <c r="D16" i="1"/>
  <c r="E16" i="1"/>
  <c r="F16" i="1"/>
  <c r="G16" i="1"/>
  <c r="D18" i="1"/>
  <c r="D19" i="1" s="1"/>
  <c r="E19" i="1"/>
  <c r="F19" i="1"/>
  <c r="G19" i="1"/>
  <c r="H19" i="1"/>
  <c r="I19" i="1"/>
  <c r="D26" i="1"/>
  <c r="E26" i="1"/>
  <c r="F26" i="1"/>
  <c r="G26" i="1"/>
  <c r="H26" i="1"/>
  <c r="I26" i="1"/>
  <c r="D27" i="1"/>
  <c r="E27" i="1"/>
  <c r="F27" i="1"/>
  <c r="G27" i="1"/>
  <c r="D28" i="1"/>
  <c r="E28" i="1"/>
  <c r="F28" i="1"/>
  <c r="G28" i="1"/>
  <c r="D29" i="1"/>
  <c r="E29" i="1"/>
  <c r="F29" i="1"/>
  <c r="G29" i="1"/>
  <c r="D31" i="1"/>
  <c r="E31" i="1"/>
  <c r="F31" i="1"/>
  <c r="G31" i="1"/>
  <c r="H31" i="1"/>
  <c r="I31" i="1"/>
  <c r="D32" i="1"/>
  <c r="E32" i="1"/>
  <c r="F32" i="1"/>
  <c r="G32" i="1"/>
  <c r="G34" i="1"/>
  <c r="D40" i="1"/>
  <c r="E40" i="1"/>
  <c r="F40" i="1"/>
  <c r="G40" i="1"/>
  <c r="H40" i="1"/>
  <c r="I40" i="1"/>
  <c r="J40" i="1" s="1"/>
  <c r="D43" i="1"/>
  <c r="H103" i="22" l="1"/>
  <c r="D103" i="22"/>
  <c r="E97" i="22"/>
  <c r="E103" i="22" s="1"/>
  <c r="D53" i="22"/>
  <c r="D59" i="22" s="1"/>
  <c r="L14" i="12"/>
  <c r="K154" i="10"/>
  <c r="K109" i="10"/>
  <c r="K107" i="10"/>
  <c r="K105" i="10"/>
  <c r="K98" i="10"/>
  <c r="K88" i="10"/>
  <c r="J153" i="10"/>
  <c r="K153" i="10" s="1"/>
  <c r="H153" i="10"/>
  <c r="I52" i="10"/>
  <c r="G52" i="10"/>
  <c r="J151" i="10"/>
  <c r="H151" i="10"/>
  <c r="K45" i="10"/>
  <c r="K41" i="10"/>
  <c r="H54" i="22"/>
  <c r="H25" i="22"/>
  <c r="H33" i="22"/>
  <c r="J4" i="1"/>
  <c r="H13" i="8"/>
  <c r="H99" i="5"/>
  <c r="H61" i="5"/>
  <c r="F26" i="5"/>
  <c r="H26" i="5" s="1"/>
  <c r="H20" i="5"/>
  <c r="J55" i="3"/>
  <c r="I20" i="3"/>
  <c r="J20" i="3" s="1"/>
  <c r="J26" i="1"/>
  <c r="I45" i="1"/>
  <c r="E34" i="1"/>
  <c r="J10" i="1"/>
  <c r="J7" i="1"/>
  <c r="F32" i="22"/>
  <c r="F53" i="22" s="1"/>
  <c r="F59" i="22" s="1"/>
  <c r="F153" i="10"/>
  <c r="J152" i="10"/>
  <c r="K152" i="10" s="1"/>
  <c r="H152" i="10"/>
  <c r="F152" i="10"/>
  <c r="F151" i="10"/>
  <c r="F156" i="10" s="1"/>
  <c r="K52" i="10"/>
  <c r="E93" i="5"/>
  <c r="H97" i="22"/>
  <c r="H80" i="22"/>
  <c r="H50" i="22"/>
  <c r="H12" i="22"/>
  <c r="H45" i="22"/>
  <c r="H16" i="1"/>
  <c r="I33" i="23"/>
  <c r="H29" i="8"/>
  <c r="G93" i="5"/>
  <c r="H93" i="5" s="1"/>
  <c r="G51" i="5"/>
  <c r="H51" i="5" s="1"/>
  <c r="J86" i="3"/>
  <c r="J63" i="3"/>
  <c r="J49" i="3"/>
  <c r="D265" i="22"/>
  <c r="D278" i="22" s="1"/>
  <c r="E265" i="22"/>
  <c r="E278" i="22" s="1"/>
  <c r="D45" i="1"/>
  <c r="F34" i="1"/>
  <c r="F45" i="1"/>
  <c r="G45" i="1"/>
  <c r="E45" i="1"/>
  <c r="H45" i="1"/>
  <c r="J45" i="1" s="1"/>
  <c r="H34" i="1"/>
  <c r="K151" i="10"/>
  <c r="J156" i="10"/>
  <c r="K156" i="10" s="1"/>
  <c r="I131" i="3"/>
  <c r="J91" i="3"/>
  <c r="I95" i="3"/>
  <c r="D34" i="1"/>
  <c r="H156" i="10"/>
  <c r="J34" i="1"/>
  <c r="J19" i="1"/>
  <c r="K51" i="10"/>
  <c r="K49" i="10"/>
  <c r="K80" i="10"/>
  <c r="H43" i="22"/>
  <c r="E53" i="22"/>
  <c r="E59" i="22" s="1"/>
  <c r="G11" i="22"/>
  <c r="H11" i="22" s="1"/>
  <c r="G32" i="22"/>
  <c r="H32" i="22" s="1"/>
  <c r="H41" i="2"/>
  <c r="I41" i="2" s="1"/>
  <c r="J16" i="1"/>
  <c r="F102" i="5"/>
  <c r="H102" i="5" s="1"/>
  <c r="F66" i="5"/>
  <c r="H66" i="5" s="1"/>
  <c r="H126" i="3"/>
  <c r="H46" i="3"/>
  <c r="H50" i="3" l="1"/>
  <c r="J50" i="3" s="1"/>
  <c r="J46" i="3"/>
  <c r="J126" i="3"/>
  <c r="H130" i="3"/>
  <c r="I96" i="3"/>
  <c r="J96" i="3" s="1"/>
  <c r="J95" i="3"/>
  <c r="G53" i="22"/>
  <c r="H53" i="22" l="1"/>
  <c r="G59" i="22"/>
  <c r="H59" i="22" s="1"/>
  <c r="H131" i="3"/>
  <c r="J131" i="3" s="1"/>
  <c r="J130" i="3"/>
</calcChain>
</file>

<file path=xl/sharedStrings.xml><?xml version="1.0" encoding="utf-8"?>
<sst xmlns="http://schemas.openxmlformats.org/spreadsheetml/2006/main" count="2313" uniqueCount="1299">
  <si>
    <t>7. EU-s forrásból fin. projektek kiadása ( szem.+jár+dol.)</t>
  </si>
  <si>
    <t>6. Működési célú pénzeszközátvétel</t>
  </si>
  <si>
    <t>7. Kölcsön visszatérülés</t>
  </si>
  <si>
    <t>8. Működési pénzmaradvány</t>
  </si>
  <si>
    <t>9. Finanszírozási célú bevételek</t>
  </si>
  <si>
    <t>6. Finanszírozási célú bevételek</t>
  </si>
  <si>
    <t>5. EU támogatás</t>
  </si>
  <si>
    <t>megnevezése</t>
  </si>
  <si>
    <t>Száma</t>
  </si>
  <si>
    <t>Előirányzat-csoport, kiemelt előirányzat megnevezése</t>
  </si>
  <si>
    <t>I. Önkormányzatok működési bevételei</t>
  </si>
  <si>
    <t>2.2.</t>
  </si>
  <si>
    <t>2.3.</t>
  </si>
  <si>
    <t>2.4.</t>
  </si>
  <si>
    <t>Bírságok, díjak, pótlékok</t>
  </si>
  <si>
    <t>2.5.</t>
  </si>
  <si>
    <t>2.6.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</si>
  <si>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</si>
  <si>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</si>
  <si>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</si>
  <si>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</si>
  <si>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</si>
  <si>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</si>
  <si>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3.4.</t>
  </si>
  <si>
    <t>Intézményi ellátási díjak</t>
  </si>
  <si>
    <t>3.5.</t>
  </si>
  <si>
    <t>Általános forgalmi adó bevétel</t>
  </si>
  <si>
    <t>II. Közhatalmi bevételek</t>
  </si>
  <si>
    <t>III. Támogatások,  kiegészítések (5.1.+…+5.8.)</t>
  </si>
  <si>
    <t>5.1.</t>
  </si>
  <si>
    <t>Normatív hozzájárulások</t>
  </si>
  <si>
    <t>5.2.</t>
  </si>
  <si>
    <t>5.3.</t>
  </si>
  <si>
    <t>Központosított előirányzatok</t>
  </si>
  <si>
    <t>5.4.</t>
  </si>
  <si>
    <t>IV. Támogatásértékű bevételek (6.1+6.2)</t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</si>
  <si>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</si>
  <si>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</si>
  <si>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</si>
  <si>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</si>
  <si>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6.1.3.</t>
  </si>
  <si>
    <t>6.2.</t>
  </si>
  <si>
    <t>Felhalmozási célú támogatásértékű bevétel (6.2.1.+…+6.2.5.)</t>
  </si>
  <si>
    <t>6.2.1.</t>
  </si>
  <si>
    <t>V. Felhalmozási célú bevételek (7.1.+…+.7.3.)</t>
  </si>
  <si>
    <t>7.1.</t>
  </si>
  <si>
    <t>7.2.</t>
  </si>
  <si>
    <t>7.3.</t>
  </si>
  <si>
    <t>VI. Átvett pénzeszközök (8.1.+8.2.)</t>
  </si>
  <si>
    <t>8.1.</t>
  </si>
  <si>
    <t>Működési célú pénzeszköz átvétel államháztartáson kívülről</t>
  </si>
  <si>
    <t>VII. Kölcsön (munkavállalónak adott kölcsön visszatérülése)</t>
  </si>
  <si>
    <t>KÖLTSÉGVETÉSI BEVÉTELEK ÖSSZESEN (2+3+4+5+6+7+8+9)</t>
  </si>
  <si>
    <t>VIII. Pénzmaradvány, vállalk. tev. maradványa (11.1.+11.2.)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</si>
  <si>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</si>
  <si>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</si>
  <si>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</si>
  <si>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</si>
  <si>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BEVÉTELEK ÖSSZESEN (10+11+12)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</si>
  <si>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</si>
  <si>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</si>
  <si>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</si>
  <si>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Ellátottak pénzbeli juttatásai</t>
  </si>
  <si>
    <t>1.5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</si>
  <si>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</si>
  <si>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</si>
  <si>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</si>
  <si>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</si>
  <si>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</si>
  <si>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</si>
  <si>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</si>
  <si>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</si>
  <si>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</si>
  <si>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</si>
  <si>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</si>
  <si>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</si>
  <si>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</si>
  <si>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</si>
  <si>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</si>
  <si>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>Társulás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</si>
  <si>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</si>
  <si>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charset val="238"/>
      </rPr>
      <t>(2.1+…+2.7)</t>
    </r>
  </si>
  <si>
    <t>Lakásépítés</t>
  </si>
  <si>
    <t>EU-s forrásból finanszírozott támogatással megvalósuló programok, projektek kiadásai</t>
  </si>
  <si>
    <t>EU-s forrásból finansz. támogatással megv. pr., projektek önk.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</si>
  <si>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</si>
  <si>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</si>
  <si>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</si>
  <si>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</si>
  <si>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</si>
  <si>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</si>
  <si>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</si>
  <si>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</si>
  <si>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</si>
  <si>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</si>
  <si>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</si>
  <si>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r>
      <t xml:space="preserve">IV. Tartalékok </t>
    </r>
    <r>
      <rPr>
        <sz val="8"/>
        <rFont val="Times New Roman CE"/>
        <charset val="238"/>
      </rPr>
      <t>(4.1.+4.2.)</t>
    </r>
  </si>
  <si>
    <t>4.1.</t>
  </si>
  <si>
    <t>4.2.</t>
  </si>
  <si>
    <t>V. Költségvetési szervek finanszírozása</t>
  </si>
  <si>
    <t>KÖLTSÉGVETÉSI KIADÁSOK ÖSSZESEN (1+2+3+4+5)</t>
  </si>
  <si>
    <t>VI. Finanszírozási célú pénzügyi műveletek kiadásai (7.1+7.2.)</t>
  </si>
  <si>
    <t>7.1</t>
  </si>
  <si>
    <t>KIADÁSOK ÖSSZESEN: (6+7)</t>
  </si>
  <si>
    <t xml:space="preserve">ÖNKORMÁNYZAT MŰKÖDÉSI BEVÉTELEI </t>
  </si>
  <si>
    <t>7.4.</t>
  </si>
  <si>
    <t>Kommunális adó</t>
  </si>
  <si>
    <r>
      <t xml:space="preserve">I. Működési költségvetés kiadásai </t>
    </r>
    <r>
      <rPr>
        <sz val="10"/>
        <rFont val="Times New Roman CE"/>
        <charset val="238"/>
      </rPr>
      <t>(1.1+…+1.5.)</t>
    </r>
  </si>
  <si>
    <t>Költségvetési szerv megnevezése</t>
  </si>
  <si>
    <t>I. Intézményi működési bevételek (1.1.+…+1.8.)</t>
  </si>
  <si>
    <t>Osztalék, hozambevétel</t>
  </si>
  <si>
    <t>Alaptevékenység bevétele</t>
  </si>
  <si>
    <t>II. Véglegesen átvett pénzeszközök (2.1.+…+2.4.)</t>
  </si>
  <si>
    <t>EU-s forrásból származó bevételek</t>
  </si>
  <si>
    <t>III. Felhalmozási célú egyéb bevételek</t>
  </si>
  <si>
    <t>IV. Közhatalmi bevételek</t>
  </si>
  <si>
    <t>V. Kölcsön</t>
  </si>
  <si>
    <t>VI. Pénzmaradvány, vállalk. tev. maradványa (6.1.+6.2.)</t>
  </si>
  <si>
    <t>Előző évi pénzmaradvány igénybevétele</t>
  </si>
  <si>
    <t>Előző évi vállalkozási maradvány igénybevétele</t>
  </si>
  <si>
    <t>VII. Önkormányzati támogatás</t>
  </si>
  <si>
    <t>BEVÉTELEK ÖSSZESEN (1+2+3+4+5+6+7)</t>
  </si>
  <si>
    <t>IV. Kölcsön</t>
  </si>
  <si>
    <t>V. Pénzmaradvány, vállalk. tev. maradványa (5.1.+5.2.)</t>
  </si>
  <si>
    <t>VI. Önkormányzati támogatás</t>
  </si>
  <si>
    <t>BEVÉTELEK ÖSSZESEN (1+2+3+4+5+6)</t>
  </si>
  <si>
    <r>
      <t xml:space="preserve">II. Felhalmozási költségvetés kiadásai </t>
    </r>
    <r>
      <rPr>
        <sz val="10"/>
        <rFont val="Times New Roman CE"/>
        <charset val="238"/>
      </rPr>
      <t>(2.1+…+2.4)</t>
    </r>
  </si>
  <si>
    <t>Egyéb fejlesztési célú kiadások</t>
  </si>
  <si>
    <t>III. Kölcsön</t>
  </si>
  <si>
    <t>KIADÁSOK ÖSSZESEN: (1+2+3)</t>
  </si>
  <si>
    <t>Egyéb fizetési kötelezettségből származó bevételek-lakbér</t>
  </si>
  <si>
    <t>3. Támogatásértékű felhalmozási bevétel EU-s forrásból</t>
  </si>
  <si>
    <t>Tát</t>
  </si>
  <si>
    <t>Tagint.</t>
  </si>
  <si>
    <t>NAPKÖZIOTTHONOS ÓVODA</t>
  </si>
  <si>
    <t>óvodavezető</t>
  </si>
  <si>
    <t>vezető helyettes</t>
  </si>
  <si>
    <t>óvodapedagógus</t>
  </si>
  <si>
    <t>gyermekgondozó, dajka</t>
  </si>
  <si>
    <t>gazdasági dolgozó</t>
  </si>
  <si>
    <t>kisegítő dolgozó</t>
  </si>
  <si>
    <t xml:space="preserve">Finanszírozási kiadások </t>
  </si>
  <si>
    <t xml:space="preserve">Költségvetési  bevételek </t>
  </si>
  <si>
    <t>Működési célú pénzeszközátvétel államháztartáson kívülről</t>
  </si>
  <si>
    <t>Felhalmozási célú támogatások államháztartáson belülről</t>
  </si>
  <si>
    <t>Maradvány működési célú igénybevétele</t>
  </si>
  <si>
    <t>Maradvány felhalmozási célú igénybevétele</t>
  </si>
  <si>
    <t>Központi támogatás</t>
  </si>
  <si>
    <t xml:space="preserve"> BEVÉTELEK ÖSSZESEN</t>
  </si>
  <si>
    <t>Függő, átfutó, kiegyenlítő bevételek</t>
  </si>
  <si>
    <t>bölcsődei dolgozó</t>
  </si>
  <si>
    <t>gyermekjóléti, családsegítő</t>
  </si>
  <si>
    <t>közfoglalkoztatottak</t>
  </si>
  <si>
    <t>igazgató</t>
  </si>
  <si>
    <t>III. BÉLA ÁLTALÁNOS ISKOLA</t>
  </si>
  <si>
    <t>KULTÚRHÁZ ÉS KÖNYVTÁR</t>
  </si>
  <si>
    <t>számítógépkezelő</t>
  </si>
  <si>
    <t>könyvtáros</t>
  </si>
  <si>
    <t>SZENT GYÖRGY OTTHON</t>
  </si>
  <si>
    <t>gondnok</t>
  </si>
  <si>
    <t>eü-szociális admin.</t>
  </si>
  <si>
    <t>főnővér</t>
  </si>
  <si>
    <t>mentálhigiénés nővér</t>
  </si>
  <si>
    <t>osztályos nővér</t>
  </si>
  <si>
    <t>gondozó(nővér)</t>
  </si>
  <si>
    <t>szakács</t>
  </si>
  <si>
    <t>klubvezető</t>
  </si>
  <si>
    <t xml:space="preserve">szociális gondozó ( Nappali Klub ) </t>
  </si>
  <si>
    <t>szoc. segítő ( szoc. étk.)</t>
  </si>
  <si>
    <t>mosónő</t>
  </si>
  <si>
    <t>intézménytakarító</t>
  </si>
  <si>
    <t>polgármester</t>
  </si>
  <si>
    <t>jegyző</t>
  </si>
  <si>
    <t>köztisztviselő</t>
  </si>
  <si>
    <t>fizikai alkalmazott</t>
  </si>
  <si>
    <t>VÉDŐNŐI SZOLGÁLAT</t>
  </si>
  <si>
    <t>védőnő</t>
  </si>
  <si>
    <t>takarítónő</t>
  </si>
  <si>
    <t>ZÖLDTERÜLET-FENNTARTÁS</t>
  </si>
  <si>
    <t>FŐFOGLALKOZÁSÚ ÖSSZESEN</t>
  </si>
  <si>
    <t>RÉSZFOGLALKOZÁSÚ ÖSSZESEN</t>
  </si>
  <si>
    <t>KÖZFOGLALKOZTATOTT ÖSSZESEN</t>
  </si>
  <si>
    <t>2013. 12. módosított         ( E Ft )</t>
  </si>
  <si>
    <t xml:space="preserve"> </t>
  </si>
  <si>
    <t>(17 fő)</t>
  </si>
  <si>
    <t>Szociális alapellátás ( Erzsébet utalvány)</t>
  </si>
  <si>
    <t>Működési célú - Kistérségi társulás</t>
  </si>
  <si>
    <t>Működési célú - Itthon vagy - Magyarország szeretlek</t>
  </si>
  <si>
    <t>Önkormányzati rendezvények</t>
  </si>
  <si>
    <t>Önkormányzati rendezvények összesen</t>
  </si>
  <si>
    <t>5.5.</t>
  </si>
  <si>
    <t>5.6.</t>
  </si>
  <si>
    <t>6.1.4.</t>
  </si>
  <si>
    <t>6.1.5.</t>
  </si>
  <si>
    <t>Kistérségi társulásról átvett pénzeszköz</t>
  </si>
  <si>
    <t>Itthon vagy - Magyarország szeretlek</t>
  </si>
  <si>
    <t>2014. 02. módosított előirányzat</t>
  </si>
  <si>
    <t>2014. 02.  módosított előirányzat</t>
  </si>
  <si>
    <t>2014. 02. módosított össz.                  ( E Ft )</t>
  </si>
  <si>
    <t>2014.02. módosított            ( E Ft )</t>
  </si>
  <si>
    <t>2014. 02.  módosított             ( E Ft )</t>
  </si>
  <si>
    <t>2014.02.  módosított             ( E Ft )</t>
  </si>
  <si>
    <t>Közvetett tevékenység (átlagos) összesen</t>
  </si>
  <si>
    <t>Közvetett tevékenység ( demens) összes</t>
  </si>
  <si>
    <t>Igazgatás+közvetett tevékenység összes</t>
  </si>
  <si>
    <t>Iparterület</t>
  </si>
  <si>
    <t>Kereskedelmi terület</t>
  </si>
  <si>
    <t>Lakótelek-értékesítés</t>
  </si>
  <si>
    <t>Egyéb értékesítés</t>
  </si>
  <si>
    <t>Iskolai bevétel</t>
  </si>
  <si>
    <t>2014. 02.   módosított össz.             ( E Ft )</t>
  </si>
  <si>
    <t>2014. 02. módosított össz.                        ( E Ft )</t>
  </si>
  <si>
    <t>2014.02. módosított      ( e Ft )</t>
  </si>
  <si>
    <t>2014.02. módosított     ( e Ft )</t>
  </si>
  <si>
    <t>2014.02. módosított      ( E Ft )</t>
  </si>
  <si>
    <t>2014.02. módosított       ( E Ft )</t>
  </si>
  <si>
    <t>Téli közfoglalkoztatás</t>
  </si>
  <si>
    <t>Köztemetés</t>
  </si>
  <si>
    <t>Ifjúság-egészségügyi ellátás</t>
  </si>
  <si>
    <t>IFJÚSÁG-EGÉSZSÉGÜGY   ÖSSZESEN</t>
  </si>
  <si>
    <t>Szoftverek</t>
  </si>
  <si>
    <t>Kötelező feladat</t>
  </si>
  <si>
    <t>Önként vállalt feladat</t>
  </si>
  <si>
    <t>Államigazgatási feladat</t>
  </si>
  <si>
    <t>Átlagos, demens bentlakás</t>
  </si>
  <si>
    <t>KIADÁS</t>
  </si>
  <si>
    <t>BEVÉTEL</t>
  </si>
  <si>
    <t>Csoportok támogatása</t>
  </si>
  <si>
    <t>Igazgatás</t>
  </si>
  <si>
    <t>Szociális ágazat</t>
  </si>
  <si>
    <t>Igazgatás+ adó</t>
  </si>
  <si>
    <t>Beruházások</t>
  </si>
  <si>
    <t>Könyvtár, közművelődés</t>
  </si>
  <si>
    <t>A helyi önkormányzat és az általa irányított költségvetési szerveknél végzett feladatok megbontása  kötelező, önként vállalt és államigazgatási feladatok szerint                                                                                 E Ft</t>
  </si>
  <si>
    <t>Alsós oktatás beruházás</t>
  </si>
  <si>
    <t>Demens bentlakás közvetett tevékenység</t>
  </si>
  <si>
    <t>Átlagos bentlakás közvetett tevékenység</t>
  </si>
  <si>
    <t>Önkormányzati telkek értékesítése</t>
  </si>
  <si>
    <t>önkormányzati rendelethez</t>
  </si>
  <si>
    <t>JOGCÍMEK  MEGNEVEZÉSE</t>
  </si>
  <si>
    <t>Mutató</t>
  </si>
  <si>
    <t>Előirányz.</t>
  </si>
  <si>
    <t>Igazgatási feladatok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</si>
  <si>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</si>
  <si>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</si>
  <si>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</si>
  <si>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</si>
  <si>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</si>
  <si>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</si>
  <si>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</si>
  <si>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</si>
  <si>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</si>
  <si>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</si>
  <si>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</si>
  <si>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</si>
  <si>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</si>
  <si>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Óvodaműködtetési támogatás</t>
  </si>
  <si>
    <t>Étkezés Óvoda                 12 hó</t>
  </si>
  <si>
    <t>Étkezés Iskola                  12 hó</t>
  </si>
  <si>
    <t>Kulturális feladatok támogatása</t>
  </si>
  <si>
    <t>MINDÖSSZESEN</t>
  </si>
  <si>
    <t xml:space="preserve">TÁT VÁROS ÖNKORMÁNYZATA                                                                                </t>
  </si>
  <si>
    <t>EURÓPAI UNIÓS FORRÁSBÓL FINANSZÍROZOTT TÁMOGATÁSSAL MEGVALÓSULÓ PROGRAMOK</t>
  </si>
  <si>
    <t>2013. évben</t>
  </si>
  <si>
    <t>Projekt azonosító száma: KEOP-4.9.0/11-2011-0210</t>
  </si>
  <si>
    <t>Projekt címe: "III. Béla Általános Iskola energetikai korszerűsítése"</t>
  </si>
  <si>
    <t>Devizanem: HUF</t>
  </si>
  <si>
    <t xml:space="preserve">Tevékenységek </t>
  </si>
  <si>
    <t xml:space="preserve">Költség </t>
  </si>
  <si>
    <t xml:space="preserve">ÁFA </t>
  </si>
  <si>
    <t>Összesen</t>
  </si>
  <si>
    <t>Támogatás</t>
  </si>
  <si>
    <t>Saját forrás</t>
  </si>
  <si>
    <t>Kivitelezés - építés</t>
  </si>
  <si>
    <t>Napelemes rendszer telepítése</t>
  </si>
  <si>
    <t>Energetikai felmérés,elemzés,tervezés</t>
  </si>
  <si>
    <t>Energetikai kivitelezés tervezés</t>
  </si>
  <si>
    <t>Műszaki ellenőr</t>
  </si>
  <si>
    <t>Könyvvizsgálat</t>
  </si>
  <si>
    <t>Nyilvánosság</t>
  </si>
  <si>
    <t>Megvalósíthatósági tanulmány</t>
  </si>
  <si>
    <t>Projektmenedzsment</t>
  </si>
  <si>
    <t>Közbeszerzés</t>
  </si>
  <si>
    <t xml:space="preserve">Összesen: </t>
  </si>
  <si>
    <t xml:space="preserve">Nem támogatott költség 2012. évben:      </t>
  </si>
  <si>
    <t>2011. évi számlák 25 %ÁFA</t>
  </si>
  <si>
    <t>Projekt azonosító száma: KEOP-5.5.0/B/12</t>
  </si>
  <si>
    <t>Projekt címe: " Energetikai korszerűsítés a táti III.Béla Általános iskola "B" ép. és a Kultúrház és Könyvtár épületében</t>
  </si>
  <si>
    <t>Megvalósítás - Építési munkák</t>
  </si>
  <si>
    <t>Megvalósítás - Projektmenedzsment</t>
  </si>
  <si>
    <t>Megvalósítás - Műszaki ellenőr</t>
  </si>
  <si>
    <t>Megvalósítás - Nyilvánosság</t>
  </si>
  <si>
    <t>Előkészítés - Tervezés</t>
  </si>
  <si>
    <t>Előkészítés - Tanulmányok, vizsgálatok</t>
  </si>
  <si>
    <t>Előkészítés - Közbeszerzés</t>
  </si>
  <si>
    <t>Projekt tartalék</t>
  </si>
  <si>
    <t>Közös Önk.. Hivatal</t>
  </si>
  <si>
    <t>- fejl. pénze. átadás</t>
  </si>
  <si>
    <t>Teljesítés           ( E Ft )</t>
  </si>
  <si>
    <t>Teljesítés                       ( E Ft )</t>
  </si>
  <si>
    <t>Teljesítés</t>
  </si>
  <si>
    <t>Teljesítés                 ( E Ft )</t>
  </si>
  <si>
    <t>Teljesítés                  ( E Ft )</t>
  </si>
  <si>
    <t>Teljesítés            ( E Ft )</t>
  </si>
  <si>
    <t>Teljesítés         ( E Ft )</t>
  </si>
  <si>
    <t>Teljesítés      ( e Ft )</t>
  </si>
  <si>
    <t>Teljesítés    ( e Ft )</t>
  </si>
  <si>
    <t>Teljesítés      ( E Ft )</t>
  </si>
  <si>
    <t>Teljesülés</t>
  </si>
  <si>
    <t>MÓDOSÍTOTT</t>
  </si>
  <si>
    <t>TELJESÍTÉS</t>
  </si>
  <si>
    <t>ELTÉRÉS</t>
  </si>
  <si>
    <t>Az önkormányzat adóssága és az önkormányzat által nyújtott hitelek állománya</t>
  </si>
  <si>
    <t>I. Az önkormányzat adóssága és hitelállománya lejárat szerint</t>
  </si>
  <si>
    <t>Lejárat</t>
  </si>
  <si>
    <t>Megnevezés</t>
  </si>
  <si>
    <t>Összeg</t>
  </si>
  <si>
    <t>2012. évi tény</t>
  </si>
  <si>
    <t>Az önkormányzat adósságállománya</t>
  </si>
  <si>
    <t>Hosszú lejáratú</t>
  </si>
  <si>
    <t>1. Hosszú lejáratra kapott kölcsönök</t>
  </si>
  <si>
    <t>2. Beruházási és fejlesztési hitelek</t>
  </si>
  <si>
    <t>3. Egyéb hosszú lejáratú ( hitel ) kötelezettségek</t>
  </si>
  <si>
    <t>Kultúrház  - 2013.12. havi nettó bér</t>
  </si>
  <si>
    <t>Szent György Otthon - 2013.12. havi nettó bér</t>
  </si>
  <si>
    <t>Közös Önk. Hivatal - 2013.12. havi nettó b</t>
  </si>
  <si>
    <t>Temető, köztemetés</t>
  </si>
  <si>
    <t>Egyéb saját</t>
  </si>
  <si>
    <t>Egyéb sajátos bevételek ( lakbér)</t>
  </si>
  <si>
    <t>Szabálysértési és helyszíni bírság</t>
  </si>
  <si>
    <t>Talajterhelési díj, egyéb</t>
  </si>
  <si>
    <t>Rövid lejáratú</t>
  </si>
  <si>
    <t>4. Rövid lejáratú kölcsönök</t>
  </si>
  <si>
    <t>5. Rövid lejáratú hitelek</t>
  </si>
  <si>
    <t>6. Egyéb rövid lejáratú kötelezettség (adósok nélkül)</t>
  </si>
  <si>
    <t>Összes adósságállomány</t>
  </si>
  <si>
    <t>Az önkormányzat által nyújtott hitelek állománya</t>
  </si>
  <si>
    <t>1.Tartósan adott kölcsönök összesen</t>
  </si>
  <si>
    <t>2. Egyéb hosszú lejáratú ( hitel ) követelés</t>
  </si>
  <si>
    <t>3. Rövid lejáratú kölcsönök ( adósok nélkül)</t>
  </si>
  <si>
    <t>4. Egyéb ( hitel ) követelések</t>
  </si>
  <si>
    <t>6. Egyéb rövid lejáratú ( hitel ) kötelezettség</t>
  </si>
  <si>
    <t>Összes hitelállomány</t>
  </si>
  <si>
    <t>1. Összes adósságállomány</t>
  </si>
  <si>
    <t>2. Összes hitelállomány</t>
  </si>
  <si>
    <t>3. Adott és kapott hitelek egyenlege ( 1-2)</t>
  </si>
  <si>
    <t xml:space="preserve"> Ezer forint</t>
  </si>
  <si>
    <t>Bevételi jogcím</t>
  </si>
  <si>
    <t>Bevétel</t>
  </si>
  <si>
    <t>Kedvezmények összege</t>
  </si>
  <si>
    <t>Ellátottak térítési díjának méltányosságból történő elengedése, mérséklése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</si>
  <si>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</si>
  <si>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</si>
  <si>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</si>
  <si>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</si>
  <si>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</si>
  <si>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</si>
  <si>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</si>
  <si>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</si>
  <si>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</si>
  <si>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</si>
  <si>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</si>
  <si>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</si>
  <si>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</si>
  <si>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</si>
  <si>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</si>
  <si>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</si>
  <si>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</si>
  <si>
    <t>Tát Város Önkormányzat által adott közvetett támogatások ( kedvezmények )</t>
  </si>
  <si>
    <t>Egyszerűsített mérleg, vagyonmérleg</t>
  </si>
  <si>
    <t>Ezer forintban</t>
  </si>
  <si>
    <t>Előző évi</t>
  </si>
  <si>
    <t>Tárgyév</t>
  </si>
  <si>
    <t>költségv.</t>
  </si>
  <si>
    <t>Eszközök</t>
  </si>
  <si>
    <t>beszámoló</t>
  </si>
  <si>
    <t>záró adatai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</si>
  <si>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</si>
  <si>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</si>
  <si>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</si>
  <si>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</si>
  <si>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</si>
  <si>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</si>
  <si>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I. Készletek</t>
  </si>
  <si>
    <t>II. Követelések</t>
  </si>
  <si>
    <t>III. Értékpapírok</t>
  </si>
  <si>
    <t>IV. Pénzeszközök</t>
  </si>
  <si>
    <t>V. Egyéb aktív pénzügyi elszámolás</t>
  </si>
  <si>
    <t>ESZKÖZÖK  ÖSSZESEN</t>
  </si>
  <si>
    <t>Tárgyévi</t>
  </si>
  <si>
    <t xml:space="preserve">költségv. </t>
  </si>
  <si>
    <t>Források</t>
  </si>
  <si>
    <t>D) SAJÁT TŐKE</t>
  </si>
  <si>
    <t>1. Tartós tőke</t>
  </si>
  <si>
    <t>2. Tőkeváltozások</t>
  </si>
  <si>
    <t>3. Értékelési tartalék</t>
  </si>
  <si>
    <t>E) TARTALÉKOK</t>
  </si>
  <si>
    <t>I. Költségvetési tartalékok</t>
  </si>
  <si>
    <t>II.Vállalkozási tartalékok</t>
  </si>
  <si>
    <t>F) KÖTELEZETTSÉGEK</t>
  </si>
  <si>
    <t>I. Hosszú lejáratú kötelezettségek</t>
  </si>
  <si>
    <t>II.Rövid lejáratú kötelezettségek</t>
  </si>
  <si>
    <t>III. Egyéb passzív pénzügyi elszám.</t>
  </si>
  <si>
    <t>FORRÁSOK  ÖSSZESEN</t>
  </si>
  <si>
    <t>2013. ÉVRŐL</t>
  </si>
  <si>
    <t>Ezer Ft</t>
  </si>
  <si>
    <t>Sorsz.</t>
  </si>
  <si>
    <t xml:space="preserve">              előirányzat</t>
  </si>
  <si>
    <t>01.</t>
  </si>
  <si>
    <t>02.</t>
  </si>
  <si>
    <t>Munkaadót terhelő járulékok</t>
  </si>
  <si>
    <t>03.</t>
  </si>
  <si>
    <t>Dologi és egyéb folyó kiadások</t>
  </si>
  <si>
    <t>04.</t>
  </si>
  <si>
    <t>05.</t>
  </si>
  <si>
    <t>06.</t>
  </si>
  <si>
    <t>07.</t>
  </si>
  <si>
    <t>08.</t>
  </si>
  <si>
    <t>09.</t>
  </si>
  <si>
    <t>Továbbadási célú kiadások</t>
  </si>
  <si>
    <t>Kiegyenlítő, függő, átfutó kiadások össz.</t>
  </si>
  <si>
    <t>KIADÁSOK  ÖSSZESESN</t>
  </si>
  <si>
    <t>20.</t>
  </si>
  <si>
    <t>22.</t>
  </si>
  <si>
    <t>23.</t>
  </si>
  <si>
    <t>Felhalmozási és tőke jellegű bevétel</t>
  </si>
  <si>
    <t>24.</t>
  </si>
  <si>
    <t>25.</t>
  </si>
  <si>
    <t>26.</t>
  </si>
  <si>
    <t>Támogatások, kiegészítések</t>
  </si>
  <si>
    <t>27.</t>
  </si>
  <si>
    <t>Hosszú lejáratú kölcsönök visszatérülése</t>
  </si>
  <si>
    <t>28.</t>
  </si>
  <si>
    <t>Rövid lejáratú kölcsönök visszatérülése</t>
  </si>
  <si>
    <t>29.</t>
  </si>
  <si>
    <t>30.</t>
  </si>
  <si>
    <t>31.</t>
  </si>
  <si>
    <t>32.</t>
  </si>
  <si>
    <t>33.</t>
  </si>
  <si>
    <t>Forgatási célú hitelviszonyt megt.értékpapírok bev.</t>
  </si>
  <si>
    <t>34.</t>
  </si>
  <si>
    <t>Finanszírozási bevételek összesen</t>
  </si>
  <si>
    <t>35.</t>
  </si>
  <si>
    <t>36.</t>
  </si>
  <si>
    <t>Központosított előirányzatok megnevezése</t>
  </si>
  <si>
    <t>Rendelkezésre bocsátott</t>
  </si>
  <si>
    <t>Ténylegesen felhasznált</t>
  </si>
  <si>
    <t>Fel nem használt</t>
  </si>
  <si>
    <t>Eltérés</t>
  </si>
  <si>
    <t>Lakossági közműfejlesztés támogatása</t>
  </si>
  <si>
    <t>Lakossági víz- és csatornaszolgáltatás támogatása</t>
  </si>
  <si>
    <t>Határátkelőhelyek fenntartásának támogatása</t>
  </si>
  <si>
    <t>Könyvtári, közművelődési érdekeltségnövelő tám., múzeumok tám.</t>
  </si>
  <si>
    <t>Helyi szervezési intéz. kapcsolódó többletkiadások támogatása</t>
  </si>
  <si>
    <t>Ózdi martinsalak miatt károsodott lakóép. tulajdon. kártalan.</t>
  </si>
  <si>
    <t>Önk. EU-s fejl. pályázatai saját forrás kiegész. támogatása</t>
  </si>
  <si>
    <t>Esélyegyenlőséget, felzárkóztatást segítő támogatások</t>
  </si>
  <si>
    <t>Gyermekszegénység elleni program keretében nyári étk.</t>
  </si>
  <si>
    <t>Önkormányzati feladatellátást szolgáló fejlesztések</t>
  </si>
  <si>
    <t>"Art" mozihálózat digitális fejlesztésének támogatása</t>
  </si>
  <si>
    <t>21.</t>
  </si>
  <si>
    <t>A pécsi Zsolnay Kulturális Negyed és a Kodály Központ működ. támog.</t>
  </si>
  <si>
    <t>Egyes jövedelempótló támogatások kiegészítése</t>
  </si>
  <si>
    <t>A helyi önkormányzatok szociális célú tűzifa vásárlásához kapcsolódó</t>
  </si>
  <si>
    <t>Egyéb központi támogatások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</si>
  <si>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</si>
  <si>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</si>
  <si>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</si>
  <si>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</si>
  <si>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</si>
  <si>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</si>
  <si>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Működés (rendezvények)</t>
  </si>
  <si>
    <t>pénzeszközök változásainak levezetése</t>
  </si>
  <si>
    <t>Sor-szám</t>
  </si>
  <si>
    <t>Összeg  (E Ft)</t>
  </si>
  <si>
    <t> Bankszámlák egyenlege</t>
  </si>
  <si>
    <t> Forintpénztárak egyenlege</t>
  </si>
  <si>
    <t> Pénztárak és betétkönyvek egyenlege</t>
  </si>
  <si>
    <t xml:space="preserve">Bevételek   ( + ) </t>
  </si>
  <si>
    <t xml:space="preserve">Kiadások    ( - ) </t>
  </si>
  <si>
    <t> Devizabetétszámlák egyenlege</t>
  </si>
  <si>
    <t xml:space="preserve">2013. évi </t>
  </si>
  <si>
    <t>Ezer forint</t>
  </si>
  <si>
    <t>Évek</t>
  </si>
  <si>
    <t>Összesen
(7=3+4+5+6)</t>
  </si>
  <si>
    <t>2014.</t>
  </si>
  <si>
    <t>-</t>
  </si>
  <si>
    <t>ÖSSZES KÖTELEZETTSÉG</t>
  </si>
  <si>
    <t>2015.</t>
  </si>
  <si>
    <t>2015. 
után</t>
  </si>
  <si>
    <t>Tát Város Önkormányzat adósságot keletkeztető ügyletekből és kezességvállalásokból fennálló kötelezettségei</t>
  </si>
  <si>
    <t>Pénzkészlet 2013. január 1-jén
Ebből:</t>
  </si>
  <si>
    <t>Záró pénzkészlet 2013. december 31-én
Ebből:</t>
  </si>
  <si>
    <t>2013 évben</t>
  </si>
  <si>
    <t>Beruházás (járdaépítés)</t>
  </si>
  <si>
    <t>Lakossági települési folyékony hulladék ártalmatlanítása</t>
  </si>
  <si>
    <t>A 2012. évről áthúzódó bérkompenzáció támogatása</t>
  </si>
  <si>
    <t>Üdülőhelyi feladatok támogatása</t>
  </si>
  <si>
    <t>Biztos Kezdet Gyermekházak támogatása</t>
  </si>
  <si>
    <t>Lakott külterülettel kapcsolatos feladatok támogatása</t>
  </si>
  <si>
    <t>Kötelezően ellátandó helyi közösségi feladat támogatása</t>
  </si>
  <si>
    <t>Központosított előirányzatok összesen ( 01+…+19)</t>
  </si>
  <si>
    <t>Települési önkormányzatok muzeális intézményi feladatainak támogatása</t>
  </si>
  <si>
    <t>A nemzeti minősítésű színházművészeti szervezetek művészeti támogatása</t>
  </si>
  <si>
    <t>A nemzeti minősítésű színházművészeti szervezetek létesítmény-gazdálkodási célú  működési tám.</t>
  </si>
  <si>
    <t>A kiemelt minősítésű színházművészeti szervezetek művészeti támogatása</t>
  </si>
  <si>
    <t>A kiemelt minősítésű színházművészeti szervezetek létesítmény-gazdálkodási célú  működési tám.</t>
  </si>
  <si>
    <t>A nemzeti minősítésű táncművészeti szervezetek létesítmény-gazdálkodási célú  működési tám.</t>
  </si>
  <si>
    <t>A kiemelt minősítésű táncművészeti szervezetek létesítmény-gazdálkodási célú  működési tám.</t>
  </si>
  <si>
    <t>A nemzeti minősítésű zenekarok támogatása</t>
  </si>
  <si>
    <t>A kiemelt minősítésű zenekarok támogatása</t>
  </si>
  <si>
    <t>A nemzeti minősítésű énekkarok támogatása</t>
  </si>
  <si>
    <t>A kiemelt minősítésű énekkarok támogatása</t>
  </si>
  <si>
    <t>Helyi önkorm. által támogatott előadó-műv-i szerv támogatása(23+..+32)</t>
  </si>
  <si>
    <t>Itthon vagy - Magyarország szeretlek programsorozat</t>
  </si>
  <si>
    <t>Egyes kormányhatározatokban létrehozott központi támogatások</t>
  </si>
  <si>
    <t>A költségvetési szerveknél foglalkoztatottak 2013. évi kompenzációja</t>
  </si>
  <si>
    <t>Megyei önkormányzati tartalékból kapott támogatás</t>
  </si>
  <si>
    <t>A szerkezetalakítási tartalékból kapott támogatás</t>
  </si>
  <si>
    <t>Helyi önkormányzatok működőképessége megőrzését szolgáló</t>
  </si>
  <si>
    <t>VAGYONLELTÁR 2013.</t>
  </si>
  <si>
    <t xml:space="preserve">Költségvetési kiadások </t>
  </si>
  <si>
    <t>Működési célú támogatásértékű kiadások</t>
  </si>
  <si>
    <t>Működési célú pénzeszközátadások államháztartáson kívülre</t>
  </si>
  <si>
    <t>Felújítások ÁFÁ-val</t>
  </si>
  <si>
    <t>Beruházások ÁFÁ-val</t>
  </si>
  <si>
    <t xml:space="preserve">Felhalmozási célú péneszközátadás államháztartáson kívülre </t>
  </si>
  <si>
    <t>Működési célú tartalék</t>
  </si>
  <si>
    <t>Felhalmozási célú tartalék</t>
  </si>
  <si>
    <t>37.</t>
  </si>
  <si>
    <t>38.</t>
  </si>
  <si>
    <t>39.</t>
  </si>
  <si>
    <t>40.</t>
  </si>
  <si>
    <t>41.</t>
  </si>
  <si>
    <t>Egyszerűsített pénzmaradványkimutatás</t>
  </si>
  <si>
    <t>Auditálási</t>
  </si>
  <si>
    <t>Előző év</t>
  </si>
  <si>
    <t>eltérések</t>
  </si>
  <si>
    <t xml:space="preserve">auditált </t>
  </si>
  <si>
    <t>auditált</t>
  </si>
  <si>
    <t>(+)</t>
  </si>
  <si>
    <t>egyszerűs.</t>
  </si>
  <si>
    <t>(-)</t>
  </si>
  <si>
    <t>1. Záró pénzkészlet</t>
  </si>
  <si>
    <t>2. Egyéb aktív és passzív pü-i elszám. összev.</t>
  </si>
  <si>
    <t xml:space="preserve">    záróegyenleg (+, -)</t>
  </si>
  <si>
    <t>3. Előző éve(ek)ben képzett tartalékok marad-</t>
  </si>
  <si>
    <t xml:space="preserve">    ványa (-)</t>
  </si>
  <si>
    <t>4. Vállalkozási tevékenység pénzforgalmi</t>
  </si>
  <si>
    <t xml:space="preserve">    eredménye (-)</t>
  </si>
  <si>
    <t>5. Tárgyévi helyesbített pénzmaradvány</t>
  </si>
  <si>
    <t>(1(+-)2-3-4)</t>
  </si>
  <si>
    <t>6. Finanszírozásból származó korrekciók (+) (-)</t>
  </si>
  <si>
    <t>7. Pénzmaradványt terhelő elvonások (+) (-)</t>
  </si>
  <si>
    <t>8. Költségvetési pénzmaradvány ( 5+6+7)</t>
  </si>
  <si>
    <t>9. A vállalkozási tevékenység eredményéből</t>
  </si>
  <si>
    <t xml:space="preserve">   alaptevékenység ellátására felhasznált</t>
  </si>
  <si>
    <t xml:space="preserve">   összeg</t>
  </si>
  <si>
    <t>10. Költségvetési pénzmaradványt külön jog-</t>
  </si>
  <si>
    <t xml:space="preserve">   szabály alapján módosító tétel (+) (-)</t>
  </si>
  <si>
    <t>11.Módosított pénzmaradvány</t>
  </si>
  <si>
    <t xml:space="preserve">     (5(+ -) 6(+ -) 7(+) 8 (+ -)9(+-)10)</t>
  </si>
  <si>
    <t>12. 11-ből egészségbizt.alapból folyósított</t>
  </si>
  <si>
    <t xml:space="preserve">       pénzeszköz maradványa</t>
  </si>
  <si>
    <t>13. 11-ből kötelezettséggel terhelt pénzmaradvány</t>
  </si>
  <si>
    <t>14. 11-ből szabad pénzmaradvány</t>
  </si>
  <si>
    <t xml:space="preserve">     Vállalkozási tevékenység szakfeladaton</t>
  </si>
  <si>
    <t xml:space="preserve">     elszámolt bevételei</t>
  </si>
  <si>
    <t xml:space="preserve">     elszámolt kiadásai (-)</t>
  </si>
  <si>
    <t xml:space="preserve">     Vállalkozási tevékenység pénzforgalmi</t>
  </si>
  <si>
    <t xml:space="preserve">     eredménye</t>
  </si>
  <si>
    <t xml:space="preserve">    Vállalkozási tevékenységet terhelő értékcsök-</t>
  </si>
  <si>
    <t xml:space="preserve">     kenési leírás (-)</t>
  </si>
  <si>
    <t xml:space="preserve">    Alaptevékenység ellátására felhasznált és</t>
  </si>
  <si>
    <t xml:space="preserve">    felhasználni tervezett eredmény (-)</t>
  </si>
  <si>
    <t xml:space="preserve">    Pénzforgalmi eredményt külön jogszabály</t>
  </si>
  <si>
    <t xml:space="preserve">    alapján módosító egyéb tétel  (+ - )</t>
  </si>
  <si>
    <t xml:space="preserve">     Vállalkozási tevékenység módosított</t>
  </si>
  <si>
    <t xml:space="preserve">     pénzforgalmi eredménye</t>
  </si>
  <si>
    <t xml:space="preserve">     Vállalkozási tevékenységet terhelő befizetés</t>
  </si>
  <si>
    <t xml:space="preserve">     Tartalékba helyezhető összeg</t>
  </si>
  <si>
    <t>18/1. melléklet</t>
  </si>
  <si>
    <t>rendelethez</t>
  </si>
  <si>
    <t>Iskola</t>
  </si>
  <si>
    <t>Óvoda</t>
  </si>
  <si>
    <t>Kultúrház</t>
  </si>
  <si>
    <t>Otthon</t>
  </si>
  <si>
    <t>ESZKÖZÖK</t>
  </si>
  <si>
    <t>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</si>
  <si>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</si>
  <si>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</si>
  <si>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</si>
  <si>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</si>
  <si>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</si>
  <si>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</si>
  <si>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</si>
  <si>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</si>
  <si>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Kölcsönök</t>
  </si>
  <si>
    <t>Forgóeszk</t>
  </si>
  <si>
    <t>Készletek</t>
  </si>
  <si>
    <t>Követelések</t>
  </si>
  <si>
    <t>Pénzeszközök</t>
  </si>
  <si>
    <t>FORRÁSOK</t>
  </si>
  <si>
    <t>Kötelezettségek</t>
  </si>
  <si>
    <t>Hosszú  lejáratú kötelezettség</t>
  </si>
  <si>
    <t>Rövid lejáratú kötelezettség</t>
  </si>
  <si>
    <t>19. sz. melléklet</t>
  </si>
  <si>
    <t>PÉNZMARADVÁNY JÓVÁHAGYÁSA</t>
  </si>
  <si>
    <t>MEGNEVEZÉS</t>
  </si>
  <si>
    <t>Önkormányzat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</si>
  <si>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</si>
  <si>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</si>
  <si>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</si>
  <si>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</si>
  <si>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</si>
  <si>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</si>
  <si>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MÓDOSÍTOTT PÉNZM.</t>
  </si>
  <si>
    <t>Elvonás bev.ei. miatt</t>
  </si>
  <si>
    <t>Növekedés</t>
  </si>
  <si>
    <t>Pm.vissza köt.terh</t>
  </si>
  <si>
    <t>ÖSSZES FELHASZ.</t>
  </si>
  <si>
    <t>TERVEZÉSNÉL</t>
  </si>
  <si>
    <r>
      <t>1. Bevételi oldalon</t>
    </r>
    <r>
      <rPr>
        <b/>
        <sz val="8"/>
        <rFont val="Arial"/>
        <family val="2"/>
        <charset val="238"/>
      </rPr>
      <t>:</t>
    </r>
    <r>
      <rPr>
        <sz val="8"/>
        <rFont val="Arial"/>
        <family val="2"/>
        <charset val="238"/>
      </rPr>
      <t xml:space="preserve"> fejlesztési pénzmaradv.</t>
    </r>
  </si>
  <si>
    <t>működési  pénzmaradv.</t>
  </si>
  <si>
    <t>2. Kiadási oldalon:</t>
  </si>
  <si>
    <t>- beruházás</t>
  </si>
  <si>
    <t>- felújítás</t>
  </si>
  <si>
    <t>-tartalék fejl.</t>
  </si>
  <si>
    <t>-tartalék működési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</si>
  <si>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</si>
  <si>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</si>
  <si>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</si>
  <si>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</si>
  <si>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</si>
  <si>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Száll. Köt. terhelt</t>
  </si>
  <si>
    <t>ÖSSZES FELOSZTH.</t>
  </si>
  <si>
    <t>2013. ÉVI</t>
  </si>
  <si>
    <t>Házi segítségnyújtás</t>
  </si>
  <si>
    <t>2013. eredeti össz.             ( E Ft )</t>
  </si>
  <si>
    <t>2013. eredeti</t>
  </si>
  <si>
    <t>Egyes szoc. feladatok támogatása ( segély, FHT, ápolási)</t>
  </si>
  <si>
    <t>Működési célú támogatásértékű bevétel - Kultúr</t>
  </si>
  <si>
    <t>TÁMOGATÁSÉRTÉKŰ BEVÉTELEK ÖSSZESEN</t>
  </si>
  <si>
    <t xml:space="preserve">IV. </t>
  </si>
  <si>
    <t>VII</t>
  </si>
  <si>
    <t xml:space="preserve"> TÁMOGATÁSÉRTÉKŰ MŰKÖDÉSI BEVÉT.</t>
  </si>
  <si>
    <t>Működési célú - Kultúr</t>
  </si>
  <si>
    <t>9. Záró működési pénzkészlet</t>
  </si>
  <si>
    <t>10. Finanszírozási célú kiadások</t>
  </si>
  <si>
    <t>11. Függő kiadások</t>
  </si>
  <si>
    <t>7. Záró fejlesztési pénzkészlet</t>
  </si>
  <si>
    <t>Egyéb központi támogatás ( bérkompenzáció)</t>
  </si>
  <si>
    <t>2013. eredeti össz.                  ( E Ft )</t>
  </si>
  <si>
    <t>Felhalmozási célú-KEOP-4.9.0./11-2011-0210</t>
  </si>
  <si>
    <t>Felhalmozási célra átvett -önkormányzat</t>
  </si>
  <si>
    <t>2013.  össz.             ( E Ft )</t>
  </si>
  <si>
    <t>2013. eredeti ( e Ft )</t>
  </si>
  <si>
    <t>2013. eredeti      ( e Ft )</t>
  </si>
  <si>
    <t>Iskola energetikai korszerűsítés önrész</t>
  </si>
  <si>
    <t>1.6.12 Társulási támogatás</t>
  </si>
  <si>
    <t>1.6.12.</t>
  </si>
  <si>
    <t>TÁRSULÁS FINANSZÍROZÁSA</t>
  </si>
  <si>
    <t>12. Társulás finanszírozása</t>
  </si>
  <si>
    <t>13. Támogatások</t>
  </si>
  <si>
    <t>2.1.13.</t>
  </si>
  <si>
    <t xml:space="preserve">Közvilágítás </t>
  </si>
  <si>
    <t>Járda</t>
  </si>
  <si>
    <t>Kultúr beruházás</t>
  </si>
  <si>
    <t>Iskola felújítás</t>
  </si>
  <si>
    <t>Vis maior</t>
  </si>
  <si>
    <t xml:space="preserve">Kultúrház </t>
  </si>
  <si>
    <t>Társulás finanszírozása</t>
  </si>
  <si>
    <t>Iskola energetikai korszerűsítés tető saját forrás</t>
  </si>
  <si>
    <t>Iskola energetikai korszerűsítés gondnoki lakás</t>
  </si>
  <si>
    <t>Iskola energetikai pályázat támogatás</t>
  </si>
  <si>
    <t>Pályázati önrész (szobor)</t>
  </si>
  <si>
    <t>Sportöltöző felújítása</t>
  </si>
  <si>
    <t>ÉDV Zrt. Vagyonkezelési szerződés szerint (2907/2012.)</t>
  </si>
  <si>
    <t>2013. eredeti        ( E Ft )</t>
  </si>
  <si>
    <t xml:space="preserve">Önkormányzati Napk. Óvoda </t>
  </si>
  <si>
    <t>Mogyorósbánya partfal támogatása (16/2012.)</t>
  </si>
  <si>
    <t>Egyes szoc. feladatok támogatása</t>
  </si>
  <si>
    <t>IX. Finanszírozási célú pénzügyi műv. bevételei (12.1.)</t>
  </si>
  <si>
    <t>2013. eredeti előirányzat</t>
  </si>
  <si>
    <t>Házi segítségnyújtás összesen</t>
  </si>
  <si>
    <t>Önkormányzati jogalkotás összesen</t>
  </si>
  <si>
    <t>Alsós oktatás</t>
  </si>
  <si>
    <t>Alsós oktatás összesen</t>
  </si>
  <si>
    <t>Felsős oktatás</t>
  </si>
  <si>
    <t>Felsős oktatás összesen</t>
  </si>
  <si>
    <t>Zeneiskolai oktatás összesen</t>
  </si>
  <si>
    <t>Támogatások - Műk. c. pénzeátadás</t>
  </si>
  <si>
    <t>INTÉZMÉNY-MŰKÖDTETÉS ÖSSZESEN</t>
  </si>
  <si>
    <t xml:space="preserve"> Igazgatási tevékenység</t>
  </si>
  <si>
    <t>Igazgatási tevékenység összesen</t>
  </si>
  <si>
    <t>Orvosi szolg. közüzemi díj továbbszámlázás</t>
  </si>
  <si>
    <t>Igazgatás és adó összesen</t>
  </si>
  <si>
    <t>Intézményműködtetés</t>
  </si>
  <si>
    <t>Előző évi fejlesztési pénzmaradvány energetikai korszerűs</t>
  </si>
  <si>
    <t>Energetikai korszerűsítés önrész</t>
  </si>
  <si>
    <t>Kultúr tetőfelújítás</t>
  </si>
  <si>
    <t>1. KULTÚRHÁZ ÉS KÖNYVTÁR</t>
  </si>
  <si>
    <t>2. SZENT GYÖRGY OTTHON</t>
  </si>
  <si>
    <t>3. POLGÁRMESTERI HIVATAL</t>
  </si>
  <si>
    <t>4. TÁTI KÖZÖS ÖNKORMÁNYZATI HIVATAL</t>
  </si>
  <si>
    <t>-1</t>
  </si>
  <si>
    <t>-12</t>
  </si>
  <si>
    <t>Óvónő pótlólagos</t>
  </si>
  <si>
    <t>Közvetlen segítők bértám. 8 hó</t>
  </si>
  <si>
    <t>Közvetlen segítők bértám. 4 hó</t>
  </si>
  <si>
    <t>2013. évi tény</t>
  </si>
  <si>
    <t>2013. 06.   módosított össz.             ( E Ft )</t>
  </si>
  <si>
    <t>2013. 06. módosított össz.                        ( E Ft )</t>
  </si>
  <si>
    <t>2013. 06. módosított előirányzat</t>
  </si>
  <si>
    <t>2013. 06.  módosított előirányzat</t>
  </si>
  <si>
    <t>2013. 06. módosított össz.                  ( E Ft )</t>
  </si>
  <si>
    <t>2013.06. módosított            ( E Ft )</t>
  </si>
  <si>
    <t>2013. 06.  módosított             ( E Ft )</t>
  </si>
  <si>
    <t>2013.06.  módosított             ( E Ft )</t>
  </si>
  <si>
    <t>2013. 06. módosított         ( E Ft )</t>
  </si>
  <si>
    <t>2013.06. módosított ( e Ft )</t>
  </si>
  <si>
    <t>2013.06. módosított     ( e Ft )</t>
  </si>
  <si>
    <t>2013.06. módosított      ( E Ft )</t>
  </si>
  <si>
    <t>2013.06. módosított       ( E Ft )</t>
  </si>
  <si>
    <t>Tát Város Önkormányzat</t>
  </si>
  <si>
    <t>Tát Város Önkormányzati Napköziotthonos Óvoda</t>
  </si>
  <si>
    <t>TÁT VÁROS ÖNKORMÁNYZAT ENGEDÉLYEZETT LÉTSZÁMADATOK ÉS ÁLLÁSHELYEK 2013.</t>
  </si>
  <si>
    <t>TÁT VÁROS ÖNKORMÁNYZATA</t>
  </si>
  <si>
    <t>TÁT VÁROS ÖNKORMÁNYZAT</t>
  </si>
  <si>
    <t>TÁT VÁROS</t>
  </si>
  <si>
    <t>0,5+0,75</t>
  </si>
  <si>
    <t xml:space="preserve">szoc. segítő </t>
  </si>
  <si>
    <t>Közhatalmi bevételek</t>
  </si>
  <si>
    <t>Szociális étkeztetés, étkeztetés térítési díja</t>
  </si>
  <si>
    <t>(1 fő)</t>
  </si>
  <si>
    <t>(2 fő )1,5</t>
  </si>
  <si>
    <t>(2 fő)</t>
  </si>
  <si>
    <t>( 1 fő)</t>
  </si>
  <si>
    <t>1.5.11.</t>
  </si>
  <si>
    <t>11. Intézményműködtetés</t>
  </si>
  <si>
    <t>ZÁRÓ PÉNZKÉSZLET</t>
  </si>
  <si>
    <t>FÜGGŐ KIADÁS</t>
  </si>
  <si>
    <t>Működési célra átvett pénzeszköz</t>
  </si>
  <si>
    <t>FÜGGŐ BEVÉTEL</t>
  </si>
  <si>
    <t xml:space="preserve">II. </t>
  </si>
  <si>
    <t>CÍMREND</t>
  </si>
  <si>
    <t>CÍMREND MEGÁLLAPÍTÁSA</t>
  </si>
  <si>
    <t>CÍM               ALCÍM</t>
  </si>
  <si>
    <t>I. KÖLTSÉGVETÉSI SZERVEK</t>
  </si>
  <si>
    <t>TÁMOGATÁSOK  ÖSSZ ( Pénze. átad.)</t>
  </si>
  <si>
    <t>I. KÖLTSÉGVETÉSI SZERV ÖSSZESEN</t>
  </si>
  <si>
    <t>II. ÖNKORMÁNYZAT</t>
  </si>
  <si>
    <t>1. ÖNKORMÁNYZATI FELADATOK</t>
  </si>
  <si>
    <t>1.1.7. Kommunális, egyéb ágazat</t>
  </si>
  <si>
    <t>1.2.8. Szociális ágazat.</t>
  </si>
  <si>
    <t>1.3.9. Egészségügy</t>
  </si>
  <si>
    <t>1.4.10. Önkormányzati igazgatás</t>
  </si>
  <si>
    <t>1.5.11. Intézményműködtetés</t>
  </si>
  <si>
    <t>2.1.12. TÁMOGATÁSOK</t>
  </si>
  <si>
    <t>II. ÖNKORMÁNYZAT ÖSSZES</t>
  </si>
  <si>
    <t>I+II.= A. EGYÜTT</t>
  </si>
  <si>
    <t>B. FELHALMOZÁS</t>
  </si>
  <si>
    <t>C.TARTALÉKOK</t>
  </si>
  <si>
    <t>D. KÖLCSÖNÖK</t>
  </si>
  <si>
    <t>E. FINANSZÍROZÁSI CÉLÚ PÉNZÜGYI MŰVELETEK</t>
  </si>
  <si>
    <t>I+II+III+IV+V+VI+VII+VIII+IX</t>
  </si>
  <si>
    <t>F.</t>
  </si>
  <si>
    <t>G.</t>
  </si>
  <si>
    <t>A+B+C+D+E+F+g</t>
  </si>
  <si>
    <t>Záró pénzkészlet</t>
  </si>
  <si>
    <t>Függő kiadás</t>
  </si>
  <si>
    <t>Előző évi fejlesztési pénzmaradvány igénybev. Kultúr tető</t>
  </si>
  <si>
    <t>Intézmények előző évi működési pénzm. igénybevétele</t>
  </si>
  <si>
    <t>Működési célú kamatbevételek</t>
  </si>
  <si>
    <t>6.1.2.1.</t>
  </si>
  <si>
    <t>Helyi önkormányzattól átvett pénzeszköz-Mogyorósb. Óvoda</t>
  </si>
  <si>
    <t>6.1.2.2.</t>
  </si>
  <si>
    <t>Helyi önkormányzattól átvett pénzeszköz-Mogyorósb. KÖH</t>
  </si>
  <si>
    <t>6.1.2.3.</t>
  </si>
  <si>
    <t>Helyi önkormányzattól átvett pénzeszköz-Mogyorósb. 2012. iskola</t>
  </si>
  <si>
    <t>6.1.2.4.</t>
  </si>
  <si>
    <t>Helyi önkormányzattól átvett pénzeszköz-Mogyorósb. 2012. társ.</t>
  </si>
  <si>
    <t>I/1. Közhatalmi bevételek (2.1.+…+.2.6.)</t>
  </si>
  <si>
    <t>Áru- és készletértékesítés, egyéb továbbszáml., kártérítés</t>
  </si>
  <si>
    <t>Szerkezetátalakítási tartalék</t>
  </si>
  <si>
    <t>Áfa visszatérülés</t>
  </si>
  <si>
    <t>X. Átfutó, függő bevétel</t>
  </si>
  <si>
    <t>VII. Függő, átfutó kiadás</t>
  </si>
  <si>
    <t>III. Záró pénzkészlet</t>
  </si>
  <si>
    <t>IV. Függő kiadás</t>
  </si>
  <si>
    <t>Alkalmazottak térítése, kötbér</t>
  </si>
  <si>
    <t>VII. Függő bevétel</t>
  </si>
  <si>
    <t>Intézményi beruh., beszerzések ÁFA-val</t>
  </si>
  <si>
    <t>Átengedett egyéb központi</t>
  </si>
  <si>
    <t>IX.</t>
  </si>
  <si>
    <t>Függő bevételek</t>
  </si>
  <si>
    <t>Munkaügyi Központtól átvett pénzeszköz</t>
  </si>
  <si>
    <t>Átvett pénzeszköz</t>
  </si>
  <si>
    <t>Munkaerőp.Alaptól - Önkormányzat</t>
  </si>
  <si>
    <t>Működési célú - Mogyorósbánya Önkorm. Iskola 2012-re</t>
  </si>
  <si>
    <t>Működési célú - Mogyorósbánya Önk. Gyermekj. 2012-re</t>
  </si>
  <si>
    <t>Felhalmozási célú-NKA szobor</t>
  </si>
  <si>
    <t>2013. módosított</t>
  </si>
  <si>
    <t>Közös Önkormányzati  Hivatal összesen</t>
  </si>
  <si>
    <t>Iskola/kultúrfelújítás</t>
  </si>
  <si>
    <t>Állami t.visszaf</t>
  </si>
  <si>
    <t>Szobor támogatás</t>
  </si>
  <si>
    <t>Lakóingatlan  felújítás</t>
  </si>
  <si>
    <t>Rendőrség</t>
  </si>
  <si>
    <t>óvodatitkár</t>
  </si>
  <si>
    <t>ÖNKORMÁNYZATA</t>
  </si>
  <si>
    <t>A MŰKÖDÉSI ÉS FELHALMOZÁSI CÉLÚ BEVÉTELI ÉS KIADÁSI ELŐIRÁNYZATOK MÉRLEGSZERŰ BEMUTATÁSA</t>
  </si>
  <si>
    <t>Közös Önkormányzati Hivatal</t>
  </si>
  <si>
    <t>KÖZÖS ÖNKORMÁNYZATI HIVATAL ÖSSZ</t>
  </si>
  <si>
    <t>2013. eredeti             ( E Ft )</t>
  </si>
  <si>
    <t>2013. eredeti            ( E Ft )</t>
  </si>
  <si>
    <t>2013. mód.</t>
  </si>
  <si>
    <t>KÖZÖS ÖNKORMÁNYZATI HIVATAL</t>
  </si>
  <si>
    <t>(7 fő)</t>
  </si>
  <si>
    <t xml:space="preserve">Közgyógyellátás </t>
  </si>
  <si>
    <t>Polgárm. Hiv./Táti KÖH</t>
  </si>
  <si>
    <t>Működési célú - Mogyorósbánya Önkormányzattól óvoda</t>
  </si>
  <si>
    <t>Működési célú - Mogyorósbánya Önkormányzattól KÖH</t>
  </si>
  <si>
    <t>(15 fő)</t>
  </si>
  <si>
    <t xml:space="preserve">Adó, illeték kiszabása </t>
  </si>
  <si>
    <t>POLGÁRMESTERI HIVATAL</t>
  </si>
  <si>
    <t>Eredeti</t>
  </si>
  <si>
    <t>Módosított</t>
  </si>
  <si>
    <t>Táti Közös Önkormányzati HivatalHivatal</t>
  </si>
  <si>
    <t>Táti Közös Önkormányzati Hivatal</t>
  </si>
  <si>
    <t>ezen belül: idősek tartós bentlakásos ellátására fordított kiadás</t>
  </si>
  <si>
    <t>1.1.1.</t>
  </si>
  <si>
    <t>2013. eredeti össz.                 ( E Ft )</t>
  </si>
  <si>
    <t>KÖLTSÉGVETÉSI SZERVEK MŰKÖDÉSI BEVÉTELEI 2013</t>
  </si>
  <si>
    <t>4. Felhalmozási célú pénzeszközátadás: lakástámogatás</t>
  </si>
  <si>
    <t>6. Fejlesztési céltartalék</t>
  </si>
  <si>
    <t>5. Felhalmozási célú támogatásértékű kiadás</t>
  </si>
  <si>
    <t>3. Felújítások EU-s forrásból</t>
  </si>
  <si>
    <t>Ssz.</t>
  </si>
  <si>
    <t>BEVÉTELEK</t>
  </si>
  <si>
    <t>1.1.</t>
  </si>
  <si>
    <t xml:space="preserve">Iparűzési adó </t>
  </si>
  <si>
    <t>Idegenforgalmi adó</t>
  </si>
  <si>
    <t>1.2.1.</t>
  </si>
  <si>
    <t>Helyi adók működésre összesen</t>
  </si>
  <si>
    <t>Gépjárműadó</t>
  </si>
  <si>
    <t>1.2.2.</t>
  </si>
  <si>
    <t>Átengedett központi adók</t>
  </si>
  <si>
    <t>Talajterhelési díj</t>
  </si>
  <si>
    <t>Pótlék</t>
  </si>
  <si>
    <t>1.2.</t>
  </si>
  <si>
    <t>Önkormányzatok sajátos működési bevételei</t>
  </si>
  <si>
    <t>I.</t>
  </si>
  <si>
    <t>Tárgyi eszközök, immateriális javak értékesítése</t>
  </si>
  <si>
    <t>Önkormányzatok sajátos felhalmozási és tőkebevételei</t>
  </si>
  <si>
    <t>II.</t>
  </si>
  <si>
    <t>FELHALMOZÁSI ÉS TŐKEJELLEGŰ BEVÉTELEK</t>
  </si>
  <si>
    <t>Normatív  hozzájárulások</t>
  </si>
  <si>
    <t>III.</t>
  </si>
  <si>
    <t>Támogatásértékű felhalmozási bevételek</t>
  </si>
  <si>
    <t>IV.</t>
  </si>
  <si>
    <t>TÁMOGATÁSÉRTÉKŰ BEVÉTELEK</t>
  </si>
  <si>
    <t>Működési célú pénzeszközátvétel</t>
  </si>
  <si>
    <t>Felhalmozási célú pénzeszközátvétel</t>
  </si>
  <si>
    <t>V.</t>
  </si>
  <si>
    <t>ÁTVETT PÉNZESZKÖZÖK</t>
  </si>
  <si>
    <t>VI.</t>
  </si>
  <si>
    <t>Előző évi működési pénzmaradvány  igénybevétele</t>
  </si>
  <si>
    <t>Előző évi fejlesztési pénzmaradvány igénybevétele</t>
  </si>
  <si>
    <t>1.3.</t>
  </si>
  <si>
    <t>1.4.</t>
  </si>
  <si>
    <t>VII.</t>
  </si>
  <si>
    <t>VIII.</t>
  </si>
  <si>
    <t>KIADÁSOK</t>
  </si>
  <si>
    <t>2.1.</t>
  </si>
  <si>
    <t>KÖLTSÉGVETÉSI SZERV ÖSSZESEN</t>
  </si>
  <si>
    <t>ÖNKORM. MŰKÖDÉS ÖSSZESEN</t>
  </si>
  <si>
    <t>Támogatásértékű működési kiadás</t>
  </si>
  <si>
    <t>Működési célú pénzeszközátadás</t>
  </si>
  <si>
    <t>Beruházások ÁFA-val</t>
  </si>
  <si>
    <t>15.</t>
  </si>
  <si>
    <t>16.</t>
  </si>
  <si>
    <t xml:space="preserve">Felhalmozási célú pénzeszközátadás </t>
  </si>
  <si>
    <t>17.</t>
  </si>
  <si>
    <t>Felújítások (intézményi is)</t>
  </si>
  <si>
    <t>B.</t>
  </si>
  <si>
    <t>C.</t>
  </si>
  <si>
    <t>D.</t>
  </si>
  <si>
    <t>INTÉZMÉNYEK</t>
  </si>
  <si>
    <t>Demens ellátás</t>
  </si>
  <si>
    <t>Szociális étkeztetés térítési díja</t>
  </si>
  <si>
    <t>Haszonbér, állategészségügy, közterület</t>
  </si>
  <si>
    <t>Temető</t>
  </si>
  <si>
    <t>Fogorvosi szolg. közüzemi díj továbbszámlázás</t>
  </si>
  <si>
    <t>Orvosi szolg. közüzemi díj+takarítás továbbszámlázás</t>
  </si>
  <si>
    <t>Bérleti díj, egyéb térítés</t>
  </si>
  <si>
    <t>ÁFA bevétel</t>
  </si>
  <si>
    <t>Kamat</t>
  </si>
  <si>
    <t xml:space="preserve">Hulladék szállítás </t>
  </si>
  <si>
    <t>I.1.1.</t>
  </si>
  <si>
    <t>II.1.1.</t>
  </si>
  <si>
    <t>Önkormányzati lakások értékesítése</t>
  </si>
  <si>
    <t xml:space="preserve">Kommunális adó </t>
  </si>
  <si>
    <t>II.1.2.</t>
  </si>
  <si>
    <t>FELHALMOZÁSI ÉS TŐKEJELLEGŰ BEVÉTEL ÖSSZ.</t>
  </si>
  <si>
    <t>Tb.Alaptól - Védőnők</t>
  </si>
  <si>
    <t>IV.1.1.1.</t>
  </si>
  <si>
    <t xml:space="preserve"> TÁMOGATÁSÉ. MŰKÖDÉSI BEVÉTEL TB. ALAPTÓL</t>
  </si>
  <si>
    <t>IV.1.1.2.</t>
  </si>
  <si>
    <t xml:space="preserve">TÁMOGATÁSÉ. MŰK. BEVÉTEL MUNKAERŐP. ALAPTÓL </t>
  </si>
  <si>
    <t>IV.1.1.3.</t>
  </si>
  <si>
    <t>IV.1.1.</t>
  </si>
  <si>
    <t>TÁMOGATÁSÉRTÉKŰ MŰK. BEVÉTEL ÖSSZESEN</t>
  </si>
  <si>
    <t>IV.1.2.</t>
  </si>
  <si>
    <t>TÁMOGATÁSÉRTÉKŰ FELHALMOZÁSI  BEVÉTELEK</t>
  </si>
  <si>
    <t>TÁMOGATÁSÉRTÉKŰ  BEVÉTELEK ÖSSZESEN</t>
  </si>
  <si>
    <t>V.1.1.</t>
  </si>
  <si>
    <t>MŰKÖDÉSI CÉLÚ PÉNZESZKÖZÁTVÉTEL ÁH-N K.</t>
  </si>
  <si>
    <t>V.1.2.</t>
  </si>
  <si>
    <t>FELHALMOZÁSI CÉLÚ PÉNZESZKÖZÁTVÉTEL ÁH-N K.</t>
  </si>
  <si>
    <t>ÁTVETT PÉNZESZKÖZÖK ÖSSZESEN</t>
  </si>
  <si>
    <t>KIEMELT ELŐIR.</t>
  </si>
  <si>
    <t>1.</t>
  </si>
  <si>
    <t>Személyi jutt.</t>
  </si>
  <si>
    <t>Dologi</t>
  </si>
  <si>
    <t>Iskolai étkeztetés</t>
  </si>
  <si>
    <t>Iskolai étkeztetés összesen</t>
  </si>
  <si>
    <t>Zeneiskolai oktatás</t>
  </si>
  <si>
    <t>2.</t>
  </si>
  <si>
    <t>Önkormányzati Napköziotthonos Óvoda</t>
  </si>
  <si>
    <t>Óvodai étkezés</t>
  </si>
  <si>
    <t>Óvodai étkezés összesen</t>
  </si>
  <si>
    <t>Óvodai nevelés</t>
  </si>
  <si>
    <t>Óvodai nevelés összesen</t>
  </si>
  <si>
    <t>Bölcsődei ellátás</t>
  </si>
  <si>
    <t>Bölcsődei ellátás összesen</t>
  </si>
  <si>
    <t>Nemzetiségi nevelés</t>
  </si>
  <si>
    <t>Nemzetiségi nevelés összesen</t>
  </si>
  <si>
    <t>%</t>
  </si>
  <si>
    <t>10. Függő bevételek</t>
  </si>
  <si>
    <t>2013. ered</t>
  </si>
  <si>
    <t>(4 fő)</t>
  </si>
  <si>
    <t>(2fő)1,5</t>
  </si>
  <si>
    <t>(1fő)</t>
  </si>
  <si>
    <t>(8 fő)</t>
  </si>
  <si>
    <t>főfoglalkozású</t>
  </si>
  <si>
    <t>9 fő</t>
  </si>
  <si>
    <t>72 fő</t>
  </si>
  <si>
    <t>Létszám</t>
  </si>
  <si>
    <t>Álláshely</t>
  </si>
  <si>
    <t>5 fő</t>
  </si>
  <si>
    <t>30 fő</t>
  </si>
  <si>
    <t>ÖNKORMÁNYZAT ÖSSZESEN</t>
  </si>
  <si>
    <t>22 fő</t>
  </si>
  <si>
    <t>IGAZGATÁS</t>
  </si>
  <si>
    <t>15 fő</t>
  </si>
  <si>
    <t>3 fő</t>
  </si>
  <si>
    <t>60 fő</t>
  </si>
  <si>
    <t>Gyermekjóléti szolgálat</t>
  </si>
  <si>
    <t>Személyi jutt</t>
  </si>
  <si>
    <t>Gyermekjóléti szolgálat összesen</t>
  </si>
  <si>
    <t>Családsegítő szolgálat</t>
  </si>
  <si>
    <t>Családsegítő szolgálat összesen</t>
  </si>
  <si>
    <t>Közművelődés</t>
  </si>
  <si>
    <t>Könyvtár</t>
  </si>
  <si>
    <t>Teleház</t>
  </si>
  <si>
    <t>VIII. Záró pénzkészlet</t>
  </si>
  <si>
    <t>Művészeti csoportok</t>
  </si>
  <si>
    <t>Kultúrház intézmény összesen</t>
  </si>
  <si>
    <t>Szent György Otthon</t>
  </si>
  <si>
    <t>Bentlakásos ellátás</t>
  </si>
  <si>
    <t>Bentlakásos  ellátás</t>
  </si>
  <si>
    <t>Nappali Klub</t>
  </si>
  <si>
    <t>Nappali Klub összesen</t>
  </si>
  <si>
    <t>Szociális étkeztetés összesen</t>
  </si>
  <si>
    <t>Demens ellátás összesen</t>
  </si>
  <si>
    <t>Szent György Otthon intézmény összesen</t>
  </si>
  <si>
    <t>SZENT GYÖRGY OTTHON ÖSSZESEN</t>
  </si>
  <si>
    <t>KÖLTSÉGVETÉSI SZERVEK MŰKÖDÉSE ÖSSZESEN</t>
  </si>
  <si>
    <t>FELADATOK</t>
  </si>
  <si>
    <t>Útfenntartás</t>
  </si>
  <si>
    <t>Árvízvédelem, Belvíz</t>
  </si>
  <si>
    <t>Köztisztaság</t>
  </si>
  <si>
    <t>Lakóingatlan üzemeltetése</t>
  </si>
  <si>
    <t>Nem lakóingatlan üzemeltetése</t>
  </si>
  <si>
    <t>Közvilágítás</t>
  </si>
  <si>
    <t>Zöldterület-kezelés, park</t>
  </si>
  <si>
    <t>Szem.jutt.</t>
  </si>
  <si>
    <t>ZÖLDTERÜLET-KEZELÉS,PARK  ÖSSZESEN</t>
  </si>
  <si>
    <t>Szennyvíztisztító</t>
  </si>
  <si>
    <t>Átmeneti segély</t>
  </si>
  <si>
    <t>Szoc.ellátás</t>
  </si>
  <si>
    <t>Temetési segély</t>
  </si>
  <si>
    <t>Étkeztetés</t>
  </si>
  <si>
    <t>Ápolási díj méltányossági alapon</t>
  </si>
  <si>
    <t>Ápolási díj alanyi jogon</t>
  </si>
  <si>
    <t>Közgyógyellátás</t>
  </si>
  <si>
    <t>Közlekedési támogatás</t>
  </si>
  <si>
    <t>Nyugdíjbiztosítási járulék</t>
  </si>
  <si>
    <t>Járulék</t>
  </si>
  <si>
    <t>Szoc. ellátás</t>
  </si>
  <si>
    <t>Rendkívüli gyermekvédelmi tám.</t>
  </si>
  <si>
    <t>Lakásfenntartási támogatás</t>
  </si>
  <si>
    <t>Tám.ért.kiad</t>
  </si>
  <si>
    <t xml:space="preserve">Háziorvosok </t>
  </si>
  <si>
    <t>HÁZIORVOSOK ÖSSZESEN</t>
  </si>
  <si>
    <t xml:space="preserve">Fogászat </t>
  </si>
  <si>
    <t>FOGÁSZAT ÖSSZESEN</t>
  </si>
  <si>
    <t>Védőnők</t>
  </si>
  <si>
    <t>VÉDŐNŐK   ÖSSZESEN</t>
  </si>
  <si>
    <t>EGÉSZSÉGÜGY   ÖSSZESEN</t>
  </si>
  <si>
    <t>Önkormányzati jogalkotás</t>
  </si>
  <si>
    <t>Tám.ért.kiad.</t>
  </si>
  <si>
    <t>Adó, illeték kiszabása</t>
  </si>
  <si>
    <t>Polgármesteri  Hivatal összesen</t>
  </si>
  <si>
    <t>Pénze. átad.</t>
  </si>
  <si>
    <t>Önkormányzati feladatok összesen</t>
  </si>
  <si>
    <t>ÖNKORMÁNYZATI  FELADATOK ÖSSZESEN</t>
  </si>
  <si>
    <t>Telekelőkészítés, visszavásárlás</t>
  </si>
  <si>
    <t>Zöldterület-kezelés</t>
  </si>
  <si>
    <t>Polgármesteri Hivatal</t>
  </si>
  <si>
    <t>Kultúrház eszk. besz.</t>
  </si>
  <si>
    <t>Iskola eszközbeszerzés ( nem int. beszerzés)</t>
  </si>
  <si>
    <t>Családsegítő Szolgálat</t>
  </si>
  <si>
    <t>Falumúzeum felújítása</t>
  </si>
  <si>
    <t xml:space="preserve">Lakásépítési támogatás - Felhalm. c. pénze.átadás </t>
  </si>
  <si>
    <t>FELHALMOZÁSI C.PÉNZESZK.ÁTADÁS ÖSSZES</t>
  </si>
  <si>
    <t>Szent György Otthon felújítás</t>
  </si>
  <si>
    <t>FELÚJÍTÁS  ÖSSZES</t>
  </si>
  <si>
    <t>FELHALMOZÁS   ÖSSZESEN</t>
  </si>
  <si>
    <t>Nemzetiségi Kapcsolatok (Önkorm.)</t>
  </si>
  <si>
    <t>Pünkösdi Napok rendezvény</t>
  </si>
  <si>
    <t>Közüzemi díj</t>
  </si>
  <si>
    <t>Szent Gy.Otthon  hozzájár. visszafiz.</t>
  </si>
  <si>
    <t>Kultúrház, Teleház</t>
  </si>
  <si>
    <t>Felújítási feladatok</t>
  </si>
  <si>
    <t>Pályázati önrész</t>
  </si>
  <si>
    <t>Önkormányzat fejlesztési hosszútávú</t>
  </si>
  <si>
    <t>Szennyv.t.amort.megtérülés (fejlesztés)</t>
  </si>
  <si>
    <t>Szent György Otthon Fejlesztés</t>
  </si>
  <si>
    <t>Bérlakás bev. tartalék (fejlesztés)</t>
  </si>
  <si>
    <t xml:space="preserve">Szent György Otthon </t>
  </si>
  <si>
    <t>Óvoda - Kultúrház  köt. tart.</t>
  </si>
  <si>
    <t>Iskola  - Zeneiskola köt. tart.</t>
  </si>
  <si>
    <t>Önkorm. bevétel kiesés működési</t>
  </si>
  <si>
    <t>Katasztrófa helyzet</t>
  </si>
  <si>
    <t>Önkorm. feladatok elm. visszafizetése</t>
  </si>
  <si>
    <t>ÖSSZESEN</t>
  </si>
  <si>
    <t>SZERVEZETEK MEGNEVEZÉSE</t>
  </si>
  <si>
    <t>Mozgássérültek</t>
  </si>
  <si>
    <t>Zenekar</t>
  </si>
  <si>
    <t>Sportegyesület bérleti díj</t>
  </si>
  <si>
    <t>Sportegyesület</t>
  </si>
  <si>
    <t>Helytörténeti Alapítvány</t>
  </si>
  <si>
    <t>Tűzoltó Egyesület</t>
  </si>
  <si>
    <t>Polgárőrség Egyesülete</t>
  </si>
  <si>
    <t>Egyház              Katolikus</t>
  </si>
  <si>
    <t xml:space="preserve">                          Református</t>
  </si>
  <si>
    <t>Önkorm.Szövetség,  egyéb</t>
  </si>
  <si>
    <t>FELÜGYELET ALÁ TARTOZÓ INTÉZMÉNYEK FINANSZÍROZÁSA</t>
  </si>
  <si>
    <t>Ö  S  S  Z  E  S  E  N</t>
  </si>
  <si>
    <t>TARTALÉKOK</t>
  </si>
  <si>
    <t>TARTALÉKOK  ÖSSZESEN</t>
  </si>
  <si>
    <t>10. sz. főút korszerűsítés (77/2010. ( XII. 14.) hat.)</t>
  </si>
  <si>
    <t>Útfelújítás</t>
  </si>
  <si>
    <t xml:space="preserve">Szent György Otthon eszközbeszerzés </t>
  </si>
  <si>
    <t>INTÉZMÉNYI BERUHÁZÁS</t>
  </si>
  <si>
    <t>BERUHÁZÁS  ÖSSZESEN</t>
  </si>
  <si>
    <t>Intézményi működési bevételek</t>
  </si>
  <si>
    <t>INTÉZMÉNYI MŰKÖDÉSI BEVÉTEL ÖSSZESEN</t>
  </si>
  <si>
    <t>KÖLTSÉGVETÉSI BEVÉTELEK ÖSSZESEN</t>
  </si>
  <si>
    <t>I+II+III+IV+V+VI.</t>
  </si>
  <si>
    <t>Ellátottak pénzbeli juttatásai - szociális ellátások</t>
  </si>
  <si>
    <t>Dologi jellegű kiadások</t>
  </si>
  <si>
    <t>Általános tartalék</t>
  </si>
  <si>
    <t>18.</t>
  </si>
  <si>
    <t>19.</t>
  </si>
  <si>
    <t>A.=I.+II.</t>
  </si>
  <si>
    <t>Személyi juttatások</t>
  </si>
  <si>
    <t>Állami támogatás visszafizetése</t>
  </si>
  <si>
    <t>B.16.</t>
  </si>
  <si>
    <t>B.17.</t>
  </si>
  <si>
    <t>B. 19.</t>
  </si>
  <si>
    <t>Céltartalék</t>
  </si>
  <si>
    <t>Ingatlanhasznosítás</t>
  </si>
  <si>
    <t>NAPKÖZIO. ÓVODA  ÖSSZESEN</t>
  </si>
  <si>
    <t>Kultúrház és Könyvtár</t>
  </si>
  <si>
    <t>KULTÚRHÁZ ÉS KÖNYVTÁR ÖSSZESEN</t>
  </si>
  <si>
    <t xml:space="preserve"> TÁMOGATÁSÉRT.  FELHALM. KIADÁS ÖSSZ</t>
  </si>
  <si>
    <t>ÁLTALÁNOS TARTALÉK ÖSSZESEN</t>
  </si>
  <si>
    <t>FEJLESZTÉSI CÉLTARTALÉK ÖSSZESEN</t>
  </si>
  <si>
    <t>MŰKÖDÉSI CÉLTARTALÉK ÖSSZESEN</t>
  </si>
  <si>
    <t>CÉLTARTALÉKOK ÖSSZESEN</t>
  </si>
  <si>
    <t>1.5.</t>
  </si>
  <si>
    <t>Önkormányzati Napköziotthonos Óvoda+Bölcsőde</t>
  </si>
  <si>
    <t>Sportlétesítmények üzemeltetése</t>
  </si>
  <si>
    <t>RÖVID KÖZFOGLALKOZTATÁS ÖSSZESEN</t>
  </si>
  <si>
    <t>HOSSZABB KÖZFOGLALKOZTATÁS  ÖSSZES</t>
  </si>
  <si>
    <t>3.</t>
  </si>
  <si>
    <t>4.</t>
  </si>
  <si>
    <t>5.</t>
  </si>
  <si>
    <t xml:space="preserve"> Napköziotthonos Óvoda</t>
  </si>
  <si>
    <t xml:space="preserve"> Kultúrház és Könyvtár</t>
  </si>
  <si>
    <t xml:space="preserve"> Szent György Otthon</t>
  </si>
  <si>
    <t>2012. eredeti      ( E Ft )</t>
  </si>
  <si>
    <t>2012. eredeti tagintézmény   ( E Ft )</t>
  </si>
  <si>
    <t>2012. eredeti           ( E Ft )</t>
  </si>
  <si>
    <t>2012. eredeti        ( E Ft )</t>
  </si>
  <si>
    <t>Járulékok, adók</t>
  </si>
  <si>
    <t>Munkaadót terhelő járulékok és adók</t>
  </si>
  <si>
    <t>2012. eredeti     ( E Ft )</t>
  </si>
  <si>
    <t>Óvoda intézmény összes</t>
  </si>
  <si>
    <t>Sajátos nevelési igényű nevelés összesen</t>
  </si>
  <si>
    <t>Sajátos nevelési igényű gyermekek nevelése</t>
  </si>
  <si>
    <t>Foglalkoztatást helyettesítő támogatásra  jogosultak hosszabb időtartamú közfoglalkoztatása</t>
  </si>
  <si>
    <t>ÖNKORMÁNYZATI MŰKÖDÉSI BEVÉTEL ÖSSZESEN</t>
  </si>
  <si>
    <t>Önkormányzat működési bevételei</t>
  </si>
  <si>
    <t xml:space="preserve">Költségvetési szervek működési bevételei </t>
  </si>
  <si>
    <t>6.</t>
  </si>
  <si>
    <t>Tám. ért. kiad</t>
  </si>
  <si>
    <t>7. Kommunális ágazat</t>
  </si>
  <si>
    <t>Ezer ft</t>
  </si>
  <si>
    <t xml:space="preserve">Központosított előirányzatok és egyéb kötött felhasználású támogatások elszámolása  </t>
  </si>
  <si>
    <t>9. Egészségügy</t>
  </si>
  <si>
    <t>1.1.7.</t>
  </si>
  <si>
    <t>Költségvetési szervek  működése összesen</t>
  </si>
  <si>
    <t xml:space="preserve">POLGÁRMESTERI HIVATAL  ÖSSZESEN </t>
  </si>
  <si>
    <t>Adó, illeték kiszabása összesen</t>
  </si>
  <si>
    <t>KOMMUNÁLIS ÁGAZAT ÖSSZESEN</t>
  </si>
  <si>
    <t>2012. tagint.              ( E Ft )</t>
  </si>
  <si>
    <t>Közművelődés összesen</t>
  </si>
  <si>
    <t>Könyvtár összesen</t>
  </si>
  <si>
    <t>Szociális étkeztetés</t>
  </si>
  <si>
    <t>1.2.8.</t>
  </si>
  <si>
    <t>1.3.9.</t>
  </si>
  <si>
    <t>KIEMELT. ELŐIR.</t>
  </si>
  <si>
    <t>2012. eredeti            ( E Ft )</t>
  </si>
  <si>
    <t>Támogatásértékű működési bevételek</t>
  </si>
  <si>
    <t>TÁMOGATÁSOK, KIEGÉSZÍTÉSEK</t>
  </si>
  <si>
    <t>A+B+C+D</t>
  </si>
  <si>
    <t>2012. tagintézmény        ( E Ft )</t>
  </si>
  <si>
    <t xml:space="preserve">A. MŰKÖDÉSI KÖLTSÉGVETÉS </t>
  </si>
  <si>
    <t xml:space="preserve">FELHALMOZÁSI KÖLTSÉGVETÉS </t>
  </si>
  <si>
    <t>B. 18.</t>
  </si>
  <si>
    <t>B.15+...+18.</t>
  </si>
  <si>
    <t>B.15+…+19.</t>
  </si>
  <si>
    <t xml:space="preserve">KÖLTSÉGVETÉSI SZERVEK MŰKÖDÉSI BEVÉTEL </t>
  </si>
  <si>
    <t>Napköziotthonos Óvoda</t>
  </si>
  <si>
    <t>Áru- és készletért.</t>
  </si>
  <si>
    <t>Nyújtott szolg. ellenértéke</t>
  </si>
  <si>
    <t>Bérleti díj</t>
  </si>
  <si>
    <t>Intézményi ellátási díj</t>
  </si>
  <si>
    <t>Alkalmazottak térítése</t>
  </si>
  <si>
    <t>Osztelék, hozambevétel</t>
  </si>
  <si>
    <t>Kamatbevétel</t>
  </si>
  <si>
    <t>Bevételek összesen</t>
  </si>
  <si>
    <t>ÖNKORMÁNYZAT MŰKÖDÉSI BEVÉTELEI</t>
  </si>
  <si>
    <t>Alaptevékenység  bevétele</t>
  </si>
  <si>
    <t xml:space="preserve">B.15. </t>
  </si>
  <si>
    <t>BERUHÁZÁS ÁFÁ-VAL</t>
  </si>
  <si>
    <t>ELŐZŐ ÉVI PÉNZMARADVÁNY</t>
  </si>
  <si>
    <t>Kommunális ágazat</t>
  </si>
  <si>
    <t>Egészségügy</t>
  </si>
  <si>
    <t>Támogatások</t>
  </si>
  <si>
    <t>Felújítások</t>
  </si>
  <si>
    <t>7.</t>
  </si>
  <si>
    <t>Helyi adók</t>
  </si>
  <si>
    <t>2013.</t>
  </si>
  <si>
    <t>8.</t>
  </si>
  <si>
    <t>9.</t>
  </si>
  <si>
    <t>10.</t>
  </si>
  <si>
    <t>11.</t>
  </si>
  <si>
    <t>12.</t>
  </si>
  <si>
    <t>13.</t>
  </si>
  <si>
    <t>14.</t>
  </si>
  <si>
    <t>Bevételek</t>
  </si>
  <si>
    <t>Kiadások</t>
  </si>
  <si>
    <t>Munkaadókat terhelő járulékok és szociális hozzájárulási adó</t>
  </si>
  <si>
    <t>SZOCIÁLIS SEGÉLYEZÉS, CSALÁDVÉDELEM ÖSSZ</t>
  </si>
  <si>
    <t>1.4.10.</t>
  </si>
  <si>
    <t>Rendszeres szociális segély</t>
  </si>
  <si>
    <t xml:space="preserve">Foglalkoztatást helyettesítő </t>
  </si>
  <si>
    <t>Kiegészítő gyermekvédelmi</t>
  </si>
  <si>
    <t>Rendszeres gyermekvédelmi</t>
  </si>
  <si>
    <t>Szociális segélyezes, családvédelem össz</t>
  </si>
  <si>
    <t>Végrehajtó igazgatás összesen</t>
  </si>
  <si>
    <t>10. Önkormányzati igazgatás</t>
  </si>
  <si>
    <t>ÖNKORMÁNYZATI IGAZGATÁS ÖSSZESEN</t>
  </si>
  <si>
    <t>8. Önkormányzati szociális ágazat</t>
  </si>
  <si>
    <t>KÖLCSÖNÖK VISSZATÉRÜLÉSE</t>
  </si>
  <si>
    <t>Önkormányzati igazgatás</t>
  </si>
  <si>
    <t>KÖLCSÖNÖK</t>
  </si>
  <si>
    <t>MŰKÖDÉSI BEVÉTELEK</t>
  </si>
  <si>
    <t>MŰKÖDÉSI KIADÁSOK</t>
  </si>
  <si>
    <t>1. Intézményi működési bevételek</t>
  </si>
  <si>
    <t>1. Személyi juttatások</t>
  </si>
  <si>
    <t>2. Önkormányzat sajátos működési bevételei</t>
  </si>
  <si>
    <t>2. Járulékok</t>
  </si>
  <si>
    <t>3. Támogatások</t>
  </si>
  <si>
    <t>3. Dologi kiadások</t>
  </si>
  <si>
    <t>4. Támogatásértékű működési bevételek</t>
  </si>
  <si>
    <t>4. Működési célú támogatásértékű kiadás</t>
  </si>
  <si>
    <t>Működési célú - Klebelsberg 2012. évi bérelőleg visszatérítése</t>
  </si>
  <si>
    <t>6.1.6.</t>
  </si>
  <si>
    <t>Klebelsber IK-tól átvett 2012. évi bérelőleg visszatérítése</t>
  </si>
  <si>
    <t>5. Működési célú pénzeszközátadás</t>
  </si>
  <si>
    <t>Egyszerűsített pénzforgalmi adatok</t>
  </si>
  <si>
    <t>Eredménykimutatás</t>
  </si>
  <si>
    <t>Hivatal</t>
  </si>
  <si>
    <t>Önkorm</t>
  </si>
  <si>
    <t>Zeneisk</t>
  </si>
  <si>
    <t>Vagyonkezelésbe átadott</t>
  </si>
  <si>
    <t>6. Ellátottak pénzbeli juttatása</t>
  </si>
  <si>
    <t>FELHALMOZÁSI BEVÉTELEK</t>
  </si>
  <si>
    <t>FELHALMOZÁSI KIADÁSOK</t>
  </si>
  <si>
    <t>1. Felhalmozási és tőkejellegű bevételek</t>
  </si>
  <si>
    <t>1. Beruházások</t>
  </si>
  <si>
    <t>2. Támogatások</t>
  </si>
  <si>
    <t>2. Felújítások</t>
  </si>
  <si>
    <t xml:space="preserve">4. Felhalmozási célú pénzeszközátvétel </t>
  </si>
  <si>
    <t>5. Felhalmozási pénzmaradvány</t>
  </si>
  <si>
    <t>TÁRGYÉVI BEVÉTELEK ÖSSZESEN</t>
  </si>
  <si>
    <t>TÁRGYÉVI KIADÁSOK ÖSSZESEN</t>
  </si>
  <si>
    <t>KÖLTSÉGVETÉSI   KIADÁSOK ÖSSZESEN</t>
  </si>
  <si>
    <t>KÖLTSÉGVETÉSI BEVÉTELEK</t>
  </si>
  <si>
    <t>Működési célú támogatásértékű bevétel</t>
  </si>
  <si>
    <t>Felhalmozási célú támogatásértékű bevétel</t>
  </si>
  <si>
    <t>E Ft-ban</t>
  </si>
  <si>
    <t>KÖLTSÉGVETÉSI KIADÁSOK</t>
  </si>
  <si>
    <t>Egyéb működési célú kiadások</t>
  </si>
  <si>
    <t>Lakástámogatás</t>
  </si>
  <si>
    <t>BEVÉTELEK ÖSSZESEN</t>
  </si>
  <si>
    <t>KIADÁSOK ÖSSZESEN</t>
  </si>
  <si>
    <t>KÖLTSÉGVETÉSI SZERVEK BEVÉTELEI</t>
  </si>
  <si>
    <t>A.</t>
  </si>
  <si>
    <t xml:space="preserve">Működési célú támogatásértékű Munkaerőp.Alaptól - Kultúrház </t>
  </si>
  <si>
    <t>Működési célú támogatásértékű - Iskola, Diáksport</t>
  </si>
  <si>
    <t>Működési célú támogatásértékű - Óvoda, Kultúrház</t>
  </si>
  <si>
    <t>Működési célra átvett</t>
  </si>
  <si>
    <t>ÖNKORMÁNYZATOK SAJÁTOS MŰKÖDÉSI BEVÉTELEI</t>
  </si>
  <si>
    <t>TÁMOGATÁSOK</t>
  </si>
  <si>
    <t>ÖNKORMÁNYZATI BEVÉTELEK</t>
  </si>
  <si>
    <t>ELŐZŐ ÉVI PÉNZMARADVÁNY IGÉNYBEVÉTELE</t>
  </si>
  <si>
    <t>IX</t>
  </si>
  <si>
    <t>FINANSZÍROZÁSI CÉLÚ PÉNZÜGYI MŰVELETEK</t>
  </si>
  <si>
    <t>ÖNKORMÁNYZAT BEVÉTELEI</t>
  </si>
  <si>
    <t>Önkormányzati szociális ágazat</t>
  </si>
  <si>
    <t xml:space="preserve">KÖLTSÉGVETÉSI SZERVEK MŰKÖDÉSI KIADÁSAI </t>
  </si>
  <si>
    <t xml:space="preserve">ÖNKORMÁNYZATI MŰKÖDÉSI FELADATOK </t>
  </si>
  <si>
    <t>KÖLTSÉGVETÉSI SZERVEK FELHALMOZÁSI KIADÁSAI</t>
  </si>
  <si>
    <t>Intézményi beruházási kiadások</t>
  </si>
  <si>
    <t>KÖLTSÉGVETÉSI SZERVEK KIADÁSAI</t>
  </si>
  <si>
    <t>ÖNKORMÁNYZATOK FELHALMOZÁSI KIADÁSAI</t>
  </si>
  <si>
    <t>Felhalmozási célú pénzeszközátadás - lakástámogatás</t>
  </si>
  <si>
    <t>Önkormányzati beruházások ÁFA-val</t>
  </si>
  <si>
    <t>ÖNKORMÁNYZAT KIADÁSAI</t>
  </si>
  <si>
    <t>IV</t>
  </si>
  <si>
    <t>Támogatásértékű felhalmozási kiadás</t>
  </si>
  <si>
    <t>Működési célra átvett- Óvoda, Kultúrház</t>
  </si>
  <si>
    <t>BEVÉTELEK FORRÁSONKÉNTI MEGOSZLÁSA</t>
  </si>
  <si>
    <t>FINANSZÍROZÁSI CÉLÚ PÉNZÜGYI MŰV. BEVÉTELEK ÖSSZESEN</t>
  </si>
  <si>
    <t>Működési célú pénzügyi műveletek bevételei</t>
  </si>
  <si>
    <t>Felhalmozási célú pénzügyi műveletek bevételei</t>
  </si>
  <si>
    <t>KIADÁSOK JOGCÍMENKÉNTI MEGOSZLÁSA</t>
  </si>
  <si>
    <t>E.</t>
  </si>
  <si>
    <t>FINANSZÍROZÁSI CÉLÚ PÉNZÜGYI MŰV. KIAD.</t>
  </si>
  <si>
    <t>Felhalmozási célú pénzügyi műveletek kiadásai</t>
  </si>
  <si>
    <t>Működési célú pénzügyi műveletek kiadásai</t>
  </si>
  <si>
    <t>KÖLTSÉGVETÉSI BEVÉTELEK ÉS KIADÁSOK EGYENLEGE</t>
  </si>
  <si>
    <t>MŰKÖDÉSI CÉLÚ BEVÉTELEK ÖSSZESEN</t>
  </si>
  <si>
    <t>FELHALMOZÁSI CÉLÚ BEVÉTELEK ÖSSZESEN</t>
  </si>
  <si>
    <t>MŰKÖDÉSI CÉLÚ KIADÁSOK ÖSSZESEN</t>
  </si>
  <si>
    <t>FELHALMOZÁSI CÉLÚ KIADÁSOK ÖSSZESEN</t>
  </si>
  <si>
    <t>8. Általános tartalék</t>
  </si>
  <si>
    <t>Intézményműk. Iskola</t>
  </si>
  <si>
    <t>Társulás / óvoda</t>
  </si>
  <si>
    <t>1/B. melléklet a 7/2014. (IV.29.) önkormányzati rendelethez</t>
  </si>
  <si>
    <t>1/A. melléklet az 7/2014. (IV.29.) önkormányzati rendelethez</t>
  </si>
  <si>
    <t>2. melléklet a 7/2014. (IV.29.) önkormányzati rendelethez</t>
  </si>
  <si>
    <t>3/A. melléklet a 7/2014. (IV.29.) önkormányzati rendelethez</t>
  </si>
  <si>
    <t>9. melléklet a 7/2014. (IV.29.) önkormányzati rendelethez</t>
  </si>
  <si>
    <t>10. melléklet a 7/2014. (IV.29.) önkormányzati rendelethez</t>
  </si>
  <si>
    <t>10./2. melléklet a 7/2014. (IV.29.) önkormányzati rendelethez</t>
  </si>
  <si>
    <t>4. melléklet a 7/2014. (IV.29.) önkormányzati rendelethez</t>
  </si>
  <si>
    <t>Tájékoztató a 2013. évi állami támogatásról                             11. melléklet a 7/2014. (IV.29.)</t>
  </si>
  <si>
    <t>12. melléklet a 7/2014. (IV.29.)</t>
  </si>
  <si>
    <t>13. melléklet a 7/2014. (IV.29.)</t>
  </si>
  <si>
    <t>14. melléklet a 7/2014. (IV.29.) önkormányzati rendelethez</t>
  </si>
  <si>
    <t>15. melléklet a 7/2014. (IV.29.) önkormányzati rendelethez</t>
  </si>
  <si>
    <t>16. melléklet a 7/2014. (IV.29.) önkormányzati rendelethez</t>
  </si>
  <si>
    <t>17. melléklet a 7/2014. (IV.29.) önkormányzati rendelethez</t>
  </si>
  <si>
    <t>a 7/2014. (IV.29.) önkormányzati</t>
  </si>
  <si>
    <t>a 7/2014. (IV. 29.)</t>
  </si>
  <si>
    <t>Mogyorósb. Önk.</t>
  </si>
  <si>
    <t>20. melléklet a 7/2014. (IV.29.)</t>
  </si>
  <si>
    <t>21. melléklet a 7/2014. (IV.29.)</t>
  </si>
  <si>
    <t>22.sz. melléklet a 7/2014. (IV.29.) önkormányzati rendelethez</t>
  </si>
  <si>
    <t>23. melléklet a 7/2014. (IV. 29.) önkormányzati rendelethez</t>
  </si>
  <si>
    <t>25. melléklet a 7/2014. (IV.29.)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</si>
</sst>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#,###"/>
    <numFmt numFmtId="166" formatCode="_-* #,##0\ _F_t_-;\-* #,##0\ _F_t_-;_-* &quot;-&quot;??\ _F_t_-;_-@_-"/>
    <numFmt numFmtId="167" formatCode="0.0%"/>
    <numFmt numFmtId="168" formatCode="#,###__"/>
  </numFmts>
  <fonts count="105" x14ac:knownFonts="1">
    <font>
      <sz val="10"/>
      <name val="MS Sans Serif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i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name val="Arial"/>
      <family val="2"/>
      <charset val="238"/>
    </font>
    <font>
      <sz val="14"/>
      <name val="Arial CE"/>
      <family val="2"/>
      <charset val="238"/>
    </font>
    <font>
      <sz val="14"/>
      <name val="MS Sans Serif"/>
      <family val="2"/>
      <charset val="238"/>
    </font>
    <font>
      <sz val="8"/>
      <name val="MS Sans Serif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MS Sans Serif"/>
      <family val="2"/>
      <charset val="238"/>
    </font>
    <font>
      <b/>
      <sz val="11"/>
      <name val="MS Sans Serif"/>
      <family val="2"/>
      <charset val="238"/>
    </font>
    <font>
      <b/>
      <sz val="9"/>
      <name val="Arial"/>
      <family val="2"/>
      <charset val="238"/>
    </font>
    <font>
      <sz val="8.5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9"/>
      <name val="MS Sans Serif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b/>
      <sz val="13"/>
      <name val="Arial CE"/>
      <family val="2"/>
      <charset val="238"/>
    </font>
    <font>
      <sz val="2"/>
      <name val="MS Sans Serif"/>
      <family val="2"/>
      <charset val="238"/>
    </font>
    <font>
      <b/>
      <sz val="8.5"/>
      <name val="MS Sans Serif"/>
      <family val="2"/>
      <charset val="238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 CE"/>
      <charset val="238"/>
    </font>
    <font>
      <b/>
      <sz val="11"/>
      <color indexed="9"/>
      <name val="Arial"/>
      <family val="2"/>
      <charset val="238"/>
    </font>
    <font>
      <b/>
      <sz val="11"/>
      <color indexed="9"/>
      <name val="Arial CE"/>
      <family val="2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Arial CE"/>
      <charset val="238"/>
    </font>
    <font>
      <b/>
      <sz val="8"/>
      <name val="Times New Roman"/>
      <family val="1"/>
      <charset val="238"/>
    </font>
    <font>
      <sz val="8"/>
      <name val="Arial CE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.5"/>
      <name val="Arial"/>
      <family val="2"/>
      <charset val="238"/>
    </font>
    <font>
      <i/>
      <sz val="8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4"/>
        <bgColor indexed="42"/>
      </patternFill>
    </fill>
    <fill>
      <patternFill patternType="solid">
        <fgColor indexed="44"/>
        <bgColor indexed="26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7"/>
      </patternFill>
    </fill>
  </fills>
  <borders count="3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2" borderId="0" applyNumberFormat="0" applyBorder="0" applyAlignment="0" applyProtection="0"/>
    <xf numFmtId="0" fontId="36" fillId="5" borderId="0" applyNumberFormat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6" fillId="3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37" fillId="9" borderId="0" applyNumberFormat="0" applyBorder="0" applyAlignment="0" applyProtection="0"/>
    <xf numFmtId="0" fontId="37" fillId="3" borderId="0" applyNumberFormat="0" applyBorder="0" applyAlignment="0" applyProtection="0"/>
    <xf numFmtId="0" fontId="37" fillId="7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3" borderId="0" applyNumberFormat="0" applyBorder="0" applyAlignment="0" applyProtection="0"/>
    <xf numFmtId="0" fontId="38" fillId="7" borderId="1" applyNumberFormat="0" applyAlignment="0" applyProtection="0"/>
    <xf numFmtId="0" fontId="39" fillId="0" borderId="0" applyNumberFormat="0" applyFill="0" applyBorder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5" applyNumberFormat="0" applyAlignment="0" applyProtection="0"/>
    <xf numFmtId="43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4" fillId="4" borderId="7" applyNumberFormat="0" applyFont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8" applyNumberFormat="0" applyAlignment="0" applyProtection="0"/>
    <xf numFmtId="0" fontId="49" fillId="0" borderId="0" applyNumberFormat="0" applyFill="0" applyBorder="0" applyAlignment="0" applyProtection="0"/>
    <xf numFmtId="0" fontId="44" fillId="0" borderId="0"/>
    <xf numFmtId="0" fontId="85" fillId="0" borderId="0"/>
    <xf numFmtId="0" fontId="44" fillId="0" borderId="0"/>
    <xf numFmtId="0" fontId="30" fillId="0" borderId="0"/>
    <xf numFmtId="0" fontId="30" fillId="0" borderId="0"/>
    <xf numFmtId="0" fontId="3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0" fillId="0" borderId="0"/>
    <xf numFmtId="0" fontId="51" fillId="0" borderId="9" applyNumberFormat="0" applyFill="0" applyAlignment="0" applyProtection="0"/>
    <xf numFmtId="0" fontId="52" fillId="17" borderId="0" applyNumberFormat="0" applyBorder="0" applyAlignment="0" applyProtection="0"/>
    <xf numFmtId="0" fontId="53" fillId="7" borderId="0" applyNumberFormat="0" applyBorder="0" applyAlignment="0" applyProtection="0"/>
    <xf numFmtId="0" fontId="54" fillId="16" borderId="1" applyNumberFormat="0" applyAlignment="0" applyProtection="0"/>
    <xf numFmtId="9" fontId="17" fillId="0" borderId="0" applyFont="0" applyFill="0" applyBorder="0" applyAlignment="0" applyProtection="0"/>
  </cellStyleXfs>
  <cellXfs count="2234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0" fillId="0" borderId="1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8" fillId="0" borderId="11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/>
    <xf numFmtId="3" fontId="2" fillId="0" borderId="13" xfId="0" applyNumberFormat="1" applyFont="1" applyFill="1" applyBorder="1"/>
    <xf numFmtId="3" fontId="2" fillId="18" borderId="1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/>
    <xf numFmtId="3" fontId="0" fillId="0" borderId="0" xfId="0" applyNumberFormat="1" applyFill="1" applyBorder="1" applyAlignment="1">
      <alignment wrapText="1"/>
    </xf>
    <xf numFmtId="3" fontId="10" fillId="0" borderId="0" xfId="0" applyNumberFormat="1" applyFont="1" applyFill="1" applyBorder="1"/>
    <xf numFmtId="3" fontId="2" fillId="19" borderId="0" xfId="0" applyNumberFormat="1" applyFont="1" applyFill="1" applyBorder="1" applyAlignment="1">
      <alignment horizontal="right"/>
    </xf>
    <xf numFmtId="3" fontId="4" fillId="0" borderId="15" xfId="0" applyNumberFormat="1" applyFont="1" applyFill="1" applyBorder="1" applyAlignment="1">
      <alignment wrapText="1"/>
    </xf>
    <xf numFmtId="3" fontId="0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0" fontId="0" fillId="0" borderId="0" xfId="0" applyBorder="1" applyAlignment="1"/>
    <xf numFmtId="3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0" borderId="17" xfId="0" applyBorder="1" applyAlignment="1"/>
    <xf numFmtId="3" fontId="4" fillId="0" borderId="11" xfId="0" applyNumberFormat="1" applyFont="1" applyFill="1" applyBorder="1" applyAlignment="1"/>
    <xf numFmtId="0" fontId="0" fillId="0" borderId="17" xfId="0" applyFont="1" applyBorder="1" applyAlignment="1"/>
    <xf numFmtId="0" fontId="10" fillId="0" borderId="17" xfId="0" applyFont="1" applyBorder="1" applyAlignment="1"/>
    <xf numFmtId="3" fontId="0" fillId="0" borderId="0" xfId="0" applyNumberFormat="1" applyFill="1" applyBorder="1" applyAlignment="1">
      <alignment horizontal="center"/>
    </xf>
    <xf numFmtId="3" fontId="2" fillId="0" borderId="0" xfId="0" applyNumberFormat="1" applyFont="1" applyFill="1" applyBorder="1"/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/>
    <xf numFmtId="3" fontId="1" fillId="0" borderId="20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4" fillId="0" borderId="23" xfId="0" applyNumberFormat="1" applyFont="1" applyFill="1" applyBorder="1" applyAlignment="1">
      <alignment horizontal="right"/>
    </xf>
    <xf numFmtId="3" fontId="2" fillId="20" borderId="23" xfId="0" applyNumberFormat="1" applyFont="1" applyFill="1" applyBorder="1" applyAlignment="1">
      <alignment horizontal="right"/>
    </xf>
    <xf numFmtId="3" fontId="10" fillId="0" borderId="24" xfId="0" applyNumberFormat="1" applyFont="1" applyFill="1" applyBorder="1" applyAlignment="1">
      <alignment horizontal="center"/>
    </xf>
    <xf numFmtId="3" fontId="2" fillId="20" borderId="25" xfId="0" applyNumberFormat="1" applyFont="1" applyFill="1" applyBorder="1" applyAlignment="1">
      <alignment horizontal="right"/>
    </xf>
    <xf numFmtId="3" fontId="0" fillId="0" borderId="22" xfId="0" applyNumberFormat="1" applyFill="1" applyBorder="1"/>
    <xf numFmtId="3" fontId="4" fillId="0" borderId="23" xfId="0" applyNumberFormat="1" applyFont="1" applyFill="1" applyBorder="1"/>
    <xf numFmtId="3" fontId="2" fillId="20" borderId="26" xfId="0" applyNumberFormat="1" applyFont="1" applyFill="1" applyBorder="1" applyAlignment="1">
      <alignment horizontal="right"/>
    </xf>
    <xf numFmtId="3" fontId="8" fillId="18" borderId="26" xfId="0" applyNumberFormat="1" applyFont="1" applyFill="1" applyBorder="1" applyAlignment="1">
      <alignment horizontal="right"/>
    </xf>
    <xf numFmtId="3" fontId="4" fillId="21" borderId="27" xfId="0" applyNumberFormat="1" applyFont="1" applyFill="1" applyBorder="1"/>
    <xf numFmtId="3" fontId="2" fillId="20" borderId="28" xfId="0" applyNumberFormat="1" applyFont="1" applyFill="1" applyBorder="1" applyAlignment="1">
      <alignment horizontal="right"/>
    </xf>
    <xf numFmtId="3" fontId="2" fillId="20" borderId="29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center"/>
    </xf>
    <xf numFmtId="3" fontId="0" fillId="0" borderId="31" xfId="0" applyNumberForma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3" fontId="2" fillId="20" borderId="33" xfId="0" applyNumberFormat="1" applyFont="1" applyFill="1" applyBorder="1" applyAlignment="1">
      <alignment horizontal="right" vertical="center"/>
    </xf>
    <xf numFmtId="3" fontId="11" fillId="0" borderId="3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3" fontId="1" fillId="0" borderId="34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3" fontId="4" fillId="21" borderId="36" xfId="0" applyNumberFormat="1" applyFont="1" applyFill="1" applyBorder="1" applyAlignment="1">
      <alignment horizontal="right"/>
    </xf>
    <xf numFmtId="3" fontId="5" fillId="0" borderId="37" xfId="0" applyNumberFormat="1" applyFont="1" applyFill="1" applyBorder="1" applyAlignment="1">
      <alignment horizontal="center"/>
    </xf>
    <xf numFmtId="3" fontId="1" fillId="0" borderId="38" xfId="0" applyNumberFormat="1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3" fontId="4" fillId="21" borderId="40" xfId="0" applyNumberFormat="1" applyFont="1" applyFill="1" applyBorder="1" applyAlignment="1">
      <alignment horizontal="right"/>
    </xf>
    <xf numFmtId="3" fontId="1" fillId="0" borderId="41" xfId="0" applyNumberFormat="1" applyFont="1" applyFill="1" applyBorder="1" applyAlignment="1">
      <alignment horizontal="center"/>
    </xf>
    <xf numFmtId="3" fontId="1" fillId="0" borderId="35" xfId="0" applyNumberFormat="1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center"/>
    </xf>
    <xf numFmtId="3" fontId="20" fillId="0" borderId="31" xfId="0" applyNumberFormat="1" applyFont="1" applyFill="1" applyBorder="1" applyAlignment="1">
      <alignment wrapText="1"/>
    </xf>
    <xf numFmtId="3" fontId="1" fillId="0" borderId="20" xfId="0" applyNumberFormat="1" applyFont="1" applyFill="1" applyBorder="1" applyAlignment="1">
      <alignment horizontal="center"/>
    </xf>
    <xf numFmtId="3" fontId="1" fillId="0" borderId="42" xfId="0" applyNumberFormat="1" applyFont="1" applyFill="1" applyBorder="1" applyAlignment="1">
      <alignment horizontal="center"/>
    </xf>
    <xf numFmtId="3" fontId="5" fillId="0" borderId="43" xfId="0" applyNumberFormat="1" applyFont="1" applyFill="1" applyBorder="1" applyAlignment="1">
      <alignment horizontal="center"/>
    </xf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10" fillId="0" borderId="31" xfId="0" applyNumberFormat="1" applyFont="1" applyFill="1" applyBorder="1" applyAlignment="1">
      <alignment horizontal="center"/>
    </xf>
    <xf numFmtId="3" fontId="2" fillId="20" borderId="33" xfId="0" applyNumberFormat="1" applyFont="1" applyFill="1" applyBorder="1"/>
    <xf numFmtId="3" fontId="10" fillId="0" borderId="47" xfId="0" applyNumberFormat="1" applyFont="1" applyFill="1" applyBorder="1" applyAlignment="1">
      <alignment horizontal="center"/>
    </xf>
    <xf numFmtId="3" fontId="2" fillId="22" borderId="23" xfId="0" applyNumberFormat="1" applyFont="1" applyFill="1" applyBorder="1" applyAlignment="1">
      <alignment horizontal="right"/>
    </xf>
    <xf numFmtId="3" fontId="10" fillId="0" borderId="48" xfId="0" quotePrefix="1" applyNumberFormat="1" applyFont="1" applyFill="1" applyBorder="1" applyAlignment="1">
      <alignment horizontal="center"/>
    </xf>
    <xf numFmtId="3" fontId="1" fillId="0" borderId="49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3" fontId="21" fillId="0" borderId="50" xfId="0" applyNumberFormat="1" applyFont="1" applyFill="1" applyBorder="1" applyAlignment="1">
      <alignment horizontal="center"/>
    </xf>
    <xf numFmtId="3" fontId="21" fillId="0" borderId="47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51" xfId="0" applyNumberFormat="1" applyFont="1" applyFill="1" applyBorder="1" applyAlignment="1">
      <alignment horizontal="center"/>
    </xf>
    <xf numFmtId="3" fontId="21" fillId="0" borderId="52" xfId="0" applyNumberFormat="1" applyFont="1" applyFill="1" applyBorder="1" applyAlignment="1">
      <alignment horizontal="center"/>
    </xf>
    <xf numFmtId="3" fontId="21" fillId="0" borderId="35" xfId="0" applyNumberFormat="1" applyFont="1" applyFill="1" applyBorder="1" applyAlignment="1">
      <alignment horizontal="center"/>
    </xf>
    <xf numFmtId="3" fontId="21" fillId="0" borderId="53" xfId="0" applyNumberFormat="1" applyFont="1" applyFill="1" applyBorder="1" applyAlignment="1">
      <alignment horizontal="center"/>
    </xf>
    <xf numFmtId="3" fontId="21" fillId="0" borderId="54" xfId="0" applyNumberFormat="1" applyFont="1" applyFill="1" applyBorder="1" applyAlignment="1">
      <alignment horizontal="center"/>
    </xf>
    <xf numFmtId="3" fontId="21" fillId="0" borderId="55" xfId="0" applyNumberFormat="1" applyFont="1" applyFill="1" applyBorder="1" applyAlignment="1">
      <alignment horizontal="center"/>
    </xf>
    <xf numFmtId="3" fontId="21" fillId="0" borderId="56" xfId="0" applyNumberFormat="1" applyFont="1" applyFill="1" applyBorder="1" applyAlignment="1">
      <alignment horizontal="center"/>
    </xf>
    <xf numFmtId="0" fontId="21" fillId="0" borderId="0" xfId="0" applyFont="1"/>
    <xf numFmtId="3" fontId="4" fillId="21" borderId="57" xfId="0" applyNumberFormat="1" applyFont="1" applyFill="1" applyBorder="1" applyAlignment="1">
      <alignment horizontal="right"/>
    </xf>
    <xf numFmtId="3" fontId="4" fillId="21" borderId="58" xfId="0" applyNumberFormat="1" applyFont="1" applyFill="1" applyBorder="1" applyAlignment="1">
      <alignment horizontal="right"/>
    </xf>
    <xf numFmtId="3" fontId="2" fillId="20" borderId="59" xfId="0" applyNumberFormat="1" applyFont="1" applyFill="1" applyBorder="1" applyAlignment="1">
      <alignment horizontal="right"/>
    </xf>
    <xf numFmtId="3" fontId="2" fillId="20" borderId="33" xfId="0" applyNumberFormat="1" applyFont="1" applyFill="1" applyBorder="1" applyAlignment="1">
      <alignment horizontal="right"/>
    </xf>
    <xf numFmtId="3" fontId="2" fillId="20" borderId="60" xfId="0" applyNumberFormat="1" applyFont="1" applyFill="1" applyBorder="1" applyAlignment="1">
      <alignment horizontal="right"/>
    </xf>
    <xf numFmtId="3" fontId="2" fillId="20" borderId="61" xfId="0" applyNumberFormat="1" applyFont="1" applyFill="1" applyBorder="1" applyAlignment="1">
      <alignment horizontal="right"/>
    </xf>
    <xf numFmtId="3" fontId="4" fillId="21" borderId="62" xfId="0" applyNumberFormat="1" applyFont="1" applyFill="1" applyBorder="1" applyAlignment="1">
      <alignment horizontal="right"/>
    </xf>
    <xf numFmtId="3" fontId="2" fillId="0" borderId="33" xfId="0" applyNumberFormat="1" applyFont="1" applyFill="1" applyBorder="1" applyAlignment="1">
      <alignment horizontal="center" vertical="center" wrapText="1"/>
    </xf>
    <xf numFmtId="3" fontId="4" fillId="21" borderId="0" xfId="0" applyNumberFormat="1" applyFont="1" applyFill="1" applyBorder="1" applyAlignment="1">
      <alignment horizontal="right"/>
    </xf>
    <xf numFmtId="3" fontId="2" fillId="20" borderId="63" xfId="0" applyNumberFormat="1" applyFont="1" applyFill="1" applyBorder="1" applyAlignment="1">
      <alignment horizontal="right"/>
    </xf>
    <xf numFmtId="3" fontId="4" fillId="21" borderId="64" xfId="0" applyNumberFormat="1" applyFont="1" applyFill="1" applyBorder="1"/>
    <xf numFmtId="3" fontId="8" fillId="18" borderId="65" xfId="0" applyNumberFormat="1" applyFont="1" applyFill="1" applyBorder="1" applyAlignment="1">
      <alignment horizontal="right"/>
    </xf>
    <xf numFmtId="3" fontId="2" fillId="0" borderId="66" xfId="0" applyNumberFormat="1" applyFont="1" applyFill="1" applyBorder="1" applyAlignment="1">
      <alignment horizontal="center" vertical="center" wrapText="1"/>
    </xf>
    <xf numFmtId="3" fontId="4" fillId="20" borderId="67" xfId="0" applyNumberFormat="1" applyFont="1" applyFill="1" applyBorder="1" applyAlignment="1">
      <alignment horizontal="right"/>
    </xf>
    <xf numFmtId="3" fontId="4" fillId="20" borderId="68" xfId="0" applyNumberFormat="1" applyFont="1" applyFill="1" applyBorder="1" applyAlignment="1">
      <alignment horizontal="right"/>
    </xf>
    <xf numFmtId="3" fontId="4" fillId="20" borderId="69" xfId="0" applyNumberFormat="1" applyFont="1" applyFill="1" applyBorder="1" applyAlignment="1">
      <alignment horizontal="right"/>
    </xf>
    <xf numFmtId="3" fontId="4" fillId="0" borderId="58" xfId="0" applyNumberFormat="1" applyFont="1" applyFill="1" applyBorder="1" applyAlignment="1">
      <alignment horizontal="right"/>
    </xf>
    <xf numFmtId="3" fontId="4" fillId="20" borderId="58" xfId="0" applyNumberFormat="1" applyFont="1" applyFill="1" applyBorder="1" applyAlignment="1">
      <alignment horizontal="right"/>
    </xf>
    <xf numFmtId="3" fontId="4" fillId="0" borderId="70" xfId="0" applyNumberFormat="1" applyFont="1" applyFill="1" applyBorder="1" applyAlignment="1">
      <alignment horizontal="right"/>
    </xf>
    <xf numFmtId="3" fontId="4" fillId="20" borderId="33" xfId="0" applyNumberFormat="1" applyFont="1" applyFill="1" applyBorder="1" applyAlignment="1">
      <alignment horizontal="right"/>
    </xf>
    <xf numFmtId="3" fontId="4" fillId="0" borderId="62" xfId="0" applyNumberFormat="1" applyFont="1" applyFill="1" applyBorder="1" applyAlignment="1">
      <alignment horizontal="right"/>
    </xf>
    <xf numFmtId="3" fontId="8" fillId="18" borderId="33" xfId="0" applyNumberFormat="1" applyFont="1" applyFill="1" applyBorder="1" applyAlignment="1">
      <alignment horizontal="right"/>
    </xf>
    <xf numFmtId="3" fontId="8" fillId="18" borderId="33" xfId="0" applyNumberFormat="1" applyFont="1" applyFill="1" applyBorder="1"/>
    <xf numFmtId="3" fontId="4" fillId="21" borderId="62" xfId="0" applyNumberFormat="1" applyFont="1" applyFill="1" applyBorder="1"/>
    <xf numFmtId="3" fontId="4" fillId="18" borderId="71" xfId="0" applyNumberFormat="1" applyFont="1" applyFill="1" applyBorder="1" applyAlignment="1">
      <alignment horizontal="right"/>
    </xf>
    <xf numFmtId="3" fontId="4" fillId="20" borderId="70" xfId="0" applyNumberFormat="1" applyFont="1" applyFill="1" applyBorder="1" applyAlignment="1">
      <alignment horizontal="right"/>
    </xf>
    <xf numFmtId="3" fontId="4" fillId="20" borderId="62" xfId="0" applyNumberFormat="1" applyFont="1" applyFill="1" applyBorder="1" applyAlignment="1">
      <alignment horizontal="right"/>
    </xf>
    <xf numFmtId="3" fontId="4" fillId="20" borderId="72" xfId="0" applyNumberFormat="1" applyFont="1" applyFill="1" applyBorder="1" applyAlignment="1">
      <alignment horizontal="right"/>
    </xf>
    <xf numFmtId="3" fontId="2" fillId="20" borderId="73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center" vertical="center" wrapText="1"/>
    </xf>
    <xf numFmtId="3" fontId="4" fillId="21" borderId="74" xfId="0" applyNumberFormat="1" applyFont="1" applyFill="1" applyBorder="1" applyAlignment="1">
      <alignment horizontal="right"/>
    </xf>
    <xf numFmtId="3" fontId="4" fillId="21" borderId="75" xfId="0" applyNumberFormat="1" applyFont="1" applyFill="1" applyBorder="1" applyAlignment="1">
      <alignment horizontal="right"/>
    </xf>
    <xf numFmtId="3" fontId="4" fillId="21" borderId="76" xfId="0" applyNumberFormat="1" applyFont="1" applyFill="1" applyBorder="1" applyAlignment="1">
      <alignment horizontal="right"/>
    </xf>
    <xf numFmtId="3" fontId="4" fillId="21" borderId="77" xfId="0" applyNumberFormat="1" applyFont="1" applyFill="1" applyBorder="1" applyAlignment="1">
      <alignment horizontal="right"/>
    </xf>
    <xf numFmtId="3" fontId="2" fillId="20" borderId="78" xfId="0" applyNumberFormat="1" applyFont="1" applyFill="1" applyBorder="1" applyAlignment="1">
      <alignment horizontal="right"/>
    </xf>
    <xf numFmtId="3" fontId="4" fillId="21" borderId="79" xfId="0" applyNumberFormat="1" applyFont="1" applyFill="1" applyBorder="1" applyAlignment="1">
      <alignment horizontal="right"/>
    </xf>
    <xf numFmtId="3" fontId="4" fillId="21" borderId="80" xfId="0" applyNumberFormat="1" applyFont="1" applyFill="1" applyBorder="1" applyAlignment="1">
      <alignment horizontal="right"/>
    </xf>
    <xf numFmtId="3" fontId="2" fillId="20" borderId="81" xfId="0" applyNumberFormat="1" applyFont="1" applyFill="1" applyBorder="1" applyAlignment="1">
      <alignment horizontal="right"/>
    </xf>
    <xf numFmtId="3" fontId="4" fillId="21" borderId="82" xfId="0" applyNumberFormat="1" applyFont="1" applyFill="1" applyBorder="1" applyAlignment="1">
      <alignment horizontal="right"/>
    </xf>
    <xf numFmtId="3" fontId="16" fillId="23" borderId="83" xfId="0" applyNumberFormat="1" applyFont="1" applyFill="1" applyBorder="1" applyAlignment="1">
      <alignment horizontal="right"/>
    </xf>
    <xf numFmtId="3" fontId="4" fillId="20" borderId="84" xfId="0" applyNumberFormat="1" applyFont="1" applyFill="1" applyBorder="1" applyAlignment="1">
      <alignment horizontal="right"/>
    </xf>
    <xf numFmtId="3" fontId="4" fillId="20" borderId="85" xfId="0" applyNumberFormat="1" applyFont="1" applyFill="1" applyBorder="1" applyAlignment="1">
      <alignment horizontal="right"/>
    </xf>
    <xf numFmtId="3" fontId="4" fillId="20" borderId="86" xfId="0" applyNumberFormat="1" applyFont="1" applyFill="1" applyBorder="1" applyAlignment="1">
      <alignment horizontal="right"/>
    </xf>
    <xf numFmtId="3" fontId="4" fillId="20" borderId="87" xfId="0" applyNumberFormat="1" applyFont="1" applyFill="1" applyBorder="1" applyAlignment="1">
      <alignment horizontal="right"/>
    </xf>
    <xf numFmtId="3" fontId="4" fillId="20" borderId="74" xfId="0" applyNumberFormat="1" applyFont="1" applyFill="1" applyBorder="1" applyAlignment="1">
      <alignment horizontal="right"/>
    </xf>
    <xf numFmtId="3" fontId="4" fillId="20" borderId="88" xfId="0" applyNumberFormat="1" applyFont="1" applyFill="1" applyBorder="1" applyAlignment="1">
      <alignment horizontal="right"/>
    </xf>
    <xf numFmtId="3" fontId="4" fillId="21" borderId="89" xfId="0" applyNumberFormat="1" applyFont="1" applyFill="1" applyBorder="1" applyAlignment="1">
      <alignment horizontal="right"/>
    </xf>
    <xf numFmtId="3" fontId="4" fillId="20" borderId="76" xfId="0" applyNumberFormat="1" applyFont="1" applyFill="1" applyBorder="1" applyAlignment="1">
      <alignment horizontal="right"/>
    </xf>
    <xf numFmtId="3" fontId="16" fillId="23" borderId="58" xfId="0" applyNumberFormat="1" applyFont="1" applyFill="1" applyBorder="1" applyAlignment="1">
      <alignment horizontal="right"/>
    </xf>
    <xf numFmtId="3" fontId="16" fillId="23" borderId="70" xfId="0" applyNumberFormat="1" applyFont="1" applyFill="1" applyBorder="1" applyAlignment="1">
      <alignment horizontal="right"/>
    </xf>
    <xf numFmtId="3" fontId="2" fillId="18" borderId="63" xfId="0" applyNumberFormat="1" applyFont="1" applyFill="1" applyBorder="1" applyAlignment="1">
      <alignment horizontal="right"/>
    </xf>
    <xf numFmtId="3" fontId="2" fillId="18" borderId="28" xfId="0" applyNumberFormat="1" applyFont="1" applyFill="1" applyBorder="1" applyAlignment="1">
      <alignment horizontal="right"/>
    </xf>
    <xf numFmtId="3" fontId="2" fillId="18" borderId="59" xfId="0" applyNumberFormat="1" applyFont="1" applyFill="1" applyBorder="1" applyAlignment="1">
      <alignment horizontal="right"/>
    </xf>
    <xf numFmtId="3" fontId="2" fillId="20" borderId="69" xfId="0" applyNumberFormat="1" applyFont="1" applyFill="1" applyBorder="1" applyAlignment="1">
      <alignment horizontal="right"/>
    </xf>
    <xf numFmtId="3" fontId="2" fillId="20" borderId="70" xfId="0" applyNumberFormat="1" applyFont="1" applyFill="1" applyBorder="1" applyAlignment="1">
      <alignment horizontal="right"/>
    </xf>
    <xf numFmtId="3" fontId="4" fillId="20" borderId="90" xfId="0" applyNumberFormat="1" applyFont="1" applyFill="1" applyBorder="1" applyAlignment="1">
      <alignment horizontal="right"/>
    </xf>
    <xf numFmtId="3" fontId="2" fillId="20" borderId="91" xfId="0" applyNumberFormat="1" applyFont="1" applyFill="1" applyBorder="1" applyAlignment="1">
      <alignment horizontal="right"/>
    </xf>
    <xf numFmtId="3" fontId="5" fillId="0" borderId="92" xfId="0" applyNumberFormat="1" applyFont="1" applyFill="1" applyBorder="1" applyAlignment="1">
      <alignment horizontal="center"/>
    </xf>
    <xf numFmtId="3" fontId="1" fillId="0" borderId="65" xfId="0" applyNumberFormat="1" applyFont="1" applyFill="1" applyBorder="1" applyAlignment="1">
      <alignment horizontal="center"/>
    </xf>
    <xf numFmtId="3" fontId="2" fillId="18" borderId="93" xfId="0" applyNumberFormat="1" applyFont="1" applyFill="1" applyBorder="1" applyAlignment="1">
      <alignment horizontal="right"/>
    </xf>
    <xf numFmtId="3" fontId="2" fillId="18" borderId="94" xfId="0" applyNumberFormat="1" applyFont="1" applyFill="1" applyBorder="1" applyAlignment="1">
      <alignment horizontal="right"/>
    </xf>
    <xf numFmtId="3" fontId="11" fillId="0" borderId="38" xfId="0" applyNumberFormat="1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3" fontId="2" fillId="0" borderId="95" xfId="0" applyNumberFormat="1" applyFont="1" applyFill="1" applyBorder="1"/>
    <xf numFmtId="3" fontId="1" fillId="0" borderId="96" xfId="0" applyNumberFormat="1" applyFont="1" applyFill="1" applyBorder="1" applyAlignment="1">
      <alignment horizontal="center"/>
    </xf>
    <xf numFmtId="3" fontId="1" fillId="0" borderId="97" xfId="0" applyNumberFormat="1" applyFont="1" applyFill="1" applyBorder="1" applyAlignment="1">
      <alignment horizontal="center"/>
    </xf>
    <xf numFmtId="3" fontId="5" fillId="0" borderId="3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20" borderId="33" xfId="0" applyNumberFormat="1" applyFont="1" applyFill="1" applyBorder="1" applyAlignment="1">
      <alignment horizontal="right"/>
    </xf>
    <xf numFmtId="3" fontId="22" fillId="20" borderId="34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2" fillId="20" borderId="76" xfId="0" applyNumberFormat="1" applyFont="1" applyFill="1" applyBorder="1" applyAlignment="1">
      <alignment horizontal="right"/>
    </xf>
    <xf numFmtId="3" fontId="22" fillId="0" borderId="98" xfId="0" applyNumberFormat="1" applyFont="1" applyFill="1" applyBorder="1" applyAlignment="1"/>
    <xf numFmtId="3" fontId="21" fillId="0" borderId="98" xfId="0" applyNumberFormat="1" applyFont="1" applyFill="1" applyBorder="1" applyAlignment="1"/>
    <xf numFmtId="3" fontId="22" fillId="0" borderId="99" xfId="0" applyNumberFormat="1" applyFont="1" applyFill="1" applyBorder="1" applyAlignment="1"/>
    <xf numFmtId="3" fontId="21" fillId="0" borderId="100" xfId="0" applyNumberFormat="1" applyFont="1" applyFill="1" applyBorder="1"/>
    <xf numFmtId="3" fontId="22" fillId="20" borderId="78" xfId="0" applyNumberFormat="1" applyFont="1" applyFill="1" applyBorder="1" applyAlignment="1">
      <alignment horizontal="right"/>
    </xf>
    <xf numFmtId="3" fontId="22" fillId="0" borderId="0" xfId="0" applyNumberFormat="1" applyFont="1" applyFill="1" applyBorder="1"/>
    <xf numFmtId="3" fontId="21" fillId="0" borderId="0" xfId="0" applyNumberFormat="1" applyFont="1" applyFill="1" applyBorder="1"/>
    <xf numFmtId="0" fontId="23" fillId="0" borderId="0" xfId="0" applyFont="1"/>
    <xf numFmtId="3" fontId="22" fillId="0" borderId="34" xfId="0" applyNumberFormat="1" applyFont="1" applyFill="1" applyBorder="1" applyAlignment="1">
      <alignment horizontal="center"/>
    </xf>
    <xf numFmtId="3" fontId="21" fillId="22" borderId="101" xfId="0" applyNumberFormat="1" applyFont="1" applyFill="1" applyBorder="1"/>
    <xf numFmtId="3" fontId="21" fillId="22" borderId="76" xfId="0" applyNumberFormat="1" applyFont="1" applyFill="1" applyBorder="1"/>
    <xf numFmtId="3" fontId="21" fillId="0" borderId="18" xfId="0" applyNumberFormat="1" applyFont="1" applyFill="1" applyBorder="1"/>
    <xf numFmtId="3" fontId="21" fillId="0" borderId="19" xfId="0" applyNumberFormat="1" applyFont="1" applyFill="1" applyBorder="1"/>
    <xf numFmtId="3" fontId="21" fillId="0" borderId="102" xfId="0" applyNumberFormat="1" applyFont="1" applyFill="1" applyBorder="1"/>
    <xf numFmtId="3" fontId="21" fillId="0" borderId="99" xfId="0" applyNumberFormat="1" applyFont="1" applyFill="1" applyBorder="1"/>
    <xf numFmtId="3" fontId="4" fillId="20" borderId="66" xfId="0" applyNumberFormat="1" applyFont="1" applyFill="1" applyBorder="1" applyAlignment="1">
      <alignment horizontal="right"/>
    </xf>
    <xf numFmtId="3" fontId="2" fillId="20" borderId="66" xfId="0" applyNumberFormat="1" applyFont="1" applyFill="1" applyBorder="1" applyAlignment="1">
      <alignment horizontal="right"/>
    </xf>
    <xf numFmtId="3" fontId="4" fillId="20" borderId="103" xfId="0" applyNumberFormat="1" applyFont="1" applyFill="1" applyBorder="1" applyAlignment="1">
      <alignment horizontal="right"/>
    </xf>
    <xf numFmtId="3" fontId="2" fillId="20" borderId="104" xfId="0" applyNumberFormat="1" applyFont="1" applyFill="1" applyBorder="1" applyAlignment="1">
      <alignment horizontal="right"/>
    </xf>
    <xf numFmtId="3" fontId="2" fillId="18" borderId="105" xfId="0" applyNumberFormat="1" applyFont="1" applyFill="1" applyBorder="1" applyAlignment="1">
      <alignment horizontal="right"/>
    </xf>
    <xf numFmtId="3" fontId="3" fillId="0" borderId="66" xfId="0" applyNumberFormat="1" applyFont="1" applyFill="1" applyBorder="1" applyAlignment="1">
      <alignment horizontal="center" vertical="center" wrapText="1"/>
    </xf>
    <xf numFmtId="3" fontId="4" fillId="0" borderId="58" xfId="0" applyNumberFormat="1" applyFont="1" applyFill="1" applyBorder="1"/>
    <xf numFmtId="3" fontId="4" fillId="0" borderId="80" xfId="0" applyNumberFormat="1" applyFont="1" applyFill="1" applyBorder="1"/>
    <xf numFmtId="3" fontId="4" fillId="0" borderId="79" xfId="0" applyNumberFormat="1" applyFont="1" applyFill="1" applyBorder="1"/>
    <xf numFmtId="3" fontId="4" fillId="20" borderId="36" xfId="0" applyNumberFormat="1" applyFont="1" applyFill="1" applyBorder="1" applyAlignment="1">
      <alignment horizontal="right"/>
    </xf>
    <xf numFmtId="3" fontId="2" fillId="20" borderId="106" xfId="0" applyNumberFormat="1" applyFont="1" applyFill="1" applyBorder="1" applyAlignment="1">
      <alignment horizontal="right"/>
    </xf>
    <xf numFmtId="3" fontId="2" fillId="20" borderId="107" xfId="0" applyNumberFormat="1" applyFont="1" applyFill="1" applyBorder="1" applyAlignment="1">
      <alignment horizontal="right"/>
    </xf>
    <xf numFmtId="3" fontId="4" fillId="21" borderId="108" xfId="0" applyNumberFormat="1" applyFont="1" applyFill="1" applyBorder="1" applyAlignment="1">
      <alignment horizontal="right" vertical="center" wrapText="1"/>
    </xf>
    <xf numFmtId="3" fontId="4" fillId="21" borderId="109" xfId="0" applyNumberFormat="1" applyFont="1" applyFill="1" applyBorder="1" applyAlignment="1">
      <alignment horizontal="right"/>
    </xf>
    <xf numFmtId="3" fontId="8" fillId="18" borderId="104" xfId="0" applyNumberFormat="1" applyFont="1" applyFill="1" applyBorder="1"/>
    <xf numFmtId="0" fontId="1" fillId="0" borderId="110" xfId="0" applyNumberFormat="1" applyFont="1" applyFill="1" applyBorder="1" applyAlignment="1">
      <alignment horizontal="center"/>
    </xf>
    <xf numFmtId="3" fontId="4" fillId="21" borderId="111" xfId="0" applyNumberFormat="1" applyFont="1" applyFill="1" applyBorder="1"/>
    <xf numFmtId="3" fontId="4" fillId="21" borderId="112" xfId="0" applyNumberFormat="1" applyFont="1" applyFill="1" applyBorder="1"/>
    <xf numFmtId="3" fontId="1" fillId="0" borderId="113" xfId="0" applyNumberFormat="1" applyFont="1" applyFill="1" applyBorder="1" applyAlignment="1">
      <alignment horizontal="center"/>
    </xf>
    <xf numFmtId="3" fontId="22" fillId="22" borderId="33" xfId="0" applyNumberFormat="1" applyFont="1" applyFill="1" applyBorder="1" applyAlignment="1">
      <alignment horizontal="right"/>
    </xf>
    <xf numFmtId="3" fontId="21" fillId="22" borderId="85" xfId="0" applyNumberFormat="1" applyFont="1" applyFill="1" applyBorder="1"/>
    <xf numFmtId="3" fontId="4" fillId="0" borderId="57" xfId="0" applyNumberFormat="1" applyFont="1" applyFill="1" applyBorder="1" applyAlignment="1">
      <alignment horizontal="right"/>
    </xf>
    <xf numFmtId="0" fontId="9" fillId="0" borderId="114" xfId="0" applyFont="1" applyBorder="1" applyAlignment="1"/>
    <xf numFmtId="0" fontId="0" fillId="0" borderId="115" xfId="0" applyBorder="1" applyAlignment="1"/>
    <xf numFmtId="3" fontId="0" fillId="0" borderId="50" xfId="0" applyNumberFormat="1" applyFill="1" applyBorder="1"/>
    <xf numFmtId="3" fontId="0" fillId="0" borderId="47" xfId="0" applyNumberFormat="1" applyFill="1" applyBorder="1"/>
    <xf numFmtId="3" fontId="17" fillId="0" borderId="47" xfId="0" applyNumberFormat="1" applyFont="1" applyFill="1" applyBorder="1"/>
    <xf numFmtId="3" fontId="0" fillId="0" borderId="116" xfId="0" applyNumberFormat="1" applyFill="1" applyBorder="1"/>
    <xf numFmtId="3" fontId="0" fillId="0" borderId="117" xfId="0" applyNumberFormat="1" applyFill="1" applyBorder="1"/>
    <xf numFmtId="3" fontId="22" fillId="20" borderId="101" xfId="0" applyNumberFormat="1" applyFont="1" applyFill="1" applyBorder="1" applyAlignment="1">
      <alignment horizontal="right"/>
    </xf>
    <xf numFmtId="3" fontId="26" fillId="0" borderId="118" xfId="0" applyNumberFormat="1" applyFont="1" applyFill="1" applyBorder="1" applyAlignment="1">
      <alignment vertical="center"/>
    </xf>
    <xf numFmtId="3" fontId="26" fillId="0" borderId="119" xfId="0" applyNumberFormat="1" applyFont="1" applyFill="1" applyBorder="1"/>
    <xf numFmtId="3" fontId="3" fillId="0" borderId="99" xfId="0" applyNumberFormat="1" applyFont="1" applyFill="1" applyBorder="1" applyAlignment="1"/>
    <xf numFmtId="3" fontId="3" fillId="20" borderId="120" xfId="0" applyNumberFormat="1" applyFont="1" applyFill="1" applyBorder="1"/>
    <xf numFmtId="3" fontId="17" fillId="0" borderId="51" xfId="0" applyNumberFormat="1" applyFont="1" applyFill="1" applyBorder="1" applyAlignment="1">
      <alignment horizontal="center"/>
    </xf>
    <xf numFmtId="3" fontId="17" fillId="0" borderId="44" xfId="0" applyNumberFormat="1" applyFont="1" applyFill="1" applyBorder="1" applyAlignment="1">
      <alignment horizontal="center"/>
    </xf>
    <xf numFmtId="3" fontId="26" fillId="0" borderId="121" xfId="0" applyNumberFormat="1" applyFont="1" applyFill="1" applyBorder="1"/>
    <xf numFmtId="3" fontId="5" fillId="0" borderId="122" xfId="0" applyNumberFormat="1" applyFont="1" applyFill="1" applyBorder="1" applyAlignment="1">
      <alignment horizontal="center"/>
    </xf>
    <xf numFmtId="3" fontId="10" fillId="0" borderId="31" xfId="0" quotePrefix="1" applyNumberFormat="1" applyFont="1" applyFill="1" applyBorder="1" applyAlignment="1">
      <alignment horizontal="center"/>
    </xf>
    <xf numFmtId="3" fontId="26" fillId="0" borderId="123" xfId="0" applyNumberFormat="1" applyFont="1" applyFill="1" applyBorder="1"/>
    <xf numFmtId="3" fontId="10" fillId="0" borderId="124" xfId="0" quotePrefix="1" applyNumberFormat="1" applyFont="1" applyFill="1" applyBorder="1" applyAlignment="1">
      <alignment horizontal="center"/>
    </xf>
    <xf numFmtId="3" fontId="10" fillId="0" borderId="116" xfId="0" applyNumberFormat="1" applyFont="1" applyFill="1" applyBorder="1" applyAlignment="1">
      <alignment horizontal="center"/>
    </xf>
    <xf numFmtId="3" fontId="21" fillId="0" borderId="49" xfId="0" applyNumberFormat="1" applyFont="1" applyFill="1" applyBorder="1" applyAlignment="1">
      <alignment horizontal="center"/>
    </xf>
    <xf numFmtId="3" fontId="25" fillId="0" borderId="125" xfId="0" applyNumberFormat="1" applyFont="1" applyFill="1" applyBorder="1" applyAlignment="1">
      <alignment vertical="center"/>
    </xf>
    <xf numFmtId="3" fontId="26" fillId="0" borderId="126" xfId="0" applyNumberFormat="1" applyFont="1" applyFill="1" applyBorder="1"/>
    <xf numFmtId="3" fontId="26" fillId="0" borderId="58" xfId="0" applyNumberFormat="1" applyFont="1" applyFill="1" applyBorder="1"/>
    <xf numFmtId="3" fontId="26" fillId="0" borderId="127" xfId="0" applyNumberFormat="1" applyFont="1" applyFill="1" applyBorder="1"/>
    <xf numFmtId="3" fontId="26" fillId="19" borderId="58" xfId="0" applyNumberFormat="1" applyFont="1" applyFill="1" applyBorder="1"/>
    <xf numFmtId="3" fontId="26" fillId="0" borderId="128" xfId="0" applyNumberFormat="1" applyFont="1" applyFill="1" applyBorder="1"/>
    <xf numFmtId="3" fontId="26" fillId="0" borderId="129" xfId="0" applyNumberFormat="1" applyFont="1" applyFill="1" applyBorder="1"/>
    <xf numFmtId="3" fontId="3" fillId="20" borderId="33" xfId="0" applyNumberFormat="1" applyFont="1" applyFill="1" applyBorder="1"/>
    <xf numFmtId="3" fontId="3" fillId="20" borderId="26" xfId="0" applyNumberFormat="1" applyFont="1" applyFill="1" applyBorder="1"/>
    <xf numFmtId="3" fontId="26" fillId="0" borderId="130" xfId="0" applyNumberFormat="1" applyFont="1" applyFill="1" applyBorder="1"/>
    <xf numFmtId="3" fontId="3" fillId="20" borderId="58" xfId="0" applyNumberFormat="1" applyFont="1" applyFill="1" applyBorder="1"/>
    <xf numFmtId="0" fontId="17" fillId="0" borderId="131" xfId="0" applyFont="1" applyBorder="1" applyAlignment="1">
      <alignment vertical="center"/>
    </xf>
    <xf numFmtId="3" fontId="3" fillId="20" borderId="132" xfId="0" applyNumberFormat="1" applyFont="1" applyFill="1" applyBorder="1"/>
    <xf numFmtId="3" fontId="17" fillId="0" borderId="133" xfId="0" applyNumberFormat="1" applyFont="1" applyFill="1" applyBorder="1" applyAlignment="1">
      <alignment horizontal="center"/>
    </xf>
    <xf numFmtId="3" fontId="26" fillId="20" borderId="80" xfId="0" applyNumberFormat="1" applyFont="1" applyFill="1" applyBorder="1"/>
    <xf numFmtId="3" fontId="26" fillId="0" borderId="18" xfId="0" applyNumberFormat="1" applyFont="1" applyFill="1" applyBorder="1"/>
    <xf numFmtId="3" fontId="26" fillId="20" borderId="58" xfId="0" applyNumberFormat="1" applyFont="1" applyFill="1" applyBorder="1"/>
    <xf numFmtId="3" fontId="26" fillId="0" borderId="19" xfId="0" applyNumberFormat="1" applyFont="1" applyFill="1" applyBorder="1"/>
    <xf numFmtId="3" fontId="22" fillId="20" borderId="23" xfId="0" applyNumberFormat="1" applyFont="1" applyFill="1" applyBorder="1" applyAlignment="1">
      <alignment horizontal="right"/>
    </xf>
    <xf numFmtId="3" fontId="21" fillId="0" borderId="134" xfId="0" applyNumberFormat="1" applyFont="1" applyFill="1" applyBorder="1" applyAlignment="1">
      <alignment horizontal="center"/>
    </xf>
    <xf numFmtId="3" fontId="22" fillId="0" borderId="61" xfId="0" applyNumberFormat="1" applyFont="1" applyFill="1" applyBorder="1" applyAlignment="1">
      <alignment horizontal="left"/>
    </xf>
    <xf numFmtId="0" fontId="5" fillId="0" borderId="0" xfId="0" applyFont="1"/>
    <xf numFmtId="0" fontId="21" fillId="0" borderId="115" xfId="0" applyFont="1" applyBorder="1" applyAlignment="1"/>
    <xf numFmtId="3" fontId="21" fillId="0" borderId="86" xfId="0" applyNumberFormat="1" applyFont="1" applyFill="1" applyBorder="1" applyAlignment="1"/>
    <xf numFmtId="3" fontId="21" fillId="0" borderId="135" xfId="0" applyNumberFormat="1" applyFont="1" applyFill="1" applyBorder="1"/>
    <xf numFmtId="3" fontId="21" fillId="0" borderId="85" xfId="0" applyNumberFormat="1" applyFont="1" applyFill="1" applyBorder="1" applyAlignment="1">
      <alignment horizontal="left"/>
    </xf>
    <xf numFmtId="3" fontId="21" fillId="0" borderId="74" xfId="0" applyNumberFormat="1" applyFont="1" applyFill="1" applyBorder="1" applyAlignment="1">
      <alignment horizontal="center"/>
    </xf>
    <xf numFmtId="3" fontId="17" fillId="0" borderId="49" xfId="0" applyNumberFormat="1" applyFont="1" applyFill="1" applyBorder="1" applyAlignment="1">
      <alignment horizontal="center"/>
    </xf>
    <xf numFmtId="3" fontId="16" fillId="23" borderId="136" xfId="0" applyNumberFormat="1" applyFont="1" applyFill="1" applyBorder="1" applyAlignment="1">
      <alignment horizontal="right"/>
    </xf>
    <xf numFmtId="3" fontId="3" fillId="0" borderId="137" xfId="0" applyNumberFormat="1" applyFont="1" applyFill="1" applyBorder="1"/>
    <xf numFmtId="3" fontId="22" fillId="0" borderId="138" xfId="0" applyNumberFormat="1" applyFont="1" applyFill="1" applyBorder="1"/>
    <xf numFmtId="3" fontId="21" fillId="0" borderId="112" xfId="0" applyNumberFormat="1" applyFont="1" applyFill="1" applyBorder="1"/>
    <xf numFmtId="3" fontId="21" fillId="0" borderId="101" xfId="0" applyNumberFormat="1" applyFont="1" applyFill="1" applyBorder="1"/>
    <xf numFmtId="3" fontId="21" fillId="0" borderId="23" xfId="0" applyNumberFormat="1" applyFont="1" applyFill="1" applyBorder="1"/>
    <xf numFmtId="3" fontId="21" fillId="0" borderId="139" xfId="0" applyNumberFormat="1" applyFont="1" applyFill="1" applyBorder="1"/>
    <xf numFmtId="3" fontId="21" fillId="0" borderId="90" xfId="0" applyNumberFormat="1" applyFont="1" applyFill="1" applyBorder="1"/>
    <xf numFmtId="3" fontId="21" fillId="0" borderId="76" xfId="0" applyNumberFormat="1" applyFont="1" applyFill="1" applyBorder="1"/>
    <xf numFmtId="3" fontId="21" fillId="0" borderId="89" xfId="0" applyNumberFormat="1" applyFont="1" applyFill="1" applyBorder="1"/>
    <xf numFmtId="3" fontId="21" fillId="0" borderId="101" xfId="0" applyNumberFormat="1" applyFont="1" applyFill="1" applyBorder="1" applyAlignment="1">
      <alignment horizontal="right"/>
    </xf>
    <xf numFmtId="3" fontId="21" fillId="0" borderId="140" xfId="0" applyNumberFormat="1" applyFont="1" applyFill="1" applyBorder="1"/>
    <xf numFmtId="3" fontId="21" fillId="0" borderId="141" xfId="0" applyNumberFormat="1" applyFont="1" applyFill="1" applyBorder="1" applyAlignment="1">
      <alignment horizontal="right"/>
    </xf>
    <xf numFmtId="3" fontId="21" fillId="0" borderId="141" xfId="0" applyNumberFormat="1" applyFont="1" applyFill="1" applyBorder="1"/>
    <xf numFmtId="3" fontId="21" fillId="0" borderId="142" xfId="0" applyNumberFormat="1" applyFont="1" applyFill="1" applyBorder="1"/>
    <xf numFmtId="3" fontId="21" fillId="0" borderId="143" xfId="0" applyNumberFormat="1" applyFont="1" applyFill="1" applyBorder="1" applyAlignment="1">
      <alignment horizontal="right"/>
    </xf>
    <xf numFmtId="3" fontId="21" fillId="0" borderId="143" xfId="0" applyNumberFormat="1" applyFont="1" applyFill="1" applyBorder="1"/>
    <xf numFmtId="3" fontId="21" fillId="0" borderId="85" xfId="0" applyNumberFormat="1" applyFont="1" applyFill="1" applyBorder="1"/>
    <xf numFmtId="3" fontId="26" fillId="0" borderId="102" xfId="0" applyNumberFormat="1" applyFont="1" applyFill="1" applyBorder="1"/>
    <xf numFmtId="3" fontId="3" fillId="0" borderId="115" xfId="0" applyNumberFormat="1" applyFont="1" applyFill="1" applyBorder="1" applyAlignment="1"/>
    <xf numFmtId="3" fontId="26" fillId="0" borderId="144" xfId="0" applyNumberFormat="1" applyFont="1" applyFill="1" applyBorder="1"/>
    <xf numFmtId="3" fontId="26" fillId="0" borderId="145" xfId="0" applyNumberFormat="1" applyFont="1" applyFill="1" applyBorder="1"/>
    <xf numFmtId="3" fontId="26" fillId="0" borderId="99" xfId="0" applyNumberFormat="1" applyFont="1" applyFill="1" applyBorder="1"/>
    <xf numFmtId="3" fontId="26" fillId="0" borderId="146" xfId="0" applyNumberFormat="1" applyFont="1" applyFill="1" applyBorder="1"/>
    <xf numFmtId="3" fontId="26" fillId="0" borderId="147" xfId="0" applyNumberFormat="1" applyFont="1" applyFill="1" applyBorder="1"/>
    <xf numFmtId="3" fontId="3" fillId="20" borderId="148" xfId="0" applyNumberFormat="1" applyFont="1" applyFill="1" applyBorder="1"/>
    <xf numFmtId="3" fontId="21" fillId="0" borderId="148" xfId="0" applyNumberFormat="1" applyFont="1" applyFill="1" applyBorder="1" applyAlignment="1">
      <alignment horizontal="right"/>
    </xf>
    <xf numFmtId="3" fontId="21" fillId="0" borderId="149" xfId="0" applyNumberFormat="1" applyFont="1" applyFill="1" applyBorder="1" applyAlignment="1">
      <alignment horizontal="right"/>
    </xf>
    <xf numFmtId="3" fontId="21" fillId="0" borderId="84" xfId="0" applyNumberFormat="1" applyFont="1" applyFill="1" applyBorder="1"/>
    <xf numFmtId="3" fontId="22" fillId="20" borderId="85" xfId="0" applyNumberFormat="1" applyFont="1" applyFill="1" applyBorder="1" applyAlignment="1">
      <alignment horizontal="right"/>
    </xf>
    <xf numFmtId="3" fontId="21" fillId="0" borderId="115" xfId="0" applyNumberFormat="1" applyFont="1" applyFill="1" applyBorder="1" applyAlignment="1">
      <alignment horizontal="right"/>
    </xf>
    <xf numFmtId="3" fontId="21" fillId="0" borderId="145" xfId="0" applyNumberFormat="1" applyFont="1" applyFill="1" applyBorder="1"/>
    <xf numFmtId="3" fontId="21" fillId="0" borderId="144" xfId="0" applyNumberFormat="1" applyFont="1" applyFill="1" applyBorder="1"/>
    <xf numFmtId="3" fontId="21" fillId="0" borderId="150" xfId="0" applyNumberFormat="1" applyFont="1" applyFill="1" applyBorder="1" applyAlignment="1">
      <alignment horizontal="right"/>
    </xf>
    <xf numFmtId="3" fontId="21" fillId="0" borderId="151" xfId="0" applyNumberFormat="1" applyFont="1" applyFill="1" applyBorder="1" applyAlignment="1">
      <alignment horizontal="right"/>
    </xf>
    <xf numFmtId="3" fontId="22" fillId="20" borderId="152" xfId="0" applyNumberFormat="1" applyFont="1" applyFill="1" applyBorder="1" applyAlignment="1">
      <alignment horizontal="right"/>
    </xf>
    <xf numFmtId="3" fontId="22" fillId="20" borderId="153" xfId="0" applyNumberFormat="1" applyFont="1" applyFill="1" applyBorder="1" applyAlignment="1">
      <alignment horizontal="right"/>
    </xf>
    <xf numFmtId="3" fontId="22" fillId="22" borderId="85" xfId="0" applyNumberFormat="1" applyFont="1" applyFill="1" applyBorder="1"/>
    <xf numFmtId="3" fontId="22" fillId="20" borderId="61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20" borderId="78" xfId="0" applyNumberFormat="1" applyFont="1" applyFill="1" applyBorder="1"/>
    <xf numFmtId="3" fontId="26" fillId="0" borderId="112" xfId="0" applyNumberFormat="1" applyFont="1" applyFill="1" applyBorder="1"/>
    <xf numFmtId="3" fontId="26" fillId="0" borderId="101" xfId="0" applyNumberFormat="1" applyFont="1" applyFill="1" applyBorder="1"/>
    <xf numFmtId="3" fontId="26" fillId="0" borderId="141" xfId="0" applyNumberFormat="1" applyFont="1" applyFill="1" applyBorder="1"/>
    <xf numFmtId="3" fontId="26" fillId="0" borderId="139" xfId="0" applyNumberFormat="1" applyFont="1" applyFill="1" applyBorder="1"/>
    <xf numFmtId="3" fontId="3" fillId="20" borderId="153" xfId="0" applyNumberFormat="1" applyFont="1" applyFill="1" applyBorder="1"/>
    <xf numFmtId="3" fontId="21" fillId="0" borderId="154" xfId="0" applyNumberFormat="1" applyFont="1" applyFill="1" applyBorder="1" applyAlignment="1">
      <alignment horizontal="right"/>
    </xf>
    <xf numFmtId="3" fontId="21" fillId="0" borderId="146" xfId="0" applyNumberFormat="1" applyFont="1" applyFill="1" applyBorder="1"/>
    <xf numFmtId="3" fontId="21" fillId="0" borderId="155" xfId="0" applyNumberFormat="1" applyFont="1" applyFill="1" applyBorder="1" applyAlignment="1">
      <alignment horizontal="right"/>
    </xf>
    <xf numFmtId="3" fontId="21" fillId="0" borderId="156" xfId="0" applyNumberFormat="1" applyFont="1" applyFill="1" applyBorder="1" applyAlignment="1">
      <alignment horizontal="right"/>
    </xf>
    <xf numFmtId="3" fontId="1" fillId="0" borderId="153" xfId="0" applyNumberFormat="1" applyFont="1" applyFill="1" applyBorder="1"/>
    <xf numFmtId="3" fontId="1" fillId="19" borderId="84" xfId="0" applyNumberFormat="1" applyFont="1" applyFill="1" applyBorder="1" applyAlignment="1">
      <alignment horizontal="right"/>
    </xf>
    <xf numFmtId="3" fontId="1" fillId="19" borderId="62" xfId="0" applyNumberFormat="1" applyFont="1" applyFill="1" applyBorder="1" applyAlignment="1">
      <alignment horizontal="right"/>
    </xf>
    <xf numFmtId="3" fontId="1" fillId="19" borderId="70" xfId="0" applyNumberFormat="1" applyFont="1" applyFill="1" applyBorder="1" applyAlignment="1">
      <alignment horizontal="right"/>
    </xf>
    <xf numFmtId="3" fontId="1" fillId="19" borderId="86" xfId="0" applyNumberFormat="1" applyFont="1" applyFill="1" applyBorder="1" applyAlignment="1">
      <alignment horizontal="right"/>
    </xf>
    <xf numFmtId="3" fontId="21" fillId="0" borderId="68" xfId="0" applyNumberFormat="1" applyFont="1" applyFill="1" applyBorder="1"/>
    <xf numFmtId="3" fontId="1" fillId="22" borderId="33" xfId="0" applyNumberFormat="1" applyFont="1" applyFill="1" applyBorder="1"/>
    <xf numFmtId="3" fontId="10" fillId="22" borderId="80" xfId="0" applyNumberFormat="1" applyFont="1" applyFill="1" applyBorder="1"/>
    <xf numFmtId="3" fontId="10" fillId="22" borderId="70" xfId="0" applyNumberFormat="1" applyFont="1" applyFill="1" applyBorder="1"/>
    <xf numFmtId="3" fontId="10" fillId="22" borderId="86" xfId="0" applyNumberFormat="1" applyFont="1" applyFill="1" applyBorder="1"/>
    <xf numFmtId="3" fontId="10" fillId="22" borderId="157" xfId="0" applyNumberFormat="1" applyFont="1" applyFill="1" applyBorder="1"/>
    <xf numFmtId="3" fontId="31" fillId="20" borderId="132" xfId="0" applyNumberFormat="1" applyFont="1" applyFill="1" applyBorder="1" applyAlignment="1">
      <alignment horizontal="right"/>
    </xf>
    <xf numFmtId="3" fontId="32" fillId="20" borderId="33" xfId="0" applyNumberFormat="1" applyFont="1" applyFill="1" applyBorder="1"/>
    <xf numFmtId="3" fontId="29" fillId="0" borderId="8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16" fillId="20" borderId="58" xfId="0" applyNumberFormat="1" applyFont="1" applyFill="1" applyBorder="1" applyAlignment="1">
      <alignment horizontal="right"/>
    </xf>
    <xf numFmtId="3" fontId="0" fillId="0" borderId="89" xfId="0" applyNumberFormat="1" applyFill="1" applyBorder="1"/>
    <xf numFmtId="3" fontId="1" fillId="0" borderId="110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/>
    </xf>
    <xf numFmtId="3" fontId="29" fillId="0" borderId="89" xfId="0" applyNumberFormat="1" applyFont="1" applyFill="1" applyBorder="1" applyAlignment="1">
      <alignment horizontal="center" vertical="center" wrapText="1"/>
    </xf>
    <xf numFmtId="3" fontId="4" fillId="20" borderId="77" xfId="0" applyNumberFormat="1" applyFont="1" applyFill="1" applyBorder="1" applyAlignment="1">
      <alignment horizontal="right"/>
    </xf>
    <xf numFmtId="3" fontId="16" fillId="20" borderId="76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25" xfId="0" applyBorder="1"/>
    <xf numFmtId="0" fontId="10" fillId="0" borderId="0" xfId="0" applyFont="1" applyFill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3" fontId="0" fillId="0" borderId="153" xfId="0" applyNumberFormat="1" applyBorder="1"/>
    <xf numFmtId="3" fontId="0" fillId="0" borderId="68" xfId="0" applyNumberFormat="1" applyBorder="1"/>
    <xf numFmtId="3" fontId="0" fillId="0" borderId="158" xfId="0" applyNumberFormat="1" applyBorder="1"/>
    <xf numFmtId="3" fontId="0" fillId="0" borderId="112" xfId="0" applyNumberFormat="1" applyBorder="1"/>
    <xf numFmtId="3" fontId="0" fillId="0" borderId="159" xfId="0" applyNumberFormat="1" applyBorder="1"/>
    <xf numFmtId="3" fontId="0" fillId="0" borderId="160" xfId="0" applyNumberFormat="1" applyBorder="1"/>
    <xf numFmtId="3" fontId="10" fillId="0" borderId="152" xfId="0" applyNumberFormat="1" applyFont="1" applyBorder="1"/>
    <xf numFmtId="3" fontId="10" fillId="0" borderId="33" xfId="0" applyNumberFormat="1" applyFont="1" applyBorder="1"/>
    <xf numFmtId="3" fontId="10" fillId="0" borderId="80" xfId="0" applyNumberFormat="1" applyFont="1" applyBorder="1"/>
    <xf numFmtId="3" fontId="4" fillId="0" borderId="21" xfId="0" applyNumberFormat="1" applyFont="1" applyFill="1" applyBorder="1" applyAlignment="1">
      <alignment horizontal="right"/>
    </xf>
    <xf numFmtId="3" fontId="15" fillId="0" borderId="99" xfId="0" applyNumberFormat="1" applyFont="1" applyFill="1" applyBorder="1" applyAlignment="1"/>
    <xf numFmtId="3" fontId="0" fillId="0" borderId="161" xfId="0" applyNumberFormat="1" applyFill="1" applyBorder="1"/>
    <xf numFmtId="3" fontId="4" fillId="21" borderId="70" xfId="0" applyNumberFormat="1" applyFont="1" applyFill="1" applyBorder="1" applyAlignment="1">
      <alignment horizontal="right"/>
    </xf>
    <xf numFmtId="3" fontId="7" fillId="0" borderId="38" xfId="0" applyNumberFormat="1" applyFont="1" applyFill="1" applyBorder="1" applyAlignment="1">
      <alignment horizontal="center"/>
    </xf>
    <xf numFmtId="3" fontId="1" fillId="0" borderId="39" xfId="0" applyNumberFormat="1" applyFont="1" applyFill="1" applyBorder="1" applyAlignment="1">
      <alignment horizontal="center"/>
    </xf>
    <xf numFmtId="3" fontId="7" fillId="0" borderId="96" xfId="0" applyNumberFormat="1" applyFont="1" applyFill="1" applyBorder="1" applyAlignment="1">
      <alignment horizontal="center"/>
    </xf>
    <xf numFmtId="3" fontId="7" fillId="0" borderId="97" xfId="0" applyNumberFormat="1" applyFont="1" applyFill="1" applyBorder="1" applyAlignment="1">
      <alignment horizontal="center"/>
    </xf>
    <xf numFmtId="3" fontId="1" fillId="0" borderId="39" xfId="0" quotePrefix="1" applyNumberFormat="1" applyFont="1" applyFill="1" applyBorder="1" applyAlignment="1">
      <alignment horizontal="center"/>
    </xf>
    <xf numFmtId="3" fontId="5" fillId="0" borderId="64" xfId="0" applyNumberFormat="1" applyFont="1" applyFill="1" applyBorder="1" applyAlignment="1">
      <alignment horizontal="center"/>
    </xf>
    <xf numFmtId="3" fontId="5" fillId="0" borderId="162" xfId="0" applyNumberFormat="1" applyFont="1" applyFill="1" applyBorder="1" applyAlignment="1">
      <alignment horizontal="center" wrapText="1"/>
    </xf>
    <xf numFmtId="0" fontId="22" fillId="0" borderId="0" xfId="0" applyFont="1" applyBorder="1"/>
    <xf numFmtId="3" fontId="3" fillId="0" borderId="163" xfId="0" applyNumberFormat="1" applyFont="1" applyFill="1" applyBorder="1" applyAlignment="1"/>
    <xf numFmtId="3" fontId="10" fillId="0" borderId="117" xfId="0" quotePrefix="1" applyNumberFormat="1" applyFont="1" applyFill="1" applyBorder="1" applyAlignment="1">
      <alignment horizontal="center"/>
    </xf>
    <xf numFmtId="3" fontId="26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right"/>
    </xf>
    <xf numFmtId="3" fontId="26" fillId="0" borderId="80" xfId="0" applyNumberFormat="1" applyFont="1" applyFill="1" applyBorder="1"/>
    <xf numFmtId="3" fontId="21" fillId="0" borderId="58" xfId="0" applyNumberFormat="1" applyFont="1" applyFill="1" applyBorder="1"/>
    <xf numFmtId="3" fontId="25" fillId="0" borderId="0" xfId="0" applyNumberFormat="1" applyFont="1" applyFill="1" applyBorder="1"/>
    <xf numFmtId="3" fontId="22" fillId="0" borderId="32" xfId="0" applyNumberFormat="1" applyFont="1" applyFill="1" applyBorder="1" applyAlignment="1">
      <alignment horizontal="center" vertical="center" wrapText="1"/>
    </xf>
    <xf numFmtId="3" fontId="3" fillId="0" borderId="164" xfId="0" applyNumberFormat="1" applyFont="1" applyFill="1" applyBorder="1" applyAlignment="1">
      <alignment horizontal="center" vertical="center" wrapText="1"/>
    </xf>
    <xf numFmtId="3" fontId="17" fillId="0" borderId="165" xfId="0" applyNumberFormat="1" applyFont="1" applyBorder="1" applyAlignment="1">
      <alignment horizontal="center" vertical="center" wrapText="1"/>
    </xf>
    <xf numFmtId="3" fontId="17" fillId="0" borderId="45" xfId="0" applyNumberFormat="1" applyFont="1" applyFill="1" applyBorder="1" applyAlignment="1">
      <alignment horizontal="center"/>
    </xf>
    <xf numFmtId="3" fontId="17" fillId="0" borderId="116" xfId="0" applyNumberFormat="1" applyFont="1" applyFill="1" applyBorder="1" applyAlignment="1">
      <alignment horizontal="center"/>
    </xf>
    <xf numFmtId="3" fontId="17" fillId="0" borderId="166" xfId="0" applyNumberFormat="1" applyFont="1" applyFill="1" applyBorder="1" applyAlignment="1">
      <alignment horizontal="center"/>
    </xf>
    <xf numFmtId="3" fontId="26" fillId="0" borderId="167" xfId="0" applyNumberFormat="1" applyFont="1" applyFill="1" applyBorder="1"/>
    <xf numFmtId="3" fontId="10" fillId="0" borderId="34" xfId="0" quotePrefix="1" applyNumberFormat="1" applyFont="1" applyFill="1" applyBorder="1" applyAlignment="1">
      <alignment horizontal="center"/>
    </xf>
    <xf numFmtId="3" fontId="3" fillId="0" borderId="68" xfId="0" applyNumberFormat="1" applyFont="1" applyFill="1" applyBorder="1" applyAlignment="1"/>
    <xf numFmtId="0" fontId="17" fillId="0" borderId="61" xfId="0" applyFont="1" applyBorder="1" applyAlignment="1"/>
    <xf numFmtId="3" fontId="26" fillId="20" borderId="79" xfId="0" applyNumberFormat="1" applyFont="1" applyFill="1" applyBorder="1"/>
    <xf numFmtId="3" fontId="30" fillId="0" borderId="98" xfId="0" applyNumberFormat="1" applyFont="1" applyFill="1" applyBorder="1" applyAlignment="1"/>
    <xf numFmtId="3" fontId="30" fillId="0" borderId="168" xfId="0" applyNumberFormat="1" applyFont="1" applyFill="1" applyBorder="1"/>
    <xf numFmtId="3" fontId="26" fillId="0" borderId="169" xfId="0" applyNumberFormat="1" applyFont="1" applyFill="1" applyBorder="1"/>
    <xf numFmtId="3" fontId="25" fillId="0" borderId="169" xfId="0" applyNumberFormat="1" applyFont="1" applyFill="1" applyBorder="1" applyAlignment="1"/>
    <xf numFmtId="3" fontId="25" fillId="22" borderId="101" xfId="0" applyNumberFormat="1" applyFont="1" applyFill="1" applyBorder="1"/>
    <xf numFmtId="3" fontId="22" fillId="0" borderId="0" xfId="0" applyNumberFormat="1" applyFont="1" applyFill="1" applyBorder="1" applyAlignment="1"/>
    <xf numFmtId="3" fontId="2" fillId="20" borderId="71" xfId="0" applyNumberFormat="1" applyFont="1" applyFill="1" applyBorder="1" applyAlignment="1">
      <alignment horizontal="right"/>
    </xf>
    <xf numFmtId="3" fontId="2" fillId="20" borderId="132" xfId="0" applyNumberFormat="1" applyFont="1" applyFill="1" applyBorder="1" applyAlignment="1">
      <alignment horizontal="right"/>
    </xf>
    <xf numFmtId="3" fontId="2" fillId="20" borderId="170" xfId="0" applyNumberFormat="1" applyFont="1" applyFill="1" applyBorder="1" applyAlignment="1">
      <alignment horizontal="right"/>
    </xf>
    <xf numFmtId="3" fontId="5" fillId="0" borderId="110" xfId="0" applyNumberFormat="1" applyFont="1" applyFill="1" applyBorder="1" applyAlignment="1">
      <alignment horizontal="center"/>
    </xf>
    <xf numFmtId="3" fontId="4" fillId="21" borderId="83" xfId="0" applyNumberFormat="1" applyFont="1" applyFill="1" applyBorder="1" applyAlignment="1">
      <alignment horizontal="right"/>
    </xf>
    <xf numFmtId="3" fontId="4" fillId="21" borderId="171" xfId="0" applyNumberFormat="1" applyFont="1" applyFill="1" applyBorder="1" applyAlignment="1">
      <alignment horizontal="right"/>
    </xf>
    <xf numFmtId="3" fontId="0" fillId="0" borderId="42" xfId="0" applyNumberFormat="1" applyFill="1" applyBorder="1"/>
    <xf numFmtId="3" fontId="4" fillId="0" borderId="140" xfId="0" applyNumberFormat="1" applyFont="1" applyFill="1" applyBorder="1"/>
    <xf numFmtId="3" fontId="22" fillId="0" borderId="20" xfId="0" applyNumberFormat="1" applyFont="1" applyFill="1" applyBorder="1" applyAlignment="1">
      <alignment horizontal="center" vertical="center"/>
    </xf>
    <xf numFmtId="3" fontId="22" fillId="0" borderId="112" xfId="0" applyNumberFormat="1" applyFont="1" applyFill="1" applyBorder="1" applyAlignment="1">
      <alignment horizontal="left" vertical="center" wrapText="1"/>
    </xf>
    <xf numFmtId="3" fontId="21" fillId="0" borderId="112" xfId="0" applyNumberFormat="1" applyFont="1" applyFill="1" applyBorder="1" applyAlignment="1">
      <alignment horizontal="center" vertical="center" wrapText="1"/>
    </xf>
    <xf numFmtId="3" fontId="19" fillId="0" borderId="112" xfId="0" applyNumberFormat="1" applyFont="1" applyBorder="1" applyAlignment="1">
      <alignment horizontal="center" wrapText="1"/>
    </xf>
    <xf numFmtId="3" fontId="19" fillId="0" borderId="21" xfId="0" applyNumberFormat="1" applyFont="1" applyBorder="1" applyAlignment="1">
      <alignment horizontal="center" wrapText="1"/>
    </xf>
    <xf numFmtId="3" fontId="21" fillId="0" borderId="46" xfId="0" applyNumberFormat="1" applyFont="1" applyFill="1" applyBorder="1" applyAlignment="1">
      <alignment horizontal="center"/>
    </xf>
    <xf numFmtId="3" fontId="30" fillId="0" borderId="172" xfId="0" applyNumberFormat="1" applyFont="1" applyFill="1" applyBorder="1" applyAlignment="1"/>
    <xf numFmtId="3" fontId="30" fillId="0" borderId="67" xfId="0" applyNumberFormat="1" applyFont="1" applyFill="1" applyBorder="1"/>
    <xf numFmtId="3" fontId="10" fillId="0" borderId="173" xfId="0" quotePrefix="1" applyNumberFormat="1" applyFont="1" applyFill="1" applyBorder="1" applyAlignment="1">
      <alignment horizontal="center"/>
    </xf>
    <xf numFmtId="3" fontId="26" fillId="0" borderId="174" xfId="0" applyNumberFormat="1" applyFont="1" applyFill="1" applyBorder="1"/>
    <xf numFmtId="3" fontId="30" fillId="0" borderId="69" xfId="0" applyNumberFormat="1" applyFont="1" applyFill="1" applyBorder="1"/>
    <xf numFmtId="3" fontId="10" fillId="0" borderId="175" xfId="0" quotePrefix="1" applyNumberFormat="1" applyFont="1" applyFill="1" applyBorder="1" applyAlignment="1">
      <alignment horizontal="center"/>
    </xf>
    <xf numFmtId="3" fontId="30" fillId="0" borderId="72" xfId="0" applyNumberFormat="1" applyFont="1" applyFill="1" applyBorder="1"/>
    <xf numFmtId="3" fontId="30" fillId="0" borderId="169" xfId="0" applyNumberFormat="1" applyFont="1" applyFill="1" applyBorder="1" applyAlignment="1"/>
    <xf numFmtId="3" fontId="26" fillId="0" borderId="176" xfId="0" applyNumberFormat="1" applyFont="1" applyFill="1" applyBorder="1"/>
    <xf numFmtId="3" fontId="30" fillId="0" borderId="131" xfId="0" applyNumberFormat="1" applyFont="1" applyFill="1" applyBorder="1" applyAlignment="1"/>
    <xf numFmtId="3" fontId="26" fillId="0" borderId="177" xfId="0" applyNumberFormat="1" applyFont="1" applyFill="1" applyBorder="1"/>
    <xf numFmtId="0" fontId="0" fillId="0" borderId="0" xfId="0" applyAlignment="1"/>
    <xf numFmtId="3" fontId="1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/>
    <xf numFmtId="3" fontId="1" fillId="0" borderId="33" xfId="0" applyNumberFormat="1" applyFont="1" applyFill="1" applyBorder="1" applyAlignment="1">
      <alignment horizontal="center" vertical="center" wrapText="1"/>
    </xf>
    <xf numFmtId="0" fontId="0" fillId="0" borderId="49" xfId="0" applyFill="1" applyBorder="1" applyAlignment="1"/>
    <xf numFmtId="3" fontId="7" fillId="0" borderId="30" xfId="0" applyNumberFormat="1" applyFont="1" applyFill="1" applyBorder="1" applyAlignment="1">
      <alignment horizontal="center"/>
    </xf>
    <xf numFmtId="3" fontId="1" fillId="18" borderId="33" xfId="0" applyNumberFormat="1" applyFont="1" applyFill="1" applyBorder="1" applyAlignment="1">
      <alignment horizontal="right"/>
    </xf>
    <xf numFmtId="3" fontId="0" fillId="0" borderId="77" xfId="0" applyNumberFormat="1" applyFill="1" applyBorder="1"/>
    <xf numFmtId="3" fontId="1" fillId="0" borderId="178" xfId="0" applyNumberFormat="1" applyFont="1" applyFill="1" applyBorder="1" applyAlignment="1">
      <alignment horizontal="center"/>
    </xf>
    <xf numFmtId="3" fontId="10" fillId="0" borderId="61" xfId="0" applyNumberFormat="1" applyFont="1" applyFill="1" applyBorder="1"/>
    <xf numFmtId="3" fontId="10" fillId="22" borderId="33" xfId="0" applyNumberFormat="1" applyFont="1" applyFill="1" applyBorder="1"/>
    <xf numFmtId="3" fontId="10" fillId="22" borderId="61" xfId="0" applyNumberFormat="1" applyFont="1" applyFill="1" applyBorder="1"/>
    <xf numFmtId="3" fontId="5" fillId="0" borderId="97" xfId="0" applyNumberFormat="1" applyFont="1" applyFill="1" applyBorder="1" applyAlignment="1">
      <alignment horizontal="center"/>
    </xf>
    <xf numFmtId="3" fontId="4" fillId="0" borderId="179" xfId="0" applyNumberFormat="1" applyFont="1" applyFill="1" applyBorder="1" applyAlignment="1"/>
    <xf numFmtId="0" fontId="0" fillId="0" borderId="180" xfId="0" applyFont="1" applyBorder="1" applyAlignment="1"/>
    <xf numFmtId="3" fontId="5" fillId="0" borderId="181" xfId="0" applyNumberFormat="1" applyFont="1" applyFill="1" applyBorder="1" applyAlignment="1">
      <alignment horizontal="center"/>
    </xf>
    <xf numFmtId="3" fontId="4" fillId="20" borderId="182" xfId="0" applyNumberFormat="1" applyFont="1" applyFill="1" applyBorder="1" applyAlignment="1">
      <alignment horizontal="right"/>
    </xf>
    <xf numFmtId="3" fontId="4" fillId="20" borderId="183" xfId="0" applyNumberFormat="1" applyFont="1" applyFill="1" applyBorder="1" applyAlignment="1">
      <alignment horizontal="right"/>
    </xf>
    <xf numFmtId="3" fontId="4" fillId="20" borderId="168" xfId="0" applyNumberFormat="1" applyFont="1" applyFill="1" applyBorder="1" applyAlignment="1">
      <alignment horizontal="right"/>
    </xf>
    <xf numFmtId="3" fontId="4" fillId="20" borderId="57" xfId="0" applyNumberFormat="1" applyFont="1" applyFill="1" applyBorder="1" applyAlignment="1">
      <alignment horizontal="right"/>
    </xf>
    <xf numFmtId="3" fontId="2" fillId="0" borderId="184" xfId="0" applyNumberFormat="1" applyFont="1" applyFill="1" applyBorder="1"/>
    <xf numFmtId="3" fontId="1" fillId="0" borderId="122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right"/>
    </xf>
    <xf numFmtId="3" fontId="4" fillId="21" borderId="185" xfId="0" applyNumberFormat="1" applyFont="1" applyFill="1" applyBorder="1" applyAlignment="1">
      <alignment horizontal="right"/>
    </xf>
    <xf numFmtId="3" fontId="1" fillId="0" borderId="33" xfId="0" applyNumberFormat="1" applyFont="1" applyFill="1" applyBorder="1" applyAlignment="1">
      <alignment horizontal="center"/>
    </xf>
    <xf numFmtId="3" fontId="2" fillId="0" borderId="186" xfId="0" applyNumberFormat="1" applyFont="1" applyFill="1" applyBorder="1" applyAlignment="1"/>
    <xf numFmtId="3" fontId="2" fillId="0" borderId="187" xfId="0" applyNumberFormat="1" applyFont="1" applyFill="1" applyBorder="1" applyAlignment="1"/>
    <xf numFmtId="3" fontId="2" fillId="20" borderId="57" xfId="0" applyNumberFormat="1" applyFont="1" applyFill="1" applyBorder="1" applyAlignment="1">
      <alignment horizontal="right"/>
    </xf>
    <xf numFmtId="3" fontId="5" fillId="0" borderId="188" xfId="0" applyNumberFormat="1" applyFont="1" applyFill="1" applyBorder="1" applyAlignment="1">
      <alignment horizontal="center"/>
    </xf>
    <xf numFmtId="3" fontId="4" fillId="21" borderId="189" xfId="0" applyNumberFormat="1" applyFont="1" applyFill="1" applyBorder="1" applyAlignment="1">
      <alignment horizontal="right"/>
    </xf>
    <xf numFmtId="3" fontId="2" fillId="0" borderId="190" xfId="0" applyNumberFormat="1" applyFont="1" applyFill="1" applyBorder="1"/>
    <xf numFmtId="3" fontId="0" fillId="0" borderId="33" xfId="0" applyNumberFormat="1" applyFill="1" applyBorder="1"/>
    <xf numFmtId="3" fontId="0" fillId="0" borderId="61" xfId="0" applyNumberFormat="1" applyFill="1" applyBorder="1"/>
    <xf numFmtId="3" fontId="0" fillId="0" borderId="78" xfId="0" applyNumberFormat="1" applyFill="1" applyBorder="1"/>
    <xf numFmtId="3" fontId="18" fillId="22" borderId="33" xfId="0" applyNumberFormat="1" applyFont="1" applyFill="1" applyBorder="1"/>
    <xf numFmtId="3" fontId="22" fillId="20" borderId="0" xfId="0" applyNumberFormat="1" applyFont="1" applyFill="1" applyBorder="1" applyAlignment="1">
      <alignment horizontal="right"/>
    </xf>
    <xf numFmtId="0" fontId="0" fillId="0" borderId="49" xfId="0" applyBorder="1"/>
    <xf numFmtId="0" fontId="62" fillId="0" borderId="0" xfId="0" applyFont="1" applyFill="1" applyAlignment="1" applyProtection="1">
      <alignment horizontal="right"/>
    </xf>
    <xf numFmtId="0" fontId="64" fillId="0" borderId="178" xfId="0" applyFont="1" applyFill="1" applyBorder="1" applyAlignment="1" applyProtection="1">
      <alignment horizontal="center" vertical="center" wrapText="1"/>
    </xf>
    <xf numFmtId="0" fontId="64" fillId="0" borderId="153" xfId="0" applyFont="1" applyFill="1" applyBorder="1" applyAlignment="1" applyProtection="1">
      <alignment horizontal="center" vertical="center" wrapText="1"/>
    </xf>
    <xf numFmtId="0" fontId="64" fillId="0" borderId="152" xfId="0" applyFont="1" applyFill="1" applyBorder="1" applyAlignment="1" applyProtection="1">
      <alignment horizontal="center" vertical="center" wrapText="1"/>
    </xf>
    <xf numFmtId="0" fontId="58" fillId="0" borderId="153" xfId="0" applyFont="1" applyFill="1" applyBorder="1" applyAlignment="1" applyProtection="1">
      <alignment horizontal="center" vertical="center" wrapText="1"/>
    </xf>
    <xf numFmtId="0" fontId="59" fillId="0" borderId="153" xfId="0" applyFont="1" applyFill="1" applyBorder="1" applyAlignment="1" applyProtection="1">
      <alignment horizontal="left" vertical="center" wrapText="1" indent="1"/>
    </xf>
    <xf numFmtId="165" fontId="59" fillId="0" borderId="152" xfId="0" applyNumberFormat="1" applyFont="1" applyFill="1" applyBorder="1" applyAlignment="1" applyProtection="1">
      <alignment vertical="center" wrapText="1"/>
    </xf>
    <xf numFmtId="0" fontId="64" fillId="0" borderId="22" xfId="0" applyFont="1" applyFill="1" applyBorder="1" applyAlignment="1" applyProtection="1">
      <alignment horizontal="center" vertical="center" wrapText="1"/>
    </xf>
    <xf numFmtId="49" fontId="70" fillId="0" borderId="101" xfId="0" applyNumberFormat="1" applyFont="1" applyFill="1" applyBorder="1" applyAlignment="1" applyProtection="1">
      <alignment horizontal="center" vertical="center" wrapText="1"/>
    </xf>
    <xf numFmtId="0" fontId="70" fillId="0" borderId="101" xfId="0" applyFont="1" applyFill="1" applyBorder="1" applyAlignment="1" applyProtection="1">
      <alignment horizontal="left" vertical="center" wrapText="1" indent="1"/>
    </xf>
    <xf numFmtId="165" fontId="70" fillId="0" borderId="23" xfId="0" applyNumberFormat="1" applyFont="1" applyFill="1" applyBorder="1" applyAlignment="1" applyProtection="1">
      <alignment vertical="center" wrapText="1"/>
      <protection locked="0"/>
    </xf>
    <xf numFmtId="0" fontId="64" fillId="0" borderId="20" xfId="0" applyFont="1" applyFill="1" applyBorder="1" applyAlignment="1" applyProtection="1">
      <alignment horizontal="center" vertical="center" wrapText="1"/>
    </xf>
    <xf numFmtId="0" fontId="70" fillId="0" borderId="112" xfId="49" applyFont="1" applyFill="1" applyBorder="1" applyAlignment="1" applyProtection="1">
      <alignment horizontal="left" vertical="center" wrapText="1" indent="1"/>
    </xf>
    <xf numFmtId="165" fontId="70" fillId="0" borderId="21" xfId="0" applyNumberFormat="1" applyFont="1" applyFill="1" applyBorder="1" applyAlignment="1" applyProtection="1">
      <alignment vertical="center" wrapText="1"/>
      <protection locked="0"/>
    </xf>
    <xf numFmtId="0" fontId="70" fillId="0" borderId="101" xfId="49" applyFont="1" applyFill="1" applyBorder="1" applyAlignment="1" applyProtection="1">
      <alignment horizontal="left" vertical="center" wrapText="1" indent="1"/>
    </xf>
    <xf numFmtId="165" fontId="70" fillId="0" borderId="191" xfId="0" applyNumberFormat="1" applyFont="1" applyFill="1" applyBorder="1" applyAlignment="1" applyProtection="1">
      <alignment vertical="center" wrapText="1"/>
      <protection locked="0"/>
    </xf>
    <xf numFmtId="165" fontId="70" fillId="0" borderId="140" xfId="0" applyNumberFormat="1" applyFont="1" applyFill="1" applyBorder="1" applyAlignment="1" applyProtection="1">
      <alignment vertical="center" wrapText="1"/>
      <protection locked="0"/>
    </xf>
    <xf numFmtId="49" fontId="70" fillId="0" borderId="153" xfId="0" applyNumberFormat="1" applyFont="1" applyFill="1" applyBorder="1" applyAlignment="1" applyProtection="1">
      <alignment horizontal="center" vertical="center" wrapText="1"/>
    </xf>
    <xf numFmtId="165" fontId="59" fillId="0" borderId="152" xfId="0" applyNumberFormat="1" applyFont="1" applyFill="1" applyBorder="1" applyAlignment="1" applyProtection="1">
      <alignment vertical="center" wrapText="1"/>
      <protection locked="0"/>
    </xf>
    <xf numFmtId="0" fontId="70" fillId="0" borderId="141" xfId="49" applyFont="1" applyFill="1" applyBorder="1" applyAlignment="1" applyProtection="1">
      <alignment horizontal="left" vertical="center" wrapText="1" indent="1"/>
    </xf>
    <xf numFmtId="165" fontId="60" fillId="0" borderId="23" xfId="0" applyNumberFormat="1" applyFont="1" applyFill="1" applyBorder="1" applyAlignment="1" applyProtection="1">
      <alignment vertical="center" wrapText="1"/>
      <protection locked="0"/>
    </xf>
    <xf numFmtId="0" fontId="70" fillId="0" borderId="139" xfId="49" applyFont="1" applyFill="1" applyBorder="1" applyAlignment="1" applyProtection="1">
      <alignment horizontal="left" vertical="center" wrapText="1" indent="1"/>
    </xf>
    <xf numFmtId="165" fontId="60" fillId="0" borderId="140" xfId="0" applyNumberFormat="1" applyFont="1" applyFill="1" applyBorder="1" applyAlignment="1" applyProtection="1">
      <alignment vertical="center" wrapText="1"/>
      <protection locked="0"/>
    </xf>
    <xf numFmtId="0" fontId="59" fillId="0" borderId="178" xfId="0" applyFont="1" applyFill="1" applyBorder="1" applyAlignment="1" applyProtection="1">
      <alignment horizontal="center" vertical="center" wrapText="1"/>
    </xf>
    <xf numFmtId="0" fontId="59" fillId="0" borderId="153" xfId="49" applyFont="1" applyFill="1" applyBorder="1" applyAlignment="1" applyProtection="1">
      <alignment horizontal="left" vertical="center" wrapText="1" indent="1"/>
    </xf>
    <xf numFmtId="49" fontId="70" fillId="0" borderId="112" xfId="49" applyNumberFormat="1" applyFont="1" applyFill="1" applyBorder="1" applyAlignment="1" applyProtection="1">
      <alignment horizontal="left" vertical="center" wrapText="1" indent="1"/>
    </xf>
    <xf numFmtId="0" fontId="71" fillId="0" borderId="112" xfId="49" applyFont="1" applyFill="1" applyBorder="1" applyAlignment="1" applyProtection="1">
      <alignment horizontal="left" vertical="center" wrapText="1" indent="1"/>
    </xf>
    <xf numFmtId="165" fontId="70" fillId="0" borderId="21" xfId="0" applyNumberFormat="1" applyFont="1" applyFill="1" applyBorder="1" applyAlignment="1" applyProtection="1">
      <alignment vertical="center" wrapText="1"/>
    </xf>
    <xf numFmtId="49" fontId="70" fillId="0" borderId="101" xfId="49" applyNumberFormat="1" applyFont="1" applyFill="1" applyBorder="1" applyAlignment="1" applyProtection="1">
      <alignment horizontal="left" vertical="center" wrapText="1" indent="1"/>
    </xf>
    <xf numFmtId="0" fontId="70" fillId="0" borderId="101" xfId="49" applyFont="1" applyFill="1" applyBorder="1" applyAlignment="1" applyProtection="1">
      <alignment horizontal="left" vertical="center" wrapText="1" indent="2"/>
    </xf>
    <xf numFmtId="0" fontId="71" fillId="0" borderId="101" xfId="49" applyFont="1" applyFill="1" applyBorder="1" applyAlignment="1" applyProtection="1">
      <alignment horizontal="left" vertical="center" wrapText="1" indent="1"/>
    </xf>
    <xf numFmtId="165" fontId="70" fillId="0" borderId="23" xfId="0" applyNumberFormat="1" applyFont="1" applyFill="1" applyBorder="1" applyAlignment="1" applyProtection="1">
      <alignment vertical="center" wrapText="1"/>
    </xf>
    <xf numFmtId="0" fontId="64" fillId="0" borderId="24" xfId="0" applyFont="1" applyFill="1" applyBorder="1" applyAlignment="1" applyProtection="1">
      <alignment horizontal="center" vertical="center" wrapText="1"/>
    </xf>
    <xf numFmtId="49" fontId="70" fillId="0" borderId="143" xfId="49" applyNumberFormat="1" applyFont="1" applyFill="1" applyBorder="1" applyAlignment="1" applyProtection="1">
      <alignment horizontal="left" vertical="center" wrapText="1" indent="1"/>
    </xf>
    <xf numFmtId="0" fontId="64" fillId="0" borderId="192" xfId="0" applyFont="1" applyFill="1" applyBorder="1" applyAlignment="1" applyProtection="1">
      <alignment horizontal="center" vertical="center" wrapText="1"/>
    </xf>
    <xf numFmtId="165" fontId="70" fillId="0" borderId="142" xfId="0" applyNumberFormat="1" applyFont="1" applyFill="1" applyBorder="1" applyAlignment="1" applyProtection="1">
      <alignment vertical="center" wrapText="1"/>
      <protection locked="0"/>
    </xf>
    <xf numFmtId="0" fontId="70" fillId="0" borderId="153" xfId="0" applyFont="1" applyFill="1" applyBorder="1" applyAlignment="1" applyProtection="1">
      <alignment horizontal="center" vertical="center" wrapText="1"/>
    </xf>
    <xf numFmtId="0" fontId="72" fillId="0" borderId="160" xfId="0" applyFont="1" applyBorder="1" applyAlignment="1" applyProtection="1">
      <alignment horizontal="left" wrapText="1" indent="1"/>
    </xf>
    <xf numFmtId="165" fontId="59" fillId="0" borderId="78" xfId="0" applyNumberFormat="1" applyFont="1" applyFill="1" applyBorder="1" applyAlignment="1" applyProtection="1">
      <alignment vertical="center" wrapText="1"/>
      <protection locked="0"/>
    </xf>
    <xf numFmtId="0" fontId="64" fillId="0" borderId="193" xfId="0" applyFont="1" applyFill="1" applyBorder="1" applyAlignment="1" applyProtection="1">
      <alignment horizontal="center" vertical="center" wrapText="1"/>
    </xf>
    <xf numFmtId="0" fontId="58" fillId="0" borderId="194" xfId="0" applyFont="1" applyFill="1" applyBorder="1" applyAlignment="1" applyProtection="1">
      <alignment horizontal="center" vertical="center" wrapText="1"/>
    </xf>
    <xf numFmtId="0" fontId="73" fillId="0" borderId="195" xfId="0" applyFont="1" applyBorder="1" applyAlignment="1" applyProtection="1">
      <alignment horizontal="left" wrapText="1" indent="1"/>
    </xf>
    <xf numFmtId="165" fontId="58" fillId="0" borderId="196" xfId="0" applyNumberFormat="1" applyFont="1" applyFill="1" applyBorder="1" applyAlignment="1" applyProtection="1">
      <alignment vertical="center" wrapText="1"/>
    </xf>
    <xf numFmtId="49" fontId="59" fillId="0" borderId="153" xfId="49" applyNumberFormat="1" applyFont="1" applyFill="1" applyBorder="1" applyAlignment="1" applyProtection="1">
      <alignment horizontal="left" vertical="center" wrapText="1" indent="1"/>
    </xf>
    <xf numFmtId="165" fontId="59" fillId="0" borderId="78" xfId="0" applyNumberFormat="1" applyFont="1" applyFill="1" applyBorder="1" applyAlignment="1" applyProtection="1">
      <alignment vertical="center" wrapText="1"/>
    </xf>
    <xf numFmtId="0" fontId="60" fillId="0" borderId="112" xfId="49" applyFont="1" applyFill="1" applyBorder="1" applyAlignment="1" applyProtection="1">
      <alignment horizontal="left" vertical="center" wrapText="1" indent="1"/>
    </xf>
    <xf numFmtId="165" fontId="60" fillId="0" borderId="196" xfId="0" applyNumberFormat="1" applyFont="1" applyFill="1" applyBorder="1" applyAlignment="1" applyProtection="1">
      <alignment vertical="center" wrapText="1"/>
      <protection locked="0"/>
    </xf>
    <xf numFmtId="0" fontId="60" fillId="0" borderId="197" xfId="49" applyFont="1" applyFill="1" applyBorder="1" applyAlignment="1" applyProtection="1">
      <alignment horizontal="left" vertical="center" wrapText="1" indent="1"/>
    </xf>
    <xf numFmtId="165" fontId="60" fillId="0" borderId="25" xfId="0" applyNumberFormat="1" applyFont="1" applyFill="1" applyBorder="1" applyAlignment="1" applyProtection="1">
      <alignment vertical="center" wrapText="1"/>
      <protection locked="0"/>
    </xf>
    <xf numFmtId="0" fontId="72" fillId="0" borderId="178" xfId="0" applyFont="1" applyBorder="1" applyAlignment="1" applyProtection="1">
      <alignment horizontal="center" vertical="center" wrapText="1"/>
    </xf>
    <xf numFmtId="0" fontId="74" fillId="0" borderId="153" xfId="0" applyFont="1" applyBorder="1" applyAlignment="1" applyProtection="1">
      <alignment horizontal="center" wrapText="1"/>
    </xf>
    <xf numFmtId="165" fontId="60" fillId="0" borderId="142" xfId="0" applyNumberFormat="1" applyFont="1" applyFill="1" applyBorder="1" applyAlignment="1" applyProtection="1">
      <alignment vertical="center" wrapText="1"/>
      <protection locked="0"/>
    </xf>
    <xf numFmtId="49" fontId="70" fillId="0" borderId="139" xfId="49" applyNumberFormat="1" applyFont="1" applyFill="1" applyBorder="1" applyAlignment="1" applyProtection="1">
      <alignment horizontal="left" vertical="center" wrapText="1" indent="1"/>
    </xf>
    <xf numFmtId="165" fontId="64" fillId="0" borderId="78" xfId="0" applyNumberFormat="1" applyFont="1" applyFill="1" applyBorder="1" applyAlignment="1" applyProtection="1">
      <alignment vertical="center" wrapText="1"/>
    </xf>
    <xf numFmtId="165" fontId="64" fillId="0" borderId="0" xfId="0" applyNumberFormat="1" applyFont="1" applyFill="1" applyBorder="1" applyAlignment="1" applyProtection="1">
      <alignment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61" xfId="0" applyFont="1" applyFill="1" applyBorder="1" applyAlignment="1" applyProtection="1">
      <alignment horizontal="center" vertical="center" wrapText="1"/>
    </xf>
    <xf numFmtId="165" fontId="64" fillId="0" borderId="78" xfId="0" applyNumberFormat="1" applyFont="1" applyFill="1" applyBorder="1" applyAlignment="1" applyProtection="1">
      <alignment horizontal="center" vertical="center" wrapText="1"/>
    </xf>
    <xf numFmtId="0" fontId="64" fillId="0" borderId="153" xfId="49" applyFont="1" applyFill="1" applyBorder="1" applyAlignment="1" applyProtection="1">
      <alignment horizontal="left" vertical="center" wrapText="1" indent="1"/>
    </xf>
    <xf numFmtId="0" fontId="64" fillId="0" borderId="153" xfId="49" applyFont="1" applyFill="1" applyBorder="1" applyAlignment="1" applyProtection="1">
      <alignment vertical="center" wrapText="1"/>
    </xf>
    <xf numFmtId="0" fontId="59" fillId="0" borderId="192" xfId="0" applyFont="1" applyFill="1" applyBorder="1" applyAlignment="1" applyProtection="1">
      <alignment horizontal="center" vertical="center" wrapText="1"/>
    </xf>
    <xf numFmtId="49" fontId="70" fillId="0" borderId="141" xfId="49" applyNumberFormat="1" applyFont="1" applyFill="1" applyBorder="1" applyAlignment="1" applyProtection="1">
      <alignment horizontal="left" vertical="center" wrapText="1" indent="1"/>
    </xf>
    <xf numFmtId="0" fontId="59" fillId="0" borderId="22" xfId="0" applyFont="1" applyFill="1" applyBorder="1" applyAlignment="1" applyProtection="1">
      <alignment horizontal="center" vertical="center" wrapText="1"/>
    </xf>
    <xf numFmtId="0" fontId="70" fillId="0" borderId="101" xfId="49" applyFont="1" applyFill="1" applyBorder="1" applyAlignment="1" applyProtection="1">
      <alignment horizontal="left" indent="6"/>
    </xf>
    <xf numFmtId="0" fontId="70" fillId="0" borderId="101" xfId="49" applyFont="1" applyFill="1" applyBorder="1" applyAlignment="1" applyProtection="1">
      <alignment horizontal="left" vertical="center" wrapText="1" indent="6"/>
    </xf>
    <xf numFmtId="0" fontId="59" fillId="0" borderId="42" xfId="0" applyFont="1" applyFill="1" applyBorder="1" applyAlignment="1" applyProtection="1">
      <alignment horizontal="center" vertical="center" wrapText="1"/>
    </xf>
    <xf numFmtId="0" fontId="70" fillId="0" borderId="139" xfId="49" applyFont="1" applyFill="1" applyBorder="1" applyAlignment="1" applyProtection="1">
      <alignment horizontal="left" vertical="center" wrapText="1" indent="6"/>
    </xf>
    <xf numFmtId="0" fontId="70" fillId="0" borderId="139" xfId="49" applyFont="1" applyFill="1" applyBorder="1" applyAlignment="1" applyProtection="1">
      <alignment horizontal="left" indent="6"/>
    </xf>
    <xf numFmtId="49" fontId="70" fillId="0" borderId="153" xfId="49" applyNumberFormat="1" applyFont="1" applyFill="1" applyBorder="1" applyAlignment="1" applyProtection="1">
      <alignment horizontal="left" vertical="center" wrapText="1" indent="1"/>
    </xf>
    <xf numFmtId="0" fontId="66" fillId="0" borderId="153" xfId="49" applyFont="1" applyFill="1" applyBorder="1" applyAlignment="1" applyProtection="1">
      <alignment horizontal="left" vertical="center" wrapText="1" indent="1"/>
    </xf>
    <xf numFmtId="165" fontId="66" fillId="0" borderId="152" xfId="0" applyNumberFormat="1" applyFont="1" applyFill="1" applyBorder="1" applyAlignment="1" applyProtection="1">
      <alignment vertical="center" wrapText="1"/>
    </xf>
    <xf numFmtId="165" fontId="64" fillId="0" borderId="152" xfId="0" applyNumberFormat="1" applyFont="1" applyFill="1" applyBorder="1" applyAlignment="1" applyProtection="1">
      <alignment vertical="center" wrapText="1"/>
    </xf>
    <xf numFmtId="0" fontId="22" fillId="0" borderId="4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49" xfId="0" applyFont="1" applyFill="1" applyBorder="1" applyAlignment="1"/>
    <xf numFmtId="0" fontId="22" fillId="0" borderId="0" xfId="0" applyFont="1" applyFill="1" applyBorder="1" applyAlignment="1"/>
    <xf numFmtId="3" fontId="21" fillId="0" borderId="23" xfId="0" applyNumberFormat="1" applyFont="1" applyFill="1" applyBorder="1" applyAlignment="1">
      <alignment horizontal="right"/>
    </xf>
    <xf numFmtId="3" fontId="3" fillId="20" borderId="198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21" fillId="0" borderId="199" xfId="0" applyNumberFormat="1" applyFont="1" applyFill="1" applyBorder="1" applyAlignment="1">
      <alignment horizontal="right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75" fillId="0" borderId="0" xfId="0" applyFont="1" applyFill="1" applyAlignment="1" applyProtection="1">
      <alignment vertical="center"/>
    </xf>
    <xf numFmtId="0" fontId="75" fillId="0" borderId="34" xfId="0" applyFont="1" applyFill="1" applyBorder="1" applyAlignment="1" applyProtection="1">
      <alignment horizontal="center" vertical="center" wrapText="1"/>
    </xf>
    <xf numFmtId="0" fontId="75" fillId="0" borderId="178" xfId="0" applyFont="1" applyFill="1" applyBorder="1" applyAlignment="1" applyProtection="1">
      <alignment horizontal="center" vertical="center" wrapText="1"/>
    </xf>
    <xf numFmtId="0" fontId="75" fillId="0" borderId="153" xfId="0" applyFont="1" applyFill="1" applyBorder="1" applyAlignment="1" applyProtection="1">
      <alignment horizontal="center" vertical="center" wrapText="1"/>
    </xf>
    <xf numFmtId="0" fontId="75" fillId="0" borderId="152" xfId="0" applyFont="1" applyFill="1" applyBorder="1" applyAlignment="1" applyProtection="1">
      <alignment horizontal="center" vertical="center" wrapText="1"/>
    </xf>
    <xf numFmtId="0" fontId="75" fillId="0" borderId="88" xfId="0" applyFont="1" applyFill="1" applyBorder="1" applyAlignment="1" applyProtection="1">
      <alignment horizontal="center" vertical="center" wrapText="1"/>
    </xf>
    <xf numFmtId="0" fontId="75" fillId="0" borderId="86" xfId="0" applyFont="1" applyFill="1" applyBorder="1" applyAlignment="1" applyProtection="1">
      <alignment horizontal="center" vertical="center" wrapText="1"/>
    </xf>
    <xf numFmtId="165" fontId="75" fillId="0" borderId="77" xfId="0" applyNumberFormat="1" applyFont="1" applyFill="1" applyBorder="1" applyAlignment="1" applyProtection="1">
      <alignment horizontal="center" vertical="center" wrapText="1"/>
    </xf>
    <xf numFmtId="0" fontId="62" fillId="0" borderId="153" xfId="0" applyFont="1" applyFill="1" applyBorder="1" applyAlignment="1" applyProtection="1">
      <alignment horizontal="center" vertical="center" wrapText="1"/>
    </xf>
    <xf numFmtId="0" fontId="56" fillId="0" borderId="153" xfId="0" applyFont="1" applyFill="1" applyBorder="1" applyAlignment="1" applyProtection="1">
      <alignment horizontal="left" vertical="center" wrapText="1" indent="1"/>
    </xf>
    <xf numFmtId="165" fontId="56" fillId="0" borderId="152" xfId="0" applyNumberFormat="1" applyFont="1" applyFill="1" applyBorder="1" applyAlignment="1" applyProtection="1">
      <alignment vertical="center" wrapText="1"/>
    </xf>
    <xf numFmtId="0" fontId="75" fillId="0" borderId="22" xfId="0" applyFont="1" applyFill="1" applyBorder="1" applyAlignment="1" applyProtection="1">
      <alignment horizontal="center" vertical="center" wrapText="1"/>
    </xf>
    <xf numFmtId="49" fontId="57" fillId="0" borderId="101" xfId="0" applyNumberFormat="1" applyFont="1" applyFill="1" applyBorder="1" applyAlignment="1" applyProtection="1">
      <alignment horizontal="center" vertical="center" wrapText="1"/>
    </xf>
    <xf numFmtId="165" fontId="57" fillId="0" borderId="23" xfId="0" applyNumberFormat="1" applyFont="1" applyFill="1" applyBorder="1" applyAlignment="1" applyProtection="1">
      <alignment vertical="center" wrapText="1"/>
      <protection locked="0"/>
    </xf>
    <xf numFmtId="0" fontId="75" fillId="0" borderId="20" xfId="0" applyFont="1" applyFill="1" applyBorder="1" applyAlignment="1" applyProtection="1">
      <alignment horizontal="center" vertical="center" wrapText="1"/>
    </xf>
    <xf numFmtId="0" fontId="57" fillId="0" borderId="112" xfId="49" applyFont="1" applyFill="1" applyBorder="1" applyAlignment="1" applyProtection="1">
      <alignment horizontal="left" vertical="center" wrapText="1" indent="1"/>
    </xf>
    <xf numFmtId="165" fontId="57" fillId="0" borderId="21" xfId="0" applyNumberFormat="1" applyFont="1" applyFill="1" applyBorder="1" applyAlignment="1" applyProtection="1">
      <alignment vertical="center" wrapText="1"/>
      <protection locked="0"/>
    </xf>
    <xf numFmtId="0" fontId="57" fillId="0" borderId="101" xfId="49" applyFont="1" applyFill="1" applyBorder="1" applyAlignment="1" applyProtection="1">
      <alignment horizontal="left" vertical="center" wrapText="1" indent="1"/>
    </xf>
    <xf numFmtId="0" fontId="57" fillId="0" borderId="200" xfId="49" applyFont="1" applyFill="1" applyBorder="1" applyAlignment="1" applyProtection="1">
      <alignment horizontal="left" vertical="center" wrapText="1" indent="1"/>
    </xf>
    <xf numFmtId="0" fontId="75" fillId="0" borderId="201" xfId="0" applyFont="1" applyFill="1" applyBorder="1" applyAlignment="1" applyProtection="1">
      <alignment horizontal="center" vertical="center" wrapText="1"/>
    </xf>
    <xf numFmtId="165" fontId="57" fillId="0" borderId="191" xfId="0" applyNumberFormat="1" applyFont="1" applyFill="1" applyBorder="1" applyAlignment="1" applyProtection="1">
      <alignment vertical="center" wrapTex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57" fillId="0" borderId="139" xfId="0" applyNumberFormat="1" applyFont="1" applyFill="1" applyBorder="1" applyAlignment="1" applyProtection="1">
      <alignment horizontal="center" vertical="center" wrapText="1"/>
    </xf>
    <xf numFmtId="165" fontId="57" fillId="0" borderId="140" xfId="0" applyNumberFormat="1" applyFont="1" applyFill="1" applyBorder="1" applyAlignment="1" applyProtection="1">
      <alignment vertical="center" wrapText="1"/>
      <protection locked="0"/>
    </xf>
    <xf numFmtId="165" fontId="56" fillId="0" borderId="152" xfId="0" applyNumberFormat="1" applyFont="1" applyFill="1" applyBorder="1" applyAlignment="1" applyProtection="1">
      <alignment vertical="center" wrapText="1"/>
      <protection locked="0"/>
    </xf>
    <xf numFmtId="0" fontId="57" fillId="0" borderId="141" xfId="49" applyFont="1" applyFill="1" applyBorder="1" applyAlignment="1" applyProtection="1">
      <alignment horizontal="left" vertical="center" wrapText="1" indent="1"/>
    </xf>
    <xf numFmtId="165" fontId="44" fillId="0" borderId="23" xfId="0" applyNumberFormat="1" applyFont="1" applyFill="1" applyBorder="1" applyAlignment="1" applyProtection="1">
      <alignment vertical="center" wrapText="1"/>
      <protection locked="0"/>
    </xf>
    <xf numFmtId="165" fontId="44" fillId="0" borderId="140" xfId="0" applyNumberFormat="1" applyFont="1" applyFill="1" applyBorder="1" applyAlignment="1" applyProtection="1">
      <alignment vertical="center" wrapText="1"/>
      <protection locked="0"/>
    </xf>
    <xf numFmtId="0" fontId="56" fillId="0" borderId="178" xfId="0" applyFont="1" applyFill="1" applyBorder="1" applyAlignment="1" applyProtection="1">
      <alignment horizontal="center" vertical="center" wrapText="1"/>
    </xf>
    <xf numFmtId="0" fontId="56" fillId="0" borderId="153" xfId="49" applyFont="1" applyFill="1" applyBorder="1" applyAlignment="1" applyProtection="1">
      <alignment horizontal="left" vertical="center" wrapText="1" indent="1"/>
    </xf>
    <xf numFmtId="49" fontId="57" fillId="0" borderId="112" xfId="49" applyNumberFormat="1" applyFont="1" applyFill="1" applyBorder="1" applyAlignment="1" applyProtection="1">
      <alignment horizontal="left" vertical="center" wrapText="1" indent="1"/>
    </xf>
    <xf numFmtId="49" fontId="57" fillId="0" borderId="101" xfId="49" applyNumberFormat="1" applyFont="1" applyFill="1" applyBorder="1" applyAlignment="1" applyProtection="1">
      <alignment horizontal="left" vertical="center" wrapText="1" indent="1"/>
    </xf>
    <xf numFmtId="0" fontId="75" fillId="0" borderId="24" xfId="0" applyFont="1" applyFill="1" applyBorder="1" applyAlignment="1" applyProtection="1">
      <alignment horizontal="center" vertical="center" wrapText="1"/>
    </xf>
    <xf numFmtId="49" fontId="57" fillId="0" borderId="143" xfId="49" applyNumberFormat="1" applyFont="1" applyFill="1" applyBorder="1" applyAlignment="1" applyProtection="1">
      <alignment horizontal="left" vertical="center" wrapText="1" indent="1"/>
    </xf>
    <xf numFmtId="0" fontId="57" fillId="0" borderId="153" xfId="0" applyFont="1" applyFill="1" applyBorder="1" applyAlignment="1" applyProtection="1">
      <alignment horizontal="center" vertical="center" wrapText="1"/>
    </xf>
    <xf numFmtId="49" fontId="56" fillId="0" borderId="153" xfId="49" applyNumberFormat="1" applyFont="1" applyFill="1" applyBorder="1" applyAlignment="1" applyProtection="1">
      <alignment horizontal="left" vertical="center" wrapText="1" indent="1"/>
    </xf>
    <xf numFmtId="165" fontId="56" fillId="0" borderId="78" xfId="0" applyNumberFormat="1" applyFont="1" applyFill="1" applyBorder="1" applyAlignment="1" applyProtection="1">
      <alignment vertical="center" wrapText="1"/>
    </xf>
    <xf numFmtId="0" fontId="44" fillId="0" borderId="112" xfId="49" applyFont="1" applyFill="1" applyBorder="1" applyAlignment="1" applyProtection="1">
      <alignment horizontal="left" vertical="center" wrapText="1" indent="1"/>
    </xf>
    <xf numFmtId="165" fontId="44" fillId="0" borderId="196" xfId="0" applyNumberFormat="1" applyFont="1" applyFill="1" applyBorder="1" applyAlignment="1" applyProtection="1">
      <alignment vertical="center" wrapText="1"/>
      <protection locked="0"/>
    </xf>
    <xf numFmtId="0" fontId="44" fillId="0" borderId="197" xfId="49" applyFont="1" applyFill="1" applyBorder="1" applyAlignment="1" applyProtection="1">
      <alignment horizontal="left" vertical="center" wrapText="1" indent="1"/>
    </xf>
    <xf numFmtId="165" fontId="44" fillId="0" borderId="25" xfId="0" applyNumberFormat="1" applyFont="1" applyFill="1" applyBorder="1" applyAlignment="1" applyProtection="1">
      <alignment vertical="center" wrapText="1"/>
      <protection locked="0"/>
    </xf>
    <xf numFmtId="0" fontId="76" fillId="0" borderId="178" xfId="0" applyFont="1" applyBorder="1" applyAlignment="1" applyProtection="1">
      <alignment horizontal="center" vertical="center" wrapText="1"/>
    </xf>
    <xf numFmtId="0" fontId="77" fillId="0" borderId="153" xfId="0" applyFont="1" applyBorder="1" applyAlignment="1" applyProtection="1">
      <alignment horizontal="center" wrapText="1"/>
    </xf>
    <xf numFmtId="165" fontId="44" fillId="0" borderId="142" xfId="0" applyNumberFormat="1" applyFont="1" applyFill="1" applyBorder="1" applyAlignment="1" applyProtection="1">
      <alignment vertical="center" wrapText="1"/>
      <protection locked="0"/>
    </xf>
    <xf numFmtId="0" fontId="78" fillId="0" borderId="160" xfId="0" applyFont="1" applyBorder="1" applyAlignment="1" applyProtection="1">
      <alignment horizontal="center" wrapText="1"/>
    </xf>
    <xf numFmtId="0" fontId="79" fillId="0" borderId="160" xfId="0" applyFont="1" applyBorder="1" applyAlignment="1" applyProtection="1">
      <alignment horizontal="left" wrapText="1" indent="1"/>
    </xf>
    <xf numFmtId="165" fontId="75" fillId="0" borderId="78" xfId="0" applyNumberFormat="1" applyFont="1" applyFill="1" applyBorder="1" applyAlignment="1" applyProtection="1">
      <alignment vertical="center" wrapText="1"/>
    </xf>
    <xf numFmtId="0" fontId="57" fillId="0" borderId="0" xfId="0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Alignment="1" applyProtection="1">
      <alignment horizontal="left" vertical="center" wrapText="1" indent="1"/>
    </xf>
    <xf numFmtId="165" fontId="75" fillId="0" borderId="0" xfId="0" applyNumberFormat="1" applyFont="1" applyFill="1" applyBorder="1" applyAlignment="1" applyProtection="1">
      <alignment vertical="center" wrapText="1"/>
    </xf>
    <xf numFmtId="0" fontId="57" fillId="0" borderId="0" xfId="0" applyFont="1" applyFill="1" applyAlignment="1" applyProtection="1">
      <alignment horizontal="left" vertical="center" wrapText="1"/>
    </xf>
    <xf numFmtId="0" fontId="57" fillId="0" borderId="0" xfId="0" applyFont="1" applyFill="1" applyAlignment="1" applyProtection="1">
      <alignment vertical="center" wrapText="1"/>
    </xf>
    <xf numFmtId="0" fontId="75" fillId="0" borderId="61" xfId="0" applyFont="1" applyFill="1" applyBorder="1" applyAlignment="1" applyProtection="1">
      <alignment horizontal="center" vertical="center" wrapText="1"/>
    </xf>
    <xf numFmtId="165" fontId="75" fillId="0" borderId="78" xfId="0" applyNumberFormat="1" applyFont="1" applyFill="1" applyBorder="1" applyAlignment="1" applyProtection="1">
      <alignment horizontal="center" vertical="center" wrapText="1"/>
    </xf>
    <xf numFmtId="0" fontId="75" fillId="0" borderId="153" xfId="49" applyFont="1" applyFill="1" applyBorder="1" applyAlignment="1" applyProtection="1">
      <alignment horizontal="left" vertical="center" wrapText="1" indent="1"/>
    </xf>
    <xf numFmtId="0" fontId="75" fillId="0" borderId="153" xfId="49" applyFont="1" applyFill="1" applyBorder="1" applyAlignment="1" applyProtection="1">
      <alignment vertical="center" wrapText="1"/>
    </xf>
    <xf numFmtId="0" fontId="56" fillId="0" borderId="192" xfId="0" applyFont="1" applyFill="1" applyBorder="1" applyAlignment="1" applyProtection="1">
      <alignment horizontal="center" vertical="center" wrapText="1"/>
    </xf>
    <xf numFmtId="49" fontId="57" fillId="0" borderId="141" xfId="49" applyNumberFormat="1" applyFont="1" applyFill="1" applyBorder="1" applyAlignment="1" applyProtection="1">
      <alignment horizontal="left" vertical="center" wrapText="1" indent="1"/>
    </xf>
    <xf numFmtId="0" fontId="56" fillId="0" borderId="22" xfId="0" applyFont="1" applyFill="1" applyBorder="1" applyAlignment="1" applyProtection="1">
      <alignment horizontal="center" vertical="center" wrapText="1"/>
    </xf>
    <xf numFmtId="0" fontId="75" fillId="0" borderId="153" xfId="0" applyFont="1" applyFill="1" applyBorder="1" applyAlignment="1" applyProtection="1">
      <alignment horizontal="left" vertical="center" wrapText="1" indent="1"/>
    </xf>
    <xf numFmtId="165" fontId="75" fillId="0" borderId="152" xfId="0" applyNumberFormat="1" applyFont="1" applyFill="1" applyBorder="1" applyAlignment="1" applyProtection="1">
      <alignment vertical="center"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16" fontId="57" fillId="0" borderId="0" xfId="0" quotePrefix="1" applyNumberFormat="1" applyFont="1" applyFill="1" applyAlignment="1">
      <alignment horizontal="center" vertical="center" wrapText="1"/>
    </xf>
    <xf numFmtId="0" fontId="57" fillId="0" borderId="0" xfId="0" applyFont="1" applyFill="1" applyAlignment="1">
      <alignment vertical="center" wrapText="1"/>
    </xf>
    <xf numFmtId="165" fontId="44" fillId="0" borderId="21" xfId="0" applyNumberFormat="1" applyFont="1" applyFill="1" applyBorder="1" applyAlignment="1" applyProtection="1">
      <alignment vertical="center" wrapText="1"/>
      <protection locked="0"/>
    </xf>
    <xf numFmtId="165" fontId="44" fillId="0" borderId="191" xfId="0" applyNumberFormat="1" applyFont="1" applyFill="1" applyBorder="1" applyAlignment="1" applyProtection="1">
      <alignment vertical="center" wrapText="1"/>
      <protection locked="0"/>
    </xf>
    <xf numFmtId="165" fontId="56" fillId="0" borderId="196" xfId="0" applyNumberFormat="1" applyFont="1" applyFill="1" applyBorder="1" applyAlignment="1" applyProtection="1">
      <alignment vertical="center" wrapText="1"/>
      <protection locked="0"/>
    </xf>
    <xf numFmtId="165" fontId="56" fillId="0" borderId="25" xfId="0" applyNumberFormat="1" applyFont="1" applyFill="1" applyBorder="1" applyAlignment="1" applyProtection="1">
      <alignment vertical="center" wrapText="1"/>
      <protection locked="0"/>
    </xf>
    <xf numFmtId="165" fontId="56" fillId="0" borderId="0" xfId="0" applyNumberFormat="1" applyFont="1" applyFill="1" applyBorder="1" applyAlignment="1" applyProtection="1">
      <alignment vertical="center" wrapText="1"/>
    </xf>
    <xf numFmtId="165" fontId="56" fillId="0" borderId="78" xfId="0" applyNumberFormat="1" applyFont="1" applyFill="1" applyBorder="1" applyAlignment="1" applyProtection="1">
      <alignment horizontal="center" vertical="center" wrapText="1"/>
    </xf>
    <xf numFmtId="0" fontId="61" fillId="0" borderId="33" xfId="0" applyFont="1" applyFill="1" applyBorder="1" applyAlignment="1" applyProtection="1">
      <alignment horizontal="center" vertical="center"/>
      <protection locked="0"/>
    </xf>
    <xf numFmtId="49" fontId="75" fillId="0" borderId="89" xfId="0" applyNumberFormat="1" applyFont="1" applyFill="1" applyBorder="1" applyAlignment="1" applyProtection="1">
      <alignment horizontal="right" vertical="center"/>
      <protection locked="0"/>
    </xf>
    <xf numFmtId="0" fontId="76" fillId="0" borderId="0" xfId="0" applyFont="1" applyBorder="1" applyAlignment="1" applyProtection="1">
      <alignment horizontal="center" vertical="center" wrapText="1"/>
    </xf>
    <xf numFmtId="0" fontId="78" fillId="0" borderId="0" xfId="0" applyFont="1" applyBorder="1" applyAlignment="1" applyProtection="1">
      <alignment horizontal="center" wrapText="1"/>
    </xf>
    <xf numFmtId="0" fontId="79" fillId="0" borderId="0" xfId="0" applyFont="1" applyBorder="1" applyAlignment="1" applyProtection="1">
      <alignment horizontal="left" wrapText="1" indent="1"/>
    </xf>
    <xf numFmtId="0" fontId="75" fillId="0" borderId="0" xfId="0" applyFont="1" applyFill="1" applyBorder="1" applyAlignment="1" applyProtection="1">
      <alignment horizontal="left" vertical="center"/>
    </xf>
    <xf numFmtId="0" fontId="57" fillId="0" borderId="0" xfId="0" applyFont="1" applyFill="1" applyBorder="1" applyAlignment="1" applyProtection="1">
      <alignment vertical="center" wrapText="1"/>
    </xf>
    <xf numFmtId="0" fontId="75" fillId="0" borderId="0" xfId="0" applyFont="1" applyFill="1" applyBorder="1" applyAlignment="1" applyProtection="1">
      <alignment vertical="center" wrapText="1"/>
    </xf>
    <xf numFmtId="3" fontId="7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33" xfId="0" applyFont="1" applyFill="1" applyBorder="1" applyAlignment="1" applyProtection="1">
      <alignment horizontal="center" vertical="center" wrapText="1"/>
      <protection locked="0"/>
    </xf>
    <xf numFmtId="165" fontId="44" fillId="0" borderId="152" xfId="0" applyNumberFormat="1" applyFont="1" applyFill="1" applyBorder="1" applyAlignment="1" applyProtection="1">
      <alignment vertical="center" wrapText="1"/>
    </xf>
    <xf numFmtId="0" fontId="80" fillId="0" borderId="160" xfId="0" applyFont="1" applyBorder="1" applyAlignment="1" applyProtection="1">
      <alignment horizontal="center" wrapText="1"/>
    </xf>
    <xf numFmtId="0" fontId="81" fillId="0" borderId="160" xfId="0" applyFont="1" applyBorder="1" applyAlignment="1" applyProtection="1">
      <alignment horizontal="left" wrapText="1" indent="1"/>
    </xf>
    <xf numFmtId="0" fontId="64" fillId="0" borderId="153" xfId="0" applyFont="1" applyFill="1" applyBorder="1" applyAlignment="1" applyProtection="1">
      <alignment horizontal="left" vertical="center" wrapText="1" indent="1"/>
    </xf>
    <xf numFmtId="0" fontId="60" fillId="0" borderId="0" xfId="0" applyFont="1" applyFill="1" applyAlignment="1" applyProtection="1">
      <alignment horizontal="left" vertical="center" wrapText="1"/>
    </xf>
    <xf numFmtId="0" fontId="60" fillId="0" borderId="0" xfId="0" applyFont="1" applyFill="1" applyAlignment="1" applyProtection="1">
      <alignment vertical="center" wrapText="1"/>
    </xf>
    <xf numFmtId="0" fontId="64" fillId="0" borderId="88" xfId="0" applyFont="1" applyFill="1" applyBorder="1" applyAlignment="1" applyProtection="1">
      <alignment horizontal="center" vertical="center" wrapText="1"/>
    </xf>
    <xf numFmtId="0" fontId="64" fillId="0" borderId="86" xfId="0" applyFont="1" applyFill="1" applyBorder="1" applyAlignment="1" applyProtection="1">
      <alignment horizontal="center" vertical="center" wrapText="1"/>
    </xf>
    <xf numFmtId="165" fontId="64" fillId="0" borderId="77" xfId="0" applyNumberFormat="1" applyFont="1" applyFill="1" applyBorder="1" applyAlignment="1" applyProtection="1">
      <alignment horizontal="center" vertical="center" wrapText="1"/>
    </xf>
    <xf numFmtId="0" fontId="75" fillId="0" borderId="78" xfId="0" quotePrefix="1" applyFont="1" applyFill="1" applyBorder="1" applyAlignment="1" applyProtection="1">
      <alignment horizontal="right" vertical="center"/>
    </xf>
    <xf numFmtId="0" fontId="72" fillId="0" borderId="0" xfId="0" applyFont="1" applyBorder="1" applyAlignment="1" applyProtection="1">
      <alignment horizontal="center" vertical="center" wrapText="1"/>
    </xf>
    <xf numFmtId="0" fontId="80" fillId="0" borderId="0" xfId="0" applyFont="1" applyBorder="1" applyAlignment="1" applyProtection="1">
      <alignment horizontal="center" wrapText="1"/>
    </xf>
    <xf numFmtId="0" fontId="81" fillId="0" borderId="0" xfId="0" applyFont="1" applyBorder="1" applyAlignment="1" applyProtection="1">
      <alignment horizontal="left" wrapText="1" indent="1"/>
    </xf>
    <xf numFmtId="0" fontId="22" fillId="0" borderId="90" xfId="0" applyFont="1" applyBorder="1" applyAlignment="1">
      <alignment horizontal="center"/>
    </xf>
    <xf numFmtId="0" fontId="64" fillId="0" borderId="0" xfId="0" applyFont="1" applyFill="1" applyBorder="1" applyAlignment="1" applyProtection="1">
      <alignment horizontal="left" vertical="center"/>
    </xf>
    <xf numFmtId="0" fontId="70" fillId="0" borderId="0" xfId="0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vertical="center" wrapText="1"/>
    </xf>
    <xf numFmtId="3" fontId="64" fillId="0" borderId="0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75" fillId="0" borderId="0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3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2" fillId="0" borderId="103" xfId="0" applyFont="1" applyBorder="1"/>
    <xf numFmtId="0" fontId="22" fillId="0" borderId="202" xfId="0" applyFont="1" applyBorder="1" applyAlignment="1">
      <alignment horizontal="center"/>
    </xf>
    <xf numFmtId="0" fontId="22" fillId="0" borderId="196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03" xfId="0" applyFill="1" applyBorder="1" applyAlignment="1"/>
    <xf numFmtId="0" fontId="0" fillId="0" borderId="204" xfId="0" applyFill="1" applyBorder="1" applyAlignment="1"/>
    <xf numFmtId="0" fontId="0" fillId="0" borderId="204" xfId="0" applyBorder="1" applyAlignment="1">
      <alignment horizontal="center"/>
    </xf>
    <xf numFmtId="0" fontId="0" fillId="0" borderId="205" xfId="0" applyBorder="1" applyAlignment="1">
      <alignment horizontal="center"/>
    </xf>
    <xf numFmtId="0" fontId="0" fillId="0" borderId="189" xfId="0" applyBorder="1" applyAlignment="1">
      <alignment horizontal="center"/>
    </xf>
    <xf numFmtId="0" fontId="22" fillId="0" borderId="49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36" xfId="0" applyBorder="1"/>
    <xf numFmtId="0" fontId="0" fillId="0" borderId="85" xfId="0" applyBorder="1"/>
    <xf numFmtId="0" fontId="0" fillId="0" borderId="76" xfId="0" applyBorder="1"/>
    <xf numFmtId="0" fontId="22" fillId="0" borderId="0" xfId="0" applyFont="1"/>
    <xf numFmtId="0" fontId="22" fillId="0" borderId="168" xfId="0" applyFont="1" applyBorder="1"/>
    <xf numFmtId="0" fontId="22" fillId="0" borderId="85" xfId="0" applyFont="1" applyBorder="1"/>
    <xf numFmtId="0" fontId="22" fillId="0" borderId="85" xfId="0" applyFont="1" applyBorder="1" applyAlignment="1">
      <alignment horizontal="center"/>
    </xf>
    <xf numFmtId="0" fontId="0" fillId="0" borderId="0" xfId="0" applyFill="1"/>
    <xf numFmtId="3" fontId="30" fillId="0" borderId="206" xfId="0" applyNumberFormat="1" applyFont="1" applyFill="1" applyBorder="1" applyAlignment="1">
      <alignment vertical="center" wrapText="1"/>
    </xf>
    <xf numFmtId="0" fontId="0" fillId="0" borderId="0" xfId="0" applyFill="1" applyBorder="1"/>
    <xf numFmtId="3" fontId="22" fillId="0" borderId="85" xfId="0" applyNumberFormat="1" applyFont="1" applyFill="1" applyBorder="1" applyAlignment="1"/>
    <xf numFmtId="3" fontId="30" fillId="0" borderId="207" xfId="0" applyNumberFormat="1" applyFont="1" applyFill="1" applyBorder="1" applyAlignment="1"/>
    <xf numFmtId="3" fontId="26" fillId="0" borderId="208" xfId="0" applyNumberFormat="1" applyFont="1" applyFill="1" applyBorder="1"/>
    <xf numFmtId="3" fontId="4" fillId="0" borderId="140" xfId="0" applyNumberFormat="1" applyFont="1" applyFill="1" applyBorder="1" applyAlignment="1">
      <alignment horizontal="right"/>
    </xf>
    <xf numFmtId="49" fontId="75" fillId="0" borderId="78" xfId="0" applyNumberFormat="1" applyFont="1" applyFill="1" applyBorder="1" applyAlignment="1" applyProtection="1">
      <alignment horizontal="right" vertical="center"/>
      <protection locked="0"/>
    </xf>
    <xf numFmtId="3" fontId="22" fillId="20" borderId="141" xfId="0" applyNumberFormat="1" applyFont="1" applyFill="1" applyBorder="1" applyAlignment="1">
      <alignment horizontal="right"/>
    </xf>
    <xf numFmtId="3" fontId="22" fillId="20" borderId="200" xfId="0" applyNumberFormat="1" applyFont="1" applyFill="1" applyBorder="1" applyAlignment="1">
      <alignment horizontal="right"/>
    </xf>
    <xf numFmtId="3" fontId="21" fillId="0" borderId="67" xfId="0" applyNumberFormat="1" applyFont="1" applyFill="1" applyBorder="1" applyAlignment="1">
      <alignment horizontal="center"/>
    </xf>
    <xf numFmtId="3" fontId="10" fillId="0" borderId="49" xfId="0" applyNumberFormat="1" applyFont="1" applyFill="1" applyBorder="1" applyAlignment="1">
      <alignment horizontal="center"/>
    </xf>
    <xf numFmtId="3" fontId="3" fillId="20" borderId="200" xfId="0" applyNumberFormat="1" applyFont="1" applyFill="1" applyBorder="1"/>
    <xf numFmtId="3" fontId="3" fillId="0" borderId="169" xfId="0" applyNumberFormat="1" applyFont="1" applyFill="1" applyBorder="1" applyAlignment="1"/>
    <xf numFmtId="3" fontId="3" fillId="0" borderId="85" xfId="0" applyNumberFormat="1" applyFont="1" applyFill="1" applyBorder="1" applyAlignment="1"/>
    <xf numFmtId="3" fontId="3" fillId="20" borderId="101" xfId="0" applyNumberFormat="1" applyFont="1" applyFill="1" applyBorder="1"/>
    <xf numFmtId="3" fontId="25" fillId="22" borderId="67" xfId="0" applyNumberFormat="1" applyFont="1" applyFill="1" applyBorder="1"/>
    <xf numFmtId="3" fontId="26" fillId="0" borderId="209" xfId="0" applyNumberFormat="1" applyFont="1" applyFill="1" applyBorder="1"/>
    <xf numFmtId="3" fontId="26" fillId="0" borderId="62" xfId="0" applyNumberFormat="1" applyFont="1" applyFill="1" applyBorder="1"/>
    <xf numFmtId="3" fontId="26" fillId="0" borderId="70" xfId="0" applyNumberFormat="1" applyFont="1" applyFill="1" applyBorder="1"/>
    <xf numFmtId="3" fontId="30" fillId="0" borderId="70" xfId="0" applyNumberFormat="1" applyFont="1" applyFill="1" applyBorder="1"/>
    <xf numFmtId="3" fontId="30" fillId="0" borderId="58" xfId="0" applyNumberFormat="1" applyFont="1" applyFill="1" applyBorder="1"/>
    <xf numFmtId="3" fontId="30" fillId="0" borderId="62" xfId="0" applyNumberFormat="1" applyFont="1" applyFill="1" applyBorder="1"/>
    <xf numFmtId="3" fontId="30" fillId="0" borderId="57" xfId="0" applyNumberFormat="1" applyFont="1" applyFill="1" applyBorder="1"/>
    <xf numFmtId="3" fontId="25" fillId="22" borderId="58" xfId="0" applyNumberFormat="1" applyFont="1" applyFill="1" applyBorder="1"/>
    <xf numFmtId="3" fontId="26" fillId="0" borderId="210" xfId="0" applyNumberFormat="1" applyFont="1" applyFill="1" applyBorder="1"/>
    <xf numFmtId="3" fontId="26" fillId="0" borderId="132" xfId="0" applyNumberFormat="1" applyFont="1" applyFill="1" applyBorder="1"/>
    <xf numFmtId="3" fontId="21" fillId="0" borderId="159" xfId="0" applyNumberFormat="1" applyFont="1" applyFill="1" applyBorder="1" applyAlignment="1">
      <alignment horizontal="right"/>
    </xf>
    <xf numFmtId="3" fontId="21" fillId="0" borderId="67" xfId="0" applyNumberFormat="1" applyFont="1" applyFill="1" applyBorder="1" applyAlignment="1">
      <alignment horizontal="right"/>
    </xf>
    <xf numFmtId="3" fontId="3" fillId="20" borderId="211" xfId="0" applyNumberFormat="1" applyFont="1" applyFill="1" applyBorder="1"/>
    <xf numFmtId="3" fontId="3" fillId="20" borderId="168" xfId="0" applyNumberFormat="1" applyFont="1" applyFill="1" applyBorder="1"/>
    <xf numFmtId="3" fontId="3" fillId="20" borderId="67" xfId="0" applyNumberFormat="1" applyFont="1" applyFill="1" applyBorder="1"/>
    <xf numFmtId="3" fontId="26" fillId="0" borderId="72" xfId="0" applyNumberFormat="1" applyFont="1" applyFill="1" applyBorder="1"/>
    <xf numFmtId="3" fontId="26" fillId="0" borderId="69" xfId="0" applyNumberFormat="1" applyFont="1" applyFill="1" applyBorder="1"/>
    <xf numFmtId="3" fontId="3" fillId="20" borderId="68" xfId="0" applyNumberFormat="1" applyFont="1" applyFill="1" applyBorder="1"/>
    <xf numFmtId="3" fontId="30" fillId="0" borderId="0" xfId="0" applyNumberFormat="1" applyFont="1" applyFill="1" applyBorder="1"/>
    <xf numFmtId="3" fontId="21" fillId="0" borderId="142" xfId="0" applyNumberFormat="1" applyFont="1" applyFill="1" applyBorder="1" applyAlignment="1">
      <alignment horizontal="right"/>
    </xf>
    <xf numFmtId="3" fontId="3" fillId="0" borderId="212" xfId="0" applyNumberFormat="1" applyFont="1" applyFill="1" applyBorder="1" applyAlignment="1"/>
    <xf numFmtId="3" fontId="3" fillId="0" borderId="213" xfId="0" applyNumberFormat="1" applyFont="1" applyFill="1" applyBorder="1" applyAlignment="1"/>
    <xf numFmtId="3" fontId="3" fillId="20" borderId="214" xfId="0" applyNumberFormat="1" applyFont="1" applyFill="1" applyBorder="1"/>
    <xf numFmtId="3" fontId="25" fillId="22" borderId="27" xfId="0" applyNumberFormat="1" applyFont="1" applyFill="1" applyBorder="1"/>
    <xf numFmtId="3" fontId="3" fillId="20" borderId="215" xfId="0" applyNumberFormat="1" applyFont="1" applyFill="1" applyBorder="1"/>
    <xf numFmtId="3" fontId="26" fillId="0" borderId="135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/>
    <xf numFmtId="3" fontId="4" fillId="0" borderId="216" xfId="0" applyNumberFormat="1" applyFont="1" applyFill="1" applyBorder="1" applyAlignment="1"/>
    <xf numFmtId="3" fontId="21" fillId="0" borderId="191" xfId="0" applyNumberFormat="1" applyFont="1" applyFill="1" applyBorder="1" applyAlignment="1">
      <alignment horizontal="right"/>
    </xf>
    <xf numFmtId="3" fontId="4" fillId="21" borderId="159" xfId="0" applyNumberFormat="1" applyFont="1" applyFill="1" applyBorder="1"/>
    <xf numFmtId="3" fontId="4" fillId="21" borderId="80" xfId="0" applyNumberFormat="1" applyFont="1" applyFill="1" applyBorder="1"/>
    <xf numFmtId="3" fontId="4" fillId="21" borderId="132" xfId="0" applyNumberFormat="1" applyFont="1" applyFill="1" applyBorder="1"/>
    <xf numFmtId="3" fontId="34" fillId="0" borderId="61" xfId="0" applyNumberFormat="1" applyFont="1" applyFill="1" applyBorder="1"/>
    <xf numFmtId="3" fontId="4" fillId="21" borderId="66" xfId="0" applyNumberFormat="1" applyFont="1" applyFill="1" applyBorder="1" applyAlignment="1">
      <alignment horizontal="right"/>
    </xf>
    <xf numFmtId="0" fontId="0" fillId="0" borderId="217" xfId="0" applyBorder="1" applyAlignment="1"/>
    <xf numFmtId="3" fontId="16" fillId="0" borderId="115" xfId="0" applyNumberFormat="1" applyFont="1" applyFill="1" applyBorder="1" applyAlignment="1"/>
    <xf numFmtId="0" fontId="0" fillId="0" borderId="218" xfId="0" applyBorder="1" applyAlignment="1"/>
    <xf numFmtId="3" fontId="3" fillId="0" borderId="33" xfId="0" applyNumberFormat="1" applyFont="1" applyFill="1" applyBorder="1" applyAlignment="1">
      <alignment horizontal="center" vertical="center" wrapText="1"/>
    </xf>
    <xf numFmtId="3" fontId="16" fillId="0" borderId="58" xfId="0" applyNumberFormat="1" applyFont="1" applyFill="1" applyBorder="1"/>
    <xf numFmtId="3" fontId="15" fillId="22" borderId="120" xfId="0" applyNumberFormat="1" applyFont="1" applyFill="1" applyBorder="1"/>
    <xf numFmtId="3" fontId="2" fillId="20" borderId="120" xfId="0" applyNumberFormat="1" applyFont="1" applyFill="1" applyBorder="1"/>
    <xf numFmtId="3" fontId="2" fillId="0" borderId="57" xfId="0" applyNumberFormat="1" applyFont="1" applyFill="1" applyBorder="1"/>
    <xf numFmtId="3" fontId="2" fillId="20" borderId="79" xfId="0" applyNumberFormat="1" applyFont="1" applyFill="1" applyBorder="1"/>
    <xf numFmtId="3" fontId="4" fillId="0" borderId="219" xfId="0" applyNumberFormat="1" applyFont="1" applyFill="1" applyBorder="1" applyAlignment="1"/>
    <xf numFmtId="3" fontId="4" fillId="0" borderId="220" xfId="0" applyNumberFormat="1" applyFont="1" applyFill="1" applyBorder="1" applyAlignment="1"/>
    <xf numFmtId="3" fontId="29" fillId="0" borderId="185" xfId="0" applyNumberFormat="1" applyFont="1" applyFill="1" applyBorder="1" applyAlignment="1">
      <alignment horizontal="center" vertical="center" wrapText="1"/>
    </xf>
    <xf numFmtId="3" fontId="16" fillId="20" borderId="74" xfId="0" applyNumberFormat="1" applyFont="1" applyFill="1" applyBorder="1" applyAlignment="1">
      <alignment horizontal="right"/>
    </xf>
    <xf numFmtId="3" fontId="4" fillId="20" borderId="221" xfId="0" applyNumberFormat="1" applyFont="1" applyFill="1" applyBorder="1" applyAlignment="1">
      <alignment horizontal="right"/>
    </xf>
    <xf numFmtId="3" fontId="4" fillId="20" borderId="49" xfId="0" applyNumberFormat="1" applyFont="1" applyFill="1" applyBorder="1" applyAlignment="1">
      <alignment horizontal="right"/>
    </xf>
    <xf numFmtId="3" fontId="2" fillId="18" borderId="222" xfId="0" applyNumberFormat="1" applyFont="1" applyFill="1" applyBorder="1" applyAlignment="1">
      <alignment horizontal="right"/>
    </xf>
    <xf numFmtId="3" fontId="3" fillId="20" borderId="0" xfId="0" applyNumberFormat="1" applyFont="1" applyFill="1" applyBorder="1"/>
    <xf numFmtId="3" fontId="26" fillId="0" borderId="223" xfId="0" applyNumberFormat="1" applyFont="1" applyFill="1" applyBorder="1"/>
    <xf numFmtId="0" fontId="0" fillId="0" borderId="86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7" xfId="0" applyBorder="1" applyAlignment="1">
      <alignment horizontal="center"/>
    </xf>
    <xf numFmtId="3" fontId="10" fillId="0" borderId="0" xfId="0" quotePrefix="1" applyNumberFormat="1" applyFont="1" applyFill="1" applyBorder="1" applyAlignment="1">
      <alignment horizontal="center"/>
    </xf>
    <xf numFmtId="0" fontId="0" fillId="0" borderId="224" xfId="0" applyBorder="1"/>
    <xf numFmtId="0" fontId="22" fillId="0" borderId="225" xfId="0" applyFont="1" applyBorder="1" applyAlignment="1">
      <alignment horizontal="center"/>
    </xf>
    <xf numFmtId="0" fontId="0" fillId="0" borderId="74" xfId="0" applyFill="1" applyBorder="1" applyAlignment="1"/>
    <xf numFmtId="0" fontId="0" fillId="0" borderId="85" xfId="0" applyFill="1" applyBorder="1" applyAlignment="1"/>
    <xf numFmtId="0" fontId="22" fillId="0" borderId="225" xfId="0" applyFont="1" applyBorder="1" applyAlignment="1">
      <alignment horizontal="left"/>
    </xf>
    <xf numFmtId="0" fontId="22" fillId="0" borderId="103" xfId="0" applyFont="1" applyBorder="1" applyAlignment="1">
      <alignment horizontal="left"/>
    </xf>
    <xf numFmtId="0" fontId="10" fillId="0" borderId="171" xfId="0" applyFont="1" applyBorder="1" applyAlignment="1">
      <alignment horizontal="center"/>
    </xf>
    <xf numFmtId="0" fontId="0" fillId="0" borderId="36" xfId="0" applyFill="1" applyBorder="1" applyAlignment="1"/>
    <xf numFmtId="0" fontId="14" fillId="0" borderId="171" xfId="0" applyFont="1" applyBorder="1" applyAlignment="1">
      <alignment wrapText="1"/>
    </xf>
    <xf numFmtId="3" fontId="5" fillId="0" borderId="27" xfId="0" applyNumberFormat="1" applyFont="1" applyFill="1" applyBorder="1" applyAlignment="1">
      <alignment horizontal="center"/>
    </xf>
    <xf numFmtId="3" fontId="5" fillId="0" borderId="120" xfId="0" applyNumberFormat="1" applyFont="1" applyFill="1" applyBorder="1" applyAlignment="1">
      <alignment horizontal="center"/>
    </xf>
    <xf numFmtId="3" fontId="5" fillId="0" borderId="214" xfId="0" applyNumberFormat="1" applyFont="1" applyFill="1" applyBorder="1" applyAlignment="1">
      <alignment horizontal="center"/>
    </xf>
    <xf numFmtId="3" fontId="5" fillId="0" borderId="58" xfId="0" applyNumberFormat="1" applyFont="1" applyFill="1" applyBorder="1" applyAlignment="1">
      <alignment horizontal="center"/>
    </xf>
    <xf numFmtId="3" fontId="5" fillId="0" borderId="57" xfId="0" applyNumberFormat="1" applyFont="1" applyFill="1" applyBorder="1" applyAlignment="1">
      <alignment horizontal="center"/>
    </xf>
    <xf numFmtId="3" fontId="1" fillId="0" borderId="71" xfId="0" applyNumberFormat="1" applyFont="1" applyFill="1" applyBorder="1" applyAlignment="1">
      <alignment horizontal="center"/>
    </xf>
    <xf numFmtId="3" fontId="5" fillId="0" borderId="108" xfId="0" applyNumberFormat="1" applyFont="1" applyFill="1" applyBorder="1" applyAlignment="1">
      <alignment horizontal="center"/>
    </xf>
    <xf numFmtId="3" fontId="5" fillId="0" borderId="226" xfId="0" quotePrefix="1" applyNumberFormat="1" applyFont="1" applyFill="1" applyBorder="1" applyAlignment="1">
      <alignment horizontal="center"/>
    </xf>
    <xf numFmtId="3" fontId="5" fillId="0" borderId="227" xfId="0" quotePrefix="1" applyNumberFormat="1" applyFont="1" applyFill="1" applyBorder="1" applyAlignment="1">
      <alignment horizontal="center"/>
    </xf>
    <xf numFmtId="3" fontId="1" fillId="0" borderId="132" xfId="0" applyNumberFormat="1" applyFont="1" applyFill="1" applyBorder="1" applyAlignment="1">
      <alignment horizontal="center"/>
    </xf>
    <xf numFmtId="3" fontId="1" fillId="0" borderId="108" xfId="0" applyNumberFormat="1" applyFont="1" applyFill="1" applyBorder="1" applyAlignment="1">
      <alignment horizontal="center"/>
    </xf>
    <xf numFmtId="3" fontId="1" fillId="0" borderId="120" xfId="0" applyNumberFormat="1" applyFont="1" applyFill="1" applyBorder="1" applyAlignment="1">
      <alignment horizontal="center"/>
    </xf>
    <xf numFmtId="3" fontId="4" fillId="21" borderId="64" xfId="0" applyNumberFormat="1" applyFont="1" applyFill="1" applyBorder="1" applyAlignment="1">
      <alignment horizontal="right"/>
    </xf>
    <xf numFmtId="3" fontId="4" fillId="0" borderId="115" xfId="0" applyNumberFormat="1" applyFont="1" applyFill="1" applyBorder="1" applyAlignment="1">
      <alignment wrapText="1"/>
    </xf>
    <xf numFmtId="3" fontId="4" fillId="21" borderId="56" xfId="0" applyNumberFormat="1" applyFont="1" applyFill="1" applyBorder="1" applyAlignment="1">
      <alignment horizontal="right"/>
    </xf>
    <xf numFmtId="3" fontId="1" fillId="0" borderId="226" xfId="0" applyNumberFormat="1" applyFont="1" applyFill="1" applyBorder="1" applyAlignment="1">
      <alignment horizontal="center"/>
    </xf>
    <xf numFmtId="3" fontId="4" fillId="21" borderId="88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center"/>
    </xf>
    <xf numFmtId="3" fontId="2" fillId="20" borderId="34" xfId="0" applyNumberFormat="1" applyFont="1" applyFill="1" applyBorder="1" applyAlignment="1">
      <alignment horizontal="right"/>
    </xf>
    <xf numFmtId="3" fontId="4" fillId="21" borderId="49" xfId="0" applyNumberFormat="1" applyFont="1" applyFill="1" applyBorder="1" applyAlignment="1">
      <alignment horizontal="right"/>
    </xf>
    <xf numFmtId="3" fontId="5" fillId="0" borderId="226" xfId="0" applyNumberFormat="1" applyFont="1" applyFill="1" applyBorder="1" applyAlignment="1">
      <alignment horizontal="center"/>
    </xf>
    <xf numFmtId="3" fontId="4" fillId="21" borderId="228" xfId="0" applyNumberFormat="1" applyFont="1" applyFill="1" applyBorder="1" applyAlignment="1">
      <alignment horizontal="right"/>
    </xf>
    <xf numFmtId="3" fontId="1" fillId="0" borderId="80" xfId="0" applyNumberFormat="1" applyFont="1" applyFill="1" applyBorder="1" applyAlignment="1">
      <alignment horizontal="center"/>
    </xf>
    <xf numFmtId="3" fontId="16" fillId="23" borderId="62" xfId="0" applyNumberFormat="1" applyFont="1" applyFill="1" applyBorder="1" applyAlignment="1">
      <alignment horizontal="right"/>
    </xf>
    <xf numFmtId="3" fontId="1" fillId="0" borderId="70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center" vertical="center" wrapText="1"/>
    </xf>
    <xf numFmtId="3" fontId="2" fillId="20" borderId="34" xfId="0" applyNumberFormat="1" applyFont="1" applyFill="1" applyBorder="1"/>
    <xf numFmtId="3" fontId="0" fillId="0" borderId="157" xfId="0" applyNumberFormat="1" applyFill="1" applyBorder="1"/>
    <xf numFmtId="3" fontId="0" fillId="0" borderId="86" xfId="0" applyNumberFormat="1" applyFill="1" applyBorder="1"/>
    <xf numFmtId="3" fontId="32" fillId="20" borderId="34" xfId="0" applyNumberFormat="1" applyFont="1" applyFill="1" applyBorder="1"/>
    <xf numFmtId="3" fontId="0" fillId="0" borderId="0" xfId="0" applyNumberFormat="1" applyFill="1" applyBorder="1" applyAlignment="1"/>
    <xf numFmtId="0" fontId="0" fillId="0" borderId="196" xfId="0" applyBorder="1"/>
    <xf numFmtId="0" fontId="65" fillId="0" borderId="171" xfId="0" applyFont="1" applyBorder="1" applyAlignment="1" applyProtection="1">
      <alignment horizontal="right" vertical="top" wrapText="1"/>
      <protection locked="0"/>
    </xf>
    <xf numFmtId="0" fontId="57" fillId="0" borderId="141" xfId="49" applyFont="1" applyFill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165" fontId="69" fillId="0" borderId="0" xfId="0" applyNumberFormat="1" applyFont="1" applyFill="1" applyBorder="1" applyAlignment="1" applyProtection="1">
      <alignment horizontal="left" vertical="center" wrapText="1"/>
    </xf>
    <xf numFmtId="165" fontId="69" fillId="0" borderId="0" xfId="0" applyNumberFormat="1" applyFont="1" applyFill="1" applyBorder="1" applyAlignment="1" applyProtection="1">
      <alignment vertical="center" wrapText="1"/>
    </xf>
    <xf numFmtId="0" fontId="75" fillId="0" borderId="0" xfId="0" applyFont="1" applyFill="1" applyBorder="1" applyAlignment="1" applyProtection="1">
      <alignment horizontal="center" vertical="center" wrapText="1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49" fontId="75" fillId="0" borderId="0" xfId="0" applyNumberFormat="1" applyFont="1" applyFill="1" applyBorder="1" applyAlignment="1" applyProtection="1">
      <alignment horizontal="right" vertical="center"/>
      <protection locked="0"/>
    </xf>
    <xf numFmtId="0" fontId="75" fillId="0" borderId="0" xfId="0" applyFont="1" applyFill="1" applyBorder="1" applyAlignment="1" applyProtection="1">
      <alignment vertical="center"/>
    </xf>
    <xf numFmtId="0" fontId="62" fillId="0" borderId="0" xfId="0" applyFont="1" applyFill="1" applyBorder="1" applyAlignment="1" applyProtection="1">
      <alignment horizontal="right"/>
    </xf>
    <xf numFmtId="165" fontId="75" fillId="0" borderId="0" xfId="0" applyNumberFormat="1" applyFont="1" applyFill="1" applyBorder="1" applyAlignment="1" applyProtection="1">
      <alignment horizontal="center" vertical="center" wrapText="1"/>
    </xf>
    <xf numFmtId="0" fontId="62" fillId="0" borderId="0" xfId="0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left" vertical="center" wrapText="1" indent="1"/>
    </xf>
    <xf numFmtId="49" fontId="57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49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horizontal="center" vertical="center" wrapText="1"/>
    </xf>
    <xf numFmtId="0" fontId="56" fillId="0" borderId="0" xfId="49" applyFont="1" applyFill="1" applyBorder="1" applyAlignment="1" applyProtection="1">
      <alignment horizontal="left" vertical="center" wrapText="1" indent="1"/>
    </xf>
    <xf numFmtId="165" fontId="56" fillId="0" borderId="0" xfId="0" applyNumberFormat="1" applyFont="1" applyFill="1" applyBorder="1" applyAlignment="1" applyProtection="1">
      <alignment vertical="center" wrapText="1"/>
      <protection locked="0"/>
    </xf>
    <xf numFmtId="49" fontId="56" fillId="0" borderId="0" xfId="49" applyNumberFormat="1" applyFont="1" applyFill="1" applyBorder="1" applyAlignment="1" applyProtection="1">
      <alignment horizontal="left" vertical="center" wrapText="1" indent="1"/>
    </xf>
    <xf numFmtId="49" fontId="57" fillId="0" borderId="0" xfId="49" applyNumberFormat="1" applyFont="1" applyFill="1" applyBorder="1" applyAlignment="1" applyProtection="1">
      <alignment horizontal="left" vertical="center" wrapText="1" indent="1"/>
    </xf>
    <xf numFmtId="0" fontId="44" fillId="0" borderId="0" xfId="49" applyFont="1" applyFill="1" applyBorder="1" applyAlignment="1" applyProtection="1">
      <alignment horizontal="left" vertical="center" wrapText="1" indent="1"/>
    </xf>
    <xf numFmtId="0" fontId="77" fillId="0" borderId="0" xfId="0" applyFont="1" applyBorder="1" applyAlignment="1" applyProtection="1">
      <alignment horizontal="center" wrapText="1"/>
    </xf>
    <xf numFmtId="0" fontId="57" fillId="0" borderId="0" xfId="0" applyFont="1" applyFill="1" applyBorder="1" applyAlignment="1" applyProtection="1">
      <alignment horizontal="left" vertical="center" wrapText="1"/>
    </xf>
    <xf numFmtId="0" fontId="75" fillId="0" borderId="0" xfId="49" applyFont="1" applyFill="1" applyBorder="1" applyAlignment="1" applyProtection="1">
      <alignment horizontal="left" vertical="center" wrapText="1" indent="1"/>
    </xf>
    <xf numFmtId="0" fontId="75" fillId="0" borderId="0" xfId="49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vertical="center" wrapText="1"/>
    </xf>
    <xf numFmtId="3" fontId="5" fillId="0" borderId="74" xfId="0" applyNumberFormat="1" applyFont="1" applyFill="1" applyBorder="1" applyAlignment="1">
      <alignment horizontal="center"/>
    </xf>
    <xf numFmtId="3" fontId="5" fillId="0" borderId="49" xfId="0" applyNumberFormat="1" applyFont="1" applyFill="1" applyBorder="1" applyAlignment="1">
      <alignment horizontal="center"/>
    </xf>
    <xf numFmtId="3" fontId="16" fillId="0" borderId="229" xfId="0" applyNumberFormat="1" applyFont="1" applyFill="1" applyBorder="1" applyAlignment="1"/>
    <xf numFmtId="3" fontId="16" fillId="0" borderId="171" xfId="0" applyNumberFormat="1" applyFont="1" applyFill="1" applyBorder="1" applyAlignment="1"/>
    <xf numFmtId="3" fontId="16" fillId="20" borderId="171" xfId="0" applyNumberFormat="1" applyFont="1" applyFill="1" applyBorder="1" applyAlignment="1">
      <alignment horizontal="right"/>
    </xf>
    <xf numFmtId="3" fontId="2" fillId="18" borderId="26" xfId="0" applyNumberFormat="1" applyFont="1" applyFill="1" applyBorder="1" applyAlignment="1">
      <alignment horizontal="right"/>
    </xf>
    <xf numFmtId="3" fontId="5" fillId="0" borderId="230" xfId="0" applyNumberFormat="1" applyFont="1" applyFill="1" applyBorder="1" applyAlignment="1">
      <alignment horizontal="center"/>
    </xf>
    <xf numFmtId="3" fontId="2" fillId="20" borderId="49" xfId="0" applyNumberFormat="1" applyFont="1" applyFill="1" applyBorder="1" applyAlignment="1">
      <alignment horizontal="right"/>
    </xf>
    <xf numFmtId="3" fontId="4" fillId="21" borderId="203" xfId="0" applyNumberFormat="1" applyFont="1" applyFill="1" applyBorder="1" applyAlignment="1">
      <alignment horizontal="right"/>
    </xf>
    <xf numFmtId="3" fontId="0" fillId="0" borderId="34" xfId="0" applyNumberFormat="1" applyFill="1" applyBorder="1"/>
    <xf numFmtId="3" fontId="18" fillId="22" borderId="34" xfId="0" applyNumberFormat="1" applyFont="1" applyFill="1" applyBorder="1"/>
    <xf numFmtId="3" fontId="22" fillId="0" borderId="231" xfId="0" applyNumberFormat="1" applyFont="1" applyFill="1" applyBorder="1" applyAlignment="1">
      <alignment horizontal="center"/>
    </xf>
    <xf numFmtId="3" fontId="21" fillId="0" borderId="157" xfId="0" applyNumberFormat="1" applyFont="1" applyFill="1" applyBorder="1"/>
    <xf numFmtId="3" fontId="21" fillId="0" borderId="21" xfId="0" applyNumberFormat="1" applyFont="1" applyFill="1" applyBorder="1"/>
    <xf numFmtId="3" fontId="21" fillId="22" borderId="23" xfId="0" applyNumberFormat="1" applyFont="1" applyFill="1" applyBorder="1"/>
    <xf numFmtId="0" fontId="17" fillId="0" borderId="61" xfId="0" applyFont="1" applyBorder="1" applyAlignment="1">
      <alignment horizontal="left"/>
    </xf>
    <xf numFmtId="0" fontId="17" fillId="0" borderId="61" xfId="0" applyFont="1" applyFill="1" applyBorder="1" applyAlignment="1">
      <alignment horizontal="right"/>
    </xf>
    <xf numFmtId="0" fontId="17" fillId="0" borderId="78" xfId="0" applyFont="1" applyFill="1" applyBorder="1" applyAlignment="1">
      <alignment horizontal="right"/>
    </xf>
    <xf numFmtId="3" fontId="3" fillId="0" borderId="232" xfId="0" applyNumberFormat="1" applyFont="1" applyFill="1" applyBorder="1" applyAlignment="1"/>
    <xf numFmtId="3" fontId="17" fillId="0" borderId="87" xfId="0" applyNumberFormat="1" applyFont="1" applyFill="1" applyBorder="1" applyAlignment="1">
      <alignment horizontal="center"/>
    </xf>
    <xf numFmtId="3" fontId="17" fillId="0" borderId="50" xfId="0" applyNumberFormat="1" applyFont="1" applyFill="1" applyBorder="1" applyAlignment="1">
      <alignment horizontal="center"/>
    </xf>
    <xf numFmtId="3" fontId="19" fillId="0" borderId="33" xfId="0" applyNumberFormat="1" applyFont="1" applyBorder="1" applyAlignment="1">
      <alignment horizontal="center" wrapText="1"/>
    </xf>
    <xf numFmtId="3" fontId="19" fillId="0" borderId="152" xfId="0" applyNumberFormat="1" applyFont="1" applyBorder="1" applyAlignment="1">
      <alignment horizontal="center" wrapText="1"/>
    </xf>
    <xf numFmtId="3" fontId="19" fillId="0" borderId="62" xfId="0" applyNumberFormat="1" applyFont="1" applyBorder="1" applyAlignment="1">
      <alignment horizontal="center"/>
    </xf>
    <xf numFmtId="3" fontId="21" fillId="0" borderId="233" xfId="0" applyNumberFormat="1" applyFont="1" applyFill="1" applyBorder="1" applyAlignment="1">
      <alignment horizontal="right"/>
    </xf>
    <xf numFmtId="3" fontId="21" fillId="0" borderId="234" xfId="0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/>
    <xf numFmtId="3" fontId="25" fillId="0" borderId="0" xfId="0" applyNumberFormat="1" applyFont="1" applyFill="1" applyBorder="1" applyAlignment="1"/>
    <xf numFmtId="3" fontId="17" fillId="0" borderId="0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8" fillId="0" borderId="0" xfId="0" applyFont="1" applyFill="1" applyBorder="1"/>
    <xf numFmtId="3" fontId="21" fillId="0" borderId="0" xfId="0" applyNumberFormat="1" applyFont="1" applyFill="1" applyBorder="1" applyAlignment="1">
      <alignment horizontal="center"/>
    </xf>
    <xf numFmtId="3" fontId="17" fillId="0" borderId="47" xfId="0" applyNumberFormat="1" applyFont="1" applyFill="1" applyBorder="1" applyAlignment="1">
      <alignment horizontal="center"/>
    </xf>
    <xf numFmtId="3" fontId="17" fillId="0" borderId="235" xfId="0" applyNumberFormat="1" applyFont="1" applyFill="1" applyBorder="1" applyAlignment="1">
      <alignment horizontal="center"/>
    </xf>
    <xf numFmtId="3" fontId="30" fillId="0" borderId="128" xfId="0" applyNumberFormat="1" applyFont="1" applyFill="1" applyBorder="1" applyAlignment="1">
      <alignment vertical="center"/>
    </xf>
    <xf numFmtId="3" fontId="25" fillId="0" borderId="128" xfId="0" applyNumberFormat="1" applyFont="1" applyFill="1" applyBorder="1" applyAlignment="1">
      <alignment vertical="center"/>
    </xf>
    <xf numFmtId="0" fontId="17" fillId="0" borderId="0" xfId="0" applyFont="1" applyBorder="1" applyAlignment="1"/>
    <xf numFmtId="3" fontId="17" fillId="0" borderId="52" xfId="0" applyNumberFormat="1" applyFont="1" applyFill="1" applyBorder="1" applyAlignment="1">
      <alignment horizontal="center"/>
    </xf>
    <xf numFmtId="3" fontId="17" fillId="0" borderId="46" xfId="0" applyNumberFormat="1" applyFont="1" applyFill="1" applyBorder="1" applyAlignment="1">
      <alignment horizontal="center"/>
    </xf>
    <xf numFmtId="3" fontId="17" fillId="0" borderId="31" xfId="0" applyNumberFormat="1" applyFont="1" applyFill="1" applyBorder="1" applyAlignment="1">
      <alignment horizontal="center"/>
    </xf>
    <xf numFmtId="0" fontId="10" fillId="0" borderId="0" xfId="0" applyFont="1"/>
    <xf numFmtId="0" fontId="21" fillId="0" borderId="84" xfId="0" applyFont="1" applyBorder="1" applyAlignment="1">
      <alignment horizontal="center"/>
    </xf>
    <xf numFmtId="0" fontId="22" fillId="0" borderId="87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87" xfId="0" applyBorder="1" applyAlignment="1">
      <alignment horizontal="center"/>
    </xf>
    <xf numFmtId="0" fontId="22" fillId="0" borderId="49" xfId="0" applyFont="1" applyBorder="1"/>
    <xf numFmtId="0" fontId="0" fillId="0" borderId="171" xfId="0" applyBorder="1" applyAlignment="1">
      <alignment horizontal="center"/>
    </xf>
    <xf numFmtId="0" fontId="0" fillId="0" borderId="224" xfId="0" applyBorder="1" applyAlignment="1">
      <alignment horizontal="center"/>
    </xf>
    <xf numFmtId="0" fontId="0" fillId="0" borderId="228" xfId="0" applyBorder="1" applyAlignment="1">
      <alignment horizontal="center"/>
    </xf>
    <xf numFmtId="0" fontId="22" fillId="0" borderId="0" xfId="0" applyFont="1" applyBorder="1" applyAlignment="1"/>
    <xf numFmtId="0" fontId="0" fillId="0" borderId="0" xfId="0" applyFill="1" applyBorder="1" applyAlignment="1">
      <alignment horizontal="center"/>
    </xf>
    <xf numFmtId="0" fontId="22" fillId="0" borderId="36" xfId="0" applyFont="1" applyFill="1" applyBorder="1" applyAlignment="1"/>
    <xf numFmtId="3" fontId="4" fillId="0" borderId="187" xfId="0" applyNumberFormat="1" applyFont="1" applyFill="1" applyBorder="1" applyAlignment="1"/>
    <xf numFmtId="3" fontId="1" fillId="0" borderId="236" xfId="0" applyNumberFormat="1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 vertical="center" wrapText="1"/>
    </xf>
    <xf numFmtId="3" fontId="2" fillId="20" borderId="222" xfId="0" applyNumberFormat="1" applyFont="1" applyFill="1" applyBorder="1" applyAlignment="1">
      <alignment horizontal="right"/>
    </xf>
    <xf numFmtId="3" fontId="21" fillId="0" borderId="142" xfId="0" applyNumberFormat="1" applyFont="1" applyBorder="1" applyAlignment="1">
      <alignment horizontal="right"/>
    </xf>
    <xf numFmtId="3" fontId="26" fillId="0" borderId="237" xfId="0" applyNumberFormat="1" applyFont="1" applyFill="1" applyBorder="1"/>
    <xf numFmtId="3" fontId="17" fillId="0" borderId="223" xfId="0" applyNumberFormat="1" applyFont="1" applyFill="1" applyBorder="1"/>
    <xf numFmtId="3" fontId="21" fillId="0" borderId="62" xfId="0" applyNumberFormat="1" applyFont="1" applyFill="1" applyBorder="1" applyAlignment="1">
      <alignment horizontal="right"/>
    </xf>
    <xf numFmtId="3" fontId="21" fillId="0" borderId="58" xfId="0" applyNumberFormat="1" applyFont="1" applyFill="1" applyBorder="1" applyAlignment="1">
      <alignment horizontal="right"/>
    </xf>
    <xf numFmtId="3" fontId="21" fillId="0" borderId="57" xfId="0" applyNumberFormat="1" applyFont="1" applyFill="1" applyBorder="1" applyAlignment="1">
      <alignment horizontal="right"/>
    </xf>
    <xf numFmtId="3" fontId="17" fillId="0" borderId="238" xfId="0" applyNumberFormat="1" applyFont="1" applyFill="1" applyBorder="1" applyAlignment="1">
      <alignment horizontal="center"/>
    </xf>
    <xf numFmtId="3" fontId="3" fillId="0" borderId="163" xfId="0" applyNumberFormat="1" applyFont="1" applyFill="1" applyBorder="1"/>
    <xf numFmtId="0" fontId="0" fillId="0" borderId="0" xfId="0" applyAlignment="1">
      <alignment horizontal="center" vertical="center"/>
    </xf>
    <xf numFmtId="0" fontId="22" fillId="0" borderId="168" xfId="0" applyFont="1" applyBorder="1" applyAlignment="1">
      <alignment horizontal="center"/>
    </xf>
    <xf numFmtId="0" fontId="22" fillId="0" borderId="72" xfId="0" applyFont="1" applyBorder="1" applyAlignment="1">
      <alignment horizontal="center"/>
    </xf>
    <xf numFmtId="0" fontId="0" fillId="0" borderId="168" xfId="0" applyBorder="1"/>
    <xf numFmtId="0" fontId="10" fillId="0" borderId="0" xfId="0" applyFont="1" applyAlignment="1"/>
    <xf numFmtId="49" fontId="70" fillId="0" borderId="200" xfId="49" applyNumberFormat="1" applyFont="1" applyFill="1" applyBorder="1" applyAlignment="1" applyProtection="1">
      <alignment horizontal="left" vertical="center" wrapText="1" indent="1"/>
    </xf>
    <xf numFmtId="0" fontId="70" fillId="0" borderId="85" xfId="49" applyFont="1" applyFill="1" applyBorder="1" applyAlignment="1" applyProtection="1">
      <alignment horizontal="left" indent="1"/>
    </xf>
    <xf numFmtId="0" fontId="74" fillId="0" borderId="160" xfId="0" applyFont="1" applyBorder="1" applyAlignment="1" applyProtection="1">
      <alignment horizontal="center" wrapText="1"/>
    </xf>
    <xf numFmtId="0" fontId="59" fillId="0" borderId="160" xfId="49" applyFont="1" applyFill="1" applyBorder="1" applyAlignment="1" applyProtection="1">
      <alignment horizontal="left" vertical="center" wrapText="1" indent="1"/>
    </xf>
    <xf numFmtId="0" fontId="59" fillId="0" borderId="201" xfId="0" applyFont="1" applyFill="1" applyBorder="1" applyAlignment="1" applyProtection="1">
      <alignment horizontal="center" vertical="center" wrapText="1"/>
    </xf>
    <xf numFmtId="165" fontId="70" fillId="0" borderId="152" xfId="0" applyNumberFormat="1" applyFont="1" applyFill="1" applyBorder="1" applyAlignment="1" applyProtection="1">
      <alignment vertical="center" wrapText="1"/>
      <protection locked="0"/>
    </xf>
    <xf numFmtId="0" fontId="59" fillId="0" borderId="200" xfId="49" applyFont="1" applyFill="1" applyBorder="1" applyAlignment="1" applyProtection="1">
      <alignment horizontal="left" vertical="center" wrapText="1" indent="1"/>
    </xf>
    <xf numFmtId="165" fontId="59" fillId="0" borderId="191" xfId="0" applyNumberFormat="1" applyFont="1" applyFill="1" applyBorder="1" applyAlignment="1" applyProtection="1">
      <alignment vertical="center" wrapText="1"/>
      <protection locked="0"/>
    </xf>
    <xf numFmtId="0" fontId="77" fillId="0" borderId="160" xfId="0" applyFont="1" applyBorder="1" applyAlignment="1" applyProtection="1">
      <alignment horizontal="center" wrapText="1"/>
    </xf>
    <xf numFmtId="0" fontId="56" fillId="0" borderId="160" xfId="49" applyFont="1" applyFill="1" applyBorder="1" applyAlignment="1" applyProtection="1">
      <alignment horizontal="left" vertical="center" wrapText="1" indent="1"/>
    </xf>
    <xf numFmtId="165" fontId="56" fillId="0" borderId="78" xfId="0" applyNumberFormat="1" applyFont="1" applyFill="1" applyBorder="1" applyAlignment="1" applyProtection="1">
      <alignment vertical="center" wrapText="1"/>
      <protection locked="0"/>
    </xf>
    <xf numFmtId="3" fontId="17" fillId="0" borderId="117" xfId="0" applyNumberFormat="1" applyFont="1" applyFill="1" applyBorder="1" applyAlignment="1">
      <alignment horizontal="center"/>
    </xf>
    <xf numFmtId="3" fontId="26" fillId="0" borderId="57" xfId="0" applyNumberFormat="1" applyFont="1" applyFill="1" applyBorder="1"/>
    <xf numFmtId="3" fontId="17" fillId="0" borderId="175" xfId="0" applyNumberFormat="1" applyFont="1" applyFill="1" applyBorder="1" applyAlignment="1">
      <alignment horizontal="center"/>
    </xf>
    <xf numFmtId="3" fontId="26" fillId="0" borderId="239" xfId="0" applyNumberFormat="1" applyFont="1" applyFill="1" applyBorder="1"/>
    <xf numFmtId="3" fontId="4" fillId="0" borderId="240" xfId="0" applyNumberFormat="1" applyFont="1" applyFill="1" applyBorder="1" applyAlignment="1"/>
    <xf numFmtId="3" fontId="4" fillId="20" borderId="0" xfId="0" applyNumberFormat="1" applyFont="1" applyFill="1" applyBorder="1" applyAlignment="1">
      <alignment horizontal="right"/>
    </xf>
    <xf numFmtId="3" fontId="5" fillId="0" borderId="57" xfId="0" applyNumberFormat="1" applyFont="1" applyFill="1" applyBorder="1"/>
    <xf numFmtId="3" fontId="4" fillId="0" borderId="36" xfId="0" applyNumberFormat="1" applyFont="1" applyFill="1" applyBorder="1" applyAlignment="1">
      <alignment horizontal="right"/>
    </xf>
    <xf numFmtId="3" fontId="5" fillId="0" borderId="58" xfId="0" applyNumberFormat="1" applyFont="1" applyFill="1" applyBorder="1"/>
    <xf numFmtId="3" fontId="1" fillId="0" borderId="171" xfId="0" applyNumberFormat="1" applyFont="1" applyFill="1" applyBorder="1"/>
    <xf numFmtId="3" fontId="21" fillId="0" borderId="171" xfId="0" applyNumberFormat="1" applyFont="1" applyFill="1" applyBorder="1"/>
    <xf numFmtId="3" fontId="1" fillId="22" borderId="132" xfId="0" applyNumberFormat="1" applyFont="1" applyFill="1" applyBorder="1"/>
    <xf numFmtId="3" fontId="11" fillId="0" borderId="113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wrapText="1"/>
    </xf>
    <xf numFmtId="3" fontId="8" fillId="24" borderId="107" xfId="0" applyNumberFormat="1" applyFont="1" applyFill="1" applyBorder="1" applyAlignment="1">
      <alignment horizontal="right"/>
    </xf>
    <xf numFmtId="3" fontId="8" fillId="24" borderId="33" xfId="0" applyNumberFormat="1" applyFont="1" applyFill="1" applyBorder="1"/>
    <xf numFmtId="3" fontId="8" fillId="24" borderId="104" xfId="0" applyNumberFormat="1" applyFont="1" applyFill="1" applyBorder="1"/>
    <xf numFmtId="3" fontId="8" fillId="24" borderId="26" xfId="0" applyNumberFormat="1" applyFont="1" applyFill="1" applyBorder="1" applyAlignment="1">
      <alignment horizontal="right"/>
    </xf>
    <xf numFmtId="3" fontId="4" fillId="24" borderId="71" xfId="0" applyNumberFormat="1" applyFont="1" applyFill="1" applyBorder="1" applyAlignment="1">
      <alignment horizontal="right"/>
    </xf>
    <xf numFmtId="3" fontId="1" fillId="24" borderId="33" xfId="0" applyNumberFormat="1" applyFont="1" applyFill="1" applyBorder="1" applyAlignment="1">
      <alignment horizontal="right"/>
    </xf>
    <xf numFmtId="3" fontId="2" fillId="0" borderId="225" xfId="0" applyNumberFormat="1" applyFont="1" applyFill="1" applyBorder="1" applyAlignment="1">
      <alignment horizontal="center" vertical="center" wrapText="1"/>
    </xf>
    <xf numFmtId="3" fontId="4" fillId="21" borderId="241" xfId="0" applyNumberFormat="1" applyFont="1" applyFill="1" applyBorder="1" applyAlignment="1">
      <alignment horizontal="right" vertical="center" wrapText="1"/>
    </xf>
    <xf numFmtId="3" fontId="4" fillId="21" borderId="242" xfId="0" applyNumberFormat="1" applyFont="1" applyFill="1" applyBorder="1" applyAlignment="1">
      <alignment horizontal="right"/>
    </xf>
    <xf numFmtId="3" fontId="4" fillId="0" borderId="84" xfId="0" applyNumberFormat="1" applyFont="1" applyFill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20" borderId="34" xfId="0" applyNumberFormat="1" applyFont="1" applyFill="1" applyBorder="1" applyAlignment="1">
      <alignment horizontal="right"/>
    </xf>
    <xf numFmtId="3" fontId="4" fillId="0" borderId="85" xfId="0" applyNumberFormat="1" applyFont="1" applyFill="1" applyBorder="1" applyAlignment="1">
      <alignment horizontal="right"/>
    </xf>
    <xf numFmtId="3" fontId="5" fillId="0" borderId="85" xfId="0" applyNumberFormat="1" applyFont="1" applyFill="1" applyBorder="1"/>
    <xf numFmtId="3" fontId="8" fillId="18" borderId="61" xfId="0" applyNumberFormat="1" applyFont="1" applyFill="1" applyBorder="1" applyAlignment="1">
      <alignment horizontal="right"/>
    </xf>
    <xf numFmtId="3" fontId="8" fillId="18" borderId="34" xfId="0" applyNumberFormat="1" applyFont="1" applyFill="1" applyBorder="1"/>
    <xf numFmtId="3" fontId="8" fillId="18" borderId="243" xfId="0" applyNumberFormat="1" applyFont="1" applyFill="1" applyBorder="1"/>
    <xf numFmtId="3" fontId="4" fillId="21" borderId="84" xfId="0" applyNumberFormat="1" applyFont="1" applyFill="1" applyBorder="1"/>
    <xf numFmtId="3" fontId="4" fillId="18" borderId="106" xfId="0" applyNumberFormat="1" applyFont="1" applyFill="1" applyBorder="1" applyAlignment="1">
      <alignment horizontal="right"/>
    </xf>
    <xf numFmtId="3" fontId="2" fillId="20" borderId="61" xfId="0" applyNumberFormat="1" applyFont="1" applyFill="1" applyBorder="1" applyAlignment="1">
      <alignment horizontal="right" vertical="center"/>
    </xf>
    <xf numFmtId="3" fontId="1" fillId="18" borderId="61" xfId="0" applyNumberFormat="1" applyFont="1" applyFill="1" applyBorder="1" applyAlignment="1">
      <alignment horizontal="right"/>
    </xf>
    <xf numFmtId="3" fontId="1" fillId="22" borderId="34" xfId="0" applyNumberFormat="1" applyFont="1" applyFill="1" applyBorder="1"/>
    <xf numFmtId="3" fontId="1" fillId="22" borderId="228" xfId="0" applyNumberFormat="1" applyFont="1" applyFill="1" applyBorder="1"/>
    <xf numFmtId="3" fontId="31" fillId="20" borderId="228" xfId="0" applyNumberFormat="1" applyFont="1" applyFill="1" applyBorder="1" applyAlignment="1">
      <alignment horizontal="right"/>
    </xf>
    <xf numFmtId="49" fontId="70" fillId="0" borderId="141" xfId="0" applyNumberFormat="1" applyFont="1" applyFill="1" applyBorder="1" applyAlignment="1" applyProtection="1">
      <alignment horizontal="center" vertical="center" wrapText="1"/>
    </xf>
    <xf numFmtId="0" fontId="70" fillId="0" borderId="141" xfId="0" applyFont="1" applyFill="1" applyBorder="1" applyAlignment="1" applyProtection="1">
      <alignment horizontal="left" vertical="center" wrapText="1" indent="1"/>
    </xf>
    <xf numFmtId="3" fontId="25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15" fillId="0" borderId="0" xfId="0" applyNumberFormat="1" applyFont="1" applyFill="1" applyBorder="1" applyAlignment="1">
      <alignment horizontal="right"/>
    </xf>
    <xf numFmtId="167" fontId="15" fillId="0" borderId="0" xfId="0" applyNumberFormat="1" applyFont="1" applyFill="1" applyBorder="1"/>
    <xf numFmtId="3" fontId="0" fillId="0" borderId="178" xfId="0" applyNumberFormat="1" applyFill="1" applyBorder="1"/>
    <xf numFmtId="3" fontId="2" fillId="20" borderId="152" xfId="0" applyNumberFormat="1" applyFont="1" applyFill="1" applyBorder="1" applyAlignment="1">
      <alignment horizontal="right"/>
    </xf>
    <xf numFmtId="3" fontId="2" fillId="20" borderId="152" xfId="0" applyNumberFormat="1" applyFont="1" applyFill="1" applyBorder="1"/>
    <xf numFmtId="3" fontId="15" fillId="25" borderId="244" xfId="0" applyNumberFormat="1" applyFont="1" applyFill="1" applyBorder="1" applyAlignment="1">
      <alignment horizontal="right"/>
    </xf>
    <xf numFmtId="3" fontId="15" fillId="25" borderId="105" xfId="0" applyNumberFormat="1" applyFont="1" applyFill="1" applyBorder="1" applyAlignment="1">
      <alignment horizontal="right"/>
    </xf>
    <xf numFmtId="3" fontId="15" fillId="25" borderId="29" xfId="0" applyNumberFormat="1" applyFont="1" applyFill="1" applyBorder="1" applyAlignment="1">
      <alignment horizontal="right"/>
    </xf>
    <xf numFmtId="3" fontId="15" fillId="25" borderId="33" xfId="0" applyNumberFormat="1" applyFont="1" applyFill="1" applyBorder="1" applyAlignment="1">
      <alignment horizontal="right"/>
    </xf>
    <xf numFmtId="3" fontId="15" fillId="25" borderId="91" xfId="0" applyNumberFormat="1" applyFont="1" applyFill="1" applyBorder="1" applyAlignment="1">
      <alignment horizontal="right"/>
    </xf>
    <xf numFmtId="3" fontId="1" fillId="0" borderId="228" xfId="0" applyNumberFormat="1" applyFont="1" applyFill="1" applyBorder="1" applyAlignment="1">
      <alignment horizontal="center"/>
    </xf>
    <xf numFmtId="3" fontId="2" fillId="0" borderId="171" xfId="0" applyNumberFormat="1" applyFont="1" applyFill="1" applyBorder="1"/>
    <xf numFmtId="3" fontId="2" fillId="0" borderId="68" xfId="0" applyNumberFormat="1" applyFont="1" applyFill="1" applyBorder="1"/>
    <xf numFmtId="3" fontId="2" fillId="0" borderId="61" xfId="0" applyNumberFormat="1" applyFont="1" applyFill="1" applyBorder="1"/>
    <xf numFmtId="3" fontId="2" fillId="0" borderId="245" xfId="0" applyNumberFormat="1" applyFont="1" applyFill="1" applyBorder="1"/>
    <xf numFmtId="3" fontId="2" fillId="0" borderId="187" xfId="0" applyNumberFormat="1" applyFont="1" applyFill="1" applyBorder="1"/>
    <xf numFmtId="3" fontId="4" fillId="20" borderId="61" xfId="0" applyNumberFormat="1" applyFont="1" applyFill="1" applyBorder="1" applyAlignment="1">
      <alignment horizontal="right"/>
    </xf>
    <xf numFmtId="3" fontId="15" fillId="20" borderId="33" xfId="0" applyNumberFormat="1" applyFont="1" applyFill="1" applyBorder="1" applyAlignment="1">
      <alignment horizontal="right"/>
    </xf>
    <xf numFmtId="3" fontId="1" fillId="0" borderId="246" xfId="0" applyNumberFormat="1" applyFont="1" applyFill="1" applyBorder="1" applyAlignment="1">
      <alignment horizontal="center"/>
    </xf>
    <xf numFmtId="3" fontId="4" fillId="20" borderId="157" xfId="0" applyNumberFormat="1" applyFont="1" applyFill="1" applyBorder="1" applyAlignment="1">
      <alignment horizontal="right"/>
    </xf>
    <xf numFmtId="3" fontId="16" fillId="0" borderId="247" xfId="0" applyNumberFormat="1" applyFont="1" applyFill="1" applyBorder="1" applyAlignment="1"/>
    <xf numFmtId="3" fontId="16" fillId="0" borderId="248" xfId="0" applyNumberFormat="1" applyFont="1" applyFill="1" applyBorder="1" applyAlignment="1"/>
    <xf numFmtId="3" fontId="16" fillId="0" borderId="187" xfId="0" applyNumberFormat="1" applyFont="1" applyFill="1" applyBorder="1" applyAlignment="1"/>
    <xf numFmtId="3" fontId="16" fillId="0" borderId="249" xfId="0" applyNumberFormat="1" applyFont="1" applyFill="1" applyBorder="1" applyAlignment="1"/>
    <xf numFmtId="3" fontId="16" fillId="20" borderId="80" xfId="0" applyNumberFormat="1" applyFont="1" applyFill="1" applyBorder="1" applyAlignment="1">
      <alignment horizontal="right"/>
    </xf>
    <xf numFmtId="3" fontId="16" fillId="20" borderId="57" xfId="0" applyNumberFormat="1" applyFont="1" applyFill="1" applyBorder="1" applyAlignment="1">
      <alignment horizontal="right"/>
    </xf>
    <xf numFmtId="3" fontId="2" fillId="25" borderId="33" xfId="0" applyNumberFormat="1" applyFont="1" applyFill="1" applyBorder="1" applyAlignment="1">
      <alignment horizontal="right"/>
    </xf>
    <xf numFmtId="3" fontId="2" fillId="26" borderId="104" xfId="0" applyNumberFormat="1" applyFont="1" applyFill="1" applyBorder="1" applyAlignment="1">
      <alignment horizontal="right"/>
    </xf>
    <xf numFmtId="3" fontId="2" fillId="25" borderId="93" xfId="0" applyNumberFormat="1" applyFont="1" applyFill="1" applyBorder="1" applyAlignment="1">
      <alignment horizontal="right"/>
    </xf>
    <xf numFmtId="3" fontId="2" fillId="25" borderId="105" xfId="0" applyNumberFormat="1" applyFont="1" applyFill="1" applyBorder="1" applyAlignment="1">
      <alignment horizontal="right"/>
    </xf>
    <xf numFmtId="3" fontId="2" fillId="25" borderId="250" xfId="0" applyNumberFormat="1" applyFont="1" applyFill="1" applyBorder="1" applyAlignment="1">
      <alignment horizontal="right"/>
    </xf>
    <xf numFmtId="3" fontId="10" fillId="0" borderId="74" xfId="0" applyNumberFormat="1" applyFont="1" applyFill="1" applyBorder="1" applyAlignment="1">
      <alignment horizontal="center"/>
    </xf>
    <xf numFmtId="0" fontId="0" fillId="0" borderId="74" xfId="0" applyBorder="1" applyAlignment="1"/>
    <xf numFmtId="0" fontId="0" fillId="0" borderId="85" xfId="0" applyBorder="1" applyAlignment="1"/>
    <xf numFmtId="3" fontId="3" fillId="0" borderId="61" xfId="0" applyNumberFormat="1" applyFont="1" applyFill="1" applyBorder="1" applyAlignment="1"/>
    <xf numFmtId="0" fontId="17" fillId="0" borderId="152" xfId="0" applyFont="1" applyBorder="1" applyAlignment="1"/>
    <xf numFmtId="0" fontId="0" fillId="0" borderId="245" xfId="0" applyBorder="1" applyAlignment="1">
      <alignment horizontal="center"/>
    </xf>
    <xf numFmtId="0" fontId="10" fillId="0" borderId="85" xfId="0" applyFont="1" applyBorder="1" applyAlignment="1">
      <alignment horizontal="center"/>
    </xf>
    <xf numFmtId="0" fontId="0" fillId="0" borderId="189" xfId="0" applyBorder="1"/>
    <xf numFmtId="0" fontId="0" fillId="0" borderId="0" xfId="0" applyBorder="1" applyAlignment="1">
      <alignment wrapText="1"/>
    </xf>
    <xf numFmtId="0" fontId="28" fillId="0" borderId="0" xfId="0" applyFont="1" applyBorder="1" applyAlignment="1">
      <alignment wrapText="1"/>
    </xf>
    <xf numFmtId="3" fontId="4" fillId="0" borderId="115" xfId="0" applyNumberFormat="1" applyFont="1" applyFill="1" applyBorder="1" applyAlignment="1"/>
    <xf numFmtId="3" fontId="5" fillId="0" borderId="251" xfId="0" applyNumberFormat="1" applyFont="1" applyFill="1" applyBorder="1" applyAlignment="1">
      <alignment horizontal="center"/>
    </xf>
    <xf numFmtId="3" fontId="4" fillId="0" borderId="252" xfId="0" applyNumberFormat="1" applyFont="1" applyFill="1" applyBorder="1" applyAlignment="1"/>
    <xf numFmtId="3" fontId="4" fillId="0" borderId="253" xfId="0" applyNumberFormat="1" applyFont="1" applyFill="1" applyBorder="1" applyAlignment="1"/>
    <xf numFmtId="3" fontId="3" fillId="20" borderId="57" xfId="0" applyNumberFormat="1" applyFont="1" applyFill="1" applyBorder="1"/>
    <xf numFmtId="3" fontId="3" fillId="20" borderId="36" xfId="0" applyNumberFormat="1" applyFont="1" applyFill="1" applyBorder="1"/>
    <xf numFmtId="3" fontId="26" fillId="0" borderId="254" xfId="0" applyNumberFormat="1" applyFont="1" applyFill="1" applyBorder="1"/>
    <xf numFmtId="3" fontId="25" fillId="0" borderId="101" xfId="0" applyNumberFormat="1" applyFont="1" applyFill="1" applyBorder="1" applyAlignment="1">
      <alignment vertical="center"/>
    </xf>
    <xf numFmtId="3" fontId="3" fillId="0" borderId="62" xfId="0" applyNumberFormat="1" applyFont="1" applyFill="1" applyBorder="1"/>
    <xf numFmtId="3" fontId="3" fillId="0" borderId="90" xfId="0" applyNumberFormat="1" applyFont="1" applyFill="1" applyBorder="1"/>
    <xf numFmtId="3" fontId="30" fillId="0" borderId="90" xfId="0" applyNumberFormat="1" applyFont="1" applyFill="1" applyBorder="1"/>
    <xf numFmtId="3" fontId="30" fillId="0" borderId="101" xfId="0" applyNumberFormat="1" applyFont="1" applyFill="1" applyBorder="1" applyAlignment="1">
      <alignment vertical="center"/>
    </xf>
    <xf numFmtId="3" fontId="30" fillId="0" borderId="131" xfId="0" applyNumberFormat="1" applyFont="1" applyFill="1" applyBorder="1" applyAlignment="1">
      <alignment vertical="center" wrapText="1"/>
    </xf>
    <xf numFmtId="3" fontId="26" fillId="0" borderId="168" xfId="0" applyNumberFormat="1" applyFont="1" applyFill="1" applyBorder="1"/>
    <xf numFmtId="3" fontId="26" fillId="22" borderId="69" xfId="0" applyNumberFormat="1" applyFont="1" applyFill="1" applyBorder="1"/>
    <xf numFmtId="3" fontId="10" fillId="0" borderId="34" xfId="0" applyNumberFormat="1" applyFont="1" applyFill="1" applyBorder="1" applyAlignment="1">
      <alignment horizontal="center"/>
    </xf>
    <xf numFmtId="3" fontId="3" fillId="0" borderId="68" xfId="0" applyNumberFormat="1" applyFont="1" applyFill="1" applyBorder="1"/>
    <xf numFmtId="3" fontId="3" fillId="22" borderId="33" xfId="0" applyNumberFormat="1" applyFont="1" applyFill="1" applyBorder="1"/>
    <xf numFmtId="3" fontId="3" fillId="0" borderId="67" xfId="0" applyNumberFormat="1" applyFont="1" applyFill="1" applyBorder="1"/>
    <xf numFmtId="3" fontId="17" fillId="0" borderId="88" xfId="0" applyNumberFormat="1" applyFont="1" applyFill="1" applyBorder="1" applyAlignment="1">
      <alignment horizontal="center"/>
    </xf>
    <xf numFmtId="3" fontId="25" fillId="22" borderId="70" xfId="0" applyNumberFormat="1" applyFont="1" applyFill="1" applyBorder="1"/>
    <xf numFmtId="0" fontId="0" fillId="0" borderId="207" xfId="0" applyBorder="1" applyAlignment="1">
      <alignment vertical="center"/>
    </xf>
    <xf numFmtId="3" fontId="4" fillId="0" borderId="84" xfId="0" applyNumberFormat="1" applyFont="1" applyFill="1" applyBorder="1" applyAlignment="1"/>
    <xf numFmtId="3" fontId="4" fillId="0" borderId="255" xfId="0" applyNumberFormat="1" applyFont="1" applyFill="1" applyBorder="1" applyAlignment="1"/>
    <xf numFmtId="3" fontId="4" fillId="0" borderId="256" xfId="0" applyNumberFormat="1" applyFont="1" applyFill="1" applyBorder="1" applyAlignment="1"/>
    <xf numFmtId="3" fontId="26" fillId="20" borderId="62" xfId="0" applyNumberFormat="1" applyFont="1" applyFill="1" applyBorder="1"/>
    <xf numFmtId="3" fontId="3" fillId="20" borderId="62" xfId="0" applyNumberFormat="1" applyFont="1" applyFill="1" applyBorder="1"/>
    <xf numFmtId="3" fontId="3" fillId="0" borderId="257" xfId="0" applyNumberFormat="1" applyFont="1" applyFill="1" applyBorder="1" applyAlignment="1"/>
    <xf numFmtId="3" fontId="30" fillId="0" borderId="226" xfId="0" applyNumberFormat="1" applyFont="1" applyFill="1" applyBorder="1"/>
    <xf numFmtId="164" fontId="22" fillId="0" borderId="168" xfId="0" applyNumberFormat="1" applyFont="1" applyBorder="1"/>
    <xf numFmtId="3" fontId="0" fillId="0" borderId="168" xfId="0" applyNumberFormat="1" applyBorder="1"/>
    <xf numFmtId="3" fontId="0" fillId="0" borderId="0" xfId="0" applyNumberFormat="1"/>
    <xf numFmtId="0" fontId="0" fillId="0" borderId="168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0" fillId="0" borderId="168" xfId="0" applyNumberFormat="1" applyBorder="1"/>
    <xf numFmtId="0" fontId="21" fillId="0" borderId="0" xfId="0" applyFont="1" applyAlignment="1">
      <alignment horizontal="left"/>
    </xf>
    <xf numFmtId="3" fontId="7" fillId="0" borderId="0" xfId="0" applyNumberFormat="1" applyFont="1"/>
    <xf numFmtId="0" fontId="7" fillId="0" borderId="0" xfId="0" applyFont="1"/>
    <xf numFmtId="3" fontId="22" fillId="0" borderId="224" xfId="0" applyNumberFormat="1" applyFont="1" applyBorder="1" applyAlignment="1">
      <alignment horizontal="center"/>
    </xf>
    <xf numFmtId="0" fontId="21" fillId="0" borderId="132" xfId="0" applyFont="1" applyBorder="1"/>
    <xf numFmtId="3" fontId="21" fillId="0" borderId="224" xfId="0" applyNumberFormat="1" applyFont="1" applyBorder="1" applyAlignment="1">
      <alignment horizontal="right"/>
    </xf>
    <xf numFmtId="0" fontId="21" fillId="0" borderId="224" xfId="0" applyFont="1" applyBorder="1" applyAlignment="1">
      <alignment horizontal="right"/>
    </xf>
    <xf numFmtId="0" fontId="22" fillId="0" borderId="132" xfId="0" applyFont="1" applyBorder="1"/>
    <xf numFmtId="3" fontId="22" fillId="0" borderId="224" xfId="0" applyNumberFormat="1" applyFont="1" applyBorder="1" applyAlignment="1">
      <alignment horizontal="right"/>
    </xf>
    <xf numFmtId="3" fontId="10" fillId="0" borderId="0" xfId="0" applyNumberFormat="1" applyFont="1"/>
    <xf numFmtId="0" fontId="24" fillId="0" borderId="103" xfId="0" applyFont="1" applyBorder="1" applyAlignment="1">
      <alignment horizontal="center"/>
    </xf>
    <xf numFmtId="0" fontId="24" fillId="0" borderId="196" xfId="0" applyFont="1" applyBorder="1"/>
    <xf numFmtId="0" fontId="19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36" xfId="0" applyFont="1" applyBorder="1"/>
    <xf numFmtId="0" fontId="19" fillId="0" borderId="36" xfId="0" applyFont="1" applyBorder="1"/>
    <xf numFmtId="3" fontId="24" fillId="0" borderId="0" xfId="0" applyNumberFormat="1" applyFont="1" applyBorder="1"/>
    <xf numFmtId="0" fontId="24" fillId="0" borderId="49" xfId="0" applyFont="1" applyFill="1" applyBorder="1" applyAlignment="1"/>
    <xf numFmtId="0" fontId="24" fillId="0" borderId="0" xfId="0" applyFont="1" applyFill="1" applyBorder="1" applyAlignment="1"/>
    <xf numFmtId="0" fontId="24" fillId="0" borderId="49" xfId="0" applyFont="1" applyBorder="1"/>
    <xf numFmtId="0" fontId="24" fillId="0" borderId="0" xfId="0" applyFont="1" applyBorder="1"/>
    <xf numFmtId="0" fontId="19" fillId="0" borderId="49" xfId="0" applyFont="1" applyFill="1" applyBorder="1" applyAlignment="1"/>
    <xf numFmtId="0" fontId="19" fillId="0" borderId="0" xfId="0" applyFont="1" applyFill="1" applyBorder="1" applyAlignment="1"/>
    <xf numFmtId="3" fontId="19" fillId="0" borderId="0" xfId="0" applyNumberFormat="1" applyFont="1" applyBorder="1"/>
    <xf numFmtId="3" fontId="19" fillId="0" borderId="171" xfId="0" applyNumberFormat="1" applyFont="1" applyBorder="1"/>
    <xf numFmtId="0" fontId="19" fillId="0" borderId="0" xfId="0" applyFont="1" applyBorder="1"/>
    <xf numFmtId="0" fontId="24" fillId="0" borderId="196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3" fontId="21" fillId="0" borderId="33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center"/>
    </xf>
    <xf numFmtId="3" fontId="17" fillId="0" borderId="0" xfId="0" applyNumberFormat="1" applyFont="1" applyBorder="1"/>
    <xf numFmtId="3" fontId="17" fillId="0" borderId="168" xfId="0" applyNumberFormat="1" applyFont="1" applyBorder="1"/>
    <xf numFmtId="0" fontId="0" fillId="0" borderId="0" xfId="0" applyBorder="1" applyAlignment="1">
      <alignment horizontal="center" wrapText="1"/>
    </xf>
    <xf numFmtId="3" fontId="22" fillId="0" borderId="101" xfId="0" applyNumberFormat="1" applyFont="1" applyBorder="1"/>
    <xf numFmtId="3" fontId="0" fillId="0" borderId="101" xfId="0" applyNumberFormat="1" applyBorder="1"/>
    <xf numFmtId="3" fontId="22" fillId="0" borderId="101" xfId="0" quotePrefix="1" applyNumberFormat="1" applyFont="1" applyBorder="1" applyAlignment="1">
      <alignment horizontal="right"/>
    </xf>
    <xf numFmtId="0" fontId="84" fillId="0" borderId="0" xfId="40" applyFont="1" applyAlignment="1">
      <alignment horizontal="center" wrapText="1"/>
    </xf>
    <xf numFmtId="0" fontId="86" fillId="0" borderId="0" xfId="40" applyFont="1" applyAlignment="1">
      <alignment horizontal="right" wrapText="1"/>
    </xf>
    <xf numFmtId="165" fontId="87" fillId="0" borderId="0" xfId="41" applyNumberFormat="1" applyFont="1" applyFill="1" applyAlignment="1">
      <alignment vertical="center" wrapText="1"/>
    </xf>
    <xf numFmtId="165" fontId="62" fillId="0" borderId="0" xfId="41" applyNumberFormat="1" applyFont="1" applyFill="1" applyAlignment="1">
      <alignment horizontal="right" vertical="center"/>
    </xf>
    <xf numFmtId="0" fontId="63" fillId="0" borderId="178" xfId="41" applyFont="1" applyFill="1" applyBorder="1" applyAlignment="1" applyProtection="1">
      <alignment horizontal="center" vertical="center" wrapText="1"/>
    </xf>
    <xf numFmtId="0" fontId="63" fillId="0" borderId="153" xfId="41" applyFont="1" applyFill="1" applyBorder="1" applyAlignment="1" applyProtection="1">
      <alignment horizontal="center" vertical="center" wrapText="1"/>
    </xf>
    <xf numFmtId="0" fontId="63" fillId="0" borderId="152" xfId="41" applyFont="1" applyFill="1" applyBorder="1" applyAlignment="1" applyProtection="1">
      <alignment horizontal="center" vertical="center" wrapText="1"/>
    </xf>
    <xf numFmtId="0" fontId="64" fillId="0" borderId="178" xfId="41" applyFont="1" applyFill="1" applyBorder="1" applyAlignment="1" applyProtection="1">
      <alignment horizontal="center" vertical="center" wrapText="1"/>
    </xf>
    <xf numFmtId="0" fontId="64" fillId="0" borderId="153" xfId="41" applyFont="1" applyFill="1" applyBorder="1" applyAlignment="1" applyProtection="1">
      <alignment horizontal="center" vertical="center" wrapText="1"/>
    </xf>
    <xf numFmtId="0" fontId="64" fillId="0" borderId="152" xfId="41" applyFont="1" applyFill="1" applyBorder="1" applyAlignment="1" applyProtection="1">
      <alignment horizontal="center" vertical="center" wrapText="1"/>
    </xf>
    <xf numFmtId="0" fontId="65" fillId="0" borderId="192" xfId="41" applyFont="1" applyFill="1" applyBorder="1" applyAlignment="1" applyProtection="1">
      <alignment horizontal="left" vertical="center" wrapText="1" indent="1"/>
    </xf>
    <xf numFmtId="165" fontId="60" fillId="0" borderId="258" xfId="41" applyNumberFormat="1" applyFont="1" applyFill="1" applyBorder="1" applyAlignment="1" applyProtection="1">
      <alignment horizontal="right" vertical="center" wrapText="1" indent="1"/>
      <protection locked="0"/>
    </xf>
    <xf numFmtId="1" fontId="60" fillId="0" borderId="142" xfId="41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22" xfId="41" applyFont="1" applyFill="1" applyBorder="1" applyAlignment="1" applyProtection="1">
      <alignment horizontal="left" vertical="center" wrapText="1" indent="1"/>
    </xf>
    <xf numFmtId="165" fontId="60" fillId="0" borderId="257" xfId="41" applyNumberFormat="1" applyFont="1" applyFill="1" applyBorder="1" applyAlignment="1" applyProtection="1">
      <alignment horizontal="right" vertical="center" wrapText="1" indent="1"/>
      <protection locked="0"/>
    </xf>
    <xf numFmtId="1" fontId="60" fillId="0" borderId="23" xfId="41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22" xfId="41" applyFont="1" applyFill="1" applyBorder="1" applyAlignment="1" applyProtection="1">
      <alignment horizontal="left" vertical="center" wrapText="1" indent="8"/>
    </xf>
    <xf numFmtId="165" fontId="60" fillId="0" borderId="101" xfId="4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3" xfId="4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22" xfId="41" applyFont="1" applyFill="1" applyBorder="1" applyAlignment="1" applyProtection="1">
      <alignment vertical="center" wrapText="1"/>
      <protection locked="0"/>
    </xf>
    <xf numFmtId="0" fontId="60" fillId="0" borderId="24" xfId="41" applyFont="1" applyFill="1" applyBorder="1" applyAlignment="1" applyProtection="1">
      <alignment vertical="center" wrapText="1"/>
      <protection locked="0"/>
    </xf>
    <xf numFmtId="165" fontId="60" fillId="0" borderId="143" xfId="41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5" xfId="41" applyNumberFormat="1" applyFont="1" applyFill="1" applyBorder="1" applyAlignment="1" applyProtection="1">
      <alignment horizontal="right" vertical="center" wrapText="1" indent="1"/>
      <protection locked="0"/>
    </xf>
    <xf numFmtId="0" fontId="88" fillId="0" borderId="49" xfId="41" applyFont="1" applyFill="1" applyBorder="1" applyAlignment="1" applyProtection="1">
      <alignment vertical="center" wrapText="1"/>
    </xf>
    <xf numFmtId="165" fontId="59" fillId="0" borderId="0" xfId="41" applyNumberFormat="1" applyFont="1" applyFill="1" applyBorder="1" applyAlignment="1" applyProtection="1">
      <alignment vertical="center" wrapText="1"/>
    </xf>
    <xf numFmtId="1" fontId="59" fillId="0" borderId="0" xfId="41" applyNumberFormat="1" applyFont="1" applyFill="1" applyBorder="1" applyAlignment="1" applyProtection="1">
      <alignment vertical="center" wrapText="1"/>
    </xf>
    <xf numFmtId="0" fontId="76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82" fillId="0" borderId="0" xfId="0" applyFont="1"/>
    <xf numFmtId="0" fontId="82" fillId="0" borderId="0" xfId="42" applyFont="1" applyBorder="1"/>
    <xf numFmtId="0" fontId="82" fillId="0" borderId="0" xfId="0" applyFont="1" applyAlignment="1">
      <alignment horizontal="right"/>
    </xf>
    <xf numFmtId="0" fontId="89" fillId="0" borderId="66" xfId="0" applyFont="1" applyBorder="1" applyAlignment="1">
      <alignment horizontal="center"/>
    </xf>
    <xf numFmtId="0" fontId="72" fillId="0" borderId="66" xfId="0" applyFont="1" applyBorder="1" applyAlignment="1">
      <alignment horizontal="center"/>
    </xf>
    <xf numFmtId="0" fontId="90" fillId="0" borderId="66" xfId="0" applyFont="1" applyBorder="1" applyAlignment="1">
      <alignment horizontal="center"/>
    </xf>
    <xf numFmtId="0" fontId="30" fillId="0" borderId="0" xfId="42" applyBorder="1"/>
    <xf numFmtId="0" fontId="91" fillId="0" borderId="66" xfId="0" applyFont="1" applyBorder="1" applyAlignment="1">
      <alignment horizontal="center"/>
    </xf>
    <xf numFmtId="0" fontId="90" fillId="0" borderId="0" xfId="42" applyFont="1" applyBorder="1" applyAlignment="1">
      <alignment horizontal="center"/>
    </xf>
    <xf numFmtId="0" fontId="90" fillId="0" borderId="57" xfId="0" applyFont="1" applyBorder="1" applyAlignment="1">
      <alignment horizontal="center"/>
    </xf>
    <xf numFmtId="0" fontId="72" fillId="0" borderId="57" xfId="0" applyFont="1" applyBorder="1" applyAlignment="1">
      <alignment horizontal="center"/>
    </xf>
    <xf numFmtId="0" fontId="72" fillId="0" borderId="0" xfId="42" applyFont="1" applyBorder="1" applyAlignment="1">
      <alignment horizontal="center"/>
    </xf>
    <xf numFmtId="0" fontId="91" fillId="0" borderId="57" xfId="0" applyFont="1" applyBorder="1" applyAlignment="1">
      <alignment horizontal="center"/>
    </xf>
    <xf numFmtId="0" fontId="0" fillId="0" borderId="225" xfId="0" applyBorder="1"/>
    <xf numFmtId="0" fontId="0" fillId="0" borderId="66" xfId="0" applyBorder="1"/>
    <xf numFmtId="0" fontId="76" fillId="0" borderId="132" xfId="0" applyFont="1" applyBorder="1"/>
    <xf numFmtId="3" fontId="76" fillId="0" borderId="132" xfId="0" applyNumberFormat="1" applyFont="1" applyBorder="1"/>
    <xf numFmtId="0" fontId="82" fillId="0" borderId="66" xfId="0" applyFont="1" applyBorder="1"/>
    <xf numFmtId="3" fontId="82" fillId="0" borderId="66" xfId="0" applyNumberFormat="1" applyFont="1" applyBorder="1"/>
    <xf numFmtId="3" fontId="76" fillId="0" borderId="0" xfId="42" applyNumberFormat="1" applyFont="1" applyBorder="1"/>
    <xf numFmtId="0" fontId="82" fillId="0" borderId="57" xfId="0" applyFont="1" applyBorder="1"/>
    <xf numFmtId="3" fontId="82" fillId="0" borderId="57" xfId="0" applyNumberFormat="1" applyFont="1" applyBorder="1"/>
    <xf numFmtId="3" fontId="82" fillId="0" borderId="0" xfId="42" applyNumberFormat="1" applyFont="1" applyBorder="1"/>
    <xf numFmtId="0" fontId="82" fillId="0" borderId="132" xfId="0" applyFont="1" applyBorder="1"/>
    <xf numFmtId="3" fontId="82" fillId="0" borderId="132" xfId="0" applyNumberFormat="1" applyFont="1" applyBorder="1"/>
    <xf numFmtId="0" fontId="0" fillId="0" borderId="57" xfId="0" applyBorder="1"/>
    <xf numFmtId="0" fontId="25" fillId="0" borderId="57" xfId="0" applyFont="1" applyBorder="1"/>
    <xf numFmtId="3" fontId="76" fillId="0" borderId="57" xfId="0" applyNumberFormat="1" applyFont="1" applyBorder="1"/>
    <xf numFmtId="0" fontId="72" fillId="0" borderId="33" xfId="0" applyFont="1" applyBorder="1" applyAlignment="1">
      <alignment horizontal="center"/>
    </xf>
    <xf numFmtId="3" fontId="72" fillId="0" borderId="61" xfId="0" applyNumberFormat="1" applyFont="1" applyBorder="1" applyAlignment="1">
      <alignment horizontal="center"/>
    </xf>
    <xf numFmtId="3" fontId="72" fillId="0" borderId="33" xfId="0" applyNumberFormat="1" applyFont="1" applyBorder="1" applyAlignment="1">
      <alignment horizontal="center"/>
    </xf>
    <xf numFmtId="3" fontId="72" fillId="0" borderId="0" xfId="0" applyNumberFormat="1" applyFont="1" applyBorder="1" applyAlignment="1">
      <alignment horizontal="center"/>
    </xf>
    <xf numFmtId="3" fontId="72" fillId="0" borderId="0" xfId="42" applyNumberFormat="1" applyFont="1" applyBorder="1" applyAlignment="1">
      <alignment horizontal="center"/>
    </xf>
    <xf numFmtId="3" fontId="72" fillId="0" borderId="49" xfId="0" applyNumberFormat="1" applyFont="1" applyBorder="1" applyAlignment="1">
      <alignment horizontal="center"/>
    </xf>
    <xf numFmtId="0" fontId="72" fillId="0" borderId="132" xfId="0" applyFont="1" applyBorder="1" applyAlignment="1">
      <alignment horizontal="center"/>
    </xf>
    <xf numFmtId="0" fontId="76" fillId="0" borderId="57" xfId="0" applyFont="1" applyBorder="1"/>
    <xf numFmtId="0" fontId="76" fillId="0" borderId="0" xfId="0" applyFont="1" applyBorder="1"/>
    <xf numFmtId="3" fontId="76" fillId="0" borderId="0" xfId="0" applyNumberFormat="1" applyFont="1" applyBorder="1"/>
    <xf numFmtId="0" fontId="30" fillId="0" borderId="0" xfId="43"/>
    <xf numFmtId="0" fontId="0" fillId="0" borderId="0" xfId="0" applyBorder="1" applyAlignment="1">
      <alignment horizontal="right" wrapText="1"/>
    </xf>
    <xf numFmtId="0" fontId="0" fillId="0" borderId="171" xfId="0" applyBorder="1" applyAlignment="1">
      <alignment horizontal="right" wrapText="1"/>
    </xf>
    <xf numFmtId="0" fontId="92" fillId="0" borderId="66" xfId="43" applyFont="1" applyBorder="1"/>
    <xf numFmtId="0" fontId="92" fillId="0" borderId="66" xfId="43" applyFont="1" applyBorder="1" applyAlignment="1">
      <alignment horizontal="center"/>
    </xf>
    <xf numFmtId="0" fontId="92" fillId="0" borderId="33" xfId="43" applyFont="1" applyBorder="1" applyAlignment="1">
      <alignment horizontal="center"/>
    </xf>
    <xf numFmtId="0" fontId="92" fillId="0" borderId="132" xfId="43" applyFont="1" applyBorder="1"/>
    <xf numFmtId="0" fontId="92" fillId="0" borderId="34" xfId="43" applyFont="1" applyBorder="1"/>
    <xf numFmtId="0" fontId="92" fillId="0" borderId="78" xfId="43" applyFont="1" applyBorder="1"/>
    <xf numFmtId="0" fontId="93" fillId="0" borderId="57" xfId="43" applyFont="1" applyBorder="1"/>
    <xf numFmtId="3" fontId="93" fillId="0" borderId="57" xfId="43" applyNumberFormat="1" applyFont="1" applyBorder="1"/>
    <xf numFmtId="3" fontId="93" fillId="0" borderId="36" xfId="43" applyNumberFormat="1" applyFont="1" applyBorder="1"/>
    <xf numFmtId="0" fontId="92" fillId="0" borderId="33" xfId="43" applyFont="1" applyBorder="1"/>
    <xf numFmtId="3" fontId="92" fillId="0" borderId="33" xfId="43" applyNumberFormat="1" applyFont="1" applyBorder="1"/>
    <xf numFmtId="0" fontId="93" fillId="0" borderId="57" xfId="43" quotePrefix="1" applyNumberFormat="1" applyFont="1" applyBorder="1" applyAlignment="1">
      <alignment horizontal="right"/>
    </xf>
    <xf numFmtId="0" fontId="82" fillId="0" borderId="57" xfId="43" applyFont="1" applyBorder="1"/>
    <xf numFmtId="3" fontId="82" fillId="0" borderId="57" xfId="43" applyNumberFormat="1" applyFont="1" applyBorder="1"/>
    <xf numFmtId="3" fontId="82" fillId="0" borderId="36" xfId="43" applyNumberFormat="1" applyFont="1" applyBorder="1"/>
    <xf numFmtId="0" fontId="93" fillId="0" borderId="0" xfId="43" applyFont="1" applyBorder="1"/>
    <xf numFmtId="3" fontId="93" fillId="0" borderId="0" xfId="43" applyNumberFormat="1" applyFont="1" applyBorder="1"/>
    <xf numFmtId="0" fontId="93" fillId="0" borderId="0" xfId="43" applyFont="1"/>
    <xf numFmtId="0" fontId="93" fillId="0" borderId="0" xfId="44" applyFont="1"/>
    <xf numFmtId="0" fontId="92" fillId="0" borderId="66" xfId="44" applyFont="1" applyBorder="1" applyAlignment="1">
      <alignment horizontal="center"/>
    </xf>
    <xf numFmtId="0" fontId="92" fillId="0" borderId="196" xfId="44" applyFont="1" applyBorder="1" applyAlignment="1">
      <alignment horizontal="center"/>
    </xf>
    <xf numFmtId="0" fontId="92" fillId="0" borderId="57" xfId="44" applyFont="1" applyBorder="1" applyAlignment="1">
      <alignment horizontal="center"/>
    </xf>
    <xf numFmtId="0" fontId="92" fillId="0" borderId="36" xfId="44" applyFont="1" applyBorder="1" applyAlignment="1">
      <alignment horizontal="center"/>
    </xf>
    <xf numFmtId="0" fontId="92" fillId="0" borderId="132" xfId="44" applyFont="1" applyBorder="1" applyAlignment="1">
      <alignment horizontal="center"/>
    </xf>
    <xf numFmtId="0" fontId="92" fillId="0" borderId="224" xfId="44" applyFont="1" applyBorder="1" applyAlignment="1">
      <alignment horizontal="center"/>
    </xf>
    <xf numFmtId="3" fontId="92" fillId="0" borderId="66" xfId="44" applyNumberFormat="1" applyFont="1" applyBorder="1" applyAlignment="1">
      <alignment horizontal="right"/>
    </xf>
    <xf numFmtId="0" fontId="93" fillId="0" borderId="57" xfId="44" applyFont="1" applyBorder="1" applyAlignment="1">
      <alignment horizontal="left"/>
    </xf>
    <xf numFmtId="3" fontId="93" fillId="0" borderId="57" xfId="44" applyNumberFormat="1" applyFont="1" applyBorder="1" applyAlignment="1">
      <alignment horizontal="right"/>
    </xf>
    <xf numFmtId="3" fontId="92" fillId="0" borderId="57" xfId="44" applyNumberFormat="1" applyFont="1" applyBorder="1" applyAlignment="1">
      <alignment horizontal="right"/>
    </xf>
    <xf numFmtId="0" fontId="93" fillId="0" borderId="66" xfId="44" applyFont="1" applyBorder="1" applyAlignment="1">
      <alignment horizontal="left"/>
    </xf>
    <xf numFmtId="3" fontId="93" fillId="0" borderId="66" xfId="44" applyNumberFormat="1" applyFont="1" applyBorder="1" applyAlignment="1">
      <alignment horizontal="right"/>
    </xf>
    <xf numFmtId="0" fontId="93" fillId="0" borderId="132" xfId="44" applyFont="1" applyBorder="1" applyAlignment="1">
      <alignment horizontal="left"/>
    </xf>
    <xf numFmtId="3" fontId="93" fillId="0" borderId="132" xfId="44" applyNumberFormat="1" applyFont="1" applyBorder="1" applyAlignment="1">
      <alignment horizontal="right"/>
    </xf>
    <xf numFmtId="0" fontId="93" fillId="0" borderId="66" xfId="44" applyFont="1" applyBorder="1"/>
    <xf numFmtId="0" fontId="93" fillId="0" borderId="57" xfId="44" applyFont="1" applyBorder="1"/>
    <xf numFmtId="0" fontId="93" fillId="0" borderId="132" xfId="44" applyFont="1" applyBorder="1"/>
    <xf numFmtId="3" fontId="93" fillId="0" borderId="66" xfId="44" applyNumberFormat="1" applyFont="1" applyBorder="1"/>
    <xf numFmtId="3" fontId="93" fillId="0" borderId="57" xfId="44" applyNumberFormat="1" applyFont="1" applyBorder="1"/>
    <xf numFmtId="3" fontId="93" fillId="0" borderId="132" xfId="44" applyNumberFormat="1" applyFont="1" applyBorder="1"/>
    <xf numFmtId="3" fontId="93" fillId="0" borderId="132" xfId="44" quotePrefix="1" applyNumberFormat="1" applyFont="1" applyBorder="1" applyAlignment="1">
      <alignment horizontal="right"/>
    </xf>
    <xf numFmtId="0" fontId="93" fillId="0" borderId="225" xfId="44" applyFont="1" applyBorder="1"/>
    <xf numFmtId="0" fontId="93" fillId="0" borderId="49" xfId="44" applyFont="1" applyBorder="1"/>
    <xf numFmtId="0" fontId="93" fillId="0" borderId="228" xfId="44" applyFont="1" applyBorder="1"/>
    <xf numFmtId="0" fontId="93" fillId="0" borderId="0" xfId="44" applyFont="1" applyBorder="1"/>
    <xf numFmtId="0" fontId="94" fillId="0" borderId="0" xfId="44" applyFont="1"/>
    <xf numFmtId="0" fontId="93" fillId="0" borderId="0" xfId="0" applyFont="1" applyBorder="1"/>
    <xf numFmtId="0" fontId="82" fillId="0" borderId="0" xfId="0" applyFont="1" applyBorder="1" applyAlignment="1">
      <alignment horizontal="center" wrapText="1"/>
    </xf>
    <xf numFmtId="0" fontId="93" fillId="0" borderId="66" xfId="0" applyFont="1" applyBorder="1"/>
    <xf numFmtId="0" fontId="92" fillId="0" borderId="66" xfId="0" applyFont="1" applyBorder="1" applyAlignment="1">
      <alignment horizontal="center"/>
    </xf>
    <xf numFmtId="0" fontId="92" fillId="0" borderId="196" xfId="0" applyFont="1" applyBorder="1" applyAlignment="1">
      <alignment horizontal="center"/>
    </xf>
    <xf numFmtId="0" fontId="93" fillId="0" borderId="57" xfId="0" applyFont="1" applyBorder="1"/>
    <xf numFmtId="0" fontId="92" fillId="0" borderId="57" xfId="0" applyFont="1" applyBorder="1" applyAlignment="1">
      <alignment horizontal="center"/>
    </xf>
    <xf numFmtId="0" fontId="92" fillId="0" borderId="36" xfId="0" applyFont="1" applyBorder="1" applyAlignment="1">
      <alignment horizontal="center"/>
    </xf>
    <xf numFmtId="0" fontId="92" fillId="0" borderId="57" xfId="0" applyFont="1" applyBorder="1"/>
    <xf numFmtId="0" fontId="93" fillId="0" borderId="196" xfId="0" applyFont="1" applyBorder="1"/>
    <xf numFmtId="0" fontId="93" fillId="0" borderId="36" xfId="0" applyFont="1" applyBorder="1"/>
    <xf numFmtId="0" fontId="93" fillId="0" borderId="132" xfId="0" applyFont="1" applyBorder="1"/>
    <xf numFmtId="0" fontId="93" fillId="0" borderId="224" xfId="0" applyFont="1" applyBorder="1"/>
    <xf numFmtId="0" fontId="93" fillId="0" borderId="0" xfId="0" applyFont="1"/>
    <xf numFmtId="0" fontId="22" fillId="0" borderId="20" xfId="0" applyFont="1" applyFill="1" applyBorder="1" applyAlignment="1">
      <alignment horizontal="left" vertical="center"/>
    </xf>
    <xf numFmtId="0" fontId="0" fillId="0" borderId="112" xfId="0" applyBorder="1" applyAlignment="1">
      <alignment horizontal="left"/>
    </xf>
    <xf numFmtId="0" fontId="22" fillId="0" borderId="24" xfId="0" applyFont="1" applyFill="1" applyBorder="1" applyAlignment="1">
      <alignment horizontal="left" vertical="center"/>
    </xf>
    <xf numFmtId="0" fontId="0" fillId="0" borderId="143" xfId="0" applyBorder="1" applyAlignment="1">
      <alignment horizontal="left"/>
    </xf>
    <xf numFmtId="0" fontId="85" fillId="0" borderId="0" xfId="45"/>
    <xf numFmtId="0" fontId="85" fillId="0" borderId="0" xfId="45" applyAlignment="1"/>
    <xf numFmtId="0" fontId="85" fillId="0" borderId="0" xfId="45" applyAlignment="1">
      <alignment horizontal="right"/>
    </xf>
    <xf numFmtId="0" fontId="96" fillId="0" borderId="49" xfId="45" applyFont="1" applyBorder="1" applyAlignment="1"/>
    <xf numFmtId="0" fontId="96" fillId="0" borderId="0" xfId="45" applyFont="1" applyBorder="1" applyAlignment="1"/>
    <xf numFmtId="3" fontId="96" fillId="0" borderId="88" xfId="45" applyNumberFormat="1" applyFont="1" applyBorder="1" applyAlignment="1">
      <alignment horizontal="center"/>
    </xf>
    <xf numFmtId="3" fontId="96" fillId="0" borderId="70" xfId="45" applyNumberFormat="1" applyFont="1" applyBorder="1" applyAlignment="1">
      <alignment horizontal="center"/>
    </xf>
    <xf numFmtId="3" fontId="96" fillId="0" borderId="57" xfId="45" applyNumberFormat="1" applyFont="1" applyBorder="1" applyAlignment="1">
      <alignment horizontal="center"/>
    </xf>
    <xf numFmtId="3" fontId="97" fillId="0" borderId="77" xfId="45" applyNumberFormat="1" applyFont="1" applyBorder="1" applyAlignment="1">
      <alignment horizontal="center"/>
    </xf>
    <xf numFmtId="3" fontId="96" fillId="0" borderId="49" xfId="45" applyNumberFormat="1" applyFont="1" applyBorder="1" applyAlignment="1">
      <alignment horizontal="center"/>
    </xf>
    <xf numFmtId="0" fontId="96" fillId="0" borderId="49" xfId="45" quotePrefix="1" applyNumberFormat="1" applyFont="1" applyBorder="1" applyAlignment="1">
      <alignment horizontal="center"/>
    </xf>
    <xf numFmtId="3" fontId="97" fillId="0" borderId="36" xfId="45" applyNumberFormat="1" applyFont="1" applyBorder="1" applyAlignment="1">
      <alignment horizontal="center"/>
    </xf>
    <xf numFmtId="3" fontId="96" fillId="0" borderId="49" xfId="45" quotePrefix="1" applyNumberFormat="1" applyFont="1" applyBorder="1" applyAlignment="1">
      <alignment horizontal="center"/>
    </xf>
    <xf numFmtId="0" fontId="97" fillId="0" borderId="36" xfId="45" quotePrefix="1" applyNumberFormat="1" applyFont="1" applyBorder="1" applyAlignment="1">
      <alignment horizontal="center"/>
    </xf>
    <xf numFmtId="0" fontId="96" fillId="0" borderId="57" xfId="45" applyFont="1" applyBorder="1" applyAlignment="1"/>
    <xf numFmtId="3" fontId="97" fillId="0" borderId="33" xfId="45" applyNumberFormat="1" applyFont="1" applyFill="1" applyBorder="1" applyAlignment="1"/>
    <xf numFmtId="3" fontId="97" fillId="0" borderId="34" xfId="45" applyNumberFormat="1" applyFont="1" applyBorder="1" applyAlignment="1">
      <alignment horizontal="center"/>
    </xf>
    <xf numFmtId="3" fontId="97" fillId="0" borderId="33" xfId="45" applyNumberFormat="1" applyFont="1" applyBorder="1" applyAlignment="1">
      <alignment horizontal="center"/>
    </xf>
    <xf numFmtId="3" fontId="97" fillId="0" borderId="78" xfId="45" applyNumberFormat="1" applyFont="1" applyBorder="1" applyAlignment="1">
      <alignment horizontal="center"/>
    </xf>
    <xf numFmtId="0" fontId="97" fillId="0" borderId="49" xfId="45" applyFont="1" applyFill="1" applyBorder="1" applyAlignment="1"/>
    <xf numFmtId="0" fontId="97" fillId="0" borderId="0" xfId="45" applyFont="1" applyFill="1" applyBorder="1" applyAlignment="1"/>
    <xf numFmtId="0" fontId="97" fillId="0" borderId="57" xfId="45" applyFont="1" applyFill="1" applyBorder="1" applyAlignment="1"/>
    <xf numFmtId="3" fontId="97" fillId="0" borderId="0" xfId="45" applyNumberFormat="1" applyFont="1" applyBorder="1" applyAlignment="1">
      <alignment horizontal="center"/>
    </xf>
    <xf numFmtId="3" fontId="97" fillId="0" borderId="57" xfId="45" applyNumberFormat="1" applyFont="1" applyBorder="1" applyAlignment="1">
      <alignment horizontal="center"/>
    </xf>
    <xf numFmtId="0" fontId="96" fillId="0" borderId="49" xfId="45" applyFont="1" applyFill="1" applyBorder="1" applyAlignment="1"/>
    <xf numFmtId="0" fontId="96" fillId="0" borderId="0" xfId="45" applyFont="1" applyFill="1" applyBorder="1" applyAlignment="1"/>
    <xf numFmtId="0" fontId="96" fillId="0" borderId="57" xfId="45" applyFont="1" applyFill="1" applyBorder="1" applyAlignment="1"/>
    <xf numFmtId="3" fontId="96" fillId="0" borderId="0" xfId="45" applyNumberFormat="1" applyFont="1" applyBorder="1" applyAlignment="1">
      <alignment horizontal="center"/>
    </xf>
    <xf numFmtId="3" fontId="97" fillId="0" borderId="49" xfId="45" applyNumberFormat="1" applyFont="1" applyBorder="1" applyAlignment="1">
      <alignment horizontal="center"/>
    </xf>
    <xf numFmtId="3" fontId="97" fillId="0" borderId="66" xfId="45" applyNumberFormat="1" applyFont="1" applyBorder="1" applyAlignment="1">
      <alignment horizontal="center"/>
    </xf>
    <xf numFmtId="3" fontId="96" fillId="0" borderId="36" xfId="45" applyNumberFormat="1" applyFont="1" applyBorder="1" applyAlignment="1">
      <alignment horizontal="center"/>
    </xf>
    <xf numFmtId="3" fontId="96" fillId="0" borderId="57" xfId="45" applyNumberFormat="1" applyFont="1" applyBorder="1" applyAlignment="1">
      <alignment wrapText="1"/>
    </xf>
    <xf numFmtId="3" fontId="96" fillId="0" borderId="57" xfId="45" applyNumberFormat="1" applyFont="1" applyBorder="1" applyAlignment="1"/>
    <xf numFmtId="0" fontId="99" fillId="0" borderId="49" xfId="45" applyFont="1" applyFill="1" applyBorder="1" applyAlignment="1"/>
    <xf numFmtId="3" fontId="85" fillId="0" borderId="57" xfId="45" applyNumberFormat="1" applyBorder="1"/>
    <xf numFmtId="3" fontId="96" fillId="0" borderId="132" xfId="45" applyNumberFormat="1" applyFont="1" applyBorder="1" applyAlignment="1">
      <alignment horizontal="center"/>
    </xf>
    <xf numFmtId="0" fontId="97" fillId="0" borderId="225" xfId="45" applyFont="1" applyBorder="1" applyAlignment="1">
      <alignment wrapText="1"/>
    </xf>
    <xf numFmtId="0" fontId="97" fillId="0" borderId="103" xfId="45" applyFont="1" applyBorder="1" applyAlignment="1">
      <alignment wrapText="1"/>
    </xf>
    <xf numFmtId="3" fontId="96" fillId="0" borderId="57" xfId="45" applyNumberFormat="1" applyFont="1" applyFill="1" applyBorder="1" applyAlignment="1"/>
    <xf numFmtId="3" fontId="85" fillId="0" borderId="0" xfId="45" applyNumberFormat="1" applyAlignment="1">
      <alignment horizontal="center"/>
    </xf>
    <xf numFmtId="0" fontId="22" fillId="0" borderId="0" xfId="46" applyFont="1" applyAlignment="1">
      <alignment horizontal="center"/>
    </xf>
    <xf numFmtId="0" fontId="11" fillId="0" borderId="139" xfId="46" applyFont="1" applyBorder="1"/>
    <xf numFmtId="0" fontId="11" fillId="0" borderId="141" xfId="46" applyFont="1" applyBorder="1"/>
    <xf numFmtId="0" fontId="11" fillId="0" borderId="72" xfId="46" applyFont="1" applyBorder="1" applyAlignment="1"/>
    <xf numFmtId="0" fontId="11" fillId="0" borderId="84" xfId="46" applyFont="1" applyBorder="1" applyAlignment="1"/>
    <xf numFmtId="0" fontId="11" fillId="0" borderId="258" xfId="46" applyFont="1" applyBorder="1" applyAlignment="1"/>
    <xf numFmtId="0" fontId="85" fillId="0" borderId="101" xfId="46" applyBorder="1"/>
    <xf numFmtId="3" fontId="85" fillId="0" borderId="101" xfId="46" applyNumberFormat="1" applyBorder="1" applyAlignment="1">
      <alignment horizontal="center"/>
    </xf>
    <xf numFmtId="0" fontId="85" fillId="0" borderId="101" xfId="46" quotePrefix="1" applyNumberFormat="1" applyBorder="1" applyAlignment="1">
      <alignment horizontal="center"/>
    </xf>
    <xf numFmtId="3" fontId="22" fillId="0" borderId="101" xfId="46" applyNumberFormat="1" applyFont="1" applyBorder="1" applyAlignment="1">
      <alignment horizontal="center"/>
    </xf>
    <xf numFmtId="0" fontId="22" fillId="0" borderId="101" xfId="46" quotePrefix="1" applyNumberFormat="1" applyFont="1" applyBorder="1" applyAlignment="1">
      <alignment horizontal="center"/>
    </xf>
    <xf numFmtId="3" fontId="85" fillId="0" borderId="101" xfId="46" quotePrefix="1" applyNumberFormat="1" applyBorder="1" applyAlignment="1">
      <alignment horizontal="center"/>
    </xf>
    <xf numFmtId="0" fontId="85" fillId="0" borderId="0" xfId="47"/>
    <xf numFmtId="0" fontId="85" fillId="0" borderId="0" xfId="47" applyAlignment="1"/>
    <xf numFmtId="0" fontId="22" fillId="0" borderId="0" xfId="47" applyFont="1" applyAlignment="1">
      <alignment horizontal="center"/>
    </xf>
    <xf numFmtId="0" fontId="85" fillId="0" borderId="228" xfId="47" applyBorder="1"/>
    <xf numFmtId="0" fontId="85" fillId="0" borderId="171" xfId="47" applyBorder="1"/>
    <xf numFmtId="3" fontId="85" fillId="0" borderId="228" xfId="47" applyNumberFormat="1" applyBorder="1"/>
    <xf numFmtId="3" fontId="85" fillId="0" borderId="224" xfId="47" applyNumberFormat="1" applyBorder="1"/>
    <xf numFmtId="14" fontId="22" fillId="0" borderId="0" xfId="48" applyNumberFormat="1" applyFont="1" applyAlignment="1">
      <alignment horizontal="left"/>
    </xf>
    <xf numFmtId="0" fontId="22" fillId="0" borderId="0" xfId="48" applyFont="1" applyAlignment="1">
      <alignment horizontal="left"/>
    </xf>
    <xf numFmtId="0" fontId="22" fillId="0" borderId="0" xfId="48" applyFont="1" applyAlignment="1" applyProtection="1">
      <alignment horizontal="center" vertical="center" wrapText="1"/>
      <protection locked="0"/>
    </xf>
    <xf numFmtId="0" fontId="22" fillId="0" borderId="101" xfId="48" applyFont="1" applyBorder="1" applyAlignment="1">
      <alignment horizontal="center" vertical="center" wrapText="1"/>
    </xf>
    <xf numFmtId="0" fontId="1" fillId="0" borderId="101" xfId="48" applyFont="1" applyBorder="1" applyAlignment="1">
      <alignment horizontal="center" vertical="center"/>
    </xf>
    <xf numFmtId="0" fontId="22" fillId="0" borderId="101" xfId="48" applyFont="1" applyBorder="1" applyAlignment="1">
      <alignment horizontal="center" vertical="center"/>
    </xf>
    <xf numFmtId="0" fontId="22" fillId="0" borderId="101" xfId="48" applyFont="1" applyBorder="1" applyAlignment="1" applyProtection="1">
      <alignment horizontal="left" vertical="center" wrapText="1" indent="1"/>
      <protection locked="0"/>
    </xf>
    <xf numFmtId="0" fontId="21" fillId="0" borderId="101" xfId="48" applyFont="1" applyBorder="1" applyAlignment="1">
      <alignment horizontal="center" vertical="center"/>
    </xf>
    <xf numFmtId="0" fontId="21" fillId="0" borderId="101" xfId="48" applyFont="1" applyBorder="1" applyAlignment="1">
      <alignment horizontal="left" vertical="center" indent="5"/>
    </xf>
    <xf numFmtId="0" fontId="21" fillId="0" borderId="101" xfId="48" applyFont="1" applyBorder="1" applyAlignment="1">
      <alignment horizontal="left" vertical="center" indent="1"/>
    </xf>
    <xf numFmtId="0" fontId="21" fillId="0" borderId="0" xfId="48" applyFont="1"/>
    <xf numFmtId="165" fontId="55" fillId="0" borderId="0" xfId="4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55" fillId="0" borderId="0" xfId="49" applyNumberFormat="1" applyFont="1" applyFill="1" applyBorder="1" applyAlignment="1" applyProtection="1">
      <alignment horizontal="centerContinuous" vertical="center"/>
    </xf>
    <xf numFmtId="0" fontId="56" fillId="0" borderId="139" xfId="49" applyFont="1" applyFill="1" applyBorder="1" applyAlignment="1">
      <alignment horizontal="center" vertical="center" wrapText="1"/>
    </xf>
    <xf numFmtId="0" fontId="57" fillId="0" borderId="178" xfId="49" applyFont="1" applyFill="1" applyBorder="1" applyAlignment="1">
      <alignment horizontal="center" vertical="center"/>
    </xf>
    <xf numFmtId="0" fontId="57" fillId="0" borderId="153" xfId="49" applyFont="1" applyFill="1" applyBorder="1" applyAlignment="1">
      <alignment horizontal="center" vertical="center"/>
    </xf>
    <xf numFmtId="0" fontId="57" fillId="0" borderId="152" xfId="49" applyFont="1" applyFill="1" applyBorder="1" applyAlignment="1">
      <alignment horizontal="center" vertical="center"/>
    </xf>
    <xf numFmtId="0" fontId="57" fillId="0" borderId="192" xfId="49" applyFont="1" applyFill="1" applyBorder="1" applyAlignment="1">
      <alignment horizontal="center" vertical="center"/>
    </xf>
    <xf numFmtId="0" fontId="57" fillId="0" borderId="141" xfId="49" quotePrefix="1" applyFont="1" applyFill="1" applyBorder="1" applyProtection="1">
      <protection locked="0"/>
    </xf>
    <xf numFmtId="166" fontId="57" fillId="0" borderId="141" xfId="26" quotePrefix="1" applyNumberFormat="1" applyFont="1" applyFill="1" applyBorder="1" applyProtection="1">
      <protection locked="0"/>
    </xf>
    <xf numFmtId="166" fontId="57" fillId="0" borderId="142" xfId="26" applyNumberFormat="1" applyFont="1" applyFill="1" applyBorder="1"/>
    <xf numFmtId="0" fontId="57" fillId="0" borderId="22" xfId="49" applyFont="1" applyFill="1" applyBorder="1" applyAlignment="1">
      <alignment horizontal="center" vertical="center"/>
    </xf>
    <xf numFmtId="0" fontId="57" fillId="0" borderId="101" xfId="49" applyFont="1" applyFill="1" applyBorder="1" applyProtection="1">
      <protection locked="0"/>
    </xf>
    <xf numFmtId="166" fontId="57" fillId="0" borderId="101" xfId="26" applyNumberFormat="1" applyFont="1" applyFill="1" applyBorder="1" applyProtection="1">
      <protection locked="0"/>
    </xf>
    <xf numFmtId="166" fontId="57" fillId="0" borderId="23" xfId="26" applyNumberFormat="1" applyFont="1" applyFill="1" applyBorder="1"/>
    <xf numFmtId="0" fontId="57" fillId="0" borderId="42" xfId="49" applyFont="1" applyFill="1" applyBorder="1" applyAlignment="1">
      <alignment horizontal="center" vertical="center"/>
    </xf>
    <xf numFmtId="0" fontId="57" fillId="0" borderId="139" xfId="49" applyFont="1" applyFill="1" applyBorder="1" applyProtection="1">
      <protection locked="0"/>
    </xf>
    <xf numFmtId="166" fontId="57" fillId="0" borderId="139" xfId="26" applyNumberFormat="1" applyFont="1" applyFill="1" applyBorder="1" applyProtection="1">
      <protection locked="0"/>
    </xf>
    <xf numFmtId="0" fontId="56" fillId="0" borderId="153" xfId="49" applyFont="1" applyFill="1" applyBorder="1"/>
    <xf numFmtId="166" fontId="57" fillId="0" borderId="153" xfId="49" applyNumberFormat="1" applyFont="1" applyFill="1" applyBorder="1"/>
    <xf numFmtId="166" fontId="57" fillId="0" borderId="152" xfId="49" applyNumberFormat="1" applyFont="1" applyFill="1" applyBorder="1"/>
    <xf numFmtId="0" fontId="92" fillId="0" borderId="33" xfId="43" applyFont="1" applyBorder="1" applyAlignment="1">
      <alignment horizontal="left"/>
    </xf>
    <xf numFmtId="0" fontId="0" fillId="0" borderId="160" xfId="0" applyBorder="1" applyAlignment="1">
      <alignment horizontal="center"/>
    </xf>
    <xf numFmtId="3" fontId="0" fillId="0" borderId="153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0" fillId="0" borderId="112" xfId="0" applyNumberFormat="1" applyFill="1" applyBorder="1" applyAlignment="1">
      <alignment horizontal="center"/>
    </xf>
    <xf numFmtId="3" fontId="0" fillId="0" borderId="159" xfId="0" applyNumberFormat="1" applyFill="1" applyBorder="1" applyAlignment="1">
      <alignment horizontal="center"/>
    </xf>
    <xf numFmtId="3" fontId="0" fillId="0" borderId="101" xfId="0" applyNumberFormat="1" applyFill="1" applyBorder="1" applyAlignment="1">
      <alignment horizontal="center"/>
    </xf>
    <xf numFmtId="3" fontId="0" fillId="0" borderId="67" xfId="0" applyNumberFormat="1" applyFill="1" applyBorder="1" applyAlignment="1">
      <alignment horizontal="center"/>
    </xf>
    <xf numFmtId="3" fontId="0" fillId="0" borderId="101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139" xfId="0" applyNumberFormat="1" applyFill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0" fillId="0" borderId="112" xfId="0" applyNumberFormat="1" applyBorder="1" applyAlignment="1">
      <alignment horizontal="center"/>
    </xf>
    <xf numFmtId="3" fontId="0" fillId="0" borderId="159" xfId="0" applyNumberFormat="1" applyBorder="1" applyAlignment="1">
      <alignment horizontal="center"/>
    </xf>
    <xf numFmtId="3" fontId="0" fillId="0" borderId="143" xfId="0" applyNumberFormat="1" applyFill="1" applyBorder="1" applyAlignment="1">
      <alignment horizontal="center"/>
    </xf>
    <xf numFmtId="3" fontId="0" fillId="0" borderId="143" xfId="0" applyNumberFormat="1" applyBorder="1" applyAlignment="1">
      <alignment horizontal="center"/>
    </xf>
    <xf numFmtId="3" fontId="0" fillId="0" borderId="205" xfId="0" applyNumberFormat="1" applyBorder="1" applyAlignment="1">
      <alignment horizontal="center"/>
    </xf>
    <xf numFmtId="3" fontId="0" fillId="0" borderId="160" xfId="0" applyNumberFormat="1" applyBorder="1" applyAlignment="1">
      <alignment horizontal="center"/>
    </xf>
    <xf numFmtId="3" fontId="0" fillId="0" borderId="158" xfId="0" applyNumberFormat="1" applyBorder="1" applyAlignment="1">
      <alignment horizontal="center"/>
    </xf>
    <xf numFmtId="3" fontId="0" fillId="0" borderId="257" xfId="0" applyNumberFormat="1" applyBorder="1" applyAlignment="1">
      <alignment horizontal="center"/>
    </xf>
    <xf numFmtId="3" fontId="0" fillId="0" borderId="259" xfId="0" applyNumberFormat="1" applyBorder="1" applyAlignment="1">
      <alignment horizontal="center"/>
    </xf>
    <xf numFmtId="3" fontId="0" fillId="0" borderId="200" xfId="0" applyNumberFormat="1" applyBorder="1" applyAlignment="1">
      <alignment horizontal="center"/>
    </xf>
    <xf numFmtId="3" fontId="0" fillId="0" borderId="168" xfId="0" applyNumberFormat="1" applyBorder="1" applyAlignment="1">
      <alignment horizontal="center"/>
    </xf>
    <xf numFmtId="3" fontId="4" fillId="0" borderId="67" xfId="0" applyNumberFormat="1" applyFont="1" applyFill="1" applyBorder="1" applyAlignment="1"/>
    <xf numFmtId="3" fontId="26" fillId="0" borderId="131" xfId="0" applyNumberFormat="1" applyFont="1" applyFill="1" applyBorder="1" applyAlignment="1">
      <alignment vertical="center"/>
    </xf>
    <xf numFmtId="3" fontId="4" fillId="0" borderId="257" xfId="0" applyNumberFormat="1" applyFont="1" applyFill="1" applyBorder="1" applyAlignment="1"/>
    <xf numFmtId="3" fontId="0" fillId="0" borderId="201" xfId="0" applyNumberFormat="1" applyFill="1" applyBorder="1"/>
    <xf numFmtId="3" fontId="4" fillId="0" borderId="259" xfId="0" applyNumberFormat="1" applyFont="1" applyFill="1" applyBorder="1" applyAlignment="1"/>
    <xf numFmtId="3" fontId="4" fillId="0" borderId="191" xfId="0" applyNumberFormat="1" applyFont="1" applyFill="1" applyBorder="1"/>
    <xf numFmtId="3" fontId="10" fillId="0" borderId="160" xfId="0" applyNumberFormat="1" applyFont="1" applyBorder="1"/>
    <xf numFmtId="14" fontId="82" fillId="0" borderId="101" xfId="0" quotePrefix="1" applyNumberFormat="1" applyFont="1" applyBorder="1" applyAlignment="1">
      <alignment horizontal="center"/>
    </xf>
    <xf numFmtId="0" fontId="0" fillId="0" borderId="103" xfId="0" applyBorder="1" applyAlignment="1"/>
    <xf numFmtId="167" fontId="4" fillId="21" borderId="27" xfId="0" applyNumberFormat="1" applyFont="1" applyFill="1" applyBorder="1" applyAlignment="1">
      <alignment horizontal="right" vertical="center" wrapText="1"/>
    </xf>
    <xf numFmtId="167" fontId="4" fillId="21" borderId="80" xfId="0" applyNumberFormat="1" applyFont="1" applyFill="1" applyBorder="1" applyAlignment="1">
      <alignment horizontal="right" vertical="center" wrapText="1"/>
    </xf>
    <xf numFmtId="167" fontId="4" fillId="0" borderId="80" xfId="0" applyNumberFormat="1" applyFont="1" applyFill="1" applyBorder="1" applyAlignment="1">
      <alignment horizontal="right" vertical="center" wrapText="1"/>
    </xf>
    <xf numFmtId="167" fontId="4" fillId="0" borderId="58" xfId="0" applyNumberFormat="1" applyFont="1" applyFill="1" applyBorder="1" applyAlignment="1">
      <alignment horizontal="right" vertical="center" wrapText="1"/>
    </xf>
    <xf numFmtId="167" fontId="4" fillId="0" borderId="27" xfId="0" applyNumberFormat="1" applyFont="1" applyFill="1" applyBorder="1" applyAlignment="1">
      <alignment horizontal="right" vertical="center" wrapText="1"/>
    </xf>
    <xf numFmtId="167" fontId="4" fillId="27" borderId="108" xfId="0" applyNumberFormat="1" applyFont="1" applyFill="1" applyBorder="1" applyAlignment="1">
      <alignment horizontal="right" vertical="center" wrapText="1"/>
    </xf>
    <xf numFmtId="167" fontId="15" fillId="27" borderId="108" xfId="0" applyNumberFormat="1" applyFont="1" applyFill="1" applyBorder="1" applyAlignment="1">
      <alignment horizontal="right" vertical="center" wrapText="1"/>
    </xf>
    <xf numFmtId="167" fontId="4" fillId="28" borderId="108" xfId="0" applyNumberFormat="1" applyFont="1" applyFill="1" applyBorder="1" applyAlignment="1">
      <alignment horizontal="right" vertical="center" wrapText="1"/>
    </xf>
    <xf numFmtId="167" fontId="15" fillId="28" borderId="108" xfId="0" applyNumberFormat="1" applyFont="1" applyFill="1" applyBorder="1" applyAlignment="1">
      <alignment horizontal="right" vertical="center" wrapText="1"/>
    </xf>
    <xf numFmtId="167" fontId="4" fillId="28" borderId="27" xfId="0" applyNumberFormat="1" applyFont="1" applyFill="1" applyBorder="1" applyAlignment="1">
      <alignment horizontal="right" vertical="center" wrapText="1"/>
    </xf>
    <xf numFmtId="167" fontId="4" fillId="0" borderId="70" xfId="0" applyNumberFormat="1" applyFont="1" applyFill="1" applyBorder="1" applyAlignment="1">
      <alignment horizontal="right" vertical="center" wrapText="1"/>
    </xf>
    <xf numFmtId="167" fontId="4" fillId="28" borderId="33" xfId="0" applyNumberFormat="1" applyFont="1" applyFill="1" applyBorder="1" applyAlignment="1">
      <alignment horizontal="right" vertical="center" wrapText="1"/>
    </xf>
    <xf numFmtId="167" fontId="4" fillId="28" borderId="80" xfId="0" applyNumberFormat="1" applyFont="1" applyFill="1" applyBorder="1" applyAlignment="1">
      <alignment horizontal="right" vertical="center" wrapText="1"/>
    </xf>
    <xf numFmtId="167" fontId="4" fillId="28" borderId="58" xfId="0" applyNumberFormat="1" applyFont="1" applyFill="1" applyBorder="1" applyAlignment="1">
      <alignment horizontal="right" vertical="center" wrapText="1"/>
    </xf>
    <xf numFmtId="3" fontId="2" fillId="20" borderId="260" xfId="0" applyNumberFormat="1" applyFont="1" applyFill="1" applyBorder="1" applyAlignment="1">
      <alignment horizontal="right"/>
    </xf>
    <xf numFmtId="3" fontId="2" fillId="20" borderId="228" xfId="0" applyNumberFormat="1" applyFont="1" applyFill="1" applyBorder="1" applyAlignment="1">
      <alignment horizontal="right"/>
    </xf>
    <xf numFmtId="3" fontId="4" fillId="21" borderId="87" xfId="0" applyNumberFormat="1" applyFont="1" applyFill="1" applyBorder="1" applyAlignment="1">
      <alignment horizontal="right"/>
    </xf>
    <xf numFmtId="3" fontId="4" fillId="21" borderId="225" xfId="0" applyNumberFormat="1" applyFont="1" applyFill="1" applyBorder="1" applyAlignment="1">
      <alignment horizontal="right"/>
    </xf>
    <xf numFmtId="167" fontId="4" fillId="21" borderId="62" xfId="0" applyNumberFormat="1" applyFont="1" applyFill="1" applyBorder="1" applyAlignment="1">
      <alignment horizontal="right"/>
    </xf>
    <xf numFmtId="167" fontId="4" fillId="21" borderId="57" xfId="0" applyNumberFormat="1" applyFont="1" applyFill="1" applyBorder="1" applyAlignment="1">
      <alignment horizontal="right"/>
    </xf>
    <xf numFmtId="167" fontId="15" fillId="28" borderId="33" xfId="0" applyNumberFormat="1" applyFont="1" applyFill="1" applyBorder="1" applyAlignment="1">
      <alignment horizontal="right"/>
    </xf>
    <xf numFmtId="167" fontId="4" fillId="21" borderId="80" xfId="0" applyNumberFormat="1" applyFont="1" applyFill="1" applyBorder="1" applyAlignment="1">
      <alignment horizontal="right"/>
    </xf>
    <xf numFmtId="167" fontId="4" fillId="21" borderId="132" xfId="0" applyNumberFormat="1" applyFont="1" applyFill="1" applyBorder="1" applyAlignment="1">
      <alignment horizontal="right"/>
    </xf>
    <xf numFmtId="167" fontId="4" fillId="28" borderId="62" xfId="0" applyNumberFormat="1" applyFont="1" applyFill="1" applyBorder="1" applyAlignment="1">
      <alignment horizontal="right"/>
    </xf>
    <xf numFmtId="167" fontId="4" fillId="28" borderId="57" xfId="0" applyNumberFormat="1" applyFont="1" applyFill="1" applyBorder="1" applyAlignment="1">
      <alignment horizontal="right"/>
    </xf>
    <xf numFmtId="167" fontId="4" fillId="28" borderId="33" xfId="0" applyNumberFormat="1" applyFont="1" applyFill="1" applyBorder="1" applyAlignment="1">
      <alignment horizontal="right"/>
    </xf>
    <xf numFmtId="3" fontId="19" fillId="0" borderId="36" xfId="0" applyNumberFormat="1" applyFont="1" applyBorder="1"/>
    <xf numFmtId="3" fontId="19" fillId="0" borderId="224" xfId="0" applyNumberFormat="1" applyFont="1" applyBorder="1"/>
    <xf numFmtId="0" fontId="22" fillId="0" borderId="8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0" xfId="0" applyBorder="1"/>
    <xf numFmtId="0" fontId="0" fillId="0" borderId="142" xfId="0" applyBorder="1" applyAlignment="1">
      <alignment horizontal="center"/>
    </xf>
    <xf numFmtId="0" fontId="0" fillId="0" borderId="261" xfId="0" applyBorder="1" applyAlignment="1">
      <alignment horizontal="center"/>
    </xf>
    <xf numFmtId="0" fontId="0" fillId="0" borderId="87" xfId="0" applyBorder="1"/>
    <xf numFmtId="0" fontId="10" fillId="0" borderId="262" xfId="0" applyFont="1" applyBorder="1" applyAlignment="1">
      <alignment horizontal="center"/>
    </xf>
    <xf numFmtId="0" fontId="10" fillId="0" borderId="191" xfId="0" applyFont="1" applyBorder="1" applyAlignment="1">
      <alignment horizontal="center"/>
    </xf>
    <xf numFmtId="0" fontId="0" fillId="0" borderId="191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9" xfId="0" applyFont="1" applyBorder="1" applyAlignment="1">
      <alignment horizontal="left"/>
    </xf>
    <xf numFmtId="0" fontId="0" fillId="0" borderId="103" xfId="0" applyBorder="1"/>
    <xf numFmtId="0" fontId="0" fillId="0" borderId="84" xfId="0" applyBorder="1"/>
    <xf numFmtId="0" fontId="0" fillId="0" borderId="87" xfId="0" applyFill="1" applyBorder="1" applyAlignment="1"/>
    <xf numFmtId="0" fontId="0" fillId="0" borderId="84" xfId="0" applyFill="1" applyBorder="1" applyAlignment="1"/>
    <xf numFmtId="0" fontId="0" fillId="0" borderId="69" xfId="0" applyBorder="1" applyAlignment="1">
      <alignment horizontal="center"/>
    </xf>
    <xf numFmtId="0" fontId="0" fillId="0" borderId="72" xfId="0" applyBorder="1"/>
    <xf numFmtId="0" fontId="10" fillId="0" borderId="261" xfId="0" applyFont="1" applyBorder="1" applyAlignment="1">
      <alignment horizontal="center"/>
    </xf>
    <xf numFmtId="0" fontId="0" fillId="0" borderId="168" xfId="0" applyBorder="1" applyAlignment="1"/>
    <xf numFmtId="0" fontId="10" fillId="0" borderId="84" xfId="0" applyFont="1" applyBorder="1" applyAlignment="1">
      <alignment horizontal="center"/>
    </xf>
    <xf numFmtId="167" fontId="4" fillId="0" borderId="23" xfId="0" applyNumberFormat="1" applyFont="1" applyFill="1" applyBorder="1"/>
    <xf numFmtId="167" fontId="4" fillId="0" borderId="140" xfId="0" applyNumberFormat="1" applyFont="1" applyFill="1" applyBorder="1"/>
    <xf numFmtId="167" fontId="15" fillId="22" borderId="33" xfId="0" applyNumberFormat="1" applyFont="1" applyFill="1" applyBorder="1"/>
    <xf numFmtId="167" fontId="4" fillId="0" borderId="23" xfId="0" applyNumberFormat="1" applyFont="1" applyFill="1" applyBorder="1" applyAlignment="1">
      <alignment horizontal="right"/>
    </xf>
    <xf numFmtId="167" fontId="4" fillId="0" borderId="140" xfId="0" applyNumberFormat="1" applyFont="1" applyFill="1" applyBorder="1" applyAlignment="1">
      <alignment horizontal="right"/>
    </xf>
    <xf numFmtId="167" fontId="15" fillId="22" borderId="33" xfId="0" applyNumberFormat="1" applyFont="1" applyFill="1" applyBorder="1" applyAlignment="1">
      <alignment horizontal="right"/>
    </xf>
    <xf numFmtId="3" fontId="4" fillId="0" borderId="74" xfId="0" applyNumberFormat="1" applyFont="1" applyFill="1" applyBorder="1"/>
    <xf numFmtId="3" fontId="16" fillId="0" borderId="74" xfId="0" applyNumberFormat="1" applyFont="1" applyFill="1" applyBorder="1"/>
    <xf numFmtId="3" fontId="15" fillId="22" borderId="56" xfId="0" applyNumberFormat="1" applyFont="1" applyFill="1" applyBorder="1"/>
    <xf numFmtId="3" fontId="2" fillId="20" borderId="56" xfId="0" applyNumberFormat="1" applyFont="1" applyFill="1" applyBorder="1"/>
    <xf numFmtId="3" fontId="2" fillId="0" borderId="49" xfId="0" applyNumberFormat="1" applyFont="1" applyFill="1" applyBorder="1"/>
    <xf numFmtId="3" fontId="2" fillId="20" borderId="203" xfId="0" applyNumberFormat="1" applyFont="1" applyFill="1" applyBorder="1"/>
    <xf numFmtId="3" fontId="4" fillId="0" borderId="185" xfId="0" applyNumberFormat="1" applyFont="1" applyFill="1" applyBorder="1"/>
    <xf numFmtId="3" fontId="4" fillId="0" borderId="203" xfId="0" applyNumberFormat="1" applyFont="1" applyFill="1" applyBorder="1"/>
    <xf numFmtId="167" fontId="4" fillId="0" borderId="66" xfId="0" applyNumberFormat="1" applyFont="1" applyFill="1" applyBorder="1"/>
    <xf numFmtId="167" fontId="15" fillId="22" borderId="132" xfId="0" applyNumberFormat="1" applyFont="1" applyFill="1" applyBorder="1"/>
    <xf numFmtId="167" fontId="4" fillId="0" borderId="58" xfId="0" applyNumberFormat="1" applyFont="1" applyFill="1" applyBorder="1"/>
    <xf numFmtId="167" fontId="15" fillId="22" borderId="58" xfId="0" applyNumberFormat="1" applyFont="1" applyFill="1" applyBorder="1"/>
    <xf numFmtId="167" fontId="4" fillId="22" borderId="70" xfId="0" applyNumberFormat="1" applyFont="1" applyFill="1" applyBorder="1"/>
    <xf numFmtId="167" fontId="4" fillId="0" borderId="62" xfId="0" applyNumberFormat="1" applyFont="1" applyFill="1" applyBorder="1"/>
    <xf numFmtId="167" fontId="4" fillId="0" borderId="70" xfId="0" applyNumberFormat="1" applyFont="1" applyFill="1" applyBorder="1"/>
    <xf numFmtId="167" fontId="26" fillId="0" borderId="58" xfId="0" applyNumberFormat="1" applyFont="1" applyFill="1" applyBorder="1"/>
    <xf numFmtId="167" fontId="26" fillId="0" borderId="70" xfId="0" applyNumberFormat="1" applyFont="1" applyFill="1" applyBorder="1"/>
    <xf numFmtId="167" fontId="26" fillId="0" borderId="62" xfId="0" applyNumberFormat="1" applyFont="1" applyFill="1" applyBorder="1"/>
    <xf numFmtId="167" fontId="26" fillId="0" borderId="0" xfId="0" applyNumberFormat="1" applyFont="1" applyFill="1" applyBorder="1"/>
    <xf numFmtId="167" fontId="26" fillId="0" borderId="80" xfId="0" applyNumberFormat="1" applyFont="1" applyFill="1" applyBorder="1"/>
    <xf numFmtId="167" fontId="25" fillId="22" borderId="58" xfId="0" applyNumberFormat="1" applyFont="1" applyFill="1" applyBorder="1"/>
    <xf numFmtId="167" fontId="25" fillId="22" borderId="70" xfId="0" applyNumberFormat="1" applyFont="1" applyFill="1" applyBorder="1"/>
    <xf numFmtId="167" fontId="25" fillId="22" borderId="33" xfId="0" applyNumberFormat="1" applyFont="1" applyFill="1" applyBorder="1"/>
    <xf numFmtId="167" fontId="26" fillId="22" borderId="62" xfId="0" applyNumberFormat="1" applyFont="1" applyFill="1" applyBorder="1"/>
    <xf numFmtId="167" fontId="26" fillId="22" borderId="58" xfId="0" applyNumberFormat="1" applyFont="1" applyFill="1" applyBorder="1"/>
    <xf numFmtId="167" fontId="26" fillId="22" borderId="70" xfId="0" applyNumberFormat="1" applyFont="1" applyFill="1" applyBorder="1"/>
    <xf numFmtId="167" fontId="22" fillId="22" borderId="33" xfId="0" applyNumberFormat="1" applyFont="1" applyFill="1" applyBorder="1"/>
    <xf numFmtId="3" fontId="21" fillId="0" borderId="72" xfId="0" applyNumberFormat="1" applyFont="1" applyFill="1" applyBorder="1"/>
    <xf numFmtId="3" fontId="21" fillId="0" borderId="67" xfId="0" applyNumberFormat="1" applyFont="1" applyFill="1" applyBorder="1"/>
    <xf numFmtId="3" fontId="21" fillId="0" borderId="69" xfId="0" applyNumberFormat="1" applyFont="1" applyFill="1" applyBorder="1"/>
    <xf numFmtId="3" fontId="22" fillId="20" borderId="67" xfId="0" applyNumberFormat="1" applyFont="1" applyFill="1" applyBorder="1" applyAlignment="1">
      <alignment horizontal="right"/>
    </xf>
    <xf numFmtId="3" fontId="21" fillId="0" borderId="72" xfId="0" applyNumberFormat="1" applyFont="1" applyFill="1" applyBorder="1" applyAlignment="1">
      <alignment horizontal="right"/>
    </xf>
    <xf numFmtId="3" fontId="21" fillId="0" borderId="168" xfId="0" applyNumberFormat="1" applyFont="1" applyFill="1" applyBorder="1" applyAlignment="1">
      <alignment horizontal="right"/>
    </xf>
    <xf numFmtId="3" fontId="22" fillId="20" borderId="68" xfId="0" applyNumberFormat="1" applyFont="1" applyFill="1" applyBorder="1" applyAlignment="1">
      <alignment horizontal="right"/>
    </xf>
    <xf numFmtId="167" fontId="21" fillId="0" borderId="62" xfId="0" applyNumberFormat="1" applyFont="1" applyFill="1" applyBorder="1"/>
    <xf numFmtId="167" fontId="22" fillId="22" borderId="62" xfId="0" applyNumberFormat="1" applyFont="1" applyFill="1" applyBorder="1"/>
    <xf numFmtId="167" fontId="21" fillId="0" borderId="57" xfId="0" applyNumberFormat="1" applyFont="1" applyFill="1" applyBorder="1"/>
    <xf numFmtId="3" fontId="26" fillId="0" borderId="185" xfId="0" applyNumberFormat="1" applyFont="1" applyFill="1" applyBorder="1"/>
    <xf numFmtId="3" fontId="26" fillId="0" borderId="74" xfId="0" applyNumberFormat="1" applyFont="1" applyFill="1" applyBorder="1"/>
    <xf numFmtId="3" fontId="3" fillId="20" borderId="56" xfId="0" applyNumberFormat="1" applyFont="1" applyFill="1" applyBorder="1"/>
    <xf numFmtId="3" fontId="30" fillId="0" borderId="162" xfId="0" applyNumberFormat="1" applyFont="1" applyFill="1" applyBorder="1"/>
    <xf numFmtId="3" fontId="3" fillId="20" borderId="74" xfId="0" applyNumberFormat="1" applyFont="1" applyFill="1" applyBorder="1"/>
    <xf numFmtId="3" fontId="30" fillId="0" borderId="49" xfId="0" applyNumberFormat="1" applyFont="1" applyFill="1" applyBorder="1"/>
    <xf numFmtId="3" fontId="30" fillId="0" borderId="87" xfId="0" applyNumberFormat="1" applyFont="1" applyFill="1" applyBorder="1"/>
    <xf numFmtId="3" fontId="30" fillId="0" borderId="74" xfId="0" applyNumberFormat="1" applyFont="1" applyFill="1" applyBorder="1"/>
    <xf numFmtId="3" fontId="30" fillId="0" borderId="88" xfId="0" applyNumberFormat="1" applyFont="1" applyFill="1" applyBorder="1"/>
    <xf numFmtId="3" fontId="25" fillId="22" borderId="74" xfId="0" applyNumberFormat="1" applyFont="1" applyFill="1" applyBorder="1"/>
    <xf numFmtId="3" fontId="26" fillId="0" borderId="53" xfId="0" applyNumberFormat="1" applyFont="1" applyFill="1" applyBorder="1"/>
    <xf numFmtId="3" fontId="3" fillId="20" borderId="61" xfId="0" applyNumberFormat="1" applyFont="1" applyFill="1" applyBorder="1"/>
    <xf numFmtId="0" fontId="17" fillId="0" borderId="66" xfId="0" applyFont="1" applyFill="1" applyBorder="1" applyAlignment="1">
      <alignment horizontal="right"/>
    </xf>
    <xf numFmtId="167" fontId="64" fillId="0" borderId="152" xfId="0" applyNumberFormat="1" applyFont="1" applyFill="1" applyBorder="1" applyAlignment="1" applyProtection="1">
      <alignment vertical="center" wrapText="1"/>
    </xf>
    <xf numFmtId="165" fontId="70" fillId="0" borderId="67" xfId="0" applyNumberFormat="1" applyFont="1" applyFill="1" applyBorder="1" applyAlignment="1" applyProtection="1">
      <alignment vertical="center" wrapText="1"/>
      <protection locked="0"/>
    </xf>
    <xf numFmtId="165" fontId="70" fillId="0" borderId="67" xfId="0" applyNumberFormat="1" applyFont="1" applyFill="1" applyBorder="1" applyAlignment="1" applyProtection="1">
      <alignment vertical="center" wrapText="1"/>
    </xf>
    <xf numFmtId="165" fontId="60" fillId="0" borderId="67" xfId="0" applyNumberFormat="1" applyFont="1" applyFill="1" applyBorder="1" applyAlignment="1" applyProtection="1">
      <alignment vertical="center" wrapText="1"/>
      <protection locked="0"/>
    </xf>
    <xf numFmtId="165" fontId="70" fillId="0" borderId="72" xfId="0" applyNumberFormat="1" applyFont="1" applyFill="1" applyBorder="1" applyAlignment="1" applyProtection="1">
      <alignment vertical="center" wrapText="1"/>
      <protection locked="0"/>
    </xf>
    <xf numFmtId="165" fontId="60" fillId="0" borderId="103" xfId="0" applyNumberFormat="1" applyFont="1" applyFill="1" applyBorder="1" applyAlignment="1" applyProtection="1">
      <alignment vertical="center" wrapText="1"/>
      <protection locked="0"/>
    </xf>
    <xf numFmtId="165" fontId="60" fillId="0" borderId="205" xfId="0" applyNumberFormat="1" applyFont="1" applyFill="1" applyBorder="1" applyAlignment="1" applyProtection="1">
      <alignment vertical="center" wrapText="1"/>
      <protection locked="0"/>
    </xf>
    <xf numFmtId="167" fontId="64" fillId="0" borderId="33" xfId="0" applyNumberFormat="1" applyFont="1" applyFill="1" applyBorder="1" applyAlignment="1" applyProtection="1">
      <alignment vertical="center" wrapText="1"/>
    </xf>
    <xf numFmtId="165" fontId="59" fillId="0" borderId="68" xfId="0" applyNumberFormat="1" applyFont="1" applyFill="1" applyBorder="1" applyAlignment="1" applyProtection="1">
      <alignment vertical="center" wrapText="1"/>
    </xf>
    <xf numFmtId="165" fontId="70" fillId="0" borderId="159" xfId="0" applyNumberFormat="1" applyFont="1" applyFill="1" applyBorder="1" applyAlignment="1" applyProtection="1">
      <alignment vertical="center" wrapText="1"/>
      <protection locked="0"/>
    </xf>
    <xf numFmtId="165" fontId="59" fillId="0" borderId="68" xfId="0" applyNumberFormat="1" applyFont="1" applyFill="1" applyBorder="1" applyAlignment="1" applyProtection="1">
      <alignment vertical="center" wrapText="1"/>
      <protection locked="0"/>
    </xf>
    <xf numFmtId="165" fontId="70" fillId="0" borderId="159" xfId="0" applyNumberFormat="1" applyFont="1" applyFill="1" applyBorder="1" applyAlignment="1" applyProtection="1">
      <alignment vertical="center" wrapText="1"/>
    </xf>
    <xf numFmtId="165" fontId="59" fillId="0" borderId="61" xfId="0" applyNumberFormat="1" applyFont="1" applyFill="1" applyBorder="1" applyAlignment="1" applyProtection="1">
      <alignment vertical="center" wrapText="1"/>
      <protection locked="0"/>
    </xf>
    <xf numFmtId="165" fontId="58" fillId="0" borderId="103" xfId="0" applyNumberFormat="1" applyFont="1" applyFill="1" applyBorder="1" applyAlignment="1" applyProtection="1">
      <alignment vertical="center" wrapText="1"/>
    </xf>
    <xf numFmtId="165" fontId="59" fillId="0" borderId="61" xfId="0" applyNumberFormat="1" applyFont="1" applyFill="1" applyBorder="1" applyAlignment="1" applyProtection="1">
      <alignment vertical="center" wrapText="1"/>
    </xf>
    <xf numFmtId="165" fontId="64" fillId="0" borderId="61" xfId="0" applyNumberFormat="1" applyFont="1" applyFill="1" applyBorder="1" applyAlignment="1" applyProtection="1">
      <alignment vertical="center" wrapText="1"/>
    </xf>
    <xf numFmtId="167" fontId="60" fillId="0" borderId="80" xfId="0" applyNumberFormat="1" applyFont="1" applyFill="1" applyBorder="1" applyAlignment="1" applyProtection="1">
      <alignment vertical="center" wrapText="1"/>
    </xf>
    <xf numFmtId="167" fontId="60" fillId="0" borderId="58" xfId="0" applyNumberFormat="1" applyFont="1" applyFill="1" applyBorder="1" applyAlignment="1" applyProtection="1">
      <alignment vertical="center" wrapText="1"/>
    </xf>
    <xf numFmtId="167" fontId="60" fillId="0" borderId="132" xfId="0" applyNumberFormat="1" applyFont="1" applyFill="1" applyBorder="1" applyAlignment="1" applyProtection="1">
      <alignment vertical="center" wrapText="1"/>
    </xf>
    <xf numFmtId="167" fontId="64" fillId="0" borderId="66" xfId="0" applyNumberFormat="1" applyFont="1" applyFill="1" applyBorder="1" applyAlignment="1" applyProtection="1">
      <alignment vertical="center" wrapText="1"/>
    </xf>
    <xf numFmtId="167" fontId="60" fillId="0" borderId="70" xfId="0" applyNumberFormat="1" applyFont="1" applyFill="1" applyBorder="1" applyAlignment="1" applyProtection="1">
      <alignment vertical="center" wrapText="1"/>
    </xf>
    <xf numFmtId="167" fontId="60" fillId="0" borderId="66" xfId="0" applyNumberFormat="1" applyFont="1" applyFill="1" applyBorder="1" applyAlignment="1" applyProtection="1">
      <alignment vertical="center" wrapText="1"/>
    </xf>
    <xf numFmtId="167" fontId="60" fillId="0" borderId="62" xfId="0" applyNumberFormat="1" applyFont="1" applyFill="1" applyBorder="1" applyAlignment="1" applyProtection="1">
      <alignment vertical="center" wrapText="1"/>
    </xf>
    <xf numFmtId="167" fontId="104" fillId="0" borderId="33" xfId="0" applyNumberFormat="1" applyFont="1" applyFill="1" applyBorder="1" applyAlignment="1" applyProtection="1">
      <alignment vertical="center" wrapText="1"/>
    </xf>
    <xf numFmtId="165" fontId="70" fillId="0" borderId="69" xfId="0" applyNumberFormat="1" applyFont="1" applyFill="1" applyBorder="1" applyAlignment="1" applyProtection="1">
      <alignment vertical="center" wrapText="1"/>
      <protection locked="0"/>
    </xf>
    <xf numFmtId="165" fontId="60" fillId="0" borderId="72" xfId="0" applyNumberFormat="1" applyFont="1" applyFill="1" applyBorder="1" applyAlignment="1" applyProtection="1">
      <alignment vertical="center" wrapText="1"/>
      <protection locked="0"/>
    </xf>
    <xf numFmtId="165" fontId="60" fillId="0" borderId="69" xfId="0" applyNumberFormat="1" applyFont="1" applyFill="1" applyBorder="1" applyAlignment="1" applyProtection="1">
      <alignment vertical="center" wrapText="1"/>
      <protection locked="0"/>
    </xf>
    <xf numFmtId="165" fontId="66" fillId="0" borderId="68" xfId="0" applyNumberFormat="1" applyFont="1" applyFill="1" applyBorder="1" applyAlignment="1" applyProtection="1">
      <alignment vertical="center" wrapText="1"/>
    </xf>
    <xf numFmtId="165" fontId="59" fillId="0" borderId="168" xfId="0" applyNumberFormat="1" applyFont="1" applyFill="1" applyBorder="1" applyAlignment="1" applyProtection="1">
      <alignment vertical="center" wrapText="1"/>
      <protection locked="0"/>
    </xf>
    <xf numFmtId="165" fontId="64" fillId="0" borderId="68" xfId="0" applyNumberFormat="1" applyFont="1" applyFill="1" applyBorder="1" applyAlignment="1" applyProtection="1">
      <alignment vertical="center" wrapText="1"/>
    </xf>
    <xf numFmtId="167" fontId="59" fillId="0" borderId="33" xfId="0" applyNumberFormat="1" applyFont="1" applyFill="1" applyBorder="1" applyAlignment="1" applyProtection="1">
      <alignment vertical="center" wrapText="1"/>
    </xf>
    <xf numFmtId="167" fontId="59" fillId="0" borderId="80" xfId="0" applyNumberFormat="1" applyFont="1" applyFill="1" applyBorder="1" applyAlignment="1" applyProtection="1">
      <alignment vertical="center" wrapText="1"/>
    </xf>
    <xf numFmtId="167" fontId="59" fillId="0" borderId="58" xfId="0" applyNumberFormat="1" applyFont="1" applyFill="1" applyBorder="1" applyAlignment="1" applyProtection="1">
      <alignment vertical="center" wrapText="1"/>
    </xf>
    <xf numFmtId="167" fontId="59" fillId="0" borderId="79" xfId="0" applyNumberFormat="1" applyFont="1" applyFill="1" applyBorder="1" applyAlignment="1" applyProtection="1">
      <alignment vertical="center" wrapText="1"/>
    </xf>
    <xf numFmtId="167" fontId="59" fillId="0" borderId="70" xfId="0" applyNumberFormat="1" applyFont="1" applyFill="1" applyBorder="1" applyAlignment="1" applyProtection="1">
      <alignment vertical="center" wrapText="1"/>
    </xf>
    <xf numFmtId="165" fontId="44" fillId="0" borderId="103" xfId="0" applyNumberFormat="1" applyFont="1" applyFill="1" applyBorder="1" applyAlignment="1" applyProtection="1">
      <alignment vertical="center" wrapText="1"/>
      <protection locked="0"/>
    </xf>
    <xf numFmtId="167" fontId="56" fillId="0" borderId="33" xfId="0" applyNumberFormat="1" applyFont="1" applyFill="1" applyBorder="1" applyAlignment="1" applyProtection="1">
      <alignment vertical="center" wrapText="1"/>
      <protection locked="0"/>
    </xf>
    <xf numFmtId="165" fontId="57" fillId="0" borderId="159" xfId="0" applyNumberFormat="1" applyFont="1" applyFill="1" applyBorder="1" applyAlignment="1" applyProtection="1">
      <alignment vertical="center" wrapText="1"/>
      <protection locked="0"/>
    </xf>
    <xf numFmtId="165" fontId="57" fillId="0" borderId="67" xfId="0" applyNumberFormat="1" applyFont="1" applyFill="1" applyBorder="1" applyAlignment="1" applyProtection="1">
      <alignment vertical="center" wrapText="1"/>
      <protection locked="0"/>
    </xf>
    <xf numFmtId="165" fontId="57" fillId="0" borderId="168" xfId="0" applyNumberFormat="1" applyFont="1" applyFill="1" applyBorder="1" applyAlignment="1" applyProtection="1">
      <alignment vertical="center" wrapText="1"/>
      <protection locked="0"/>
    </xf>
    <xf numFmtId="165" fontId="57" fillId="0" borderId="69" xfId="0" applyNumberFormat="1" applyFont="1" applyFill="1" applyBorder="1" applyAlignment="1" applyProtection="1">
      <alignment vertical="center" wrapText="1"/>
      <protection locked="0"/>
    </xf>
    <xf numFmtId="165" fontId="56" fillId="0" borderId="68" xfId="0" applyNumberFormat="1" applyFont="1" applyFill="1" applyBorder="1" applyAlignment="1" applyProtection="1">
      <alignment vertical="center" wrapText="1"/>
    </xf>
    <xf numFmtId="165" fontId="56" fillId="0" borderId="68" xfId="0" applyNumberFormat="1" applyFont="1" applyFill="1" applyBorder="1" applyAlignment="1" applyProtection="1">
      <alignment vertical="center" wrapText="1"/>
      <protection locked="0"/>
    </xf>
    <xf numFmtId="165" fontId="56" fillId="0" borderId="61" xfId="0" applyNumberFormat="1" applyFont="1" applyFill="1" applyBorder="1" applyAlignment="1" applyProtection="1">
      <alignment vertical="center" wrapText="1"/>
    </xf>
    <xf numFmtId="165" fontId="44" fillId="0" borderId="205" xfId="0" applyNumberFormat="1" applyFont="1" applyFill="1" applyBorder="1" applyAlignment="1" applyProtection="1">
      <alignment vertical="center" wrapText="1"/>
      <protection locked="0"/>
    </xf>
    <xf numFmtId="165" fontId="75" fillId="0" borderId="61" xfId="0" applyNumberFormat="1" applyFont="1" applyFill="1" applyBorder="1" applyAlignment="1" applyProtection="1">
      <alignment vertical="center" wrapText="1"/>
    </xf>
    <xf numFmtId="165" fontId="57" fillId="0" borderId="80" xfId="0" applyNumberFormat="1" applyFont="1" applyFill="1" applyBorder="1" applyAlignment="1" applyProtection="1">
      <alignment vertical="center" wrapText="1"/>
      <protection locked="0"/>
    </xf>
    <xf numFmtId="165" fontId="57" fillId="0" borderId="58" xfId="0" applyNumberFormat="1" applyFont="1" applyFill="1" applyBorder="1" applyAlignment="1" applyProtection="1">
      <alignment vertical="center" wrapText="1"/>
      <protection locked="0"/>
    </xf>
    <xf numFmtId="165" fontId="57" fillId="0" borderId="57" xfId="0" applyNumberFormat="1" applyFont="1" applyFill="1" applyBorder="1" applyAlignment="1" applyProtection="1">
      <alignment vertical="center" wrapText="1"/>
      <protection locked="0"/>
    </xf>
    <xf numFmtId="165" fontId="57" fillId="0" borderId="70" xfId="0" applyNumberFormat="1" applyFont="1" applyFill="1" applyBorder="1" applyAlignment="1" applyProtection="1">
      <alignment vertical="center" wrapText="1"/>
      <protection locked="0"/>
    </xf>
    <xf numFmtId="165" fontId="56" fillId="0" borderId="33" xfId="0" applyNumberFormat="1" applyFont="1" applyFill="1" applyBorder="1" applyAlignment="1" applyProtection="1">
      <alignment vertical="center" wrapText="1"/>
    </xf>
    <xf numFmtId="165" fontId="56" fillId="0" borderId="33" xfId="0" applyNumberFormat="1" applyFont="1" applyFill="1" applyBorder="1" applyAlignment="1" applyProtection="1">
      <alignment vertical="center" wrapText="1"/>
      <protection locked="0"/>
    </xf>
    <xf numFmtId="167" fontId="56" fillId="0" borderId="66" xfId="0" applyNumberFormat="1" applyFont="1" applyFill="1" applyBorder="1" applyAlignment="1" applyProtection="1">
      <alignment vertical="center" wrapText="1"/>
      <protection locked="0"/>
    </xf>
    <xf numFmtId="167" fontId="56" fillId="0" borderId="57" xfId="0" applyNumberFormat="1" applyFont="1" applyFill="1" applyBorder="1" applyAlignment="1" applyProtection="1">
      <alignment vertical="center" wrapText="1"/>
      <protection locked="0"/>
    </xf>
    <xf numFmtId="167" fontId="44" fillId="0" borderId="62" xfId="0" applyNumberFormat="1" applyFont="1" applyFill="1" applyBorder="1" applyAlignment="1" applyProtection="1">
      <alignment vertical="center" wrapText="1"/>
      <protection locked="0"/>
    </xf>
    <xf numFmtId="167" fontId="56" fillId="0" borderId="152" xfId="0" applyNumberFormat="1" applyFont="1" applyFill="1" applyBorder="1" applyAlignment="1" applyProtection="1">
      <alignment vertical="center" wrapText="1"/>
    </xf>
    <xf numFmtId="165" fontId="44" fillId="0" borderId="72" xfId="0" applyNumberFormat="1" applyFont="1" applyFill="1" applyBorder="1" applyAlignment="1" applyProtection="1">
      <alignment vertical="center" wrapText="1"/>
      <protection locked="0"/>
    </xf>
    <xf numFmtId="167" fontId="56" fillId="0" borderId="262" xfId="0" applyNumberFormat="1" applyFont="1" applyFill="1" applyBorder="1" applyAlignment="1" applyProtection="1">
      <alignment vertical="center" wrapText="1"/>
    </xf>
    <xf numFmtId="165" fontId="44" fillId="0" borderId="67" xfId="0" applyNumberFormat="1" applyFont="1" applyFill="1" applyBorder="1" applyAlignment="1" applyProtection="1">
      <alignment vertical="center" wrapText="1"/>
      <protection locked="0"/>
    </xf>
    <xf numFmtId="167" fontId="44" fillId="0" borderId="80" xfId="0" applyNumberFormat="1" applyFont="1" applyFill="1" applyBorder="1" applyAlignment="1" applyProtection="1">
      <alignment vertical="center" wrapText="1"/>
    </xf>
    <xf numFmtId="167" fontId="44" fillId="0" borderId="58" xfId="0" applyNumberFormat="1" applyFont="1" applyFill="1" applyBorder="1" applyAlignment="1" applyProtection="1">
      <alignment vertical="center" wrapText="1"/>
    </xf>
    <xf numFmtId="165" fontId="44" fillId="0" borderId="132" xfId="0" applyNumberFormat="1" applyFont="1" applyFill="1" applyBorder="1" applyAlignment="1" applyProtection="1">
      <alignment vertical="center" wrapText="1"/>
      <protection locked="0"/>
    </xf>
    <xf numFmtId="167" fontId="75" fillId="0" borderId="152" xfId="0" applyNumberFormat="1" applyFont="1" applyFill="1" applyBorder="1" applyAlignment="1" applyProtection="1">
      <alignment vertical="center" wrapText="1"/>
    </xf>
    <xf numFmtId="167" fontId="57" fillId="0" borderId="23" xfId="0" applyNumberFormat="1" applyFont="1" applyFill="1" applyBorder="1" applyAlignment="1" applyProtection="1">
      <alignment vertical="center" wrapText="1"/>
      <protection locked="0"/>
    </xf>
    <xf numFmtId="167" fontId="56" fillId="0" borderId="152" xfId="0" applyNumberFormat="1" applyFont="1" applyFill="1" applyBorder="1" applyAlignment="1" applyProtection="1">
      <alignment vertical="center" wrapText="1"/>
      <protection locked="0"/>
    </xf>
    <xf numFmtId="165" fontId="44" fillId="0" borderId="159" xfId="0" applyNumberFormat="1" applyFont="1" applyFill="1" applyBorder="1" applyAlignment="1" applyProtection="1">
      <alignment vertical="center" wrapText="1"/>
      <protection locked="0"/>
    </xf>
    <xf numFmtId="165" fontId="44" fillId="0" borderId="168" xfId="0" applyNumberFormat="1" applyFont="1" applyFill="1" applyBorder="1" applyAlignment="1" applyProtection="1">
      <alignment vertical="center" wrapText="1"/>
      <protection locked="0"/>
    </xf>
    <xf numFmtId="165" fontId="44" fillId="0" borderId="69" xfId="0" applyNumberFormat="1" applyFont="1" applyFill="1" applyBorder="1" applyAlignment="1" applyProtection="1">
      <alignment vertical="center" wrapText="1"/>
      <protection locked="0"/>
    </xf>
    <xf numFmtId="165" fontId="56" fillId="0" borderId="205" xfId="0" applyNumberFormat="1" applyFont="1" applyFill="1" applyBorder="1" applyAlignment="1" applyProtection="1">
      <alignment vertical="center" wrapText="1"/>
      <protection locked="0"/>
    </xf>
    <xf numFmtId="165" fontId="56" fillId="0" borderId="61" xfId="0" applyNumberFormat="1" applyFont="1" applyFill="1" applyBorder="1" applyAlignment="1" applyProtection="1">
      <alignment vertical="center" wrapText="1"/>
      <protection locked="0"/>
    </xf>
    <xf numFmtId="167" fontId="56" fillId="0" borderId="33" xfId="0" applyNumberFormat="1" applyFont="1" applyFill="1" applyBorder="1" applyAlignment="1" applyProtection="1">
      <alignment vertical="center" wrapText="1"/>
    </xf>
    <xf numFmtId="167" fontId="56" fillId="0" borderId="80" xfId="0" applyNumberFormat="1" applyFont="1" applyFill="1" applyBorder="1" applyAlignment="1" applyProtection="1">
      <alignment vertical="center" wrapText="1"/>
    </xf>
    <xf numFmtId="167" fontId="44" fillId="0" borderId="70" xfId="0" applyNumberFormat="1" applyFont="1" applyFill="1" applyBorder="1" applyAlignment="1" applyProtection="1">
      <alignment vertical="center" wrapText="1"/>
    </xf>
    <xf numFmtId="167" fontId="56" fillId="0" borderId="62" xfId="0" applyNumberFormat="1" applyFont="1" applyFill="1" applyBorder="1" applyAlignment="1" applyProtection="1">
      <alignment vertical="center" wrapText="1"/>
    </xf>
    <xf numFmtId="167" fontId="56" fillId="0" borderId="58" xfId="0" applyNumberFormat="1" applyFont="1" applyFill="1" applyBorder="1" applyAlignment="1" applyProtection="1">
      <alignment vertical="center" wrapText="1"/>
    </xf>
    <xf numFmtId="167" fontId="56" fillId="0" borderId="70" xfId="0" applyNumberFormat="1" applyFont="1" applyFill="1" applyBorder="1" applyAlignment="1" applyProtection="1">
      <alignment vertical="center" wrapText="1"/>
    </xf>
    <xf numFmtId="167" fontId="44" fillId="0" borderId="62" xfId="0" applyNumberFormat="1" applyFont="1" applyFill="1" applyBorder="1" applyAlignment="1" applyProtection="1">
      <alignment vertical="center" wrapText="1"/>
    </xf>
    <xf numFmtId="167" fontId="56" fillId="0" borderId="57" xfId="0" applyNumberFormat="1" applyFont="1" applyFill="1" applyBorder="1" applyAlignment="1" applyProtection="1">
      <alignment vertical="center" wrapText="1"/>
    </xf>
    <xf numFmtId="167" fontId="44" fillId="0" borderId="33" xfId="0" applyNumberFormat="1" applyFont="1" applyFill="1" applyBorder="1" applyAlignment="1" applyProtection="1">
      <alignment vertical="center" wrapText="1"/>
      <protection locked="0"/>
    </xf>
    <xf numFmtId="165" fontId="56" fillId="0" borderId="33" xfId="0" applyNumberFormat="1" applyFont="1" applyFill="1" applyBorder="1" applyAlignment="1" applyProtection="1">
      <alignment horizontal="center" vertical="center" wrapText="1"/>
    </xf>
    <xf numFmtId="167" fontId="44" fillId="0" borderId="57" xfId="0" applyNumberFormat="1" applyFont="1" applyFill="1" applyBorder="1" applyAlignment="1" applyProtection="1">
      <alignment vertical="center" wrapText="1"/>
      <protection locked="0"/>
    </xf>
    <xf numFmtId="165" fontId="75" fillId="0" borderId="61" xfId="0" applyNumberFormat="1" applyFont="1" applyFill="1" applyBorder="1" applyAlignment="1" applyProtection="1">
      <alignment horizontal="center" vertical="center" wrapText="1"/>
    </xf>
    <xf numFmtId="167" fontId="56" fillId="0" borderId="132" xfId="0" applyNumberFormat="1" applyFont="1" applyFill="1" applyBorder="1" applyAlignment="1" applyProtection="1">
      <alignment vertical="center" wrapText="1"/>
    </xf>
    <xf numFmtId="167" fontId="56" fillId="0" borderId="0" xfId="0" applyNumberFormat="1" applyFont="1" applyFill="1" applyBorder="1" applyAlignment="1" applyProtection="1">
      <alignment vertical="center" wrapText="1"/>
    </xf>
    <xf numFmtId="167" fontId="44" fillId="0" borderId="79" xfId="0" applyNumberFormat="1" applyFont="1" applyFill="1" applyBorder="1" applyAlignment="1" applyProtection="1">
      <alignment vertical="center" wrapText="1"/>
    </xf>
    <xf numFmtId="167" fontId="56" fillId="0" borderId="79" xfId="0" applyNumberFormat="1" applyFont="1" applyFill="1" applyBorder="1" applyAlignment="1" applyProtection="1">
      <alignment vertical="center" wrapText="1"/>
    </xf>
    <xf numFmtId="0" fontId="0" fillId="0" borderId="140" xfId="0" applyBorder="1" applyAlignment="1">
      <alignment horizontal="center"/>
    </xf>
    <xf numFmtId="0" fontId="10" fillId="0" borderId="196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10" fillId="0" borderId="257" xfId="0" applyFont="1" applyBorder="1" applyAlignment="1">
      <alignment horizontal="center"/>
    </xf>
    <xf numFmtId="0" fontId="10" fillId="0" borderId="263" xfId="0" applyFont="1" applyBorder="1" applyAlignment="1">
      <alignment horizontal="center"/>
    </xf>
    <xf numFmtId="0" fontId="10" fillId="0" borderId="258" xfId="0" applyFont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17" fillId="0" borderId="17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58" xfId="0" applyFont="1" applyBorder="1" applyAlignment="1">
      <alignment horizontal="center"/>
    </xf>
    <xf numFmtId="0" fontId="22" fillId="0" borderId="225" xfId="0" applyFont="1" applyBorder="1"/>
    <xf numFmtId="0" fontId="0" fillId="0" borderId="74" xfId="0" applyBorder="1" applyAlignment="1">
      <alignment horizontal="center"/>
    </xf>
    <xf numFmtId="0" fontId="0" fillId="0" borderId="203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168" xfId="0" quotePrefix="1" applyBorder="1" applyAlignment="1">
      <alignment horizontal="right" vertical="center" wrapText="1"/>
    </xf>
    <xf numFmtId="3" fontId="0" fillId="0" borderId="168" xfId="0" quotePrefix="1" applyNumberFormat="1" applyBorder="1" applyAlignment="1">
      <alignment horizontal="right"/>
    </xf>
    <xf numFmtId="1" fontId="0" fillId="0" borderId="168" xfId="0" quotePrefix="1" applyNumberFormat="1" applyBorder="1" applyAlignment="1">
      <alignment horizontal="right"/>
    </xf>
    <xf numFmtId="3" fontId="7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259" xfId="0" applyFill="1" applyBorder="1"/>
    <xf numFmtId="3" fontId="22" fillId="0" borderId="0" xfId="0" applyNumberFormat="1" applyFont="1" applyBorder="1"/>
    <xf numFmtId="164" fontId="22" fillId="0" borderId="72" xfId="0" applyNumberFormat="1" applyFont="1" applyBorder="1"/>
    <xf numFmtId="3" fontId="22" fillId="0" borderId="84" xfId="0" applyNumberFormat="1" applyFont="1" applyBorder="1"/>
    <xf numFmtId="3" fontId="22" fillId="0" borderId="259" xfId="0" applyNumberFormat="1" applyFont="1" applyBorder="1"/>
    <xf numFmtId="3" fontId="22" fillId="0" borderId="258" xfId="0" applyNumberFormat="1" applyFont="1" applyBorder="1"/>
    <xf numFmtId="3" fontId="0" fillId="0" borderId="259" xfId="0" applyNumberFormat="1" applyBorder="1"/>
    <xf numFmtId="0" fontId="0" fillId="0" borderId="259" xfId="0" applyBorder="1" applyAlignment="1">
      <alignment horizontal="right" vertical="center" wrapText="1"/>
    </xf>
    <xf numFmtId="0" fontId="0" fillId="0" borderId="259" xfId="0" quotePrefix="1" applyNumberFormat="1" applyBorder="1" applyAlignment="1">
      <alignment horizontal="right" vertical="center" wrapText="1"/>
    </xf>
    <xf numFmtId="3" fontId="17" fillId="0" borderId="259" xfId="0" applyNumberFormat="1" applyFont="1" applyBorder="1"/>
    <xf numFmtId="0" fontId="0" fillId="0" borderId="259" xfId="0" quotePrefix="1" applyNumberFormat="1" applyBorder="1"/>
    <xf numFmtId="0" fontId="0" fillId="0" borderId="259" xfId="0" quotePrefix="1" applyNumberFormat="1" applyBorder="1" applyAlignment="1">
      <alignment horizontal="right"/>
    </xf>
    <xf numFmtId="0" fontId="0" fillId="0" borderId="85" xfId="0" applyBorder="1" applyAlignment="1">
      <alignment horizontal="right"/>
    </xf>
    <xf numFmtId="3" fontId="10" fillId="0" borderId="85" xfId="0" applyNumberFormat="1" applyFont="1" applyFill="1" applyBorder="1"/>
    <xf numFmtId="3" fontId="10" fillId="0" borderId="257" xfId="0" applyNumberFormat="1" applyFont="1" applyFill="1" applyBorder="1"/>
    <xf numFmtId="3" fontId="10" fillId="0" borderId="67" xfId="0" applyNumberFormat="1" applyFont="1" applyFill="1" applyBorder="1"/>
    <xf numFmtId="0" fontId="0" fillId="0" borderId="72" xfId="0" applyFill="1" applyBorder="1"/>
    <xf numFmtId="3" fontId="97" fillId="0" borderId="225" xfId="45" applyNumberFormat="1" applyFont="1" applyBorder="1" applyAlignment="1">
      <alignment horizontal="center"/>
    </xf>
    <xf numFmtId="0" fontId="96" fillId="0" borderId="49" xfId="45" quotePrefix="1" applyFont="1" applyFill="1" applyBorder="1" applyAlignment="1"/>
    <xf numFmtId="0" fontId="96" fillId="0" borderId="57" xfId="45" quotePrefix="1" applyFont="1" applyFill="1" applyBorder="1" applyAlignment="1">
      <alignment horizontal="center"/>
    </xf>
    <xf numFmtId="3" fontId="97" fillId="0" borderId="66" xfId="45" applyNumberFormat="1" applyFont="1" applyFill="1" applyBorder="1" applyAlignment="1"/>
    <xf numFmtId="3" fontId="98" fillId="0" borderId="57" xfId="45" applyNumberFormat="1" applyFont="1" applyBorder="1" applyAlignment="1"/>
    <xf numFmtId="3" fontId="85" fillId="0" borderId="36" xfId="45" applyNumberFormat="1" applyBorder="1"/>
    <xf numFmtId="3" fontId="96" fillId="0" borderId="132" xfId="45" applyNumberFormat="1" applyFont="1" applyBorder="1" applyAlignment="1"/>
    <xf numFmtId="3" fontId="97" fillId="0" borderId="66" xfId="45" applyNumberFormat="1" applyFont="1" applyBorder="1" applyAlignment="1">
      <alignment wrapText="1"/>
    </xf>
    <xf numFmtId="3" fontId="97" fillId="0" borderId="196" xfId="45" applyNumberFormat="1" applyFont="1" applyBorder="1" applyAlignment="1">
      <alignment horizontal="center"/>
    </xf>
    <xf numFmtId="0" fontId="65" fillId="0" borderId="171" xfId="0" applyFont="1" applyBorder="1" applyAlignment="1">
      <alignment horizontal="right" wrapText="1"/>
    </xf>
    <xf numFmtId="0" fontId="0" fillId="0" borderId="84" xfId="0" applyBorder="1" applyAlignment="1"/>
    <xf numFmtId="3" fontId="10" fillId="0" borderId="33" xfId="0" applyNumberFormat="1" applyFont="1" applyBorder="1" applyAlignment="1">
      <alignment horizontal="center"/>
    </xf>
    <xf numFmtId="3" fontId="10" fillId="0" borderId="80" xfId="0" applyNumberFormat="1" applyFont="1" applyBorder="1" applyAlignment="1">
      <alignment horizontal="center" vertical="center" wrapText="1"/>
    </xf>
    <xf numFmtId="3" fontId="10" fillId="0" borderId="62" xfId="0" applyNumberFormat="1" applyFont="1" applyBorder="1" applyAlignment="1">
      <alignment horizontal="center" vertical="center" wrapText="1"/>
    </xf>
    <xf numFmtId="3" fontId="10" fillId="0" borderId="58" xfId="0" applyNumberFormat="1" applyFont="1" applyBorder="1" applyAlignment="1">
      <alignment horizontal="center" vertical="center" wrapText="1"/>
    </xf>
    <xf numFmtId="3" fontId="10" fillId="0" borderId="132" xfId="0" applyNumberFormat="1" applyFont="1" applyBorder="1" applyAlignment="1">
      <alignment horizontal="center" vertical="center" wrapText="1"/>
    </xf>
    <xf numFmtId="3" fontId="10" fillId="0" borderId="80" xfId="0" applyNumberFormat="1" applyFont="1" applyBorder="1" applyAlignment="1">
      <alignment horizontal="center"/>
    </xf>
    <xf numFmtId="3" fontId="10" fillId="0" borderId="58" xfId="0" applyNumberFormat="1" applyFont="1" applyBorder="1" applyAlignment="1">
      <alignment horizontal="center"/>
    </xf>
    <xf numFmtId="3" fontId="10" fillId="0" borderId="57" xfId="0" applyNumberFormat="1" applyFont="1" applyBorder="1" applyAlignment="1">
      <alignment horizontal="center"/>
    </xf>
    <xf numFmtId="3" fontId="10" fillId="0" borderId="79" xfId="0" applyNumberFormat="1" applyFont="1" applyBorder="1" applyAlignment="1">
      <alignment horizontal="center"/>
    </xf>
    <xf numFmtId="167" fontId="4" fillId="20" borderId="90" xfId="0" applyNumberFormat="1" applyFont="1" applyFill="1" applyBorder="1" applyAlignment="1">
      <alignment horizontal="right"/>
    </xf>
    <xf numFmtId="167" fontId="4" fillId="0" borderId="90" xfId="0" applyNumberFormat="1" applyFont="1" applyFill="1" applyBorder="1" applyAlignment="1">
      <alignment horizontal="right"/>
    </xf>
    <xf numFmtId="167" fontId="15" fillId="26" borderId="90" xfId="0" applyNumberFormat="1" applyFont="1" applyFill="1" applyBorder="1" applyAlignment="1">
      <alignment horizontal="right"/>
    </xf>
    <xf numFmtId="167" fontId="4" fillId="20" borderId="36" xfId="0" applyNumberFormat="1" applyFont="1" applyFill="1" applyBorder="1" applyAlignment="1">
      <alignment horizontal="right"/>
    </xf>
    <xf numFmtId="167" fontId="15" fillId="26" borderId="33" xfId="0" applyNumberFormat="1" applyFont="1" applyFill="1" applyBorder="1" applyAlignment="1">
      <alignment horizontal="right"/>
    </xf>
    <xf numFmtId="167" fontId="15" fillId="20" borderId="33" xfId="0" applyNumberFormat="1" applyFont="1" applyFill="1" applyBorder="1" applyAlignment="1">
      <alignment horizontal="right"/>
    </xf>
    <xf numFmtId="167" fontId="4" fillId="0" borderId="36" xfId="0" applyNumberFormat="1" applyFont="1" applyFill="1" applyBorder="1" applyAlignment="1">
      <alignment horizontal="right"/>
    </xf>
    <xf numFmtId="167" fontId="4" fillId="20" borderId="33" xfId="0" applyNumberFormat="1" applyFont="1" applyFill="1" applyBorder="1" applyAlignment="1">
      <alignment horizontal="right"/>
    </xf>
    <xf numFmtId="167" fontId="15" fillId="26" borderId="132" xfId="0" applyNumberFormat="1" applyFont="1" applyFill="1" applyBorder="1" applyAlignment="1">
      <alignment horizontal="right"/>
    </xf>
    <xf numFmtId="167" fontId="15" fillId="26" borderId="36" xfId="0" applyNumberFormat="1" applyFont="1" applyFill="1" applyBorder="1" applyAlignment="1">
      <alignment horizontal="right"/>
    </xf>
    <xf numFmtId="167" fontId="4" fillId="23" borderId="80" xfId="0" applyNumberFormat="1" applyFont="1" applyFill="1" applyBorder="1" applyAlignment="1">
      <alignment horizontal="right"/>
    </xf>
    <xf numFmtId="167" fontId="4" fillId="23" borderId="62" xfId="0" applyNumberFormat="1" applyFont="1" applyFill="1" applyBorder="1" applyAlignment="1">
      <alignment horizontal="right"/>
    </xf>
    <xf numFmtId="167" fontId="4" fillId="23" borderId="132" xfId="0" applyNumberFormat="1" applyFont="1" applyFill="1" applyBorder="1" applyAlignment="1">
      <alignment horizontal="right"/>
    </xf>
    <xf numFmtId="167" fontId="4" fillId="23" borderId="90" xfId="0" applyNumberFormat="1" applyFont="1" applyFill="1" applyBorder="1" applyAlignment="1">
      <alignment horizontal="right"/>
    </xf>
    <xf numFmtId="167" fontId="4" fillId="23" borderId="36" xfId="0" applyNumberFormat="1" applyFont="1" applyFill="1" applyBorder="1" applyAlignment="1">
      <alignment horizontal="right"/>
    </xf>
    <xf numFmtId="167" fontId="15" fillId="20" borderId="132" xfId="0" applyNumberFormat="1" applyFont="1" applyFill="1" applyBorder="1" applyAlignment="1">
      <alignment horizontal="right"/>
    </xf>
    <xf numFmtId="167" fontId="15" fillId="20" borderId="66" xfId="0" applyNumberFormat="1" applyFont="1" applyFill="1" applyBorder="1" applyAlignment="1">
      <alignment horizontal="right"/>
    </xf>
    <xf numFmtId="167" fontId="15" fillId="0" borderId="66" xfId="0" applyNumberFormat="1" applyFont="1" applyFill="1" applyBorder="1" applyAlignment="1">
      <alignment horizontal="right"/>
    </xf>
    <xf numFmtId="0" fontId="93" fillId="0" borderId="0" xfId="44" applyFont="1" applyAlignment="1">
      <alignment horizontal="right"/>
    </xf>
    <xf numFmtId="0" fontId="22" fillId="0" borderId="84" xfId="46" applyFont="1" applyBorder="1" applyAlignment="1">
      <alignment horizontal="right"/>
    </xf>
    <xf numFmtId="167" fontId="4" fillId="0" borderId="80" xfId="0" applyNumberFormat="1" applyFont="1" applyFill="1" applyBorder="1" applyAlignment="1">
      <alignment horizontal="right"/>
    </xf>
    <xf numFmtId="167" fontId="4" fillId="20" borderId="62" xfId="0" applyNumberFormat="1" applyFont="1" applyFill="1" applyBorder="1" applyAlignment="1">
      <alignment horizontal="right"/>
    </xf>
    <xf numFmtId="167" fontId="4" fillId="20" borderId="132" xfId="0" applyNumberFormat="1" applyFont="1" applyFill="1" applyBorder="1" applyAlignment="1">
      <alignment horizontal="right"/>
    </xf>
    <xf numFmtId="167" fontId="4" fillId="20" borderId="76" xfId="0" applyNumberFormat="1" applyFont="1" applyFill="1" applyBorder="1" applyAlignment="1">
      <alignment horizontal="right"/>
    </xf>
    <xf numFmtId="3" fontId="0" fillId="0" borderId="36" xfId="0" applyNumberFormat="1" applyBorder="1"/>
    <xf numFmtId="3" fontId="0" fillId="0" borderId="0" xfId="0" applyNumberFormat="1" applyBorder="1"/>
    <xf numFmtId="3" fontId="24" fillId="0" borderId="36" xfId="0" applyNumberFormat="1" applyFont="1" applyBorder="1"/>
    <xf numFmtId="0" fontId="0" fillId="0" borderId="0" xfId="0" applyAlignment="1">
      <alignment wrapText="1"/>
    </xf>
    <xf numFmtId="0" fontId="0" fillId="0" borderId="228" xfId="0" applyBorder="1"/>
    <xf numFmtId="3" fontId="0" fillId="0" borderId="225" xfId="0" applyNumberFormat="1" applyBorder="1"/>
    <xf numFmtId="3" fontId="0" fillId="0" borderId="195" xfId="0" applyNumberFormat="1" applyBorder="1"/>
    <xf numFmtId="3" fontId="0" fillId="0" borderId="103" xfId="0" applyNumberFormat="1" applyBorder="1"/>
    <xf numFmtId="3" fontId="0" fillId="0" borderId="196" xfId="0" applyNumberFormat="1" applyBorder="1"/>
    <xf numFmtId="3" fontId="0" fillId="0" borderId="49" xfId="0" applyNumberFormat="1" applyBorder="1" applyAlignment="1">
      <alignment horizontal="center" vertical="center"/>
    </xf>
    <xf numFmtId="3" fontId="0" fillId="0" borderId="259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28" xfId="0" applyNumberFormat="1" applyBorder="1" applyAlignment="1">
      <alignment horizontal="center" vertical="center"/>
    </xf>
    <xf numFmtId="3" fontId="0" fillId="0" borderId="296" xfId="0" applyNumberFormat="1" applyBorder="1" applyAlignment="1">
      <alignment horizontal="center" vertical="center"/>
    </xf>
    <xf numFmtId="3" fontId="0" fillId="0" borderId="171" xfId="0" applyNumberFormat="1" applyBorder="1" applyAlignment="1">
      <alignment horizontal="center" vertical="center"/>
    </xf>
    <xf numFmtId="3" fontId="0" fillId="0" borderId="224" xfId="0" applyNumberFormat="1" applyBorder="1" applyAlignment="1">
      <alignment horizontal="center" vertical="center"/>
    </xf>
    <xf numFmtId="3" fontId="0" fillId="0" borderId="225" xfId="0" applyNumberFormat="1" applyBorder="1" applyAlignment="1">
      <alignment horizontal="center" vertical="center"/>
    </xf>
    <xf numFmtId="3" fontId="0" fillId="0" borderId="195" xfId="0" applyNumberFormat="1" applyBorder="1" applyAlignment="1">
      <alignment horizontal="center" vertical="center"/>
    </xf>
    <xf numFmtId="3" fontId="0" fillId="0" borderId="103" xfId="0" applyNumberFormat="1" applyBorder="1" applyAlignment="1">
      <alignment horizontal="center" vertical="center"/>
    </xf>
    <xf numFmtId="3" fontId="0" fillId="0" borderId="196" xfId="0" applyNumberFormat="1" applyBorder="1" applyAlignment="1">
      <alignment horizontal="center" vertical="center"/>
    </xf>
    <xf numFmtId="0" fontId="10" fillId="0" borderId="34" xfId="0" applyFont="1" applyBorder="1"/>
    <xf numFmtId="0" fontId="0" fillId="0" borderId="78" xfId="0" applyBorder="1"/>
    <xf numFmtId="10" fontId="44" fillId="0" borderId="142" xfId="0" applyNumberFormat="1" applyFont="1" applyFill="1" applyBorder="1" applyAlignment="1" applyProtection="1">
      <alignment vertical="center" wrapText="1"/>
      <protection locked="0"/>
    </xf>
    <xf numFmtId="10" fontId="22" fillId="22" borderId="33" xfId="0" applyNumberFormat="1" applyFont="1" applyFill="1" applyBorder="1" applyAlignment="1">
      <alignment horizontal="right"/>
    </xf>
    <xf numFmtId="10" fontId="21" fillId="0" borderId="150" xfId="0" applyNumberFormat="1" applyFont="1" applyFill="1" applyBorder="1" applyAlignment="1">
      <alignment horizontal="right"/>
    </xf>
    <xf numFmtId="10" fontId="21" fillId="0" borderId="36" xfId="0" applyNumberFormat="1" applyFont="1" applyFill="1" applyBorder="1" applyAlignment="1">
      <alignment horizontal="right"/>
    </xf>
    <xf numFmtId="10" fontId="21" fillId="0" borderId="142" xfId="54" applyNumberFormat="1" applyFont="1" applyBorder="1" applyAlignment="1">
      <alignment horizontal="right"/>
    </xf>
    <xf numFmtId="10" fontId="22" fillId="22" borderId="142" xfId="54" applyNumberFormat="1" applyFont="1" applyFill="1" applyBorder="1" applyAlignment="1">
      <alignment horizontal="right"/>
    </xf>
    <xf numFmtId="10" fontId="22" fillId="22" borderId="191" xfId="54" applyNumberFormat="1" applyFont="1" applyFill="1" applyBorder="1" applyAlignment="1">
      <alignment horizontal="right"/>
    </xf>
    <xf numFmtId="10" fontId="22" fillId="22" borderId="33" xfId="54" applyNumberFormat="1" applyFont="1" applyFill="1" applyBorder="1" applyAlignment="1">
      <alignment horizontal="right"/>
    </xf>
    <xf numFmtId="10" fontId="21" fillId="0" borderId="191" xfId="54" applyNumberFormat="1" applyFont="1" applyBorder="1" applyAlignment="1">
      <alignment horizontal="right"/>
    </xf>
    <xf numFmtId="10" fontId="26" fillId="0" borderId="58" xfId="0" applyNumberFormat="1" applyFont="1" applyFill="1" applyBorder="1"/>
    <xf numFmtId="10" fontId="25" fillId="22" borderId="58" xfId="0" applyNumberFormat="1" applyFont="1" applyFill="1" applyBorder="1"/>
    <xf numFmtId="10" fontId="26" fillId="0" borderId="70" xfId="0" applyNumberFormat="1" applyFont="1" applyFill="1" applyBorder="1"/>
    <xf numFmtId="10" fontId="25" fillId="22" borderId="33" xfId="0" applyNumberFormat="1" applyFont="1" applyFill="1" applyBorder="1"/>
    <xf numFmtId="10" fontId="21" fillId="0" borderId="90" xfId="0" applyNumberFormat="1" applyFont="1" applyFill="1" applyBorder="1"/>
    <xf numFmtId="10" fontId="22" fillId="22" borderId="90" xfId="0" applyNumberFormat="1" applyFont="1" applyFill="1" applyBorder="1"/>
    <xf numFmtId="10" fontId="21" fillId="22" borderId="90" xfId="0" applyNumberFormat="1" applyFont="1" applyFill="1" applyBorder="1"/>
    <xf numFmtId="10" fontId="21" fillId="0" borderId="36" xfId="0" applyNumberFormat="1" applyFont="1" applyFill="1" applyBorder="1"/>
    <xf numFmtId="3" fontId="10" fillId="0" borderId="0" xfId="0" applyNumberFormat="1" applyFont="1" applyBorder="1"/>
    <xf numFmtId="3" fontId="4" fillId="0" borderId="80" xfId="0" applyNumberFormat="1" applyFont="1" applyFill="1" applyBorder="1" applyAlignment="1">
      <alignment horizontal="right"/>
    </xf>
    <xf numFmtId="0" fontId="0" fillId="0" borderId="79" xfId="0" applyBorder="1"/>
    <xf numFmtId="0" fontId="21" fillId="0" borderId="0" xfId="45" applyFont="1"/>
    <xf numFmtId="0" fontId="0" fillId="0" borderId="0" xfId="0" applyAlignment="1"/>
    <xf numFmtId="0" fontId="0" fillId="0" borderId="0" xfId="0" applyAlignment="1">
      <alignment horizontal="right"/>
    </xf>
    <xf numFmtId="0" fontId="22" fillId="0" borderId="34" xfId="0" applyFont="1" applyBorder="1" applyAlignment="1"/>
    <xf numFmtId="0" fontId="22" fillId="0" borderId="61" xfId="0" applyFont="1" applyBorder="1" applyAlignment="1"/>
    <xf numFmtId="0" fontId="22" fillId="0" borderId="78" xfId="0" applyFont="1" applyBorder="1" applyAlignment="1"/>
    <xf numFmtId="0" fontId="22" fillId="0" borderId="225" xfId="0" applyFont="1" applyBorder="1" applyAlignment="1"/>
    <xf numFmtId="0" fontId="22" fillId="0" borderId="103" xfId="0" applyFont="1" applyBorder="1" applyAlignment="1"/>
    <xf numFmtId="0" fontId="22" fillId="0" borderId="196" xfId="0" applyFont="1" applyBorder="1" applyAlignment="1"/>
    <xf numFmtId="0" fontId="0" fillId="0" borderId="228" xfId="0" applyBorder="1" applyAlignment="1"/>
    <xf numFmtId="0" fontId="0" fillId="0" borderId="171" xfId="0" applyBorder="1" applyAlignment="1"/>
    <xf numFmtId="0" fontId="0" fillId="0" borderId="224" xfId="0" applyBorder="1" applyAlignment="1"/>
    <xf numFmtId="0" fontId="0" fillId="0" borderId="49" xfId="0" applyBorder="1" applyAlignment="1"/>
    <xf numFmtId="0" fontId="0" fillId="0" borderId="0" xfId="0" applyBorder="1" applyAlignment="1"/>
    <xf numFmtId="0" fontId="0" fillId="0" borderId="36" xfId="0" applyBorder="1" applyAlignment="1"/>
    <xf numFmtId="0" fontId="0" fillId="0" borderId="49" xfId="0" applyFill="1" applyBorder="1" applyAlignment="1"/>
    <xf numFmtId="0" fontId="0" fillId="0" borderId="0" xfId="0" applyFill="1" applyBorder="1" applyAlignment="1"/>
    <xf numFmtId="0" fontId="0" fillId="0" borderId="36" xfId="0" applyFill="1" applyBorder="1" applyAlignment="1"/>
    <xf numFmtId="0" fontId="0" fillId="0" borderId="103" xfId="0" applyBorder="1" applyAlignment="1"/>
    <xf numFmtId="0" fontId="0" fillId="0" borderId="196" xfId="0" applyBorder="1" applyAlignment="1"/>
    <xf numFmtId="0" fontId="22" fillId="0" borderId="225" xfId="0" applyFont="1" applyFill="1" applyBorder="1" applyAlignment="1"/>
    <xf numFmtId="0" fontId="22" fillId="0" borderId="103" xfId="0" applyFont="1" applyFill="1" applyBorder="1" applyAlignment="1"/>
    <xf numFmtId="0" fontId="22" fillId="0" borderId="196" xfId="0" applyFont="1" applyFill="1" applyBorder="1" applyAlignment="1"/>
    <xf numFmtId="0" fontId="22" fillId="0" borderId="0" xfId="0" applyFont="1" applyAlignment="1"/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Fill="1" applyBorder="1" applyAlignment="1"/>
    <xf numFmtId="3" fontId="4" fillId="0" borderId="267" xfId="0" applyNumberFormat="1" applyFont="1" applyFill="1" applyBorder="1" applyAlignment="1"/>
    <xf numFmtId="3" fontId="4" fillId="0" borderId="12" xfId="0" applyNumberFormat="1" applyFont="1" applyFill="1" applyBorder="1" applyAlignment="1"/>
    <xf numFmtId="3" fontId="31" fillId="0" borderId="270" xfId="0" applyNumberFormat="1" applyFont="1" applyFill="1" applyBorder="1" applyAlignment="1"/>
    <xf numFmtId="3" fontId="31" fillId="0" borderId="229" xfId="0" applyNumberFormat="1" applyFont="1" applyFill="1" applyBorder="1" applyAlignment="1"/>
    <xf numFmtId="3" fontId="30" fillId="0" borderId="72" xfId="0" applyNumberFormat="1" applyFont="1" applyFill="1" applyBorder="1" applyAlignment="1"/>
    <xf numFmtId="3" fontId="30" fillId="0" borderId="84" xfId="0" applyNumberFormat="1" applyFont="1" applyFill="1" applyBorder="1" applyAlignment="1"/>
    <xf numFmtId="3" fontId="30" fillId="0" borderId="69" xfId="0" applyNumberFormat="1" applyFont="1" applyFill="1" applyBorder="1" applyAlignment="1"/>
    <xf numFmtId="3" fontId="30" fillId="0" borderId="86" xfId="0" applyNumberFormat="1" applyFont="1" applyFill="1" applyBorder="1" applyAlignment="1"/>
    <xf numFmtId="3" fontId="5" fillId="0" borderId="274" xfId="0" applyNumberFormat="1" applyFont="1" applyFill="1" applyBorder="1" applyAlignment="1"/>
    <xf numFmtId="3" fontId="5" fillId="0" borderId="285" xfId="0" applyNumberFormat="1" applyFont="1" applyFill="1" applyBorder="1" applyAlignment="1"/>
    <xf numFmtId="3" fontId="1" fillId="0" borderId="184" xfId="0" applyNumberFormat="1" applyFont="1" applyFill="1" applyBorder="1" applyAlignment="1"/>
    <xf numFmtId="3" fontId="1" fillId="0" borderId="281" xfId="0" applyNumberFormat="1" applyFont="1" applyFill="1" applyBorder="1" applyAlignment="1"/>
    <xf numFmtId="3" fontId="4" fillId="0" borderId="286" xfId="0" applyNumberFormat="1" applyFont="1" applyFill="1" applyBorder="1" applyAlignment="1"/>
    <xf numFmtId="3" fontId="4" fillId="0" borderId="287" xfId="0" applyNumberFormat="1" applyFont="1" applyFill="1" applyBorder="1" applyAlignment="1"/>
    <xf numFmtId="3" fontId="8" fillId="0" borderId="288" xfId="0" applyNumberFormat="1" applyFont="1" applyFill="1" applyBorder="1" applyAlignment="1"/>
    <xf numFmtId="3" fontId="8" fillId="0" borderId="179" xfId="0" applyNumberFormat="1" applyFont="1" applyFill="1" applyBorder="1" applyAlignment="1"/>
    <xf numFmtId="3" fontId="4" fillId="0" borderId="294" xfId="0" applyNumberFormat="1" applyFont="1" applyFill="1" applyBorder="1" applyAlignment="1"/>
    <xf numFmtId="3" fontId="4" fillId="0" borderId="295" xfId="0" applyNumberFormat="1" applyFont="1" applyFill="1" applyBorder="1" applyAlignment="1"/>
    <xf numFmtId="3" fontId="4" fillId="0" borderId="293" xfId="0" applyNumberFormat="1" applyFont="1" applyFill="1" applyBorder="1" applyAlignment="1"/>
    <xf numFmtId="3" fontId="4" fillId="0" borderId="219" xfId="0" applyNumberFormat="1" applyFont="1" applyFill="1" applyBorder="1" applyAlignment="1"/>
    <xf numFmtId="3" fontId="5" fillId="0" borderId="289" xfId="0" applyNumberFormat="1" applyFont="1" applyFill="1" applyBorder="1" applyAlignment="1"/>
    <xf numFmtId="0" fontId="21" fillId="0" borderId="156" xfId="0" applyFont="1" applyBorder="1" applyAlignment="1"/>
    <xf numFmtId="3" fontId="8" fillId="0" borderId="13" xfId="0" applyNumberFormat="1" applyFont="1" applyFill="1" applyBorder="1" applyAlignment="1"/>
    <xf numFmtId="3" fontId="8" fillId="0" borderId="11" xfId="0" applyNumberFormat="1" applyFont="1" applyFill="1" applyBorder="1" applyAlignment="1"/>
    <xf numFmtId="3" fontId="2" fillId="0" borderId="283" xfId="0" applyNumberFormat="1" applyFont="1" applyFill="1" applyBorder="1" applyAlignment="1"/>
    <xf numFmtId="3" fontId="2" fillId="0" borderId="284" xfId="0" applyNumberFormat="1" applyFont="1" applyFill="1" applyBorder="1" applyAlignment="1"/>
    <xf numFmtId="3" fontId="2" fillId="0" borderId="184" xfId="0" applyNumberFormat="1" applyFont="1" applyFill="1" applyBorder="1" applyAlignment="1">
      <alignment vertical="center"/>
    </xf>
    <xf numFmtId="3" fontId="2" fillId="0" borderId="281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/>
    <xf numFmtId="3" fontId="4" fillId="0" borderId="115" xfId="0" applyNumberFormat="1" applyFont="1" applyFill="1" applyBorder="1" applyAlignment="1"/>
    <xf numFmtId="3" fontId="8" fillId="0" borderId="283" xfId="0" applyNumberFormat="1" applyFont="1" applyFill="1" applyBorder="1" applyAlignment="1"/>
    <xf numFmtId="3" fontId="8" fillId="0" borderId="284" xfId="0" applyNumberFormat="1" applyFont="1" applyFill="1" applyBorder="1" applyAlignment="1"/>
    <xf numFmtId="3" fontId="4" fillId="0" borderId="274" xfId="0" applyNumberFormat="1" applyFont="1" applyFill="1" applyBorder="1" applyAlignment="1"/>
    <xf numFmtId="3" fontId="4" fillId="0" borderId="290" xfId="0" applyNumberFormat="1" applyFont="1" applyFill="1" applyBorder="1" applyAlignment="1"/>
    <xf numFmtId="3" fontId="2" fillId="0" borderId="13" xfId="0" applyNumberFormat="1" applyFont="1" applyFill="1" applyBorder="1" applyAlignment="1"/>
    <xf numFmtId="3" fontId="2" fillId="0" borderId="11" xfId="0" applyNumberFormat="1" applyFont="1" applyFill="1" applyBorder="1" applyAlignment="1"/>
    <xf numFmtId="3" fontId="2" fillId="0" borderId="292" xfId="0" applyNumberFormat="1" applyFont="1" applyFill="1" applyBorder="1" applyAlignment="1">
      <alignment horizontal="center" vertical="center" wrapText="1"/>
    </xf>
    <xf numFmtId="3" fontId="2" fillId="0" borderId="291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/>
    <xf numFmtId="3" fontId="6" fillId="0" borderId="11" xfId="0" applyNumberFormat="1" applyFont="1" applyFill="1" applyBorder="1" applyAlignment="1"/>
    <xf numFmtId="3" fontId="6" fillId="0" borderId="184" xfId="0" applyNumberFormat="1" applyFont="1" applyFill="1" applyBorder="1" applyAlignment="1"/>
    <xf numFmtId="3" fontId="6" fillId="0" borderId="281" xfId="0" applyNumberFormat="1" applyFont="1" applyFill="1" applyBorder="1" applyAlignment="1"/>
    <xf numFmtId="3" fontId="4" fillId="0" borderId="186" xfId="0" applyNumberFormat="1" applyFont="1" applyFill="1" applyBorder="1" applyAlignment="1"/>
    <xf numFmtId="3" fontId="4" fillId="0" borderId="187" xfId="0" applyNumberFormat="1" applyFont="1" applyFill="1" applyBorder="1" applyAlignment="1"/>
    <xf numFmtId="3" fontId="32" fillId="0" borderId="265" xfId="0" applyNumberFormat="1" applyFont="1" applyFill="1" applyBorder="1" applyAlignment="1"/>
    <xf numFmtId="3" fontId="32" fillId="0" borderId="184" xfId="0" applyNumberFormat="1" applyFont="1" applyFill="1" applyBorder="1" applyAlignment="1"/>
    <xf numFmtId="3" fontId="4" fillId="0" borderId="268" xfId="0" applyNumberFormat="1" applyFont="1" applyFill="1" applyBorder="1" applyAlignment="1"/>
    <xf numFmtId="3" fontId="2" fillId="0" borderId="265" xfId="0" applyNumberFormat="1" applyFont="1" applyFill="1" applyBorder="1" applyAlignment="1"/>
    <xf numFmtId="3" fontId="2" fillId="0" borderId="184" xfId="0" applyNumberFormat="1" applyFont="1" applyFill="1" applyBorder="1" applyAlignment="1"/>
    <xf numFmtId="3" fontId="7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3" fontId="4" fillId="0" borderId="103" xfId="0" applyNumberFormat="1" applyFont="1" applyFill="1" applyBorder="1" applyAlignment="1"/>
    <xf numFmtId="0" fontId="17" fillId="0" borderId="264" xfId="0" applyFont="1" applyBorder="1" applyAlignment="1"/>
    <xf numFmtId="3" fontId="4" fillId="0" borderId="86" xfId="0" applyNumberFormat="1" applyFont="1" applyFill="1" applyBorder="1" applyAlignment="1"/>
    <xf numFmtId="0" fontId="17" fillId="0" borderId="263" xfId="0" applyFont="1" applyBorder="1" applyAlignment="1"/>
    <xf numFmtId="3" fontId="4" fillId="0" borderId="151" xfId="0" applyNumberFormat="1" applyFont="1" applyFill="1" applyBorder="1" applyAlignment="1"/>
    <xf numFmtId="3" fontId="2" fillId="0" borderId="269" xfId="0" applyNumberFormat="1" applyFont="1" applyFill="1" applyBorder="1" applyAlignment="1"/>
    <xf numFmtId="3" fontId="2" fillId="0" borderId="27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4" fillId="0" borderId="271" xfId="0" applyNumberFormat="1" applyFont="1" applyFill="1" applyBorder="1" applyAlignment="1"/>
    <xf numFmtId="3" fontId="4" fillId="0" borderId="272" xfId="0" applyNumberFormat="1" applyFont="1" applyFill="1" applyBorder="1" applyAlignment="1"/>
    <xf numFmtId="3" fontId="4" fillId="0" borderId="280" xfId="0" applyNumberFormat="1" applyFont="1" applyFill="1" applyBorder="1" applyAlignment="1"/>
    <xf numFmtId="3" fontId="4" fillId="0" borderId="266" xfId="0" applyNumberFormat="1" applyFont="1" applyFill="1" applyBorder="1" applyAlignment="1"/>
    <xf numFmtId="3" fontId="4" fillId="0" borderId="15" xfId="0" applyNumberFormat="1" applyFont="1" applyFill="1" applyBorder="1" applyAlignment="1">
      <alignment wrapText="1"/>
    </xf>
    <xf numFmtId="3" fontId="4" fillId="0" borderId="267" xfId="0" applyNumberFormat="1" applyFont="1" applyFill="1" applyBorder="1" applyAlignment="1">
      <alignment wrapText="1"/>
    </xf>
    <xf numFmtId="3" fontId="2" fillId="0" borderId="265" xfId="0" applyNumberFormat="1" applyFont="1" applyFill="1" applyBorder="1" applyAlignment="1">
      <alignment horizontal="center" vertical="center" wrapText="1"/>
    </xf>
    <xf numFmtId="3" fontId="2" fillId="0" borderId="276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left"/>
    </xf>
    <xf numFmtId="3" fontId="4" fillId="0" borderId="267" xfId="0" applyNumberFormat="1" applyFont="1" applyFill="1" applyBorder="1" applyAlignment="1">
      <alignment horizontal="left"/>
    </xf>
    <xf numFmtId="3" fontId="4" fillId="0" borderId="273" xfId="0" applyNumberFormat="1" applyFont="1" applyFill="1" applyBorder="1" applyAlignment="1">
      <alignment horizontal="left"/>
    </xf>
    <xf numFmtId="3" fontId="4" fillId="0" borderId="274" xfId="0" applyNumberFormat="1" applyFont="1" applyFill="1" applyBorder="1" applyAlignment="1">
      <alignment horizontal="left"/>
    </xf>
    <xf numFmtId="3" fontId="4" fillId="0" borderId="282" xfId="0" applyNumberFormat="1" applyFont="1" applyFill="1" applyBorder="1" applyAlignment="1">
      <alignment horizontal="left"/>
    </xf>
    <xf numFmtId="3" fontId="4" fillId="0" borderId="277" xfId="0" applyNumberFormat="1" applyFont="1" applyFill="1" applyBorder="1" applyAlignment="1">
      <alignment horizontal="left"/>
    </xf>
    <xf numFmtId="3" fontId="4" fillId="0" borderId="278" xfId="0" applyNumberFormat="1" applyFont="1" applyFill="1" applyBorder="1" applyAlignment="1">
      <alignment horizontal="left"/>
    </xf>
    <xf numFmtId="3" fontId="4" fillId="0" borderId="279" xfId="0" applyNumberFormat="1" applyFont="1" applyFill="1" applyBorder="1" applyAlignment="1">
      <alignment horizontal="left"/>
    </xf>
    <xf numFmtId="3" fontId="2" fillId="0" borderId="275" xfId="0" applyNumberFormat="1" applyFont="1" applyFill="1" applyBorder="1" applyAlignment="1"/>
    <xf numFmtId="0" fontId="19" fillId="0" borderId="49" xfId="0" applyFont="1" applyFill="1" applyBorder="1" applyAlignment="1"/>
    <xf numFmtId="0" fontId="19" fillId="0" borderId="0" xfId="0" applyFont="1" applyFill="1" applyBorder="1" applyAlignment="1"/>
    <xf numFmtId="0" fontId="19" fillId="0" borderId="4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49" xfId="0" applyFont="1" applyFill="1" applyBorder="1" applyAlignment="1"/>
    <xf numFmtId="0" fontId="24" fillId="0" borderId="0" xfId="0" applyFont="1" applyFill="1" applyBorder="1" applyAlignment="1"/>
    <xf numFmtId="0" fontId="19" fillId="0" borderId="49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49" xfId="0" applyFont="1" applyBorder="1" applyAlignment="1"/>
    <xf numFmtId="0" fontId="24" fillId="0" borderId="0" xfId="0" applyFont="1" applyBorder="1" applyAlignment="1"/>
    <xf numFmtId="0" fontId="10" fillId="0" borderId="0" xfId="0" applyFont="1" applyAlignment="1">
      <alignment horizontal="center" wrapText="1"/>
    </xf>
    <xf numFmtId="0" fontId="19" fillId="0" borderId="225" xfId="0" applyFont="1" applyBorder="1" applyAlignment="1">
      <alignment horizontal="center"/>
    </xf>
    <xf numFmtId="0" fontId="24" fillId="0" borderId="10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28" xfId="0" applyFont="1" applyFill="1" applyBorder="1" applyAlignment="1">
      <alignment horizontal="center"/>
    </xf>
    <xf numFmtId="0" fontId="19" fillId="0" borderId="171" xfId="0" applyFont="1" applyFill="1" applyBorder="1" applyAlignment="1">
      <alignment horizontal="center"/>
    </xf>
    <xf numFmtId="0" fontId="19" fillId="0" borderId="228" xfId="0" applyFont="1" applyBorder="1" applyAlignment="1">
      <alignment horizontal="center"/>
    </xf>
    <xf numFmtId="0" fontId="19" fillId="0" borderId="171" xfId="0" applyFont="1" applyBorder="1" applyAlignment="1">
      <alignment horizontal="center"/>
    </xf>
    <xf numFmtId="0" fontId="64" fillId="0" borderId="262" xfId="0" applyFont="1" applyFill="1" applyBorder="1" applyAlignment="1" applyProtection="1">
      <alignment horizontal="center" vertical="center" wrapText="1"/>
    </xf>
    <xf numFmtId="0" fontId="64" fillId="0" borderId="261" xfId="0" applyFont="1" applyFill="1" applyBorder="1" applyAlignment="1" applyProtection="1">
      <alignment horizontal="center" vertical="center" wrapText="1"/>
    </xf>
    <xf numFmtId="0" fontId="64" fillId="0" borderId="194" xfId="0" applyFont="1" applyFill="1" applyBorder="1" applyAlignment="1" applyProtection="1">
      <alignment horizontal="center" vertical="center" wrapText="1"/>
    </xf>
    <xf numFmtId="0" fontId="64" fillId="0" borderId="197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5" fillId="0" borderId="0" xfId="0" applyFont="1" applyBorder="1" applyAlignment="1" applyProtection="1">
      <alignment horizontal="right" vertical="top"/>
      <protection locked="0"/>
    </xf>
    <xf numFmtId="0" fontId="0" fillId="0" borderId="0" xfId="0" applyBorder="1" applyAlignment="1">
      <alignment horizontal="right" vertical="top"/>
    </xf>
    <xf numFmtId="0" fontId="75" fillId="0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64" fillId="0" borderId="225" xfId="0" applyFont="1" applyFill="1" applyBorder="1" applyAlignment="1" applyProtection="1">
      <alignment horizontal="center" vertical="center" wrapText="1"/>
    </xf>
    <xf numFmtId="0" fontId="64" fillId="0" borderId="195" xfId="0" applyFont="1" applyFill="1" applyBorder="1" applyAlignment="1" applyProtection="1">
      <alignment horizontal="center" vertical="center" wrapText="1"/>
    </xf>
    <xf numFmtId="0" fontId="0" fillId="0" borderId="228" xfId="0" applyBorder="1" applyAlignment="1">
      <alignment horizontal="center" vertical="center" wrapText="1"/>
    </xf>
    <xf numFmtId="0" fontId="0" fillId="0" borderId="296" xfId="0" applyBorder="1" applyAlignment="1">
      <alignment horizontal="center" vertical="center" wrapText="1"/>
    </xf>
    <xf numFmtId="0" fontId="75" fillId="0" borderId="34" xfId="0" applyFont="1" applyFill="1" applyBorder="1" applyAlignment="1" applyProtection="1">
      <alignment horizontal="center" vertical="center" wrapText="1"/>
    </xf>
    <xf numFmtId="0" fontId="75" fillId="0" borderId="61" xfId="0" applyFont="1" applyFill="1" applyBorder="1" applyAlignment="1" applyProtection="1">
      <alignment horizontal="center" vertical="center" wrapText="1"/>
    </xf>
    <xf numFmtId="0" fontId="75" fillId="0" borderId="185" xfId="0" applyFont="1" applyFill="1" applyBorder="1" applyAlignment="1" applyProtection="1">
      <alignment horizontal="center" vertical="center" wrapText="1"/>
    </xf>
    <xf numFmtId="0" fontId="75" fillId="0" borderId="157" xfId="0" applyFont="1" applyFill="1" applyBorder="1" applyAlignment="1" applyProtection="1">
      <alignment horizontal="center" vertical="center" wrapText="1"/>
    </xf>
    <xf numFmtId="0" fontId="63" fillId="0" borderId="34" xfId="0" applyFont="1" applyFill="1" applyBorder="1" applyAlignment="1" applyProtection="1">
      <alignment horizontal="center" vertical="center" wrapText="1"/>
    </xf>
    <xf numFmtId="0" fontId="63" fillId="0" borderId="61" xfId="0" applyFont="1" applyFill="1" applyBorder="1" applyAlignment="1" applyProtection="1">
      <alignment horizontal="center" vertical="center" wrapText="1"/>
    </xf>
    <xf numFmtId="0" fontId="65" fillId="0" borderId="0" xfId="0" applyFont="1" applyBorder="1" applyAlignment="1">
      <alignment horizontal="right" wrapText="1"/>
    </xf>
    <xf numFmtId="0" fontId="65" fillId="0" borderId="0" xfId="0" applyFont="1" applyBorder="1" applyAlignment="1" applyProtection="1">
      <alignment horizontal="right" vertical="top" wrapText="1"/>
      <protection locked="0"/>
    </xf>
    <xf numFmtId="0" fontId="14" fillId="0" borderId="0" xfId="0" applyFont="1" applyBorder="1"/>
    <xf numFmtId="3" fontId="2" fillId="0" borderId="302" xfId="0" applyNumberFormat="1" applyFont="1" applyFill="1" applyBorder="1" applyAlignment="1"/>
    <xf numFmtId="3" fontId="16" fillId="0" borderId="11" xfId="0" applyNumberFormat="1" applyFont="1" applyFill="1" applyBorder="1" applyAlignment="1"/>
    <xf numFmtId="3" fontId="16" fillId="0" borderId="302" xfId="0" applyNumberFormat="1" applyFont="1" applyFill="1" applyBorder="1" applyAlignment="1"/>
    <xf numFmtId="3" fontId="2" fillId="0" borderId="299" xfId="0" applyNumberFormat="1" applyFont="1" applyFill="1" applyBorder="1" applyAlignment="1"/>
    <xf numFmtId="3" fontId="2" fillId="0" borderId="300" xfId="0" applyNumberFormat="1" applyFont="1" applyFill="1" applyBorder="1" applyAlignment="1"/>
    <xf numFmtId="3" fontId="67" fillId="0" borderId="228" xfId="0" applyNumberFormat="1" applyFont="1" applyFill="1" applyBorder="1" applyAlignment="1">
      <alignment horizontal="center"/>
    </xf>
    <xf numFmtId="3" fontId="4" fillId="0" borderId="311" xfId="0" applyNumberFormat="1" applyFont="1" applyFill="1" applyBorder="1" applyAlignment="1"/>
    <xf numFmtId="3" fontId="4" fillId="0" borderId="11" xfId="0" applyNumberFormat="1" applyFont="1" applyFill="1" applyBorder="1" applyAlignment="1"/>
    <xf numFmtId="3" fontId="4" fillId="0" borderId="302" xfId="0" applyNumberFormat="1" applyFont="1" applyFill="1" applyBorder="1" applyAlignment="1"/>
    <xf numFmtId="3" fontId="16" fillId="0" borderId="277" xfId="0" applyNumberFormat="1" applyFont="1" applyFill="1" applyBorder="1" applyAlignment="1"/>
    <xf numFmtId="3" fontId="16" fillId="0" borderId="255" xfId="0" applyNumberFormat="1" applyFont="1" applyFill="1" applyBorder="1" applyAlignment="1"/>
    <xf numFmtId="3" fontId="4" fillId="0" borderId="101" xfId="0" applyNumberFormat="1" applyFont="1" applyFill="1" applyBorder="1" applyAlignment="1"/>
    <xf numFmtId="3" fontId="4" fillId="0" borderId="67" xfId="0" applyNumberFormat="1" applyFont="1" applyFill="1" applyBorder="1" applyAlignment="1"/>
    <xf numFmtId="3" fontId="2" fillId="0" borderId="287" xfId="0" applyNumberFormat="1" applyFont="1" applyFill="1" applyBorder="1" applyAlignment="1">
      <alignment horizontal="center" vertical="center" wrapText="1"/>
    </xf>
    <xf numFmtId="3" fontId="2" fillId="0" borderId="111" xfId="0" applyNumberFormat="1" applyFont="1" applyFill="1" applyBorder="1" applyAlignment="1">
      <alignment horizontal="center" vertical="center" wrapText="1"/>
    </xf>
    <xf numFmtId="3" fontId="4" fillId="0" borderId="303" xfId="0" applyNumberFormat="1" applyFont="1" applyFill="1" applyBorder="1" applyAlignment="1"/>
    <xf numFmtId="3" fontId="4" fillId="0" borderId="304" xfId="0" applyNumberFormat="1" applyFont="1" applyFill="1" applyBorder="1" applyAlignment="1"/>
    <xf numFmtId="3" fontId="4" fillId="0" borderId="216" xfId="0" applyNumberFormat="1" applyFont="1" applyFill="1" applyBorder="1" applyAlignment="1"/>
    <xf numFmtId="3" fontId="3" fillId="0" borderId="11" xfId="0" applyNumberFormat="1" applyFont="1" applyFill="1" applyBorder="1" applyAlignment="1"/>
    <xf numFmtId="3" fontId="3" fillId="0" borderId="302" xfId="0" applyNumberFormat="1" applyFont="1" applyFill="1" applyBorder="1" applyAlignment="1"/>
    <xf numFmtId="3" fontId="4" fillId="0" borderId="309" xfId="0" applyNumberFormat="1" applyFont="1" applyFill="1" applyBorder="1" applyAlignment="1"/>
    <xf numFmtId="3" fontId="4" fillId="0" borderId="310" xfId="0" applyNumberFormat="1" applyFont="1" applyFill="1" applyBorder="1" applyAlignment="1"/>
    <xf numFmtId="3" fontId="4" fillId="0" borderId="281" xfId="0" applyNumberFormat="1" applyFont="1" applyFill="1" applyBorder="1" applyAlignment="1"/>
    <xf numFmtId="3" fontId="4" fillId="0" borderId="306" xfId="0" applyNumberFormat="1" applyFont="1" applyFill="1" applyBorder="1" applyAlignment="1"/>
    <xf numFmtId="3" fontId="4" fillId="0" borderId="215" xfId="0" applyNumberFormat="1" applyFont="1" applyFill="1" applyBorder="1" applyAlignment="1"/>
    <xf numFmtId="3" fontId="2" fillId="0" borderId="190" xfId="0" applyNumberFormat="1" applyFont="1" applyFill="1" applyBorder="1" applyAlignment="1"/>
    <xf numFmtId="3" fontId="2" fillId="0" borderId="301" xfId="0" applyNumberFormat="1" applyFont="1" applyFill="1" applyBorder="1" applyAlignment="1"/>
    <xf numFmtId="3" fontId="2" fillId="0" borderId="281" xfId="0" applyNumberFormat="1" applyFont="1" applyFill="1" applyBorder="1" applyAlignment="1"/>
    <xf numFmtId="3" fontId="2" fillId="0" borderId="306" xfId="0" applyNumberFormat="1" applyFont="1" applyFill="1" applyBorder="1" applyAlignment="1"/>
    <xf numFmtId="3" fontId="4" fillId="0" borderId="307" xfId="0" applyNumberFormat="1" applyFont="1" applyFill="1" applyBorder="1" applyAlignment="1"/>
    <xf numFmtId="3" fontId="4" fillId="0" borderId="308" xfId="0" applyNumberFormat="1" applyFont="1" applyFill="1" applyBorder="1" applyAlignment="1"/>
    <xf numFmtId="3" fontId="4" fillId="0" borderId="299" xfId="0" applyNumberFormat="1" applyFont="1" applyFill="1" applyBorder="1" applyAlignment="1"/>
    <xf numFmtId="3" fontId="4" fillId="0" borderId="300" xfId="0" applyNumberFormat="1" applyFont="1" applyFill="1" applyBorder="1" applyAlignment="1"/>
    <xf numFmtId="3" fontId="4" fillId="0" borderId="305" xfId="0" applyNumberFormat="1" applyFont="1" applyFill="1" applyBorder="1" applyAlignment="1"/>
    <xf numFmtId="3" fontId="4" fillId="0" borderId="76" xfId="0" applyNumberFormat="1" applyFont="1" applyFill="1" applyBorder="1" applyAlignment="1"/>
    <xf numFmtId="3" fontId="16" fillId="0" borderId="76" xfId="0" applyNumberFormat="1" applyFont="1" applyFill="1" applyBorder="1" applyAlignment="1"/>
    <xf numFmtId="3" fontId="2" fillId="0" borderId="297" xfId="0" applyNumberFormat="1" applyFont="1" applyFill="1" applyBorder="1" applyAlignment="1">
      <alignment horizontal="center" vertical="center" wrapText="1"/>
    </xf>
    <xf numFmtId="3" fontId="4" fillId="0" borderId="69" xfId="0" applyNumberFormat="1" applyFont="1" applyFill="1" applyBorder="1" applyAlignment="1"/>
    <xf numFmtId="3" fontId="4" fillId="0" borderId="286" xfId="0" applyNumberFormat="1" applyFont="1" applyFill="1" applyBorder="1" applyAlignment="1">
      <alignment horizontal="left"/>
    </xf>
    <xf numFmtId="3" fontId="4" fillId="0" borderId="287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left"/>
    </xf>
    <xf numFmtId="3" fontId="4" fillId="0" borderId="289" xfId="0" applyNumberFormat="1" applyFont="1" applyFill="1" applyBorder="1" applyAlignment="1"/>
    <xf numFmtId="3" fontId="2" fillId="0" borderId="298" xfId="0" applyNumberFormat="1" applyFont="1" applyFill="1" applyBorder="1" applyAlignment="1">
      <alignment horizontal="center" vertical="center" wrapText="1"/>
    </xf>
    <xf numFmtId="0" fontId="0" fillId="0" borderId="103" xfId="0" applyBorder="1" applyAlignment="1">
      <alignment wrapText="1"/>
    </xf>
    <xf numFmtId="0" fontId="0" fillId="0" borderId="187" xfId="0" applyBorder="1" applyAlignment="1">
      <alignment wrapText="1"/>
    </xf>
    <xf numFmtId="0" fontId="0" fillId="0" borderId="0" xfId="0" applyBorder="1" applyAlignment="1">
      <alignment wrapText="1"/>
    </xf>
    <xf numFmtId="3" fontId="2" fillId="0" borderId="30" xfId="0" applyNumberFormat="1" applyFont="1" applyFill="1" applyBorder="1" applyAlignment="1"/>
    <xf numFmtId="3" fontId="4" fillId="0" borderId="290" xfId="0" applyNumberFormat="1" applyFont="1" applyFill="1" applyBorder="1" applyAlignment="1">
      <alignment horizontal="left"/>
    </xf>
    <xf numFmtId="3" fontId="4" fillId="0" borderId="255" xfId="0" applyNumberFormat="1" applyFont="1" applyFill="1" applyBorder="1" applyAlignment="1">
      <alignment horizontal="left"/>
    </xf>
    <xf numFmtId="3" fontId="2" fillId="0" borderId="61" xfId="0" applyNumberFormat="1" applyFont="1" applyFill="1" applyBorder="1" applyAlignment="1"/>
    <xf numFmtId="0" fontId="0" fillId="0" borderId="78" xfId="0" applyBorder="1" applyAlignment="1"/>
    <xf numFmtId="3" fontId="4" fillId="0" borderId="297" xfId="0" applyNumberFormat="1" applyFont="1" applyFill="1" applyBorder="1" applyAlignment="1"/>
    <xf numFmtId="3" fontId="0" fillId="0" borderId="0" xfId="0" applyNumberFormat="1" applyFill="1" applyBorder="1" applyAlignment="1">
      <alignment horizontal="left"/>
    </xf>
    <xf numFmtId="0" fontId="20" fillId="0" borderId="0" xfId="0" applyFont="1" applyBorder="1" applyAlignment="1">
      <alignment horizontal="center" vertical="center" wrapText="1"/>
    </xf>
    <xf numFmtId="3" fontId="26" fillId="0" borderId="22" xfId="0" applyNumberFormat="1" applyFont="1" applyFill="1" applyBorder="1" applyAlignment="1"/>
    <xf numFmtId="3" fontId="26" fillId="0" borderId="101" xfId="0" applyNumberFormat="1" applyFont="1" applyFill="1" applyBorder="1" applyAlignment="1"/>
    <xf numFmtId="0" fontId="17" fillId="0" borderId="101" xfId="0" applyFont="1" applyBorder="1" applyAlignment="1"/>
    <xf numFmtId="0" fontId="17" fillId="0" borderId="67" xfId="0" applyFont="1" applyBorder="1" applyAlignment="1"/>
    <xf numFmtId="3" fontId="26" fillId="0" borderId="20" xfId="0" applyNumberFormat="1" applyFont="1" applyFill="1" applyBorder="1" applyAlignment="1"/>
    <xf numFmtId="3" fontId="26" fillId="0" borderId="112" xfId="0" applyNumberFormat="1" applyFont="1" applyFill="1" applyBorder="1" applyAlignment="1"/>
    <xf numFmtId="0" fontId="17" fillId="0" borderId="112" xfId="0" applyFont="1" applyBorder="1" applyAlignment="1"/>
    <xf numFmtId="0" fontId="17" fillId="0" borderId="159" xfId="0" applyFont="1" applyBorder="1" applyAlignment="1"/>
    <xf numFmtId="0" fontId="10" fillId="0" borderId="0" xfId="0" applyFont="1" applyBorder="1" applyAlignment="1">
      <alignment horizontal="center"/>
    </xf>
    <xf numFmtId="0" fontId="0" fillId="0" borderId="66" xfId="0" applyBorder="1" applyAlignment="1">
      <alignment horizontal="center" wrapText="1"/>
    </xf>
    <xf numFmtId="0" fontId="0" fillId="0" borderId="1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0" fillId="0" borderId="225" xfId="0" applyFont="1" applyBorder="1" applyAlignment="1">
      <alignment horizontal="center" vertical="center" wrapText="1"/>
    </xf>
    <xf numFmtId="0" fontId="20" fillId="0" borderId="228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10" fillId="0" borderId="178" xfId="0" applyFont="1" applyFill="1" applyBorder="1" applyAlignment="1"/>
    <xf numFmtId="0" fontId="10" fillId="0" borderId="33" xfId="0" applyFont="1" applyFill="1" applyBorder="1" applyAlignment="1"/>
    <xf numFmtId="0" fontId="0" fillId="0" borderId="225" xfId="0" applyBorder="1" applyAlignment="1"/>
    <xf numFmtId="0" fontId="0" fillId="0" borderId="178" xfId="0" applyFill="1" applyBorder="1" applyAlignment="1"/>
    <xf numFmtId="0" fontId="0" fillId="0" borderId="33" xfId="0" applyFill="1" applyBorder="1" applyAlignment="1"/>
    <xf numFmtId="0" fontId="0" fillId="0" borderId="34" xfId="0" applyBorder="1" applyAlignment="1"/>
    <xf numFmtId="0" fontId="10" fillId="0" borderId="178" xfId="0" applyFont="1" applyBorder="1" applyAlignment="1"/>
    <xf numFmtId="0" fontId="10" fillId="0" borderId="153" xfId="0" applyFont="1" applyBorder="1" applyAlignment="1"/>
    <xf numFmtId="0" fontId="10" fillId="0" borderId="68" xfId="0" applyFont="1" applyBorder="1" applyAlignment="1"/>
    <xf numFmtId="3" fontId="35" fillId="0" borderId="24" xfId="0" applyNumberFormat="1" applyFont="1" applyFill="1" applyBorder="1" applyAlignment="1"/>
    <xf numFmtId="3" fontId="35" fillId="0" borderId="143" xfId="0" applyNumberFormat="1" applyFont="1" applyFill="1" applyBorder="1" applyAlignment="1"/>
    <xf numFmtId="0" fontId="24" fillId="0" borderId="143" xfId="0" applyFont="1" applyBorder="1" applyAlignment="1"/>
    <xf numFmtId="0" fontId="24" fillId="0" borderId="205" xfId="0" applyFont="1" applyBorder="1" applyAlignment="1"/>
    <xf numFmtId="0" fontId="10" fillId="0" borderId="0" xfId="0" applyFont="1" applyAlignment="1">
      <alignment horizontal="center"/>
    </xf>
    <xf numFmtId="0" fontId="20" fillId="0" borderId="66" xfId="0" applyFont="1" applyBorder="1" applyAlignment="1">
      <alignment horizontal="center" vertical="center" wrapText="1"/>
    </xf>
    <xf numFmtId="0" fontId="20" fillId="0" borderId="132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132" xfId="0" applyFont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19" fillId="0" borderId="262" xfId="0" applyNumberFormat="1" applyFont="1" applyBorder="1" applyAlignment="1">
      <alignment horizontal="center" wrapText="1"/>
    </xf>
    <xf numFmtId="3" fontId="19" fillId="0" borderId="142" xfId="0" applyNumberFormat="1" applyFont="1" applyBorder="1" applyAlignment="1">
      <alignment horizontal="center" wrapText="1"/>
    </xf>
    <xf numFmtId="3" fontId="19" fillId="0" borderId="191" xfId="0" applyNumberFormat="1" applyFont="1" applyBorder="1" applyAlignment="1">
      <alignment horizontal="center" wrapText="1"/>
    </xf>
    <xf numFmtId="3" fontId="3" fillId="0" borderId="0" xfId="0" applyNumberFormat="1" applyFont="1" applyFill="1" applyBorder="1" applyAlignment="1"/>
    <xf numFmtId="3" fontId="22" fillId="0" borderId="85" xfId="0" applyNumberFormat="1" applyFont="1" applyFill="1" applyBorder="1" applyAlignment="1"/>
    <xf numFmtId="3" fontId="21" fillId="0" borderId="313" xfId="0" applyNumberFormat="1" applyFont="1" applyFill="1" applyBorder="1" applyAlignment="1">
      <alignment horizontal="left" vertical="center"/>
    </xf>
    <xf numFmtId="3" fontId="21" fillId="0" borderId="314" xfId="0" applyNumberFormat="1" applyFont="1" applyFill="1" applyBorder="1" applyAlignment="1">
      <alignment horizontal="left" vertical="center"/>
    </xf>
    <xf numFmtId="3" fontId="21" fillId="0" borderId="323" xfId="0" applyNumberFormat="1" applyFont="1" applyFill="1" applyBorder="1" applyAlignment="1">
      <alignment horizontal="left" vertical="center"/>
    </xf>
    <xf numFmtId="3" fontId="19" fillId="0" borderId="112" xfId="0" applyNumberFormat="1" applyFont="1" applyBorder="1" applyAlignment="1">
      <alignment horizontal="center" wrapText="1"/>
    </xf>
    <xf numFmtId="0" fontId="24" fillId="0" borderId="101" xfId="0" applyFont="1" applyBorder="1" applyAlignment="1">
      <alignment horizontal="center" wrapText="1"/>
    </xf>
    <xf numFmtId="3" fontId="21" fillId="0" borderId="69" xfId="0" applyNumberFormat="1" applyFont="1" applyFill="1" applyBorder="1" applyAlignment="1">
      <alignment vertical="center" wrapText="1"/>
    </xf>
    <xf numFmtId="3" fontId="21" fillId="0" borderId="168" xfId="0" applyNumberFormat="1" applyFont="1" applyFill="1" applyBorder="1" applyAlignment="1">
      <alignment vertical="center" wrapText="1"/>
    </xf>
    <xf numFmtId="3" fontId="21" fillId="0" borderId="72" xfId="0" applyNumberFormat="1" applyFont="1" applyFill="1" applyBorder="1" applyAlignment="1">
      <alignment vertical="center" wrapText="1"/>
    </xf>
    <xf numFmtId="3" fontId="26" fillId="0" borderId="131" xfId="0" applyNumberFormat="1" applyFont="1" applyFill="1" applyBorder="1" applyAlignment="1">
      <alignment vertical="center" wrapText="1"/>
    </xf>
    <xf numFmtId="3" fontId="3" fillId="0" borderId="312" xfId="0" applyNumberFormat="1" applyFont="1" applyFill="1" applyBorder="1" applyAlignment="1">
      <alignment vertical="center" wrapText="1"/>
    </xf>
    <xf numFmtId="0" fontId="10" fillId="0" borderId="263" xfId="0" applyFont="1" applyBorder="1" applyAlignment="1"/>
    <xf numFmtId="3" fontId="21" fillId="0" borderId="168" xfId="0" applyNumberFormat="1" applyFont="1" applyFill="1" applyBorder="1" applyAlignment="1">
      <alignment vertical="center"/>
    </xf>
    <xf numFmtId="3" fontId="21" fillId="0" borderId="72" xfId="0" applyNumberFormat="1" applyFont="1" applyFill="1" applyBorder="1" applyAlignment="1">
      <alignment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21" fillId="0" borderId="131" xfId="0" applyNumberFormat="1" applyFont="1" applyFill="1" applyBorder="1" applyAlignment="1">
      <alignment vertical="center"/>
    </xf>
    <xf numFmtId="3" fontId="21" fillId="0" borderId="321" xfId="0" applyNumberFormat="1" applyFont="1" applyFill="1" applyBorder="1" applyAlignment="1">
      <alignment vertical="center"/>
    </xf>
    <xf numFmtId="3" fontId="22" fillId="0" borderId="317" xfId="0" applyNumberFormat="1" applyFont="1" applyFill="1" applyBorder="1" applyAlignment="1"/>
    <xf numFmtId="3" fontId="22" fillId="0" borderId="99" xfId="0" applyNumberFormat="1" applyFont="1" applyFill="1" applyBorder="1" applyAlignment="1"/>
    <xf numFmtId="3" fontId="21" fillId="0" borderId="316" xfId="0" applyNumberFormat="1" applyFont="1" applyFill="1" applyBorder="1" applyAlignment="1">
      <alignment wrapText="1"/>
    </xf>
    <xf numFmtId="0" fontId="17" fillId="0" borderId="131" xfId="0" applyFont="1" applyBorder="1" applyAlignment="1">
      <alignment wrapText="1"/>
    </xf>
    <xf numFmtId="0" fontId="17" fillId="0" borderId="135" xfId="0" applyFont="1" applyBorder="1" applyAlignment="1">
      <alignment wrapText="1"/>
    </xf>
    <xf numFmtId="3" fontId="22" fillId="0" borderId="322" xfId="0" applyNumberFormat="1" applyFont="1" applyFill="1" applyBorder="1" applyAlignment="1"/>
    <xf numFmtId="3" fontId="22" fillId="0" borderId="163" xfId="0" applyNumberFormat="1" applyFont="1" applyFill="1" applyBorder="1" applyAlignment="1"/>
    <xf numFmtId="3" fontId="1" fillId="0" borderId="112" xfId="0" applyNumberFormat="1" applyFont="1" applyFill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3" fontId="21" fillId="0" borderId="125" xfId="0" applyNumberFormat="1" applyFont="1" applyFill="1" applyBorder="1" applyAlignment="1">
      <alignment vertical="center"/>
    </xf>
    <xf numFmtId="3" fontId="22" fillId="0" borderId="316" xfId="0" applyNumberFormat="1" applyFont="1" applyFill="1" applyBorder="1" applyAlignment="1">
      <alignment vertical="center" wrapText="1"/>
    </xf>
    <xf numFmtId="3" fontId="22" fillId="0" borderId="131" xfId="0" applyNumberFormat="1" applyFont="1" applyFill="1" applyBorder="1" applyAlignment="1">
      <alignment vertical="center" wrapText="1"/>
    </xf>
    <xf numFmtId="3" fontId="22" fillId="0" borderId="318" xfId="0" applyNumberFormat="1" applyFont="1" applyFill="1" applyBorder="1" applyAlignment="1">
      <alignment vertical="center" wrapText="1"/>
    </xf>
    <xf numFmtId="3" fontId="22" fillId="0" borderId="319" xfId="0" applyNumberFormat="1" applyFont="1" applyFill="1" applyBorder="1" applyAlignment="1"/>
    <xf numFmtId="3" fontId="22" fillId="0" borderId="320" xfId="0" applyNumberFormat="1" applyFont="1" applyFill="1" applyBorder="1" applyAlignment="1"/>
    <xf numFmtId="3" fontId="22" fillId="0" borderId="131" xfId="0" applyNumberFormat="1" applyFont="1" applyFill="1" applyBorder="1" applyAlignment="1">
      <alignment vertical="center"/>
    </xf>
    <xf numFmtId="3" fontId="22" fillId="0" borderId="318" xfId="0" applyNumberFormat="1" applyFont="1" applyFill="1" applyBorder="1" applyAlignment="1">
      <alignment vertical="center"/>
    </xf>
    <xf numFmtId="3" fontId="22" fillId="0" borderId="267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3" fillId="0" borderId="169" xfId="0" applyNumberFormat="1" applyFont="1" applyFill="1" applyBorder="1" applyAlignment="1">
      <alignment vertical="center" wrapText="1"/>
    </xf>
    <xf numFmtId="0" fontId="10" fillId="0" borderId="257" xfId="0" applyFont="1" applyBorder="1" applyAlignment="1"/>
    <xf numFmtId="3" fontId="22" fillId="0" borderId="168" xfId="0" applyNumberFormat="1" applyFont="1" applyFill="1" applyBorder="1" applyAlignment="1">
      <alignment vertical="center" wrapText="1"/>
    </xf>
    <xf numFmtId="3" fontId="22" fillId="0" borderId="245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/>
    <xf numFmtId="3" fontId="26" fillId="0" borderId="315" xfId="0" applyNumberFormat="1" applyFont="1" applyFill="1" applyBorder="1" applyAlignment="1">
      <alignment vertical="center"/>
    </xf>
    <xf numFmtId="3" fontId="26" fillId="0" borderId="316" xfId="0" applyNumberFormat="1" applyFont="1" applyFill="1" applyBorder="1" applyAlignment="1">
      <alignment vertical="center"/>
    </xf>
    <xf numFmtId="3" fontId="22" fillId="0" borderId="276" xfId="0" applyNumberFormat="1" applyFont="1" applyFill="1" applyBorder="1" applyAlignment="1">
      <alignment wrapText="1"/>
    </xf>
    <xf numFmtId="3" fontId="3" fillId="0" borderId="100" xfId="0" applyNumberFormat="1" applyFont="1" applyFill="1" applyBorder="1" applyAlignment="1"/>
    <xf numFmtId="3" fontId="19" fillId="0" borderId="194" xfId="0" applyNumberFormat="1" applyFont="1" applyBorder="1" applyAlignment="1">
      <alignment horizontal="center" wrapText="1"/>
    </xf>
    <xf numFmtId="3" fontId="19" fillId="0" borderId="200" xfId="0" applyNumberFormat="1" applyFont="1" applyBorder="1" applyAlignment="1">
      <alignment horizontal="center" wrapText="1"/>
    </xf>
    <xf numFmtId="3" fontId="19" fillId="0" borderId="141" xfId="0" applyNumberFormat="1" applyFont="1" applyBorder="1" applyAlignment="1">
      <alignment horizontal="center" wrapText="1"/>
    </xf>
    <xf numFmtId="3" fontId="1" fillId="0" borderId="193" xfId="0" applyNumberFormat="1" applyFont="1" applyFill="1" applyBorder="1" applyAlignment="1">
      <alignment horizontal="center" vertical="center" wrapText="1"/>
    </xf>
    <xf numFmtId="3" fontId="1" fillId="0" borderId="201" xfId="0" applyNumberFormat="1" applyFont="1" applyFill="1" applyBorder="1" applyAlignment="1">
      <alignment horizontal="center" vertical="center" wrapText="1"/>
    </xf>
    <xf numFmtId="3" fontId="1" fillId="0" borderId="192" xfId="0" applyNumberFormat="1" applyFont="1" applyFill="1" applyBorder="1" applyAlignment="1">
      <alignment horizontal="center" vertical="center" wrapText="1"/>
    </xf>
    <xf numFmtId="3" fontId="1" fillId="0" borderId="202" xfId="0" applyNumberFormat="1" applyFont="1" applyFill="1" applyBorder="1" applyAlignment="1">
      <alignment horizontal="left" vertical="center" wrapText="1"/>
    </xf>
    <xf numFmtId="3" fontId="1" fillId="0" borderId="195" xfId="0" applyNumberFormat="1" applyFont="1" applyFill="1" applyBorder="1" applyAlignment="1">
      <alignment horizontal="left" vertical="center" wrapText="1"/>
    </xf>
    <xf numFmtId="3" fontId="1" fillId="0" borderId="168" xfId="0" applyNumberFormat="1" applyFont="1" applyFill="1" applyBorder="1" applyAlignment="1">
      <alignment horizontal="left" vertical="center" wrapText="1"/>
    </xf>
    <xf numFmtId="3" fontId="1" fillId="0" borderId="259" xfId="0" applyNumberFormat="1" applyFont="1" applyFill="1" applyBorder="1" applyAlignment="1">
      <alignment horizontal="left" vertical="center" wrapText="1"/>
    </xf>
    <xf numFmtId="3" fontId="1" fillId="0" borderId="72" xfId="0" applyNumberFormat="1" applyFont="1" applyFill="1" applyBorder="1" applyAlignment="1">
      <alignment horizontal="left" vertical="center" wrapText="1"/>
    </xf>
    <xf numFmtId="3" fontId="1" fillId="0" borderId="258" xfId="0" applyNumberFormat="1" applyFont="1" applyFill="1" applyBorder="1" applyAlignment="1">
      <alignment horizontal="left" vertical="center" wrapText="1"/>
    </xf>
    <xf numFmtId="3" fontId="21" fillId="0" borderId="313" xfId="0" applyNumberFormat="1" applyFont="1" applyFill="1" applyBorder="1" applyAlignment="1">
      <alignment vertical="center" wrapText="1"/>
    </xf>
    <xf numFmtId="3" fontId="21" fillId="0" borderId="314" xfId="0" applyNumberFormat="1" applyFont="1" applyFill="1" applyBorder="1" applyAlignment="1">
      <alignment vertical="center" wrapText="1"/>
    </xf>
    <xf numFmtId="3" fontId="19" fillId="0" borderId="66" xfId="0" applyNumberFormat="1" applyFont="1" applyBorder="1" applyAlignment="1">
      <alignment horizontal="center" wrapText="1"/>
    </xf>
    <xf numFmtId="3" fontId="19" fillId="0" borderId="62" xfId="0" applyNumberFormat="1" applyFont="1" applyBorder="1" applyAlignment="1">
      <alignment horizontal="center" wrapText="1"/>
    </xf>
    <xf numFmtId="3" fontId="25" fillId="0" borderId="131" xfId="0" applyNumberFormat="1" applyFont="1" applyFill="1" applyBorder="1" applyAlignment="1">
      <alignment vertical="center" wrapText="1"/>
    </xf>
    <xf numFmtId="3" fontId="30" fillId="0" borderId="131" xfId="0" applyNumberFormat="1" applyFont="1" applyFill="1" applyBorder="1" applyAlignment="1">
      <alignment horizontal="left" vertical="center"/>
    </xf>
    <xf numFmtId="3" fontId="30" fillId="0" borderId="207" xfId="0" applyNumberFormat="1" applyFont="1" applyFill="1" applyBorder="1" applyAlignment="1">
      <alignment horizontal="left" vertical="center"/>
    </xf>
    <xf numFmtId="3" fontId="19" fillId="0" borderId="202" xfId="0" applyNumberFormat="1" applyFont="1" applyBorder="1" applyAlignment="1">
      <alignment horizontal="center" wrapText="1"/>
    </xf>
    <xf numFmtId="3" fontId="19" fillId="0" borderId="72" xfId="0" applyNumberFormat="1" applyFont="1" applyBorder="1" applyAlignment="1">
      <alignment horizontal="center" wrapText="1"/>
    </xf>
    <xf numFmtId="3" fontId="3" fillId="0" borderId="163" xfId="0" applyNumberFormat="1" applyFont="1" applyFill="1" applyBorder="1" applyAlignment="1">
      <alignment vertical="center" wrapText="1"/>
    </xf>
    <xf numFmtId="0" fontId="10" fillId="0" borderId="160" xfId="0" applyFont="1" applyBorder="1" applyAlignment="1"/>
    <xf numFmtId="3" fontId="3" fillId="0" borderId="163" xfId="0" applyNumberFormat="1" applyFont="1" applyFill="1" applyBorder="1" applyAlignment="1"/>
    <xf numFmtId="3" fontId="26" fillId="0" borderId="131" xfId="0" applyNumberFormat="1" applyFont="1" applyFill="1" applyBorder="1" applyAlignment="1">
      <alignment vertical="center"/>
    </xf>
    <xf numFmtId="3" fontId="26" fillId="0" borderId="127" xfId="0" applyNumberFormat="1" applyFont="1" applyFill="1" applyBorder="1" applyAlignment="1">
      <alignment vertical="center"/>
    </xf>
    <xf numFmtId="3" fontId="3" fillId="0" borderId="330" xfId="0" applyNumberFormat="1" applyFont="1" applyFill="1" applyBorder="1" applyAlignment="1"/>
    <xf numFmtId="3" fontId="3" fillId="0" borderId="317" xfId="0" applyNumberFormat="1" applyFont="1" applyFill="1" applyBorder="1" applyAlignment="1"/>
    <xf numFmtId="3" fontId="3" fillId="0" borderId="129" xfId="0" applyNumberFormat="1" applyFont="1" applyFill="1" applyBorder="1" applyAlignment="1"/>
    <xf numFmtId="3" fontId="26" fillId="0" borderId="118" xfId="0" applyNumberFormat="1" applyFont="1" applyFill="1" applyBorder="1" applyAlignment="1">
      <alignment vertical="center"/>
    </xf>
    <xf numFmtId="3" fontId="26" fillId="0" borderId="321" xfId="0" applyNumberFormat="1" applyFont="1" applyFill="1" applyBorder="1" applyAlignment="1">
      <alignment vertical="center"/>
    </xf>
    <xf numFmtId="0" fontId="21" fillId="0" borderId="324" xfId="0" applyFont="1" applyBorder="1" applyAlignment="1">
      <alignment vertical="center"/>
    </xf>
    <xf numFmtId="0" fontId="21" fillId="0" borderId="325" xfId="0" applyFont="1" applyBorder="1" applyAlignment="1">
      <alignment vertical="center"/>
    </xf>
    <xf numFmtId="0" fontId="21" fillId="0" borderId="326" xfId="0" applyFont="1" applyBorder="1" applyAlignment="1">
      <alignment vertical="center"/>
    </xf>
    <xf numFmtId="3" fontId="3" fillId="0" borderId="327" xfId="0" applyNumberFormat="1" applyFont="1" applyFill="1" applyBorder="1" applyAlignment="1">
      <alignment vertical="center" wrapText="1"/>
    </xf>
    <xf numFmtId="0" fontId="10" fillId="0" borderId="156" xfId="0" applyFont="1" applyBorder="1" applyAlignment="1"/>
    <xf numFmtId="3" fontId="26" fillId="0" borderId="312" xfId="0" applyNumberFormat="1" applyFont="1" applyFill="1" applyBorder="1" applyAlignment="1">
      <alignment vertical="center"/>
    </xf>
    <xf numFmtId="3" fontId="26" fillId="0" borderId="98" xfId="0" applyNumberFormat="1" applyFont="1" applyFill="1" applyBorder="1" applyAlignment="1">
      <alignment vertical="center"/>
    </xf>
    <xf numFmtId="3" fontId="26" fillId="0" borderId="316" xfId="0" applyNumberFormat="1" applyFont="1" applyFill="1" applyBorder="1" applyAlignment="1">
      <alignment vertical="center" wrapText="1"/>
    </xf>
    <xf numFmtId="3" fontId="26" fillId="0" borderId="135" xfId="0" applyNumberFormat="1" applyFont="1" applyFill="1" applyBorder="1" applyAlignment="1">
      <alignment vertical="center" wrapText="1"/>
    </xf>
    <xf numFmtId="3" fontId="3" fillId="0" borderId="328" xfId="0" applyNumberFormat="1" applyFont="1" applyFill="1" applyBorder="1" applyAlignment="1"/>
    <xf numFmtId="0" fontId="0" fillId="0" borderId="206" xfId="0" applyBorder="1" applyAlignment="1">
      <alignment horizontal="left" vertical="center"/>
    </xf>
    <xf numFmtId="0" fontId="0" fillId="0" borderId="329" xfId="0" applyBorder="1" applyAlignment="1">
      <alignment horizontal="left" vertical="center"/>
    </xf>
    <xf numFmtId="3" fontId="26" fillId="0" borderId="321" xfId="0" applyNumberFormat="1" applyFont="1" applyFill="1" applyBorder="1" applyAlignment="1">
      <alignment horizontal="left" vertical="center" wrapText="1"/>
    </xf>
    <xf numFmtId="0" fontId="0" fillId="0" borderId="207" xfId="0" applyBorder="1" applyAlignment="1">
      <alignment horizontal="left" wrapText="1"/>
    </xf>
    <xf numFmtId="3" fontId="4" fillId="0" borderId="119" xfId="0" applyNumberFormat="1" applyFont="1" applyFill="1" applyBorder="1" applyAlignment="1"/>
    <xf numFmtId="3" fontId="4" fillId="0" borderId="18" xfId="0" applyNumberFormat="1" applyFont="1" applyFill="1" applyBorder="1" applyAlignment="1"/>
    <xf numFmtId="3" fontId="4" fillId="0" borderId="335" xfId="0" applyNumberFormat="1" applyFont="1" applyFill="1" applyBorder="1" applyAlignment="1"/>
    <xf numFmtId="3" fontId="4" fillId="0" borderId="146" xfId="0" applyNumberFormat="1" applyFont="1" applyFill="1" applyBorder="1" applyAlignment="1"/>
    <xf numFmtId="3" fontId="2" fillId="0" borderId="100" xfId="0" applyNumberFormat="1" applyFont="1" applyFill="1" applyBorder="1" applyAlignment="1"/>
    <xf numFmtId="3" fontId="2" fillId="0" borderId="163" xfId="0" applyNumberFormat="1" applyFont="1" applyFill="1" applyBorder="1" applyAlignment="1"/>
    <xf numFmtId="3" fontId="4" fillId="0" borderId="121" xfId="0" applyNumberFormat="1" applyFont="1" applyFill="1" applyBorder="1" applyAlignment="1"/>
    <xf numFmtId="3" fontId="4" fillId="0" borderId="102" xfId="0" applyNumberFormat="1" applyFont="1" applyFill="1" applyBorder="1" applyAlignment="1"/>
    <xf numFmtId="3" fontId="4" fillId="0" borderId="223" xfId="0" applyNumberFormat="1" applyFont="1" applyFill="1" applyBorder="1" applyAlignment="1"/>
    <xf numFmtId="3" fontId="4" fillId="0" borderId="155" xfId="0" applyNumberFormat="1" applyFont="1" applyFill="1" applyBorder="1" applyAlignment="1"/>
    <xf numFmtId="3" fontId="4" fillId="0" borderId="333" xfId="0" applyNumberFormat="1" applyFont="1" applyFill="1" applyBorder="1" applyAlignment="1">
      <alignment horizontal="left"/>
    </xf>
    <xf numFmtId="3" fontId="4" fillId="0" borderId="145" xfId="0" applyNumberFormat="1" applyFont="1" applyFill="1" applyBorder="1" applyAlignment="1">
      <alignment horizontal="left"/>
    </xf>
    <xf numFmtId="3" fontId="2" fillId="0" borderId="317" xfId="0" applyNumberFormat="1" applyFont="1" applyFill="1" applyBorder="1" applyAlignment="1"/>
    <xf numFmtId="3" fontId="2" fillId="0" borderId="99" xfId="0" applyNumberFormat="1" applyFont="1" applyFill="1" applyBorder="1" applyAlignment="1"/>
    <xf numFmtId="3" fontId="2" fillId="0" borderId="334" xfId="0" applyNumberFormat="1" applyFont="1" applyFill="1" applyBorder="1" applyAlignment="1"/>
    <xf numFmtId="3" fontId="2" fillId="0" borderId="327" xfId="0" applyNumberFormat="1" applyFont="1" applyFill="1" applyBorder="1" applyAlignment="1"/>
    <xf numFmtId="3" fontId="4" fillId="0" borderId="129" xfId="0" applyNumberFormat="1" applyFont="1" applyFill="1" applyBorder="1" applyAlignment="1"/>
    <xf numFmtId="3" fontId="4" fillId="0" borderId="212" xfId="0" applyNumberFormat="1" applyFont="1" applyFill="1" applyBorder="1" applyAlignment="1"/>
    <xf numFmtId="3" fontId="4" fillId="0" borderId="123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16" fillId="0" borderId="99" xfId="0" applyNumberFormat="1" applyFont="1" applyFill="1" applyBorder="1" applyAlignment="1"/>
    <xf numFmtId="3" fontId="2" fillId="0" borderId="115" xfId="0" applyNumberFormat="1" applyFont="1" applyFill="1" applyBorder="1" applyAlignment="1"/>
    <xf numFmtId="3" fontId="26" fillId="0" borderId="331" xfId="0" applyNumberFormat="1" applyFont="1" applyFill="1" applyBorder="1" applyAlignment="1"/>
    <xf numFmtId="3" fontId="26" fillId="0" borderId="144" xfId="0" applyNumberFormat="1" applyFont="1" applyFill="1" applyBorder="1" applyAlignment="1"/>
    <xf numFmtId="3" fontId="2" fillId="0" borderId="165" xfId="0" applyNumberFormat="1" applyFont="1" applyFill="1" applyBorder="1" applyAlignment="1">
      <alignment horizontal="center" vertical="center" wrapText="1"/>
    </xf>
    <xf numFmtId="3" fontId="2" fillId="0" borderId="332" xfId="0" applyNumberFormat="1" applyFont="1" applyFill="1" applyBorder="1" applyAlignment="1">
      <alignment horizontal="center" vertical="center" wrapText="1"/>
    </xf>
    <xf numFmtId="3" fontId="4" fillId="0" borderId="331" xfId="0" applyNumberFormat="1" applyFont="1" applyFill="1" applyBorder="1" applyAlignment="1"/>
    <xf numFmtId="3" fontId="4" fillId="0" borderId="144" xfId="0" applyNumberFormat="1" applyFont="1" applyFill="1" applyBorder="1" applyAlignment="1"/>
    <xf numFmtId="3" fontId="16" fillId="0" borderId="317" xfId="0" applyNumberFormat="1" applyFont="1" applyFill="1" applyBorder="1" applyAlignment="1"/>
    <xf numFmtId="3" fontId="4" fillId="0" borderId="317" xfId="0" applyNumberFormat="1" applyFont="1" applyFill="1" applyBorder="1" applyAlignment="1"/>
    <xf numFmtId="3" fontId="4" fillId="0" borderId="99" xfId="0" applyNumberFormat="1" applyFont="1" applyFill="1" applyBorder="1" applyAlignment="1"/>
    <xf numFmtId="3" fontId="4" fillId="0" borderId="119" xfId="0" applyNumberFormat="1" applyFont="1" applyFill="1" applyBorder="1" applyAlignment="1">
      <alignment horizontal="left"/>
    </xf>
    <xf numFmtId="3" fontId="4" fillId="0" borderId="18" xfId="0" applyNumberFormat="1" applyFont="1" applyFill="1" applyBorder="1" applyAlignment="1">
      <alignment horizontal="left"/>
    </xf>
    <xf numFmtId="3" fontId="4" fillId="0" borderId="331" xfId="0" applyNumberFormat="1" applyFont="1" applyFill="1" applyBorder="1" applyAlignment="1">
      <alignment horizontal="left"/>
    </xf>
    <xf numFmtId="3" fontId="4" fillId="0" borderId="144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3" fontId="2" fillId="0" borderId="143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left"/>
    </xf>
    <xf numFmtId="3" fontId="2" fillId="0" borderId="101" xfId="0" applyNumberFormat="1" applyFont="1" applyFill="1" applyBorder="1" applyAlignment="1"/>
    <xf numFmtId="3" fontId="2" fillId="0" borderId="112" xfId="0" applyNumberFormat="1" applyFont="1" applyFill="1" applyBorder="1" applyAlignment="1">
      <alignment horizontal="center" vertical="center" wrapText="1"/>
    </xf>
    <xf numFmtId="3" fontId="4" fillId="0" borderId="257" xfId="0" applyNumberFormat="1" applyFont="1" applyFill="1" applyBorder="1" applyAlignment="1"/>
    <xf numFmtId="3" fontId="12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2" fillId="0" borderId="153" xfId="0" applyNumberFormat="1" applyFont="1" applyFill="1" applyBorder="1" applyAlignment="1"/>
    <xf numFmtId="0" fontId="0" fillId="0" borderId="0" xfId="0" applyFill="1" applyBorder="1" applyAlignment="1">
      <alignment horizontal="left"/>
    </xf>
    <xf numFmtId="3" fontId="4" fillId="0" borderId="263" xfId="0" applyNumberFormat="1" applyFont="1" applyFill="1" applyBorder="1" applyAlignment="1"/>
    <xf numFmtId="3" fontId="1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57" xfId="0" applyBorder="1" applyAlignment="1"/>
    <xf numFmtId="0" fontId="0" fillId="0" borderId="87" xfId="0" applyFill="1" applyBorder="1" applyAlignment="1"/>
    <xf numFmtId="0" fontId="0" fillId="0" borderId="84" xfId="0" applyFill="1" applyBorder="1" applyAlignment="1"/>
    <xf numFmtId="0" fontId="22" fillId="0" borderId="49" xfId="0" applyFont="1" applyFill="1" applyBorder="1" applyAlignment="1"/>
    <xf numFmtId="0" fontId="22" fillId="0" borderId="84" xfId="0" applyFont="1" applyFill="1" applyBorder="1" applyAlignment="1"/>
    <xf numFmtId="0" fontId="0" fillId="0" borderId="84" xfId="0" applyBorder="1" applyAlignment="1"/>
    <xf numFmtId="0" fontId="22" fillId="0" borderId="85" xfId="0" applyFont="1" applyFill="1" applyBorder="1" applyAlignment="1"/>
    <xf numFmtId="0" fontId="0" fillId="0" borderId="85" xfId="0" applyBorder="1" applyAlignment="1"/>
    <xf numFmtId="0" fontId="0" fillId="0" borderId="228" xfId="0" applyFill="1" applyBorder="1" applyAlignment="1"/>
    <xf numFmtId="0" fontId="0" fillId="0" borderId="171" xfId="0" applyFill="1" applyBorder="1" applyAlignment="1"/>
    <xf numFmtId="0" fontId="22" fillId="0" borderId="85" xfId="0" applyFont="1" applyBorder="1" applyAlignment="1"/>
    <xf numFmtId="0" fontId="0" fillId="0" borderId="74" xfId="0" applyFill="1" applyBorder="1" applyAlignment="1"/>
    <xf numFmtId="0" fontId="0" fillId="0" borderId="85" xfId="0" applyFill="1" applyBorder="1" applyAlignment="1"/>
    <xf numFmtId="0" fontId="0" fillId="0" borderId="87" xfId="0" applyBorder="1" applyAlignment="1"/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2" fillId="0" borderId="4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225" xfId="0" applyFont="1" applyBorder="1" applyAlignment="1">
      <alignment horizontal="left"/>
    </xf>
    <xf numFmtId="0" fontId="0" fillId="0" borderId="103" xfId="0" applyBorder="1" applyAlignment="1">
      <alignment horizontal="left"/>
    </xf>
    <xf numFmtId="3" fontId="22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22" fillId="0" borderId="66" xfId="0" applyFont="1" applyBorder="1" applyAlignment="1">
      <alignment horizontal="center"/>
    </xf>
    <xf numFmtId="0" fontId="22" fillId="0" borderId="104" xfId="0" applyFont="1" applyBorder="1" applyAlignment="1">
      <alignment horizontal="center"/>
    </xf>
    <xf numFmtId="3" fontId="22" fillId="0" borderId="66" xfId="0" applyNumberFormat="1" applyFont="1" applyBorder="1" applyAlignment="1">
      <alignment horizontal="center"/>
    </xf>
    <xf numFmtId="3" fontId="22" fillId="0" borderId="104" xfId="0" applyNumberFormat="1" applyFont="1" applyBorder="1" applyAlignment="1">
      <alignment horizontal="center"/>
    </xf>
    <xf numFmtId="3" fontId="22" fillId="0" borderId="132" xfId="0" applyNumberFormat="1" applyFont="1" applyBorder="1" applyAlignment="1">
      <alignment horizontal="center"/>
    </xf>
    <xf numFmtId="0" fontId="22" fillId="0" borderId="225" xfId="0" applyFont="1" applyBorder="1" applyAlignment="1">
      <alignment horizontal="center"/>
    </xf>
    <xf numFmtId="0" fontId="22" fillId="0" borderId="103" xfId="0" applyFont="1" applyBorder="1" applyAlignment="1">
      <alignment horizontal="center"/>
    </xf>
    <xf numFmtId="0" fontId="0" fillId="0" borderId="103" xfId="0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4" fontId="22" fillId="0" borderId="168" xfId="0" applyNumberFormat="1" applyFont="1" applyBorder="1" applyAlignment="1"/>
    <xf numFmtId="0" fontId="0" fillId="0" borderId="259" xfId="0" applyBorder="1" applyAlignme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right"/>
    </xf>
    <xf numFmtId="0" fontId="0" fillId="0" borderId="259" xfId="0" applyBorder="1" applyAlignment="1">
      <alignment horizontal="right"/>
    </xf>
    <xf numFmtId="0" fontId="22" fillId="0" borderId="67" xfId="0" applyFont="1" applyBorder="1" applyAlignment="1">
      <alignment horizontal="left"/>
    </xf>
    <xf numFmtId="0" fontId="0" fillId="0" borderId="85" xfId="0" applyBorder="1" applyAlignment="1">
      <alignment horizontal="left"/>
    </xf>
    <xf numFmtId="0" fontId="22" fillId="0" borderId="101" xfId="0" applyFont="1" applyBorder="1" applyAlignment="1"/>
    <xf numFmtId="3" fontId="0" fillId="0" borderId="101" xfId="0" applyNumberFormat="1" applyBorder="1" applyAlignment="1"/>
    <xf numFmtId="0" fontId="83" fillId="0" borderId="101" xfId="0" applyFont="1" applyBorder="1" applyAlignment="1"/>
    <xf numFmtId="0" fontId="0" fillId="0" borderId="101" xfId="0" applyBorder="1" applyAlignment="1">
      <alignment horizontal="center" vertical="center" textRotation="180" wrapText="1"/>
    </xf>
    <xf numFmtId="0" fontId="0" fillId="0" borderId="101" xfId="0" applyBorder="1" applyAlignment="1"/>
    <xf numFmtId="0" fontId="83" fillId="0" borderId="0" xfId="0" applyFont="1" applyAlignment="1">
      <alignment horizontal="center"/>
    </xf>
    <xf numFmtId="0" fontId="0" fillId="0" borderId="69" xfId="0" applyBorder="1" applyAlignment="1">
      <alignment wrapText="1"/>
    </xf>
    <xf numFmtId="0" fontId="0" fillId="0" borderId="86" xfId="0" applyBorder="1" applyAlignment="1">
      <alignment wrapText="1"/>
    </xf>
    <xf numFmtId="0" fontId="0" fillId="0" borderId="263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84" xfId="0" applyBorder="1" applyAlignment="1">
      <alignment wrapText="1"/>
    </xf>
    <xf numFmtId="0" fontId="0" fillId="0" borderId="258" xfId="0" applyBorder="1" applyAlignment="1">
      <alignment wrapText="1"/>
    </xf>
    <xf numFmtId="0" fontId="22" fillId="0" borderId="69" xfId="0" applyFont="1" applyBorder="1" applyAlignment="1">
      <alignment horizontal="center" wrapText="1"/>
    </xf>
    <xf numFmtId="0" fontId="22" fillId="0" borderId="263" xfId="0" applyFont="1" applyBorder="1" applyAlignment="1">
      <alignment horizontal="center" wrapText="1"/>
    </xf>
    <xf numFmtId="0" fontId="22" fillId="0" borderId="168" xfId="0" applyFont="1" applyBorder="1" applyAlignment="1">
      <alignment horizontal="center" wrapText="1"/>
    </xf>
    <xf numFmtId="0" fontId="22" fillId="0" borderId="259" xfId="0" applyFont="1" applyBorder="1" applyAlignment="1">
      <alignment horizontal="center" wrapText="1"/>
    </xf>
    <xf numFmtId="0" fontId="22" fillId="0" borderId="8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01" xfId="0" applyFont="1" applyBorder="1" applyAlignment="1">
      <alignment horizontal="center"/>
    </xf>
    <xf numFmtId="0" fontId="0" fillId="0" borderId="101" xfId="0" applyBorder="1" applyAlignment="1">
      <alignment horizontal="center" wrapText="1"/>
    </xf>
    <xf numFmtId="0" fontId="84" fillId="0" borderId="0" xfId="40" applyFont="1" applyAlignment="1">
      <alignment horizontal="center" wrapText="1"/>
    </xf>
    <xf numFmtId="0" fontId="86" fillId="0" borderId="0" xfId="40" applyFont="1" applyAlignment="1">
      <alignment horizontal="right" wrapText="1"/>
    </xf>
    <xf numFmtId="0" fontId="85" fillId="0" borderId="0" xfId="40" applyAlignment="1">
      <alignment wrapText="1"/>
    </xf>
    <xf numFmtId="0" fontId="60" fillId="0" borderId="0" xfId="41" applyFont="1" applyFill="1" applyBorder="1" applyAlignment="1">
      <alignment horizontal="justify" vertical="center" wrapText="1"/>
    </xf>
    <xf numFmtId="0" fontId="76" fillId="0" borderId="0" xfId="0" applyFont="1" applyAlignment="1">
      <alignment horizontal="center" wrapText="1"/>
    </xf>
    <xf numFmtId="0" fontId="82" fillId="0" borderId="0" xfId="0" applyFont="1" applyAlignment="1">
      <alignment horizontal="center" wrapText="1"/>
    </xf>
    <xf numFmtId="0" fontId="8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82" fillId="0" borderId="0" xfId="0" applyFont="1" applyBorder="1" applyAlignment="1">
      <alignment horizontal="center" wrapText="1"/>
    </xf>
    <xf numFmtId="0" fontId="22" fillId="0" borderId="34" xfId="0" applyFont="1" applyFill="1" applyBorder="1" applyAlignment="1"/>
    <xf numFmtId="0" fontId="0" fillId="0" borderId="61" xfId="0" applyBorder="1" applyAlignment="1"/>
    <xf numFmtId="0" fontId="0" fillId="0" borderId="160" xfId="0" applyBorder="1" applyAlignment="1"/>
    <xf numFmtId="0" fontId="11" fillId="0" borderId="225" xfId="0" applyFont="1" applyBorder="1" applyAlignment="1">
      <alignment textRotation="90" wrapText="1"/>
    </xf>
    <xf numFmtId="0" fontId="11" fillId="0" borderId="228" xfId="0" applyFont="1" applyBorder="1" applyAlignment="1">
      <alignment textRotation="90" wrapText="1"/>
    </xf>
    <xf numFmtId="0" fontId="20" fillId="0" borderId="112" xfId="0" applyFont="1" applyFill="1" applyBorder="1" applyAlignment="1"/>
    <xf numFmtId="0" fontId="22" fillId="0" borderId="185" xfId="0" applyFont="1" applyFill="1" applyBorder="1" applyAlignment="1"/>
    <xf numFmtId="0" fontId="0" fillId="0" borderId="157" xfId="0" applyBorder="1" applyAlignment="1"/>
    <xf numFmtId="0" fontId="0" fillId="0" borderId="158" xfId="0" applyBorder="1" applyAlignment="1"/>
    <xf numFmtId="0" fontId="22" fillId="0" borderId="74" xfId="0" applyFont="1" applyFill="1" applyBorder="1" applyAlignment="1"/>
    <xf numFmtId="0" fontId="20" fillId="0" borderId="143" xfId="0" applyFont="1" applyFill="1" applyBorder="1" applyAlignment="1"/>
    <xf numFmtId="0" fontId="22" fillId="0" borderId="225" xfId="0" applyFont="1" applyBorder="1" applyAlignment="1">
      <alignment textRotation="90" wrapText="1"/>
    </xf>
    <xf numFmtId="0" fontId="22" fillId="0" borderId="49" xfId="0" applyFont="1" applyBorder="1" applyAlignment="1">
      <alignment textRotation="90" wrapText="1"/>
    </xf>
    <xf numFmtId="0" fontId="20" fillId="0" borderId="20" xfId="0" applyFont="1" applyBorder="1" applyAlignment="1"/>
    <xf numFmtId="0" fontId="20" fillId="0" borderId="112" xfId="0" applyFont="1" applyBorder="1" applyAlignment="1"/>
    <xf numFmtId="0" fontId="20" fillId="0" borderId="22" xfId="0" applyFont="1" applyBorder="1" applyAlignment="1"/>
    <xf numFmtId="0" fontId="20" fillId="0" borderId="101" xfId="0" applyFont="1" applyBorder="1" applyAlignment="1"/>
    <xf numFmtId="0" fontId="20" fillId="0" borderId="22" xfId="0" applyFont="1" applyFill="1" applyBorder="1" applyAlignment="1"/>
    <xf numFmtId="0" fontId="20" fillId="0" borderId="101" xfId="0" applyFont="1" applyFill="1" applyBorder="1" applyAlignment="1"/>
    <xf numFmtId="0" fontId="20" fillId="0" borderId="42" xfId="0" applyFont="1" applyFill="1" applyBorder="1" applyAlignment="1"/>
    <xf numFmtId="0" fontId="20" fillId="0" borderId="139" xfId="0" applyFont="1" applyFill="1" applyBorder="1" applyAlignment="1"/>
    <xf numFmtId="0" fontId="22" fillId="0" borderId="66" xfId="0" applyFont="1" applyBorder="1" applyAlignment="1"/>
    <xf numFmtId="0" fontId="0" fillId="0" borderId="132" xfId="0" applyBorder="1"/>
    <xf numFmtId="0" fontId="22" fillId="0" borderId="225" xfId="0" applyFont="1" applyBorder="1" applyAlignment="1">
      <alignment wrapText="1"/>
    </xf>
    <xf numFmtId="0" fontId="0" fillId="0" borderId="228" xfId="0" applyBorder="1"/>
    <xf numFmtId="0" fontId="22" fillId="0" borderId="66" xfId="0" applyFont="1" applyBorder="1" applyAlignment="1">
      <alignment horizontal="center" vertical="center" textRotation="90"/>
    </xf>
    <xf numFmtId="0" fontId="22" fillId="0" borderId="57" xfId="0" applyFont="1" applyBorder="1" applyAlignment="1">
      <alignment horizontal="center" vertical="center" textRotation="90"/>
    </xf>
    <xf numFmtId="0" fontId="0" fillId="0" borderId="132" xfId="0" applyBorder="1" applyAlignment="1">
      <alignment horizontal="center" vertical="center" textRotation="90"/>
    </xf>
    <xf numFmtId="0" fontId="22" fillId="0" borderId="66" xfId="0" applyFont="1" applyBorder="1" applyAlignment="1">
      <alignment horizontal="center" vertical="center" textRotation="90" wrapText="1"/>
    </xf>
    <xf numFmtId="0" fontId="22" fillId="0" borderId="57" xfId="0" applyFont="1" applyBorder="1" applyAlignment="1">
      <alignment horizontal="center" vertical="center" textRotation="90" wrapText="1"/>
    </xf>
    <xf numFmtId="0" fontId="0" fillId="0" borderId="132" xfId="0" applyBorder="1" applyAlignment="1">
      <alignment horizontal="center" vertical="center" textRotation="90" wrapText="1"/>
    </xf>
    <xf numFmtId="3" fontId="97" fillId="0" borderId="66" xfId="45" applyNumberFormat="1" applyFont="1" applyBorder="1" applyAlignment="1">
      <alignment horizontal="center"/>
    </xf>
    <xf numFmtId="3" fontId="97" fillId="0" borderId="132" xfId="45" applyNumberFormat="1" applyFont="1" applyBorder="1" applyAlignment="1">
      <alignment horizontal="center"/>
    </xf>
    <xf numFmtId="0" fontId="96" fillId="0" borderId="49" xfId="45" applyFont="1" applyFill="1" applyBorder="1" applyAlignment="1"/>
    <xf numFmtId="0" fontId="96" fillId="0" borderId="0" xfId="45" applyFont="1" applyFill="1" applyBorder="1" applyAlignment="1"/>
    <xf numFmtId="3" fontId="97" fillId="0" borderId="66" xfId="45" applyNumberFormat="1" applyFont="1" applyFill="1" applyBorder="1" applyAlignment="1">
      <alignment wrapText="1"/>
    </xf>
    <xf numFmtId="3" fontId="85" fillId="0" borderId="132" xfId="45" applyNumberFormat="1" applyBorder="1" applyAlignment="1">
      <alignment wrapText="1"/>
    </xf>
    <xf numFmtId="0" fontId="0" fillId="0" borderId="132" xfId="0" applyBorder="1" applyAlignment="1">
      <alignment horizontal="center"/>
    </xf>
    <xf numFmtId="0" fontId="96" fillId="0" borderId="49" xfId="45" quotePrefix="1" applyFont="1" applyFill="1" applyBorder="1" applyAlignment="1"/>
    <xf numFmtId="0" fontId="96" fillId="0" borderId="0" xfId="45" applyFont="1" applyBorder="1" applyAlignment="1"/>
    <xf numFmtId="0" fontId="85" fillId="0" borderId="0" xfId="45" applyBorder="1" applyAlignment="1"/>
    <xf numFmtId="0" fontId="96" fillId="0" borderId="49" xfId="45" quotePrefix="1" applyFont="1" applyFill="1" applyBorder="1" applyAlignment="1">
      <alignment horizontal="left" vertical="center" wrapText="1"/>
    </xf>
    <xf numFmtId="0" fontId="85" fillId="0" borderId="0" xfId="45" applyBorder="1" applyAlignment="1">
      <alignment horizontal="left" vertical="center" wrapText="1"/>
    </xf>
    <xf numFmtId="0" fontId="85" fillId="0" borderId="228" xfId="45" applyBorder="1" applyAlignment="1">
      <alignment horizontal="left" vertical="center" wrapText="1"/>
    </xf>
    <xf numFmtId="0" fontId="85" fillId="0" borderId="171" xfId="45" applyBorder="1" applyAlignment="1">
      <alignment horizontal="left" vertical="center" wrapText="1"/>
    </xf>
    <xf numFmtId="0" fontId="85" fillId="0" borderId="0" xfId="45" applyAlignment="1"/>
    <xf numFmtId="0" fontId="95" fillId="0" borderId="49" xfId="45" applyFont="1" applyFill="1" applyBorder="1" applyAlignment="1"/>
    <xf numFmtId="0" fontId="97" fillId="0" borderId="178" xfId="45" applyFont="1" applyFill="1" applyBorder="1" applyAlignment="1"/>
    <xf numFmtId="0" fontId="97" fillId="0" borderId="68" xfId="45" applyFont="1" applyFill="1" applyBorder="1" applyAlignment="1"/>
    <xf numFmtId="0" fontId="97" fillId="0" borderId="225" xfId="45" applyFont="1" applyFill="1" applyBorder="1" applyAlignment="1">
      <alignment wrapText="1"/>
    </xf>
    <xf numFmtId="0" fontId="97" fillId="0" borderId="103" xfId="45" applyFont="1" applyFill="1" applyBorder="1" applyAlignment="1">
      <alignment wrapText="1"/>
    </xf>
    <xf numFmtId="0" fontId="97" fillId="0" borderId="228" xfId="45" applyFont="1" applyBorder="1" applyAlignment="1">
      <alignment wrapText="1"/>
    </xf>
    <xf numFmtId="0" fontId="97" fillId="0" borderId="171" xfId="45" applyFont="1" applyBorder="1" applyAlignment="1">
      <alignment wrapText="1"/>
    </xf>
    <xf numFmtId="0" fontId="98" fillId="0" borderId="49" xfId="45" applyFont="1" applyFill="1" applyBorder="1" applyAlignment="1"/>
    <xf numFmtId="0" fontId="98" fillId="0" borderId="0" xfId="45" applyFont="1" applyBorder="1" applyAlignment="1"/>
    <xf numFmtId="0" fontId="99" fillId="0" borderId="49" xfId="45" applyFont="1" applyFill="1" applyBorder="1" applyAlignment="1">
      <alignment wrapText="1"/>
    </xf>
    <xf numFmtId="0" fontId="96" fillId="0" borderId="0" xfId="45" applyFont="1" applyBorder="1" applyAlignment="1">
      <alignment wrapText="1"/>
    </xf>
    <xf numFmtId="0" fontId="96" fillId="0" borderId="49" xfId="45" applyFont="1" applyBorder="1" applyAlignment="1">
      <alignment wrapText="1"/>
    </xf>
    <xf numFmtId="0" fontId="96" fillId="0" borderId="49" xfId="45" applyFont="1" applyBorder="1" applyAlignment="1"/>
    <xf numFmtId="0" fontId="11" fillId="0" borderId="89" xfId="45" applyFont="1" applyBorder="1" applyAlignment="1">
      <alignment horizontal="center" vertical="center" wrapText="1"/>
    </xf>
    <xf numFmtId="0" fontId="11" fillId="0" borderId="76" xfId="45" applyFont="1" applyBorder="1" applyAlignment="1">
      <alignment horizontal="center" vertical="center" wrapText="1"/>
    </xf>
    <xf numFmtId="0" fontId="85" fillId="0" borderId="0" xfId="45" applyAlignment="1">
      <alignment horizontal="left"/>
    </xf>
    <xf numFmtId="0" fontId="22" fillId="0" borderId="0" xfId="45" applyFont="1" applyAlignment="1">
      <alignment horizontal="center"/>
    </xf>
    <xf numFmtId="0" fontId="95" fillId="0" borderId="66" xfId="45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1" fillId="0" borderId="20" xfId="45" applyFont="1" applyBorder="1" applyAlignment="1">
      <alignment horizontal="center" vertical="center"/>
    </xf>
    <xf numFmtId="0" fontId="11" fillId="0" borderId="159" xfId="45" applyFont="1" applyBorder="1" applyAlignment="1">
      <alignment horizontal="center" vertical="center"/>
    </xf>
    <xf numFmtId="0" fontId="11" fillId="0" borderId="22" xfId="45" applyFont="1" applyBorder="1" applyAlignment="1">
      <alignment horizontal="center" vertical="center"/>
    </xf>
    <xf numFmtId="0" fontId="11" fillId="0" borderId="67" xfId="45" applyFont="1" applyBorder="1" applyAlignment="1">
      <alignment horizontal="center" vertical="center"/>
    </xf>
    <xf numFmtId="0" fontId="95" fillId="0" borderId="62" xfId="45" applyFont="1" applyBorder="1" applyAlignment="1">
      <alignment horizontal="center" vertical="center" wrapText="1"/>
    </xf>
    <xf numFmtId="0" fontId="95" fillId="0" borderId="185" xfId="45" applyFont="1" applyBorder="1" applyAlignment="1">
      <alignment horizontal="center" vertical="center" wrapText="1"/>
    </xf>
    <xf numFmtId="0" fontId="95" fillId="0" borderId="74" xfId="45" applyFont="1" applyBorder="1" applyAlignment="1">
      <alignment horizontal="center" vertical="center" wrapText="1"/>
    </xf>
    <xf numFmtId="0" fontId="95" fillId="0" borderId="80" xfId="45" applyFont="1" applyBorder="1" applyAlignment="1">
      <alignment horizontal="center" vertical="center" wrapText="1"/>
    </xf>
    <xf numFmtId="0" fontId="95" fillId="0" borderId="58" xfId="45" applyFont="1" applyBorder="1" applyAlignment="1">
      <alignment horizontal="center" vertical="center" wrapText="1"/>
    </xf>
    <xf numFmtId="0" fontId="96" fillId="0" borderId="101" xfId="46" applyFont="1" applyBorder="1" applyAlignment="1"/>
    <xf numFmtId="3" fontId="85" fillId="0" borderId="69" xfId="46" applyNumberFormat="1" applyBorder="1" applyAlignment="1">
      <alignment horizontal="center"/>
    </xf>
    <xf numFmtId="3" fontId="85" fillId="0" borderId="86" xfId="46" applyNumberFormat="1" applyBorder="1" applyAlignment="1">
      <alignment horizontal="center"/>
    </xf>
    <xf numFmtId="0" fontId="22" fillId="0" borderId="0" xfId="46" applyFont="1" applyAlignment="1">
      <alignment horizontal="center"/>
    </xf>
    <xf numFmtId="0" fontId="11" fillId="0" borderId="69" xfId="46" applyFont="1" applyBorder="1" applyAlignment="1"/>
    <xf numFmtId="0" fontId="11" fillId="0" borderId="86" xfId="46" applyFont="1" applyBorder="1" applyAlignment="1"/>
    <xf numFmtId="0" fontId="11" fillId="0" borderId="263" xfId="46" applyFont="1" applyBorder="1" applyAlignment="1"/>
    <xf numFmtId="0" fontId="11" fillId="0" borderId="101" xfId="46" applyFont="1" applyBorder="1" applyAlignment="1">
      <alignment horizontal="center" wrapText="1"/>
    </xf>
    <xf numFmtId="0" fontId="22" fillId="0" borderId="0" xfId="46" applyFont="1" applyBorder="1" applyAlignment="1">
      <alignment horizontal="right"/>
    </xf>
    <xf numFmtId="0" fontId="96" fillId="0" borderId="101" xfId="46" applyFont="1" applyFill="1" applyBorder="1" applyAlignment="1"/>
    <xf numFmtId="0" fontId="96" fillId="0" borderId="67" xfId="46" applyFont="1" applyFill="1" applyBorder="1" applyAlignment="1"/>
    <xf numFmtId="0" fontId="96" fillId="0" borderId="85" xfId="46" applyFont="1" applyFill="1" applyBorder="1" applyAlignment="1"/>
    <xf numFmtId="0" fontId="96" fillId="0" borderId="257" xfId="46" applyFont="1" applyFill="1" applyBorder="1" applyAlignment="1"/>
    <xf numFmtId="3" fontId="85" fillId="0" borderId="67" xfId="46" applyNumberFormat="1" applyBorder="1" applyAlignment="1">
      <alignment horizontal="center"/>
    </xf>
    <xf numFmtId="3" fontId="85" fillId="0" borderId="257" xfId="46" applyNumberFormat="1" applyBorder="1" applyAlignment="1">
      <alignment horizontal="center"/>
    </xf>
    <xf numFmtId="0" fontId="96" fillId="0" borderId="85" xfId="46" applyFont="1" applyBorder="1" applyAlignment="1"/>
    <xf numFmtId="0" fontId="96" fillId="0" borderId="257" xfId="46" applyFont="1" applyBorder="1" applyAlignment="1"/>
    <xf numFmtId="3" fontId="85" fillId="0" borderId="101" xfId="46" applyNumberFormat="1" applyBorder="1" applyAlignment="1">
      <alignment horizontal="center"/>
    </xf>
    <xf numFmtId="0" fontId="0" fillId="0" borderId="257" xfId="0" applyBorder="1" applyAlignment="1">
      <alignment horizontal="center"/>
    </xf>
    <xf numFmtId="0" fontId="14" fillId="0" borderId="85" xfId="0" applyFont="1" applyBorder="1" applyAlignment="1"/>
    <xf numFmtId="0" fontId="14" fillId="0" borderId="257" xfId="0" applyFont="1" applyBorder="1" applyAlignment="1"/>
    <xf numFmtId="0" fontId="85" fillId="0" borderId="257" xfId="46" applyBorder="1" applyAlignment="1">
      <alignment horizontal="center"/>
    </xf>
    <xf numFmtId="0" fontId="11" fillId="0" borderId="101" xfId="46" applyFont="1" applyFill="1" applyBorder="1" applyAlignment="1"/>
    <xf numFmtId="3" fontId="22" fillId="0" borderId="101" xfId="46" applyNumberFormat="1" applyFont="1" applyBorder="1" applyAlignment="1">
      <alignment horizontal="center"/>
    </xf>
    <xf numFmtId="0" fontId="95" fillId="0" borderId="101" xfId="46" applyFont="1" applyFill="1" applyBorder="1" applyAlignment="1"/>
    <xf numFmtId="3" fontId="22" fillId="0" borderId="69" xfId="46" applyNumberFormat="1" applyFont="1" applyBorder="1" applyAlignment="1">
      <alignment horizontal="center"/>
    </xf>
    <xf numFmtId="3" fontId="22" fillId="0" borderId="86" xfId="46" applyNumberFormat="1" applyFont="1" applyBorder="1" applyAlignment="1">
      <alignment horizontal="center"/>
    </xf>
    <xf numFmtId="0" fontId="103" fillId="0" borderId="67" xfId="0" applyFont="1" applyBorder="1" applyAlignment="1"/>
    <xf numFmtId="0" fontId="103" fillId="0" borderId="85" xfId="0" applyFont="1" applyBorder="1" applyAlignment="1"/>
    <xf numFmtId="0" fontId="103" fillId="0" borderId="257" xfId="0" applyFont="1" applyBorder="1" applyAlignment="1"/>
    <xf numFmtId="0" fontId="21" fillId="0" borderId="0" xfId="47" applyFont="1" applyAlignment="1">
      <alignment horizontal="right"/>
    </xf>
    <xf numFmtId="0" fontId="85" fillId="0" borderId="0" xfId="47" applyAlignment="1"/>
    <xf numFmtId="0" fontId="85" fillId="0" borderId="0" xfId="47" applyAlignment="1">
      <alignment horizontal="right"/>
    </xf>
    <xf numFmtId="0" fontId="22" fillId="0" borderId="0" xfId="47" applyFont="1" applyAlignment="1">
      <alignment horizontal="center"/>
    </xf>
    <xf numFmtId="0" fontId="22" fillId="0" borderId="34" xfId="47" applyFont="1" applyBorder="1" applyAlignment="1">
      <alignment horizontal="center"/>
    </xf>
    <xf numFmtId="0" fontId="22" fillId="0" borderId="61" xfId="47" applyFont="1" applyBorder="1" applyAlignment="1">
      <alignment horizontal="center"/>
    </xf>
    <xf numFmtId="0" fontId="22" fillId="0" borderId="78" xfId="47" applyFont="1" applyBorder="1" applyAlignment="1">
      <alignment horizontal="center"/>
    </xf>
    <xf numFmtId="0" fontId="85" fillId="0" borderId="49" xfId="47" applyBorder="1" applyAlignment="1"/>
    <xf numFmtId="0" fontId="85" fillId="0" borderId="0" xfId="47" applyBorder="1" applyAlignment="1"/>
    <xf numFmtId="3" fontId="85" fillId="0" borderId="49" xfId="47" applyNumberFormat="1" applyBorder="1" applyAlignment="1"/>
    <xf numFmtId="3" fontId="85" fillId="0" borderId="36" xfId="47" applyNumberFormat="1" applyBorder="1" applyAlignment="1"/>
    <xf numFmtId="0" fontId="85" fillId="0" borderId="0" xfId="47" applyFont="1" applyBorder="1" applyAlignment="1"/>
    <xf numFmtId="0" fontId="85" fillId="0" borderId="36" xfId="47" applyFill="1" applyBorder="1" applyAlignment="1"/>
    <xf numFmtId="0" fontId="1" fillId="0" borderId="101" xfId="48" applyFont="1" applyBorder="1" applyAlignment="1">
      <alignment horizontal="right" vertical="center" wrapText="1"/>
    </xf>
    <xf numFmtId="14" fontId="22" fillId="0" borderId="0" xfId="48" applyNumberFormat="1" applyFont="1" applyAlignment="1">
      <alignment horizontal="left"/>
    </xf>
    <xf numFmtId="0" fontId="22" fillId="0" borderId="0" xfId="48" applyFont="1" applyAlignment="1">
      <alignment horizontal="left"/>
    </xf>
    <xf numFmtId="0" fontId="22" fillId="0" borderId="0" xfId="48" applyFont="1" applyFill="1" applyAlignment="1">
      <alignment horizontal="right" wrapText="1"/>
    </xf>
    <xf numFmtId="0" fontId="85" fillId="0" borderId="0" xfId="48" applyAlignment="1">
      <alignment horizontal="right" wrapText="1"/>
    </xf>
    <xf numFmtId="0" fontId="22" fillId="0" borderId="0" xfId="48" applyFont="1" applyAlignment="1">
      <alignment horizontal="center" vertical="center"/>
    </xf>
    <xf numFmtId="0" fontId="22" fillId="0" borderId="0" xfId="48" applyFont="1" applyAlignment="1" applyProtection="1">
      <alignment horizontal="center" vertical="center" wrapText="1"/>
      <protection locked="0"/>
    </xf>
    <xf numFmtId="168" fontId="19" fillId="0" borderId="101" xfId="48" applyNumberFormat="1" applyFont="1" applyFill="1" applyBorder="1" applyAlignment="1" applyProtection="1">
      <alignment horizontal="right" vertical="center"/>
      <protection locked="0"/>
    </xf>
    <xf numFmtId="168" fontId="100" fillId="0" borderId="101" xfId="48" applyNumberFormat="1" applyFont="1" applyFill="1" applyBorder="1" applyAlignment="1" applyProtection="1">
      <alignment horizontal="right" vertical="center"/>
      <protection locked="0"/>
    </xf>
    <xf numFmtId="168" fontId="19" fillId="0" borderId="101" xfId="48" applyNumberFormat="1" applyFont="1" applyFill="1" applyBorder="1" applyAlignment="1" applyProtection="1">
      <alignment horizontal="right" vertical="center"/>
    </xf>
    <xf numFmtId="168" fontId="100" fillId="0" borderId="67" xfId="48" applyNumberFormat="1" applyFont="1" applyFill="1" applyBorder="1" applyAlignment="1" applyProtection="1">
      <alignment horizontal="right" vertical="center"/>
      <protection locked="0"/>
    </xf>
    <xf numFmtId="0" fontId="85" fillId="0" borderId="257" xfId="48" applyBorder="1" applyAlignment="1">
      <alignment horizontal="right" vertical="center"/>
    </xf>
    <xf numFmtId="0" fontId="0" fillId="0" borderId="0" xfId="0" applyAlignment="1">
      <alignment horizontal="right" wrapText="1"/>
    </xf>
    <xf numFmtId="165" fontId="55" fillId="0" borderId="0" xfId="4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1" fillId="0" borderId="0" xfId="39" applyFont="1" applyFill="1" applyBorder="1" applyAlignment="1" applyProtection="1">
      <alignment horizontal="right"/>
    </xf>
    <xf numFmtId="0" fontId="102" fillId="0" borderId="0" xfId="39" applyFont="1" applyFill="1" applyBorder="1" applyAlignment="1" applyProtection="1">
      <alignment horizontal="right"/>
    </xf>
    <xf numFmtId="0" fontId="56" fillId="0" borderId="20" xfId="49" applyFont="1" applyFill="1" applyBorder="1" applyAlignment="1">
      <alignment horizontal="center" vertical="center" wrapText="1"/>
    </xf>
    <xf numFmtId="0" fontId="56" fillId="0" borderId="42" xfId="49" applyFont="1" applyFill="1" applyBorder="1" applyAlignment="1">
      <alignment horizontal="center" vertical="center" wrapText="1"/>
    </xf>
    <xf numFmtId="0" fontId="56" fillId="0" borderId="112" xfId="49" applyFont="1" applyFill="1" applyBorder="1" applyAlignment="1">
      <alignment horizontal="center" vertical="center" wrapText="1"/>
    </xf>
    <xf numFmtId="0" fontId="56" fillId="0" borderId="139" xfId="49" applyFont="1" applyFill="1" applyBorder="1" applyAlignment="1">
      <alignment horizontal="center" vertical="center" wrapText="1"/>
    </xf>
    <xf numFmtId="0" fontId="56" fillId="0" borderId="21" xfId="49" applyFont="1" applyFill="1" applyBorder="1" applyAlignment="1">
      <alignment horizontal="center" vertical="center" wrapText="1"/>
    </xf>
    <xf numFmtId="0" fontId="56" fillId="0" borderId="140" xfId="49" applyFont="1" applyFill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/>
    </xf>
    <xf numFmtId="0" fontId="0" fillId="0" borderId="259" xfId="0" applyBorder="1" applyAlignment="1">
      <alignment horizontal="center" vertical="center"/>
    </xf>
    <xf numFmtId="3" fontId="0" fillId="0" borderId="259" xfId="0" applyNumberFormat="1" applyBorder="1" applyAlignment="1">
      <alignment horizontal="center" vertical="center"/>
    </xf>
    <xf numFmtId="3" fontId="0" fillId="0" borderId="168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10" fillId="0" borderId="68" xfId="0" applyNumberFormat="1" applyFont="1" applyBorder="1" applyAlignment="1">
      <alignment horizontal="center"/>
    </xf>
    <xf numFmtId="3" fontId="10" fillId="0" borderId="78" xfId="0" applyNumberFormat="1" applyFont="1" applyBorder="1" applyAlignment="1">
      <alignment horizontal="center"/>
    </xf>
    <xf numFmtId="0" fontId="0" fillId="0" borderId="57" xfId="0" applyFill="1" applyBorder="1" applyAlignment="1"/>
    <xf numFmtId="0" fontId="0" fillId="0" borderId="132" xfId="0" applyFill="1" applyBorder="1" applyAlignment="1"/>
    <xf numFmtId="0" fontId="10" fillId="0" borderId="57" xfId="0" applyFont="1" applyFill="1" applyBorder="1" applyAlignment="1"/>
    <xf numFmtId="0" fontId="10" fillId="0" borderId="49" xfId="0" applyFont="1" applyFill="1" applyBorder="1" applyAlignment="1"/>
    <xf numFmtId="0" fontId="10" fillId="0" borderId="66" xfId="0" applyFont="1" applyFill="1" applyBorder="1" applyAlignment="1"/>
    <xf numFmtId="0" fontId="0" fillId="0" borderId="336" xfId="0" applyFill="1" applyBorder="1" applyAlignment="1"/>
    <xf numFmtId="0" fontId="10" fillId="0" borderId="225" xfId="0" applyFont="1" applyBorder="1" applyAlignment="1"/>
    <xf numFmtId="0" fontId="10" fillId="0" borderId="103" xfId="0" applyFont="1" applyBorder="1" applyAlignment="1"/>
    <xf numFmtId="0" fontId="10" fillId="0" borderId="228" xfId="0" applyFont="1" applyBorder="1" applyAlignment="1">
      <alignment horizontal="center"/>
    </xf>
    <xf numFmtId="0" fontId="10" fillId="0" borderId="171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5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10" fillId="0" borderId="196" xfId="0" applyFont="1" applyBorder="1" applyAlignment="1">
      <alignment horizontal="center"/>
    </xf>
    <xf numFmtId="3" fontId="0" fillId="0" borderId="228" xfId="0" applyNumberFormat="1" applyBorder="1" applyAlignment="1">
      <alignment horizontal="center" vertical="center"/>
    </xf>
    <xf numFmtId="0" fontId="0" fillId="0" borderId="29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224" xfId="0" applyFont="1" applyBorder="1" applyAlignment="1">
      <alignment horizontal="center"/>
    </xf>
    <xf numFmtId="3" fontId="0" fillId="0" borderId="69" xfId="0" applyNumberFormat="1" applyBorder="1" applyAlignment="1">
      <alignment horizontal="center" vertical="center"/>
    </xf>
    <xf numFmtId="3" fontId="0" fillId="0" borderId="77" xfId="0" applyNumberFormat="1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</cellXfs>
  <cellStyles count="5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_11" xfId="26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11" xfId="39"/>
    <cellStyle name="Normál_13" xfId="40"/>
    <cellStyle name="Normál_14" xfId="41"/>
    <cellStyle name="Normál_14_1" xfId="42"/>
    <cellStyle name="Normál_15" xfId="43"/>
    <cellStyle name="Normál_16" xfId="44"/>
    <cellStyle name="Normál_19" xfId="45"/>
    <cellStyle name="Normál_21" xfId="46"/>
    <cellStyle name="Normál_22" xfId="47"/>
    <cellStyle name="Normál_25" xfId="48"/>
    <cellStyle name="Normál_KVRENMUNKA" xfId="49"/>
    <cellStyle name="Összesen" xfId="50" builtinId="25" customBuiltin="1"/>
    <cellStyle name="Rossz" xfId="51" builtinId="27" customBuiltin="1"/>
    <cellStyle name="Semleges" xfId="52" builtinId="28" customBuiltin="1"/>
    <cellStyle name="Számítás" xfId="53" builtinId="22" customBuiltin="1"/>
    <cellStyle name="Százalék" xfId="5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&#225;rs&#225;g\AppData\Local\Microsoft\Windows\Temporary%20Internet%20Files\Content.Outlook\QF44C9H7\K&#214;LTS&#201;GVET&#201;S%2006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>
        <row r="8">
          <cell r="D8">
            <v>79721</v>
          </cell>
          <cell r="E8">
            <v>1700</v>
          </cell>
          <cell r="F8">
            <v>82321</v>
          </cell>
          <cell r="G8">
            <v>82321</v>
          </cell>
        </row>
        <row r="19">
          <cell r="D19">
            <v>11344</v>
          </cell>
          <cell r="E19">
            <v>0</v>
          </cell>
          <cell r="F19">
            <v>14000</v>
          </cell>
          <cell r="G19">
            <v>14000</v>
          </cell>
        </row>
        <row r="42">
          <cell r="D42">
            <v>59197</v>
          </cell>
          <cell r="E42">
            <v>16669</v>
          </cell>
          <cell r="F42">
            <v>8497</v>
          </cell>
          <cell r="G42">
            <v>20995</v>
          </cell>
        </row>
        <row r="43">
          <cell r="D43">
            <v>1568</v>
          </cell>
          <cell r="E43">
            <v>0</v>
          </cell>
        </row>
        <row r="46">
          <cell r="F46">
            <v>0</v>
          </cell>
          <cell r="G46">
            <v>6342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500</v>
          </cell>
        </row>
      </sheetData>
      <sheetData sheetId="5"/>
      <sheetData sheetId="6">
        <row r="32">
          <cell r="F32">
            <v>61494</v>
          </cell>
          <cell r="G32">
            <v>66269</v>
          </cell>
        </row>
        <row r="33">
          <cell r="F33">
            <v>16564</v>
          </cell>
          <cell r="G33">
            <v>17484</v>
          </cell>
        </row>
        <row r="34">
          <cell r="F34">
            <v>24877</v>
          </cell>
          <cell r="G34">
            <v>25515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9" workbookViewId="0">
      <selection activeCell="A50" sqref="A50"/>
    </sheetView>
  </sheetViews>
  <sheetFormatPr defaultRowHeight="12.75" x14ac:dyDescent="0.2"/>
  <cols>
    <col min="9" max="9" width="11" customWidth="1"/>
  </cols>
  <sheetData>
    <row r="1" spans="1:9" ht="15" x14ac:dyDescent="0.25">
      <c r="A1" s="1633" t="s">
        <v>745</v>
      </c>
      <c r="B1" s="1633"/>
      <c r="C1" s="1633"/>
      <c r="D1" s="1633"/>
      <c r="E1" s="1633"/>
      <c r="F1" s="1633"/>
      <c r="G1" s="1633"/>
      <c r="H1" s="1633"/>
      <c r="I1" s="1633"/>
    </row>
    <row r="2" spans="1:9" x14ac:dyDescent="0.2">
      <c r="A2" s="1634" t="s">
        <v>728</v>
      </c>
      <c r="B2" s="1634"/>
      <c r="C2" s="1634"/>
      <c r="D2" s="1634"/>
      <c r="E2" s="1634"/>
      <c r="F2" s="1634"/>
      <c r="G2" s="1634"/>
      <c r="H2" s="1634"/>
      <c r="I2" s="1634"/>
    </row>
    <row r="3" spans="1:9" x14ac:dyDescent="0.2">
      <c r="A3" s="1635" t="s">
        <v>1167</v>
      </c>
      <c r="B3" s="1635"/>
      <c r="C3" s="1635"/>
      <c r="D3" s="1635"/>
      <c r="E3" s="1635"/>
      <c r="F3" s="1635"/>
      <c r="G3" s="1635"/>
      <c r="H3" s="1635"/>
      <c r="I3" s="1635"/>
    </row>
    <row r="4" spans="1:9" x14ac:dyDescent="0.2">
      <c r="A4" s="1611"/>
      <c r="B4" s="1611"/>
      <c r="C4" s="1611"/>
      <c r="D4" s="1611"/>
      <c r="E4" s="1611"/>
      <c r="F4" s="1611"/>
      <c r="G4" s="1611"/>
      <c r="H4" s="1611"/>
      <c r="I4" s="1611"/>
    </row>
    <row r="5" spans="1:9" x14ac:dyDescent="0.2">
      <c r="A5" s="316"/>
      <c r="B5" s="1611"/>
      <c r="C5" s="1611"/>
      <c r="D5" s="1611"/>
      <c r="E5" s="1611"/>
      <c r="F5" s="1611"/>
      <c r="G5" s="1611"/>
      <c r="H5" s="1611"/>
      <c r="I5" s="1611"/>
    </row>
    <row r="6" spans="1:9" x14ac:dyDescent="0.2">
      <c r="A6" s="316"/>
      <c r="B6" s="316"/>
      <c r="C6" s="316"/>
      <c r="D6" s="1611" t="s">
        <v>1276</v>
      </c>
      <c r="E6" s="1611"/>
      <c r="F6" s="1611"/>
      <c r="G6" s="1611"/>
      <c r="H6" s="1611"/>
      <c r="I6" s="1611"/>
    </row>
    <row r="7" spans="1:9" x14ac:dyDescent="0.2">
      <c r="A7" s="1632" t="s">
        <v>746</v>
      </c>
      <c r="B7" s="1632"/>
      <c r="C7" s="1632"/>
      <c r="D7" s="1632"/>
      <c r="E7" s="1632"/>
      <c r="F7" s="1632"/>
      <c r="G7" s="1632"/>
      <c r="H7" s="1632"/>
      <c r="I7" s="1632"/>
    </row>
    <row r="8" spans="1:9" x14ac:dyDescent="0.2">
      <c r="A8" s="1632"/>
      <c r="B8" s="1632"/>
      <c r="C8" s="1632"/>
      <c r="D8" s="1632"/>
      <c r="E8" s="1632"/>
      <c r="F8" s="1632"/>
      <c r="G8" s="1632"/>
      <c r="H8" s="1632"/>
      <c r="I8" s="1632"/>
    </row>
    <row r="9" spans="1:9" ht="13.5" thickBot="1" x14ac:dyDescent="0.25">
      <c r="A9" s="1636" t="s">
        <v>747</v>
      </c>
      <c r="B9" s="1636"/>
      <c r="C9" s="1636"/>
      <c r="D9" s="1636"/>
      <c r="E9" s="1636"/>
      <c r="F9" s="1636"/>
      <c r="G9" s="1636"/>
      <c r="H9" s="1636"/>
      <c r="I9" s="1636"/>
    </row>
    <row r="10" spans="1:9" x14ac:dyDescent="0.2">
      <c r="A10" s="1629" t="s">
        <v>748</v>
      </c>
      <c r="B10" s="1630"/>
      <c r="C10" s="1630"/>
      <c r="D10" s="1630"/>
      <c r="E10" s="1630"/>
      <c r="F10" s="1630"/>
      <c r="G10" s="1630"/>
      <c r="H10" s="1630"/>
      <c r="I10" s="1631"/>
    </row>
    <row r="11" spans="1:9" ht="13.5" thickBot="1" x14ac:dyDescent="0.25">
      <c r="A11" s="1618"/>
      <c r="B11" s="1619"/>
      <c r="C11" s="1619"/>
      <c r="D11" s="1619"/>
      <c r="E11" s="1619"/>
      <c r="F11" s="1619"/>
      <c r="G11" s="1619"/>
      <c r="H11" s="1619"/>
      <c r="I11" s="1620"/>
    </row>
    <row r="12" spans="1:9" x14ac:dyDescent="0.2">
      <c r="A12" s="511"/>
      <c r="B12" s="512"/>
      <c r="C12" s="512"/>
      <c r="D12" s="512"/>
      <c r="E12" s="512"/>
      <c r="F12" s="512"/>
      <c r="G12" s="512"/>
      <c r="H12" s="512"/>
      <c r="I12" s="845"/>
    </row>
    <row r="13" spans="1:9" x14ac:dyDescent="0.2">
      <c r="A13" s="1624" t="s">
        <v>701</v>
      </c>
      <c r="B13" s="1625"/>
      <c r="C13" s="1625"/>
      <c r="D13" s="1625"/>
      <c r="E13" s="1625"/>
      <c r="F13" s="1625"/>
      <c r="G13" s="1625"/>
      <c r="H13" s="1625"/>
      <c r="I13" s="1626"/>
    </row>
    <row r="14" spans="1:9" x14ac:dyDescent="0.2">
      <c r="A14" s="1621"/>
      <c r="B14" s="1622"/>
      <c r="C14" s="1622"/>
      <c r="D14" s="1622"/>
      <c r="E14" s="1622"/>
      <c r="F14" s="1622"/>
      <c r="G14" s="1622"/>
      <c r="H14" s="1622"/>
      <c r="I14" s="1623"/>
    </row>
    <row r="15" spans="1:9" x14ac:dyDescent="0.2">
      <c r="A15" s="1624" t="s">
        <v>702</v>
      </c>
      <c r="B15" s="1625"/>
      <c r="C15" s="1625"/>
      <c r="D15" s="1625"/>
      <c r="E15" s="1625"/>
      <c r="F15" s="1625"/>
      <c r="G15" s="1625"/>
      <c r="H15" s="1625"/>
      <c r="I15" s="1626"/>
    </row>
    <row r="16" spans="1:9" x14ac:dyDescent="0.2">
      <c r="A16" s="1624"/>
      <c r="B16" s="1625"/>
      <c r="C16" s="1625"/>
      <c r="D16" s="1625"/>
      <c r="E16" s="1625"/>
      <c r="F16" s="1625"/>
      <c r="G16" s="1625"/>
      <c r="H16" s="1625"/>
      <c r="I16" s="1626"/>
    </row>
    <row r="17" spans="1:9" x14ac:dyDescent="0.2">
      <c r="A17" s="1624" t="s">
        <v>703</v>
      </c>
      <c r="B17" s="1625"/>
      <c r="C17" s="1625"/>
      <c r="D17" s="1625"/>
      <c r="E17" s="1625"/>
      <c r="F17" s="1625"/>
      <c r="G17" s="1625"/>
      <c r="H17" s="1625"/>
      <c r="I17" s="1626"/>
    </row>
    <row r="18" spans="1:9" x14ac:dyDescent="0.2">
      <c r="A18" s="403"/>
      <c r="B18" s="22"/>
      <c r="C18" s="22"/>
      <c r="D18" s="22"/>
      <c r="E18" s="22"/>
      <c r="F18" s="22"/>
      <c r="G18" s="22"/>
      <c r="H18" s="22"/>
      <c r="I18" s="730"/>
    </row>
    <row r="19" spans="1:9" x14ac:dyDescent="0.2">
      <c r="A19" s="403" t="s">
        <v>704</v>
      </c>
      <c r="B19" s="22"/>
      <c r="C19" s="22"/>
      <c r="D19" s="22"/>
      <c r="E19" s="22"/>
      <c r="F19" s="22"/>
      <c r="G19" s="22"/>
      <c r="H19" s="22"/>
      <c r="I19" s="730"/>
    </row>
    <row r="20" spans="1:9" ht="13.5" thickBot="1" x14ac:dyDescent="0.25">
      <c r="A20" s="1621"/>
      <c r="B20" s="1622"/>
      <c r="C20" s="1622"/>
      <c r="D20" s="1622"/>
      <c r="E20" s="1622"/>
      <c r="F20" s="1622"/>
      <c r="G20" s="1622"/>
      <c r="H20" s="1622"/>
      <c r="I20" s="1623"/>
    </row>
    <row r="21" spans="1:9" x14ac:dyDescent="0.2">
      <c r="A21" s="1629" t="s">
        <v>750</v>
      </c>
      <c r="B21" s="1630"/>
      <c r="C21" s="1630"/>
      <c r="D21" s="1630"/>
      <c r="E21" s="1630"/>
      <c r="F21" s="1630"/>
      <c r="G21" s="1630"/>
      <c r="H21" s="1630"/>
      <c r="I21" s="1631"/>
    </row>
    <row r="22" spans="1:9" ht="13.5" thickBot="1" x14ac:dyDescent="0.25">
      <c r="A22" s="1618"/>
      <c r="B22" s="1619"/>
      <c r="C22" s="1619"/>
      <c r="D22" s="1619"/>
      <c r="E22" s="1619"/>
      <c r="F22" s="1619"/>
      <c r="G22" s="1619"/>
      <c r="H22" s="1619"/>
      <c r="I22" s="1620"/>
    </row>
    <row r="23" spans="1:9" ht="13.5" thickBot="1" x14ac:dyDescent="0.25">
      <c r="A23" s="1632"/>
      <c r="B23" s="1632"/>
      <c r="C23" s="1632"/>
      <c r="D23" s="1632"/>
      <c r="E23" s="1632"/>
      <c r="F23" s="1632"/>
      <c r="G23" s="1632"/>
      <c r="H23" s="1632"/>
      <c r="I23" s="1632"/>
    </row>
    <row r="24" spans="1:9" x14ac:dyDescent="0.2">
      <c r="A24" s="1615" t="s">
        <v>751</v>
      </c>
      <c r="B24" s="1616"/>
      <c r="C24" s="1616"/>
      <c r="D24" s="1616"/>
      <c r="E24" s="1616"/>
      <c r="F24" s="1616"/>
      <c r="G24" s="1616"/>
      <c r="H24" s="1616"/>
      <c r="I24" s="1617"/>
    </row>
    <row r="25" spans="1:9" ht="13.5" thickBot="1" x14ac:dyDescent="0.25">
      <c r="A25" s="1618"/>
      <c r="B25" s="1619"/>
      <c r="C25" s="1619"/>
      <c r="D25" s="1619"/>
      <c r="E25" s="1619"/>
      <c r="F25" s="1619"/>
      <c r="G25" s="1619"/>
      <c r="H25" s="1619"/>
      <c r="I25" s="1620"/>
    </row>
    <row r="26" spans="1:9" x14ac:dyDescent="0.2">
      <c r="A26" s="1621"/>
      <c r="B26" s="1622"/>
      <c r="C26" s="1622"/>
      <c r="D26" s="1622"/>
      <c r="E26" s="1622"/>
      <c r="F26" s="1622"/>
      <c r="G26" s="1622"/>
      <c r="H26" s="1622"/>
      <c r="I26" s="1623"/>
    </row>
    <row r="27" spans="1:9" x14ac:dyDescent="0.2">
      <c r="A27" s="1621" t="s">
        <v>752</v>
      </c>
      <c r="B27" s="1622"/>
      <c r="C27" s="1622"/>
      <c r="D27" s="1622"/>
      <c r="E27" s="1622"/>
      <c r="F27" s="1622"/>
      <c r="G27" s="1622"/>
      <c r="H27" s="1622"/>
      <c r="I27" s="1623"/>
    </row>
    <row r="28" spans="1:9" x14ac:dyDescent="0.2">
      <c r="A28" s="1624" t="s">
        <v>753</v>
      </c>
      <c r="B28" s="1625"/>
      <c r="C28" s="1625"/>
      <c r="D28" s="1625"/>
      <c r="E28" s="1625"/>
      <c r="F28" s="1625"/>
      <c r="G28" s="1625"/>
      <c r="H28" s="1625"/>
      <c r="I28" s="1626"/>
    </row>
    <row r="29" spans="1:9" x14ac:dyDescent="0.2">
      <c r="A29" s="1624" t="s">
        <v>754</v>
      </c>
      <c r="B29" s="1625"/>
      <c r="C29" s="1625"/>
      <c r="D29" s="1625"/>
      <c r="E29" s="1625"/>
      <c r="F29" s="1625"/>
      <c r="G29" s="1625"/>
      <c r="H29" s="1625"/>
      <c r="I29" s="1626"/>
    </row>
    <row r="30" spans="1:9" x14ac:dyDescent="0.2">
      <c r="A30" s="1624" t="s">
        <v>755</v>
      </c>
      <c r="B30" s="1625"/>
      <c r="C30" s="1625"/>
      <c r="D30" s="1625"/>
      <c r="E30" s="1625"/>
      <c r="F30" s="1625"/>
      <c r="G30" s="1625"/>
      <c r="H30" s="1625"/>
      <c r="I30" s="1626"/>
    </row>
    <row r="31" spans="1:9" x14ac:dyDescent="0.2">
      <c r="A31" s="403" t="s">
        <v>756</v>
      </c>
      <c r="B31" s="22"/>
      <c r="C31" s="22"/>
      <c r="D31" s="22"/>
      <c r="E31" s="22"/>
      <c r="F31" s="22"/>
      <c r="G31" s="22"/>
      <c r="H31" s="22"/>
      <c r="I31" s="730"/>
    </row>
    <row r="32" spans="1:9" x14ac:dyDescent="0.2">
      <c r="A32" s="403" t="s">
        <v>757</v>
      </c>
      <c r="B32" s="22"/>
      <c r="C32" s="22"/>
      <c r="D32" s="22"/>
      <c r="E32" s="22"/>
      <c r="F32" s="22"/>
      <c r="G32" s="22"/>
      <c r="H32" s="22"/>
      <c r="I32" s="730"/>
    </row>
    <row r="33" spans="1:9" x14ac:dyDescent="0.2">
      <c r="A33" s="403" t="s">
        <v>659</v>
      </c>
      <c r="B33" s="22"/>
      <c r="C33" s="22"/>
      <c r="D33" s="22"/>
      <c r="E33" s="22"/>
      <c r="F33" s="22"/>
      <c r="G33" s="22"/>
      <c r="H33" s="22"/>
      <c r="I33" s="730"/>
    </row>
    <row r="34" spans="1:9" x14ac:dyDescent="0.2">
      <c r="A34" s="1624" t="s">
        <v>758</v>
      </c>
      <c r="B34" s="1625"/>
      <c r="C34" s="1625"/>
      <c r="D34" s="1625"/>
      <c r="E34" s="1625"/>
      <c r="F34" s="1625"/>
      <c r="G34" s="1625"/>
      <c r="H34" s="1625"/>
      <c r="I34" s="1626"/>
    </row>
    <row r="35" spans="1:9" ht="13.5" thickBot="1" x14ac:dyDescent="0.25">
      <c r="A35" s="403"/>
      <c r="B35" s="22"/>
      <c r="C35" s="22"/>
      <c r="D35" s="22"/>
      <c r="E35" s="22"/>
      <c r="F35" s="22"/>
      <c r="G35" s="22"/>
      <c r="H35" s="22"/>
      <c r="I35" s="730"/>
    </row>
    <row r="36" spans="1:9" x14ac:dyDescent="0.2">
      <c r="A36" s="1615" t="s">
        <v>759</v>
      </c>
      <c r="B36" s="1627"/>
      <c r="C36" s="1627"/>
      <c r="D36" s="1627"/>
      <c r="E36" s="1627"/>
      <c r="F36" s="1627"/>
      <c r="G36" s="1627"/>
      <c r="H36" s="1627"/>
      <c r="I36" s="1628"/>
    </row>
    <row r="37" spans="1:9" ht="13.5" thickBot="1" x14ac:dyDescent="0.25">
      <c r="A37" s="1618"/>
      <c r="B37" s="1619"/>
      <c r="C37" s="1619"/>
      <c r="D37" s="1619"/>
      <c r="E37" s="1619"/>
      <c r="F37" s="1619"/>
      <c r="G37" s="1619"/>
      <c r="H37" s="1619"/>
      <c r="I37" s="1620"/>
    </row>
    <row r="38" spans="1:9" ht="13.5" thickBot="1" x14ac:dyDescent="0.25">
      <c r="A38" s="843"/>
      <c r="B38" s="843"/>
      <c r="C38" s="843"/>
      <c r="D38" s="843"/>
      <c r="E38" s="843"/>
      <c r="F38" s="843"/>
      <c r="G38" s="843"/>
      <c r="H38" s="843"/>
      <c r="I38" s="843"/>
    </row>
    <row r="39" spans="1:9" x14ac:dyDescent="0.2">
      <c r="A39" s="1615" t="s">
        <v>760</v>
      </c>
      <c r="B39" s="1616"/>
      <c r="C39" s="1616"/>
      <c r="D39" s="1616"/>
      <c r="E39" s="1616"/>
      <c r="F39" s="1616"/>
      <c r="G39" s="1616"/>
      <c r="H39" s="1616"/>
      <c r="I39" s="1617"/>
    </row>
    <row r="40" spans="1:9" ht="13.5" thickBot="1" x14ac:dyDescent="0.25">
      <c r="A40" s="1618"/>
      <c r="B40" s="1619"/>
      <c r="C40" s="1619"/>
      <c r="D40" s="1619"/>
      <c r="E40" s="1619"/>
      <c r="F40" s="1619"/>
      <c r="G40" s="1619"/>
      <c r="H40" s="1619"/>
      <c r="I40" s="1620"/>
    </row>
    <row r="41" spans="1:9" ht="13.5" thickBot="1" x14ac:dyDescent="0.25">
      <c r="A41" s="1610"/>
      <c r="B41" s="1610"/>
      <c r="C41" s="1610"/>
      <c r="D41" s="1610"/>
      <c r="E41" s="1610"/>
      <c r="F41" s="1610"/>
      <c r="G41" s="1610"/>
      <c r="H41" s="1610"/>
      <c r="I41" s="1610"/>
    </row>
    <row r="42" spans="1:9" ht="13.5" thickBot="1" x14ac:dyDescent="0.25">
      <c r="A42" s="1612" t="s">
        <v>761</v>
      </c>
      <c r="B42" s="1613"/>
      <c r="C42" s="1613"/>
      <c r="D42" s="1613"/>
      <c r="E42" s="1613"/>
      <c r="F42" s="1613"/>
      <c r="G42" s="1613"/>
      <c r="H42" s="1613"/>
      <c r="I42" s="1614"/>
    </row>
    <row r="43" spans="1:9" ht="13.5" thickBot="1" x14ac:dyDescent="0.25">
      <c r="A43" s="1610"/>
      <c r="B43" s="1610"/>
      <c r="C43" s="1610"/>
      <c r="D43" s="1610"/>
      <c r="E43" s="1610"/>
      <c r="F43" s="1610"/>
      <c r="G43" s="1610"/>
      <c r="H43" s="1610"/>
      <c r="I43" s="1610"/>
    </row>
    <row r="44" spans="1:9" ht="13.5" thickBot="1" x14ac:dyDescent="0.25">
      <c r="A44" s="1612" t="s">
        <v>762</v>
      </c>
      <c r="B44" s="1613"/>
      <c r="C44" s="1613"/>
      <c r="D44" s="1613"/>
      <c r="E44" s="1613"/>
      <c r="F44" s="1613"/>
      <c r="G44" s="1613"/>
      <c r="H44" s="1613"/>
      <c r="I44" s="1614"/>
    </row>
    <row r="45" spans="1:9" ht="13.5" thickBot="1" x14ac:dyDescent="0.25">
      <c r="A45" s="1610"/>
      <c r="B45" s="1610"/>
      <c r="C45" s="1610"/>
      <c r="D45" s="1610"/>
      <c r="E45" s="1610"/>
      <c r="F45" s="1610"/>
      <c r="G45" s="1610"/>
      <c r="H45" s="1610"/>
      <c r="I45" s="1610"/>
    </row>
    <row r="46" spans="1:9" ht="13.5" thickBot="1" x14ac:dyDescent="0.25">
      <c r="A46" s="1612" t="s">
        <v>763</v>
      </c>
      <c r="B46" s="1613"/>
      <c r="C46" s="1613"/>
      <c r="D46" s="1613"/>
      <c r="E46" s="1613"/>
      <c r="F46" s="1613"/>
      <c r="G46" s="1613"/>
      <c r="H46" s="1613"/>
      <c r="I46" s="1614"/>
    </row>
    <row r="47" spans="1:9" ht="13.5" thickBot="1" x14ac:dyDescent="0.25">
      <c r="A47" s="1610"/>
      <c r="B47" s="1610"/>
      <c r="C47" s="1610"/>
      <c r="D47" s="1610"/>
      <c r="E47" s="1610"/>
      <c r="F47" s="1610"/>
      <c r="G47" s="1610"/>
      <c r="H47" s="1610"/>
      <c r="I47" s="1610"/>
    </row>
    <row r="48" spans="1:9" ht="13.5" thickBot="1" x14ac:dyDescent="0.25">
      <c r="A48" s="1612" t="s">
        <v>764</v>
      </c>
      <c r="B48" s="1613"/>
      <c r="C48" s="1613"/>
      <c r="D48" s="1613"/>
      <c r="E48" s="1613"/>
      <c r="F48" s="1613"/>
      <c r="G48" s="1613"/>
      <c r="H48" s="1613"/>
      <c r="I48" s="1614"/>
    </row>
    <row r="49" spans="1:9" x14ac:dyDescent="0.2">
      <c r="A49" s="1610"/>
      <c r="B49" s="1610"/>
      <c r="C49" s="1610"/>
      <c r="D49" s="1610"/>
      <c r="E49" s="1610"/>
      <c r="F49" s="1610"/>
      <c r="G49" s="1610"/>
      <c r="H49" s="1610"/>
      <c r="I49" s="1610"/>
    </row>
  </sheetData>
  <mergeCells count="36">
    <mergeCell ref="A17:I17"/>
    <mergeCell ref="A7:I7"/>
    <mergeCell ref="A8:I8"/>
    <mergeCell ref="A9:I9"/>
    <mergeCell ref="A10:I11"/>
    <mergeCell ref="A13:I13"/>
    <mergeCell ref="A14:I14"/>
    <mergeCell ref="A15:I15"/>
    <mergeCell ref="A16:I16"/>
    <mergeCell ref="A1:I1"/>
    <mergeCell ref="A2:I2"/>
    <mergeCell ref="A3:I3"/>
    <mergeCell ref="A4:I4"/>
    <mergeCell ref="D6:I6"/>
    <mergeCell ref="A30:I30"/>
    <mergeCell ref="A34:I34"/>
    <mergeCell ref="A36:I37"/>
    <mergeCell ref="A20:I20"/>
    <mergeCell ref="A21:I22"/>
    <mergeCell ref="A23:I23"/>
    <mergeCell ref="A49:I49"/>
    <mergeCell ref="B5:I5"/>
    <mergeCell ref="A44:I44"/>
    <mergeCell ref="A45:I45"/>
    <mergeCell ref="A46:I46"/>
    <mergeCell ref="A47:I47"/>
    <mergeCell ref="A39:I40"/>
    <mergeCell ref="A41:I41"/>
    <mergeCell ref="A42:I42"/>
    <mergeCell ref="A24:I25"/>
    <mergeCell ref="A26:I26"/>
    <mergeCell ref="A27:I27"/>
    <mergeCell ref="A28:I28"/>
    <mergeCell ref="A48:I48"/>
    <mergeCell ref="A43:I43"/>
    <mergeCell ref="A29:I29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>
      <pane xSplit="3" ySplit="1" topLeftCell="D2" activePane="bottomRight" state="frozen"/>
      <selection pane="topRight" activeCell="D1" sqref="D1"/>
      <selection pane="bottomLeft" activeCell="A26" sqref="A26"/>
      <selection pane="bottomRight" activeCell="K13" sqref="K13"/>
    </sheetView>
  </sheetViews>
  <sheetFormatPr defaultRowHeight="12.75" x14ac:dyDescent="0.2"/>
  <cols>
    <col min="1" max="1" width="6.7109375" style="2" customWidth="1"/>
    <col min="2" max="2" width="35.7109375" style="2" customWidth="1"/>
    <col min="3" max="3" width="13.5703125" style="2" customWidth="1"/>
    <col min="4" max="4" width="10.42578125" style="2" customWidth="1"/>
    <col min="5" max="5" width="10.28515625" style="2" hidden="1" customWidth="1"/>
    <col min="6" max="6" width="10.85546875" style="2" customWidth="1"/>
    <col min="7" max="7" width="11" style="2" customWidth="1"/>
    <col min="8" max="8" width="10.42578125" style="2" customWidth="1"/>
    <col min="9" max="16384" width="9.140625" style="2"/>
  </cols>
  <sheetData>
    <row r="1" spans="1:8" s="4" customFormat="1" ht="45" customHeight="1" thickBot="1" x14ac:dyDescent="0.25">
      <c r="A1" s="55" t="s">
        <v>838</v>
      </c>
      <c r="B1" s="1963" t="s">
        <v>979</v>
      </c>
      <c r="C1" s="1964"/>
      <c r="D1" s="704" t="s">
        <v>657</v>
      </c>
      <c r="E1" s="704" t="s">
        <v>721</v>
      </c>
      <c r="F1" s="704" t="s">
        <v>213</v>
      </c>
      <c r="G1" s="704" t="s">
        <v>306</v>
      </c>
      <c r="H1" s="704" t="s">
        <v>938</v>
      </c>
    </row>
    <row r="2" spans="1:8" ht="20.100000000000001" customHeight="1" x14ac:dyDescent="0.2">
      <c r="A2" s="73"/>
      <c r="B2" s="1965" t="s">
        <v>220</v>
      </c>
      <c r="C2" s="1966"/>
      <c r="D2" s="188"/>
      <c r="E2" s="188"/>
      <c r="F2" s="188">
        <v>622</v>
      </c>
      <c r="G2" s="1355">
        <v>622</v>
      </c>
      <c r="H2" s="1357">
        <f>(G2/F2)</f>
        <v>1</v>
      </c>
    </row>
    <row r="3" spans="1:8" ht="20.100000000000001" customHeight="1" x14ac:dyDescent="0.2">
      <c r="A3" s="74"/>
      <c r="B3" s="1939" t="s">
        <v>658</v>
      </c>
      <c r="C3" s="1940"/>
      <c r="D3" s="187">
        <v>0</v>
      </c>
      <c r="E3" s="187">
        <v>0</v>
      </c>
      <c r="F3" s="187">
        <v>0</v>
      </c>
      <c r="G3" s="1349"/>
      <c r="H3" s="1359"/>
    </row>
    <row r="4" spans="1:8" ht="20.100000000000001" customHeight="1" x14ac:dyDescent="0.2">
      <c r="A4" s="74"/>
      <c r="B4" s="1939" t="s">
        <v>672</v>
      </c>
      <c r="C4" s="1940"/>
      <c r="D4" s="187"/>
      <c r="E4" s="187"/>
      <c r="F4" s="187"/>
      <c r="G4" s="1349"/>
      <c r="H4" s="1359"/>
    </row>
    <row r="5" spans="1:8" ht="20.100000000000001" customHeight="1" x14ac:dyDescent="0.2">
      <c r="A5" s="74"/>
      <c r="B5" s="1939" t="s">
        <v>674</v>
      </c>
      <c r="C5" s="1940"/>
      <c r="D5" s="187"/>
      <c r="E5" s="187"/>
      <c r="F5" s="187"/>
      <c r="G5" s="1349"/>
      <c r="H5" s="1359"/>
    </row>
    <row r="6" spans="1:8" ht="20.100000000000001" customHeight="1" x14ac:dyDescent="0.2">
      <c r="A6" s="74"/>
      <c r="B6" s="1939" t="s">
        <v>673</v>
      </c>
      <c r="C6" s="1940"/>
      <c r="D6" s="187"/>
      <c r="E6" s="187"/>
      <c r="F6" s="187"/>
      <c r="G6" s="1349"/>
      <c r="H6" s="1359"/>
    </row>
    <row r="7" spans="1:8" ht="20.100000000000001" customHeight="1" x14ac:dyDescent="0.2">
      <c r="A7" s="74"/>
      <c r="B7" s="29" t="s">
        <v>234</v>
      </c>
      <c r="C7" s="701"/>
      <c r="D7" s="187"/>
      <c r="E7" s="187"/>
      <c r="F7" s="187">
        <v>213</v>
      </c>
      <c r="G7" s="1349">
        <v>213</v>
      </c>
      <c r="H7" s="1359">
        <f t="shared" ref="H7:H41" si="0">(G7/F7)</f>
        <v>1</v>
      </c>
    </row>
    <row r="8" spans="1:8" ht="20.100000000000001" customHeight="1" x14ac:dyDescent="0.2">
      <c r="A8" s="74"/>
      <c r="B8" s="1939" t="s">
        <v>665</v>
      </c>
      <c r="C8" s="1940"/>
      <c r="D8" s="187"/>
      <c r="E8" s="187"/>
      <c r="F8" s="187">
        <v>3715</v>
      </c>
      <c r="G8" s="1349">
        <v>3715</v>
      </c>
      <c r="H8" s="1359">
        <f t="shared" si="0"/>
        <v>1</v>
      </c>
    </row>
    <row r="9" spans="1:8" ht="20.100000000000001" customHeight="1" x14ac:dyDescent="0.2">
      <c r="A9" s="74"/>
      <c r="B9" s="1939" t="s">
        <v>1018</v>
      </c>
      <c r="C9" s="1940"/>
      <c r="D9" s="187">
        <v>2000</v>
      </c>
      <c r="E9" s="187">
        <v>7791</v>
      </c>
      <c r="F9" s="187">
        <v>7791</v>
      </c>
      <c r="G9" s="1349">
        <v>7791</v>
      </c>
      <c r="H9" s="1359">
        <f t="shared" si="0"/>
        <v>1</v>
      </c>
    </row>
    <row r="10" spans="1:8" ht="20.100000000000001" customHeight="1" x14ac:dyDescent="0.2">
      <c r="A10" s="205"/>
      <c r="B10" s="1939" t="s">
        <v>666</v>
      </c>
      <c r="C10" s="1940"/>
      <c r="D10" s="187"/>
      <c r="E10" s="187"/>
      <c r="F10" s="187">
        <v>13948</v>
      </c>
      <c r="G10" s="1349">
        <v>13940</v>
      </c>
      <c r="H10" s="1359">
        <f t="shared" si="0"/>
        <v>0.99942644106681966</v>
      </c>
    </row>
    <row r="11" spans="1:8" ht="20.100000000000001" customHeight="1" x14ac:dyDescent="0.2">
      <c r="A11" s="207"/>
      <c r="B11" s="1968" t="s">
        <v>675</v>
      </c>
      <c r="C11" s="1969"/>
      <c r="D11" s="187">
        <v>1654</v>
      </c>
      <c r="E11" s="187">
        <v>1654</v>
      </c>
      <c r="F11" s="187">
        <v>1654</v>
      </c>
      <c r="G11" s="1349">
        <v>1654</v>
      </c>
      <c r="H11" s="1359">
        <f t="shared" si="0"/>
        <v>1</v>
      </c>
    </row>
    <row r="12" spans="1:8" ht="20.100000000000001" customHeight="1" x14ac:dyDescent="0.2">
      <c r="A12" s="207"/>
      <c r="B12" s="1968" t="s">
        <v>806</v>
      </c>
      <c r="C12" s="1969"/>
      <c r="D12" s="187">
        <v>0</v>
      </c>
      <c r="E12" s="187">
        <v>1485</v>
      </c>
      <c r="F12" s="187">
        <v>3300</v>
      </c>
      <c r="G12" s="1349">
        <v>3300</v>
      </c>
      <c r="H12" s="1359">
        <f t="shared" si="0"/>
        <v>1</v>
      </c>
    </row>
    <row r="13" spans="1:8" ht="20.100000000000001" customHeight="1" x14ac:dyDescent="0.2">
      <c r="A13" s="206"/>
      <c r="B13" s="1967" t="s">
        <v>1019</v>
      </c>
      <c r="C13" s="1959"/>
      <c r="D13" s="705">
        <v>600</v>
      </c>
      <c r="E13" s="705">
        <v>600</v>
      </c>
      <c r="F13" s="705">
        <v>600</v>
      </c>
      <c r="G13" s="1350">
        <v>0</v>
      </c>
      <c r="H13" s="1359">
        <f t="shared" si="0"/>
        <v>0</v>
      </c>
    </row>
    <row r="14" spans="1:8" ht="20.100000000000001" customHeight="1" x14ac:dyDescent="0.25">
      <c r="A14" s="206" t="s">
        <v>1158</v>
      </c>
      <c r="B14" s="339" t="s">
        <v>1159</v>
      </c>
      <c r="C14" s="702"/>
      <c r="D14" s="706">
        <f>SUM(D2:D13)</f>
        <v>4254</v>
      </c>
      <c r="E14" s="706">
        <f>SUM(E2:E13)</f>
        <v>11530</v>
      </c>
      <c r="F14" s="706">
        <f>SUM(F2:F13)</f>
        <v>31843</v>
      </c>
      <c r="G14" s="1351">
        <f>SUM(G2:G13)</f>
        <v>31235</v>
      </c>
      <c r="H14" s="1360">
        <f t="shared" si="0"/>
        <v>0.98090632164054892</v>
      </c>
    </row>
    <row r="15" spans="1:8" ht="20.100000000000001" customHeight="1" x14ac:dyDescent="0.2">
      <c r="A15" s="206"/>
      <c r="B15" s="1967" t="s">
        <v>829</v>
      </c>
      <c r="C15" s="1959"/>
      <c r="D15" s="705">
        <v>0</v>
      </c>
      <c r="E15" s="705">
        <v>0</v>
      </c>
      <c r="F15" s="705">
        <v>0</v>
      </c>
      <c r="G15" s="1350">
        <v>0</v>
      </c>
      <c r="H15" s="1359"/>
    </row>
    <row r="16" spans="1:8" ht="20.100000000000001" customHeight="1" x14ac:dyDescent="0.2">
      <c r="A16" s="73"/>
      <c r="B16" s="1972" t="s">
        <v>1021</v>
      </c>
      <c r="C16" s="1973"/>
      <c r="D16" s="187">
        <v>0</v>
      </c>
      <c r="E16" s="187">
        <v>0</v>
      </c>
      <c r="F16" s="187">
        <v>0</v>
      </c>
      <c r="G16" s="1349">
        <v>0</v>
      </c>
      <c r="H16" s="1359"/>
    </row>
    <row r="17" spans="1:8" ht="20.100000000000001" customHeight="1" x14ac:dyDescent="0.2">
      <c r="A17" s="74"/>
      <c r="B17" s="1970" t="s">
        <v>1022</v>
      </c>
      <c r="C17" s="1971"/>
      <c r="D17" s="187">
        <v>0</v>
      </c>
      <c r="E17" s="187">
        <v>0</v>
      </c>
      <c r="F17" s="187">
        <v>0</v>
      </c>
      <c r="G17" s="1349">
        <v>0</v>
      </c>
      <c r="H17" s="1359"/>
    </row>
    <row r="18" spans="1:8" ht="20.100000000000001" customHeight="1" x14ac:dyDescent="0.2">
      <c r="A18" s="74"/>
      <c r="B18" s="1970" t="s">
        <v>667</v>
      </c>
      <c r="C18" s="1971"/>
      <c r="D18" s="187">
        <v>0</v>
      </c>
      <c r="E18" s="187">
        <v>0</v>
      </c>
      <c r="F18" s="187">
        <v>676</v>
      </c>
      <c r="G18" s="1349">
        <v>569</v>
      </c>
      <c r="H18" s="1359">
        <f t="shared" si="0"/>
        <v>0.84171597633136097</v>
      </c>
    </row>
    <row r="19" spans="1:8" ht="20.100000000000001" customHeight="1" x14ac:dyDescent="0.2">
      <c r="A19" s="74"/>
      <c r="B19" s="1970" t="s">
        <v>1065</v>
      </c>
      <c r="C19" s="1971"/>
      <c r="D19" s="187">
        <v>0</v>
      </c>
      <c r="E19" s="187">
        <v>0</v>
      </c>
      <c r="F19" s="187">
        <v>1262</v>
      </c>
      <c r="G19" s="1349">
        <v>1262</v>
      </c>
      <c r="H19" s="1359">
        <f t="shared" si="0"/>
        <v>1</v>
      </c>
    </row>
    <row r="20" spans="1:8" ht="20.100000000000001" customHeight="1" x14ac:dyDescent="0.2">
      <c r="A20" s="74"/>
      <c r="B20" s="1970" t="s">
        <v>1023</v>
      </c>
      <c r="C20" s="1971"/>
      <c r="D20" s="187">
        <v>0</v>
      </c>
      <c r="E20" s="187">
        <v>0</v>
      </c>
      <c r="F20" s="187">
        <v>0</v>
      </c>
      <c r="G20" s="1349">
        <v>0</v>
      </c>
      <c r="H20" s="1359"/>
    </row>
    <row r="21" spans="1:8" ht="20.100000000000001" customHeight="1" x14ac:dyDescent="0.2">
      <c r="A21" s="205"/>
      <c r="B21" s="1949" t="s">
        <v>1008</v>
      </c>
      <c r="C21" s="1950"/>
      <c r="D21" s="187">
        <v>0</v>
      </c>
      <c r="E21" s="187">
        <v>0</v>
      </c>
      <c r="F21" s="187">
        <v>0</v>
      </c>
      <c r="G21" s="1349">
        <v>0</v>
      </c>
      <c r="H21" s="1359"/>
    </row>
    <row r="22" spans="1:8" ht="20.100000000000001" customHeight="1" x14ac:dyDescent="0.25">
      <c r="A22" s="206" t="s">
        <v>1080</v>
      </c>
      <c r="B22" s="1951" t="s">
        <v>1066</v>
      </c>
      <c r="C22" s="1952"/>
      <c r="D22" s="707">
        <f>SUM(D15:D21)</f>
        <v>0</v>
      </c>
      <c r="E22" s="707">
        <f>SUM(E15:E21)</f>
        <v>0</v>
      </c>
      <c r="F22" s="707">
        <f>SUM(F15:F21)</f>
        <v>1938</v>
      </c>
      <c r="G22" s="1352">
        <f>SUM(G15:G21)</f>
        <v>1831</v>
      </c>
      <c r="H22" s="1360">
        <f t="shared" si="0"/>
        <v>0.94478844169246645</v>
      </c>
    </row>
    <row r="23" spans="1:8" ht="20.100000000000001" customHeight="1" x14ac:dyDescent="0.25">
      <c r="A23" s="208"/>
      <c r="B23" s="1959" t="s">
        <v>676</v>
      </c>
      <c r="C23" s="1960"/>
      <c r="D23" s="708"/>
      <c r="E23" s="708"/>
      <c r="F23" s="708"/>
      <c r="G23" s="1353"/>
      <c r="H23" s="1359"/>
    </row>
    <row r="24" spans="1:8" ht="20.100000000000001" customHeight="1" x14ac:dyDescent="0.2">
      <c r="A24" s="73"/>
      <c r="B24" s="1961" t="s">
        <v>677</v>
      </c>
      <c r="C24" s="1962"/>
      <c r="D24" s="187">
        <v>0</v>
      </c>
      <c r="E24" s="187">
        <v>0</v>
      </c>
      <c r="F24" s="187">
        <v>0</v>
      </c>
      <c r="G24" s="1349">
        <v>0</v>
      </c>
      <c r="H24" s="1359"/>
    </row>
    <row r="25" spans="1:8" ht="20.100000000000001" customHeight="1" x14ac:dyDescent="0.2">
      <c r="A25" s="205"/>
      <c r="B25" s="1957" t="s">
        <v>1025</v>
      </c>
      <c r="C25" s="1958"/>
      <c r="D25" s="187">
        <v>1200</v>
      </c>
      <c r="E25" s="187">
        <v>1200</v>
      </c>
      <c r="F25" s="187">
        <v>1200</v>
      </c>
      <c r="G25" s="1349">
        <v>0</v>
      </c>
      <c r="H25" s="1359">
        <f t="shared" si="0"/>
        <v>0</v>
      </c>
    </row>
    <row r="26" spans="1:8" ht="20.100000000000001" customHeight="1" x14ac:dyDescent="0.25">
      <c r="A26" s="206" t="s">
        <v>1081</v>
      </c>
      <c r="B26" s="1951" t="s">
        <v>1026</v>
      </c>
      <c r="C26" s="1952"/>
      <c r="D26" s="707">
        <f>SUM(D24+D25)</f>
        <v>1200</v>
      </c>
      <c r="E26" s="707">
        <f>SUM(E24+E25)</f>
        <v>1200</v>
      </c>
      <c r="F26" s="707">
        <f>SUM(F24+F25)</f>
        <v>1200</v>
      </c>
      <c r="G26" s="1352">
        <f>SUM(G24+G25)</f>
        <v>0</v>
      </c>
      <c r="H26" s="1360">
        <f t="shared" si="0"/>
        <v>0</v>
      </c>
    </row>
    <row r="27" spans="1:8" ht="20.100000000000001" customHeight="1" x14ac:dyDescent="0.2">
      <c r="A27" s="208"/>
      <c r="B27" s="1955" t="s">
        <v>680</v>
      </c>
      <c r="C27" s="1956"/>
      <c r="D27" s="187">
        <v>0</v>
      </c>
      <c r="E27" s="187">
        <v>0</v>
      </c>
      <c r="F27" s="187">
        <v>0</v>
      </c>
      <c r="G27" s="1349">
        <v>0</v>
      </c>
      <c r="H27" s="1359"/>
    </row>
    <row r="28" spans="1:8" ht="20.100000000000001" customHeight="1" x14ac:dyDescent="0.2">
      <c r="A28" s="209"/>
      <c r="B28" s="1947" t="s">
        <v>1063</v>
      </c>
      <c r="C28" s="1948"/>
      <c r="D28" s="187">
        <v>0</v>
      </c>
      <c r="E28" s="187">
        <v>0</v>
      </c>
      <c r="F28" s="187">
        <v>0</v>
      </c>
      <c r="G28" s="1349">
        <v>0</v>
      </c>
      <c r="H28" s="1359"/>
    </row>
    <row r="29" spans="1:8" ht="20.100000000000001" customHeight="1" thickBot="1" x14ac:dyDescent="0.3">
      <c r="A29" s="340" t="s">
        <v>1143</v>
      </c>
      <c r="B29" s="1953" t="s">
        <v>1088</v>
      </c>
      <c r="C29" s="1954"/>
      <c r="D29" s="709">
        <v>0</v>
      </c>
      <c r="E29" s="709">
        <v>0</v>
      </c>
      <c r="F29" s="709">
        <v>0</v>
      </c>
      <c r="G29" s="1354">
        <v>0</v>
      </c>
      <c r="H29" s="1361"/>
    </row>
    <row r="30" spans="1:8" ht="20.100000000000001" customHeight="1" thickBot="1" x14ac:dyDescent="0.3">
      <c r="A30" s="69" t="s">
        <v>1144</v>
      </c>
      <c r="B30" s="1943" t="s">
        <v>1067</v>
      </c>
      <c r="C30" s="1944"/>
      <c r="D30" s="77">
        <f>SUM(D14,D22,D29,D26)</f>
        <v>5454</v>
      </c>
      <c r="E30" s="77">
        <f>SUM(E14,E22,E29,E26)</f>
        <v>12730</v>
      </c>
      <c r="F30" s="77">
        <f>SUM(F14,F22,F29,F26)</f>
        <v>34981</v>
      </c>
      <c r="G30" s="758">
        <f>SUM(G14,G22,G29,G26)</f>
        <v>33066</v>
      </c>
      <c r="H30" s="1345">
        <f t="shared" si="0"/>
        <v>0.94525599611217515</v>
      </c>
    </row>
    <row r="31" spans="1:8" ht="20.100000000000001" customHeight="1" x14ac:dyDescent="0.2">
      <c r="A31" s="73"/>
      <c r="B31" s="1945" t="s">
        <v>1064</v>
      </c>
      <c r="C31" s="1946"/>
      <c r="D31" s="188">
        <v>0</v>
      </c>
      <c r="E31" s="188">
        <v>0</v>
      </c>
      <c r="F31" s="188">
        <v>0</v>
      </c>
      <c r="G31" s="1355">
        <v>0</v>
      </c>
      <c r="H31" s="1362"/>
    </row>
    <row r="32" spans="1:8" ht="29.25" customHeight="1" x14ac:dyDescent="0.2">
      <c r="A32" s="74"/>
      <c r="B32" s="1939" t="s">
        <v>807</v>
      </c>
      <c r="C32" s="1940"/>
      <c r="D32" s="187">
        <v>0</v>
      </c>
      <c r="E32" s="187">
        <v>1713</v>
      </c>
      <c r="F32" s="187">
        <v>2280</v>
      </c>
      <c r="G32" s="1349">
        <v>2280</v>
      </c>
      <c r="H32" s="1359">
        <f t="shared" si="0"/>
        <v>1</v>
      </c>
    </row>
    <row r="33" spans="1:8" ht="20.100000000000001" customHeight="1" x14ac:dyDescent="0.2">
      <c r="A33" s="74"/>
      <c r="B33" s="1939" t="s">
        <v>668</v>
      </c>
      <c r="C33" s="1940"/>
      <c r="D33" s="187">
        <v>0</v>
      </c>
      <c r="E33" s="187">
        <v>0</v>
      </c>
      <c r="F33" s="187">
        <v>1323</v>
      </c>
      <c r="G33" s="1349">
        <v>1323</v>
      </c>
      <c r="H33" s="1359">
        <f t="shared" si="0"/>
        <v>1</v>
      </c>
    </row>
    <row r="34" spans="1:8" ht="20.100000000000001" customHeight="1" x14ac:dyDescent="0.2">
      <c r="A34" s="74"/>
      <c r="B34" s="1939" t="s">
        <v>1027</v>
      </c>
      <c r="C34" s="1940"/>
      <c r="D34" s="187">
        <v>1000</v>
      </c>
      <c r="E34" s="187">
        <v>1000</v>
      </c>
      <c r="F34" s="187">
        <v>3630</v>
      </c>
      <c r="G34" s="1349">
        <v>3630</v>
      </c>
      <c r="H34" s="1359">
        <f t="shared" si="0"/>
        <v>1</v>
      </c>
    </row>
    <row r="35" spans="1:8" ht="20.100000000000001" customHeight="1" x14ac:dyDescent="0.2">
      <c r="A35" s="74"/>
      <c r="B35" s="1939" t="s">
        <v>700</v>
      </c>
      <c r="C35" s="1940"/>
      <c r="D35" s="187">
        <v>18000</v>
      </c>
      <c r="E35" s="187">
        <v>18000</v>
      </c>
      <c r="F35" s="187">
        <v>18000</v>
      </c>
      <c r="G35" s="1349">
        <v>0</v>
      </c>
      <c r="H35" s="1359">
        <f t="shared" si="0"/>
        <v>0</v>
      </c>
    </row>
    <row r="36" spans="1:8" ht="20.100000000000001" customHeight="1" x14ac:dyDescent="0.2">
      <c r="A36" s="74"/>
      <c r="B36" s="1939" t="s">
        <v>699</v>
      </c>
      <c r="C36" s="1940"/>
      <c r="D36" s="187">
        <v>21735</v>
      </c>
      <c r="E36" s="187">
        <v>21735</v>
      </c>
      <c r="F36" s="187">
        <v>21735</v>
      </c>
      <c r="G36" s="1349">
        <v>0</v>
      </c>
      <c r="H36" s="1359">
        <f t="shared" si="0"/>
        <v>0</v>
      </c>
    </row>
    <row r="37" spans="1:8" ht="20.100000000000001" customHeight="1" x14ac:dyDescent="0.2">
      <c r="A37" s="74"/>
      <c r="B37" s="1939" t="s">
        <v>669</v>
      </c>
      <c r="C37" s="1940"/>
      <c r="D37" s="187">
        <v>0</v>
      </c>
      <c r="E37" s="187">
        <v>0</v>
      </c>
      <c r="F37" s="187">
        <v>1743</v>
      </c>
      <c r="G37" s="1349">
        <v>0</v>
      </c>
      <c r="H37" s="1359">
        <f t="shared" si="0"/>
        <v>0</v>
      </c>
    </row>
    <row r="38" spans="1:8" ht="20.100000000000001" customHeight="1" x14ac:dyDescent="0.2">
      <c r="A38" s="205"/>
      <c r="B38" s="30" t="s">
        <v>1024</v>
      </c>
      <c r="C38" s="703"/>
      <c r="D38" s="187">
        <v>0</v>
      </c>
      <c r="E38" s="187">
        <v>0</v>
      </c>
      <c r="F38" s="187">
        <v>0</v>
      </c>
      <c r="G38" s="1349">
        <v>0</v>
      </c>
      <c r="H38" s="1359"/>
    </row>
    <row r="39" spans="1:8" ht="20.100000000000001" customHeight="1" thickBot="1" x14ac:dyDescent="0.25">
      <c r="A39" s="75"/>
      <c r="B39" s="1941" t="s">
        <v>989</v>
      </c>
      <c r="C39" s="1942"/>
      <c r="D39" s="189">
        <v>0</v>
      </c>
      <c r="E39" s="189">
        <v>0</v>
      </c>
      <c r="F39" s="189">
        <v>0</v>
      </c>
      <c r="G39" s="1356">
        <v>0</v>
      </c>
      <c r="H39" s="1363"/>
    </row>
    <row r="40" spans="1:8" ht="27.75" customHeight="1" thickBot="1" x14ac:dyDescent="0.3">
      <c r="A40" s="53" t="s">
        <v>1082</v>
      </c>
      <c r="B40" s="1943" t="s">
        <v>1028</v>
      </c>
      <c r="C40" s="1944"/>
      <c r="D40" s="77">
        <f>SUM(D31:D39)</f>
        <v>40735</v>
      </c>
      <c r="E40" s="77">
        <f>SUM(E31:E39)</f>
        <v>42448</v>
      </c>
      <c r="F40" s="77">
        <f>SUM(F31:F39)</f>
        <v>48711</v>
      </c>
      <c r="G40" s="758">
        <f>SUM(G31:G39)</f>
        <v>7233</v>
      </c>
      <c r="H40" s="1345">
        <f t="shared" si="0"/>
        <v>0.14848802118617971</v>
      </c>
    </row>
    <row r="41" spans="1:8" ht="23.25" thickBot="1" x14ac:dyDescent="0.3">
      <c r="A41" s="69" t="s">
        <v>1145</v>
      </c>
      <c r="B41" s="1943" t="s">
        <v>1029</v>
      </c>
      <c r="C41" s="1944"/>
      <c r="D41" s="77">
        <f>SUM(D30,D40)</f>
        <v>46189</v>
      </c>
      <c r="E41" s="77">
        <f>SUM(E30,E40)</f>
        <v>55178</v>
      </c>
      <c r="F41" s="77">
        <f>SUM(F30,F40)</f>
        <v>83692</v>
      </c>
      <c r="G41" s="758">
        <f>SUM(G30,G40)</f>
        <v>40299</v>
      </c>
      <c r="H41" s="1358">
        <f t="shared" si="0"/>
        <v>0.48151555704248911</v>
      </c>
    </row>
    <row r="42" spans="1:8" x14ac:dyDescent="0.2">
      <c r="E42"/>
    </row>
    <row r="44" spans="1:8" x14ac:dyDescent="0.2">
      <c r="A44"/>
      <c r="B44"/>
      <c r="C44"/>
      <c r="D44"/>
      <c r="E44"/>
      <c r="F44"/>
      <c r="G44"/>
      <c r="H44"/>
    </row>
  </sheetData>
  <sheetProtection selectLockedCells="1" selectUnlockedCells="1"/>
  <mergeCells count="38">
    <mergeCell ref="B15:C15"/>
    <mergeCell ref="B5:C5"/>
    <mergeCell ref="B6:C6"/>
    <mergeCell ref="B40:C40"/>
    <mergeCell ref="B41:C41"/>
    <mergeCell ref="B37:C37"/>
    <mergeCell ref="B9:C9"/>
    <mergeCell ref="B10:C10"/>
    <mergeCell ref="B11:C11"/>
    <mergeCell ref="B12:C12"/>
    <mergeCell ref="B13:C13"/>
    <mergeCell ref="B17:C17"/>
    <mergeCell ref="B18:C18"/>
    <mergeCell ref="B19:C19"/>
    <mergeCell ref="B20:C20"/>
    <mergeCell ref="B16:C16"/>
    <mergeCell ref="B1:C1"/>
    <mergeCell ref="B2:C2"/>
    <mergeCell ref="B3:C3"/>
    <mergeCell ref="B8:C8"/>
    <mergeCell ref="B4:C4"/>
    <mergeCell ref="B28:C28"/>
    <mergeCell ref="B21:C21"/>
    <mergeCell ref="B22:C22"/>
    <mergeCell ref="B29:C29"/>
    <mergeCell ref="B27:C27"/>
    <mergeCell ref="B25:C25"/>
    <mergeCell ref="B23:C23"/>
    <mergeCell ref="B24:C24"/>
    <mergeCell ref="B26:C26"/>
    <mergeCell ref="B34:C34"/>
    <mergeCell ref="B39:C39"/>
    <mergeCell ref="B30:C30"/>
    <mergeCell ref="B36:C36"/>
    <mergeCell ref="B35:C35"/>
    <mergeCell ref="B31:C31"/>
    <mergeCell ref="B32:C32"/>
    <mergeCell ref="B33:C33"/>
  </mergeCells>
  <phoneticPr fontId="14" type="noConversion"/>
  <printOptions horizontalCentered="1"/>
  <pageMargins left="0" right="0" top="0.98425196850393704" bottom="0.39370078740157483" header="0.31496062992125984" footer="0.51181102362204722"/>
  <pageSetup paperSize="9" scale="80" firstPageNumber="0" orientation="portrait" horizontalDpi="300" verticalDpi="300" r:id="rId1"/>
  <headerFooter alignWithMargins="0">
    <oddHeader>&amp;L&amp;"Arial,Normál"&amp;14TÁT
VÁROS
ÖNKORMÁNYZATA&amp;C&amp;"Arial,Normál"&amp;14FELÚJÍTÁSI - BERUHÁZÁSI FELADATOK
2013. ÉVBEN&amp;R&amp;"Times New Roman,Normál"
  6. melléklet a 7/2014. (IV.29.) önkorm.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showGridLines="0" view="pageLayout" zoomScaleNormal="100" workbookViewId="0">
      <selection activeCell="J3" sqref="J3"/>
    </sheetView>
  </sheetViews>
  <sheetFormatPr defaultRowHeight="12.75" x14ac:dyDescent="0.2"/>
  <cols>
    <col min="1" max="1" width="6.7109375" style="27" customWidth="1"/>
    <col min="2" max="2" width="35.7109375" style="2" customWidth="1"/>
    <col min="3" max="3" width="11.85546875" style="2" customWidth="1"/>
    <col min="4" max="4" width="9.85546875" style="2" customWidth="1"/>
    <col min="5" max="5" width="10" style="2" hidden="1" customWidth="1"/>
    <col min="6" max="6" width="10.7109375" style="2" customWidth="1"/>
    <col min="7" max="7" width="11.42578125" style="2" customWidth="1"/>
    <col min="8" max="16384" width="9.140625" style="2"/>
  </cols>
  <sheetData>
    <row r="1" spans="1:7" s="4" customFormat="1" ht="45" customHeight="1" x14ac:dyDescent="0.2">
      <c r="A1" s="37" t="s">
        <v>838</v>
      </c>
      <c r="B1" s="1981" t="s">
        <v>1061</v>
      </c>
      <c r="C1" s="1981"/>
      <c r="D1" s="38" t="s">
        <v>815</v>
      </c>
      <c r="E1" s="38" t="s">
        <v>722</v>
      </c>
      <c r="F1" s="38" t="s">
        <v>214</v>
      </c>
      <c r="G1" s="38" t="s">
        <v>307</v>
      </c>
    </row>
    <row r="2" spans="1:7" ht="20.100000000000001" customHeight="1" x14ac:dyDescent="0.25">
      <c r="A2" s="39"/>
      <c r="B2" s="1980"/>
      <c r="C2" s="1980"/>
      <c r="D2" s="40"/>
      <c r="E2" s="40"/>
      <c r="F2" s="40"/>
      <c r="G2" s="40"/>
    </row>
    <row r="3" spans="1:7" ht="20.100000000000001" customHeight="1" x14ac:dyDescent="0.2">
      <c r="A3" s="39"/>
      <c r="B3" s="1766" t="s">
        <v>1030</v>
      </c>
      <c r="C3" s="1766"/>
      <c r="D3" s="41"/>
      <c r="E3" s="41"/>
      <c r="F3" s="41"/>
      <c r="G3" s="41"/>
    </row>
    <row r="4" spans="1:7" ht="20.100000000000001" customHeight="1" x14ac:dyDescent="0.2">
      <c r="A4" s="39"/>
      <c r="B4" s="1766" t="s">
        <v>1031</v>
      </c>
      <c r="C4" s="1766"/>
      <c r="D4" s="41"/>
      <c r="E4" s="41"/>
      <c r="F4" s="41"/>
      <c r="G4" s="41"/>
    </row>
    <row r="5" spans="1:7" ht="20.100000000000001" customHeight="1" x14ac:dyDescent="0.2">
      <c r="A5" s="39"/>
      <c r="B5" s="1766" t="s">
        <v>1032</v>
      </c>
      <c r="C5" s="1766"/>
      <c r="D5" s="41"/>
      <c r="E5" s="41"/>
      <c r="F5" s="41"/>
      <c r="G5" s="41"/>
    </row>
    <row r="6" spans="1:7" ht="20.100000000000001" customHeight="1" x14ac:dyDescent="0.2">
      <c r="A6" s="39"/>
      <c r="B6" s="1766" t="s">
        <v>1033</v>
      </c>
      <c r="C6" s="1766"/>
      <c r="D6" s="41"/>
      <c r="E6" s="41"/>
      <c r="F6" s="41"/>
      <c r="G6" s="41"/>
    </row>
    <row r="7" spans="1:7" ht="20.100000000000001" customHeight="1" x14ac:dyDescent="0.2">
      <c r="A7" s="39"/>
      <c r="B7" s="1766" t="s">
        <v>1034</v>
      </c>
      <c r="C7" s="1766"/>
      <c r="D7" s="41"/>
      <c r="E7" s="41"/>
      <c r="F7" s="41"/>
      <c r="G7" s="41"/>
    </row>
    <row r="8" spans="1:7" ht="20.100000000000001" customHeight="1" x14ac:dyDescent="0.2">
      <c r="A8" s="39"/>
      <c r="B8" s="1766" t="s">
        <v>1035</v>
      </c>
      <c r="C8" s="1766"/>
      <c r="D8" s="41"/>
      <c r="E8" s="41"/>
      <c r="F8" s="41"/>
      <c r="G8" s="41"/>
    </row>
    <row r="9" spans="1:7" ht="20.100000000000001" customHeight="1" x14ac:dyDescent="0.2">
      <c r="A9" s="39"/>
      <c r="B9" s="1766" t="s">
        <v>1036</v>
      </c>
      <c r="C9" s="1766"/>
      <c r="D9" s="41"/>
      <c r="E9" s="41"/>
      <c r="F9" s="41"/>
      <c r="G9" s="41"/>
    </row>
    <row r="10" spans="1:7" ht="20.100000000000001" customHeight="1" x14ac:dyDescent="0.2">
      <c r="A10" s="39"/>
      <c r="B10" s="1766" t="s">
        <v>1037</v>
      </c>
      <c r="C10" s="1766"/>
      <c r="D10" s="41">
        <v>9942</v>
      </c>
      <c r="E10" s="41">
        <v>25222</v>
      </c>
      <c r="F10" s="41">
        <v>24897</v>
      </c>
      <c r="G10" s="41"/>
    </row>
    <row r="11" spans="1:7" ht="20.100000000000001" customHeight="1" x14ac:dyDescent="0.2">
      <c r="A11" s="39"/>
      <c r="B11" s="1766" t="s">
        <v>1038</v>
      </c>
      <c r="C11" s="1766"/>
      <c r="D11" s="41"/>
      <c r="E11" s="41"/>
      <c r="F11" s="41"/>
      <c r="G11" s="41"/>
    </row>
    <row r="12" spans="1:7" ht="20.100000000000001" customHeight="1" x14ac:dyDescent="0.2">
      <c r="A12" s="39"/>
      <c r="B12" s="1766" t="s">
        <v>1039</v>
      </c>
      <c r="C12" s="1766"/>
      <c r="D12" s="41"/>
      <c r="E12" s="41"/>
      <c r="F12" s="41"/>
      <c r="G12" s="41"/>
    </row>
    <row r="13" spans="1:7" ht="20.100000000000001" customHeight="1" x14ac:dyDescent="0.2">
      <c r="A13" s="39"/>
      <c r="B13" s="1766" t="s">
        <v>1040</v>
      </c>
      <c r="C13" s="1766"/>
      <c r="D13" s="41"/>
      <c r="E13" s="41"/>
      <c r="F13" s="41"/>
      <c r="G13" s="41"/>
    </row>
    <row r="14" spans="1:7" ht="20.100000000000001" customHeight="1" x14ac:dyDescent="0.25">
      <c r="A14" s="39"/>
      <c r="B14" s="1980" t="s">
        <v>1090</v>
      </c>
      <c r="C14" s="1980"/>
      <c r="D14" s="42">
        <f>SUM(D2:D13)</f>
        <v>9942</v>
      </c>
      <c r="E14" s="42">
        <f>SUM(E2:E13)</f>
        <v>25222</v>
      </c>
      <c r="F14" s="42">
        <f>SUM(F2:F13)</f>
        <v>24897</v>
      </c>
      <c r="G14" s="42">
        <f>SUM(G2:G13)</f>
        <v>0</v>
      </c>
    </row>
    <row r="15" spans="1:7" ht="20.100000000000001" customHeight="1" x14ac:dyDescent="0.25">
      <c r="A15" s="39"/>
      <c r="B15" s="1980" t="s">
        <v>1091</v>
      </c>
      <c r="C15" s="1980"/>
      <c r="D15" s="79">
        <v>0</v>
      </c>
      <c r="E15" s="79">
        <v>0</v>
      </c>
      <c r="F15" s="79">
        <v>0</v>
      </c>
      <c r="G15" s="79">
        <v>0</v>
      </c>
    </row>
    <row r="16" spans="1:7" ht="20.100000000000001" customHeight="1" x14ac:dyDescent="0.25">
      <c r="A16" s="39"/>
      <c r="B16" s="1980" t="s">
        <v>1092</v>
      </c>
      <c r="C16" s="1980"/>
      <c r="D16" s="79">
        <f>D14</f>
        <v>9942</v>
      </c>
      <c r="E16" s="79">
        <f>E14</f>
        <v>25222</v>
      </c>
      <c r="F16" s="79">
        <f>F14</f>
        <v>24897</v>
      </c>
      <c r="G16" s="79">
        <f>G14</f>
        <v>0</v>
      </c>
    </row>
    <row r="17" spans="1:7" ht="20.100000000000001" customHeight="1" x14ac:dyDescent="0.2">
      <c r="A17" s="39"/>
      <c r="B17" s="1766" t="s">
        <v>1041</v>
      </c>
      <c r="C17" s="1766"/>
      <c r="D17" s="41"/>
      <c r="E17" s="41"/>
      <c r="F17" s="41"/>
      <c r="G17" s="41"/>
    </row>
    <row r="18" spans="1:7" ht="20.100000000000001" customHeight="1" x14ac:dyDescent="0.2">
      <c r="A18" s="39"/>
      <c r="B18" s="1766" t="s">
        <v>1042</v>
      </c>
      <c r="C18" s="1766"/>
      <c r="D18" s="41"/>
      <c r="E18" s="41"/>
      <c r="F18" s="41"/>
      <c r="G18" s="41"/>
    </row>
    <row r="19" spans="1:7" ht="20.100000000000001" customHeight="1" x14ac:dyDescent="0.2">
      <c r="A19" s="39"/>
      <c r="B19" s="1766" t="s">
        <v>1043</v>
      </c>
      <c r="C19" s="1766"/>
      <c r="D19" s="41"/>
      <c r="E19" s="41"/>
      <c r="F19" s="41"/>
      <c r="G19" s="41"/>
    </row>
    <row r="20" spans="1:7" ht="20.100000000000001" customHeight="1" x14ac:dyDescent="0.2">
      <c r="A20" s="39"/>
      <c r="B20" s="1766" t="s">
        <v>1044</v>
      </c>
      <c r="C20" s="1766"/>
      <c r="D20" s="41">
        <v>26535</v>
      </c>
      <c r="E20" s="41">
        <v>13274</v>
      </c>
      <c r="F20" s="41">
        <v>50976</v>
      </c>
      <c r="G20" s="41"/>
    </row>
    <row r="21" spans="1:7" ht="20.100000000000001" customHeight="1" x14ac:dyDescent="0.2">
      <c r="A21" s="39"/>
      <c r="B21" s="1766" t="s">
        <v>1045</v>
      </c>
      <c r="C21" s="1766"/>
      <c r="D21" s="41"/>
      <c r="E21" s="41"/>
      <c r="F21" s="41"/>
      <c r="G21" s="41"/>
    </row>
    <row r="22" spans="1:7" ht="20.100000000000001" customHeight="1" x14ac:dyDescent="0.2">
      <c r="A22" s="39"/>
      <c r="B22" s="1766" t="s">
        <v>1046</v>
      </c>
      <c r="C22" s="1766"/>
      <c r="D22" s="41"/>
      <c r="E22" s="41"/>
      <c r="F22" s="41"/>
      <c r="G22" s="41"/>
    </row>
    <row r="23" spans="1:7" ht="20.100000000000001" customHeight="1" x14ac:dyDescent="0.25">
      <c r="A23" s="39"/>
      <c r="B23" s="1980" t="s">
        <v>1089</v>
      </c>
      <c r="C23" s="1980"/>
      <c r="D23" s="42">
        <f>SUM(D17:D22)</f>
        <v>26535</v>
      </c>
      <c r="E23" s="42">
        <f>SUM(E17:E22)</f>
        <v>13274</v>
      </c>
      <c r="F23" s="42">
        <f>SUM(F17:F22)</f>
        <v>50976</v>
      </c>
      <c r="G23" s="42">
        <f>SUM(G17:G22)</f>
        <v>0</v>
      </c>
    </row>
    <row r="24" spans="1:7" ht="20.100000000000001" customHeight="1" thickBot="1" x14ac:dyDescent="0.3">
      <c r="A24" s="43"/>
      <c r="B24" s="1977" t="s">
        <v>1062</v>
      </c>
      <c r="C24" s="1977"/>
      <c r="D24" s="44">
        <f>SUM(D14,D23)</f>
        <v>36477</v>
      </c>
      <c r="E24" s="44">
        <f>SUM(E14,E23)</f>
        <v>38496</v>
      </c>
      <c r="F24" s="44">
        <f>SUM(F14,F23)</f>
        <v>75873</v>
      </c>
      <c r="G24" s="44">
        <f>SUM(G14,G23)</f>
        <v>0</v>
      </c>
    </row>
    <row r="25" spans="1:7" ht="20.100000000000001" customHeight="1" x14ac:dyDescent="0.25">
      <c r="B25" s="28"/>
      <c r="C25" s="28"/>
      <c r="D25" s="28"/>
      <c r="E25" s="28"/>
      <c r="F25" s="28"/>
    </row>
    <row r="26" spans="1:7" ht="20.100000000000001" customHeight="1" x14ac:dyDescent="0.2">
      <c r="A26"/>
      <c r="B26"/>
      <c r="C26"/>
      <c r="D26"/>
      <c r="E26"/>
      <c r="F26"/>
      <c r="G26"/>
    </row>
    <row r="27" spans="1:7" s="16" customFormat="1" ht="20.100000000000001" customHeight="1" x14ac:dyDescent="0.25">
      <c r="A27" s="1979"/>
      <c r="B27" s="1979"/>
      <c r="C27" s="1979"/>
      <c r="D27" s="1979"/>
      <c r="E27" s="1979"/>
      <c r="F27" s="1979"/>
    </row>
    <row r="28" spans="1:7" ht="20.100000000000001" customHeight="1" x14ac:dyDescent="0.25">
      <c r="B28" s="28"/>
      <c r="C28" s="28"/>
      <c r="D28" s="28"/>
      <c r="E28" s="28"/>
      <c r="F28" s="28"/>
    </row>
    <row r="29" spans="1:7" ht="20.100000000000001" customHeight="1" x14ac:dyDescent="0.25">
      <c r="B29" s="28"/>
      <c r="C29" s="28"/>
      <c r="D29" s="28"/>
      <c r="E29" s="28"/>
      <c r="F29" s="28"/>
    </row>
    <row r="30" spans="1:7" ht="20.100000000000001" customHeight="1" x14ac:dyDescent="0.25">
      <c r="B30" s="28"/>
      <c r="C30" s="28"/>
      <c r="D30" s="28"/>
      <c r="E30" s="28"/>
      <c r="F30" s="28"/>
    </row>
    <row r="31" spans="1:7" s="4" customFormat="1" ht="35.25" customHeight="1" x14ac:dyDescent="0.2">
      <c r="A31" s="400"/>
      <c r="B31" s="1978"/>
      <c r="C31" s="1978"/>
      <c r="D31" s="54"/>
      <c r="E31" s="54"/>
      <c r="F31" s="54"/>
    </row>
    <row r="32" spans="1:7" ht="20.100000000000001" customHeight="1" x14ac:dyDescent="0.2">
      <c r="B32" s="1976"/>
      <c r="C32" s="1976"/>
      <c r="D32" s="693"/>
      <c r="E32" s="693"/>
      <c r="F32" s="693"/>
    </row>
    <row r="33" spans="2:6" ht="20.100000000000001" customHeight="1" x14ac:dyDescent="0.2">
      <c r="B33" s="1976"/>
      <c r="C33" s="1976"/>
      <c r="D33" s="693"/>
      <c r="E33" s="693"/>
      <c r="F33" s="693"/>
    </row>
    <row r="34" spans="2:6" ht="20.100000000000001" customHeight="1" x14ac:dyDescent="0.2">
      <c r="B34" s="1975"/>
      <c r="C34" s="1975"/>
      <c r="D34" s="31"/>
      <c r="E34" s="31"/>
      <c r="F34" s="31"/>
    </row>
    <row r="35" spans="2:6" ht="20.100000000000001" customHeight="1" x14ac:dyDescent="0.2">
      <c r="B35" s="1975"/>
      <c r="C35" s="1975"/>
      <c r="D35" s="31"/>
      <c r="E35" s="31"/>
      <c r="F35" s="31"/>
    </row>
    <row r="36" spans="2:6" ht="20.100000000000001" customHeight="1" x14ac:dyDescent="0.2">
      <c r="B36" s="1975"/>
      <c r="C36" s="1975"/>
      <c r="D36" s="31"/>
      <c r="E36" s="31"/>
      <c r="F36" s="31"/>
    </row>
    <row r="37" spans="2:6" ht="20.100000000000001" customHeight="1" x14ac:dyDescent="0.2">
      <c r="B37" s="1975"/>
      <c r="C37" s="1975"/>
      <c r="D37" s="31"/>
      <c r="E37" s="31"/>
      <c r="F37" s="31"/>
    </row>
    <row r="38" spans="2:6" ht="20.100000000000001" customHeight="1" x14ac:dyDescent="0.2">
      <c r="B38" s="1975"/>
      <c r="C38" s="1975"/>
      <c r="D38" s="31"/>
      <c r="E38" s="31"/>
      <c r="F38" s="31"/>
    </row>
    <row r="39" spans="2:6" ht="20.100000000000001" customHeight="1" x14ac:dyDescent="0.2">
      <c r="B39" s="1975"/>
      <c r="C39" s="1975"/>
      <c r="D39" s="31"/>
      <c r="E39" s="31"/>
      <c r="F39" s="31"/>
    </row>
    <row r="40" spans="2:6" ht="20.100000000000001" customHeight="1" x14ac:dyDescent="0.2">
      <c r="B40" s="1975"/>
      <c r="C40" s="1975"/>
      <c r="D40" s="31"/>
      <c r="E40" s="31"/>
      <c r="F40" s="31"/>
    </row>
    <row r="41" spans="2:6" ht="20.100000000000001" customHeight="1" x14ac:dyDescent="0.2">
      <c r="B41" s="1975"/>
      <c r="C41" s="1975"/>
      <c r="D41" s="31"/>
      <c r="E41" s="31"/>
      <c r="F41" s="31"/>
    </row>
    <row r="42" spans="2:6" ht="20.100000000000001" customHeight="1" x14ac:dyDescent="0.25">
      <c r="B42" s="1974"/>
      <c r="C42" s="1974"/>
      <c r="D42" s="34"/>
      <c r="E42" s="34"/>
      <c r="F42" s="34"/>
    </row>
    <row r="43" spans="2:6" ht="15" x14ac:dyDescent="0.25">
      <c r="B43" s="28"/>
      <c r="C43" s="28"/>
      <c r="D43" s="28"/>
      <c r="E43" s="28"/>
      <c r="F43" s="28"/>
    </row>
    <row r="44" spans="2:6" ht="15" x14ac:dyDescent="0.25">
      <c r="B44" s="28"/>
      <c r="C44" s="28"/>
      <c r="D44" s="28"/>
      <c r="E44" s="28"/>
      <c r="F44" s="28"/>
    </row>
    <row r="45" spans="2:6" ht="15" x14ac:dyDescent="0.25">
      <c r="B45" s="28"/>
      <c r="C45" s="28"/>
      <c r="D45" s="28"/>
      <c r="E45" s="28"/>
      <c r="F45" s="28"/>
    </row>
    <row r="46" spans="2:6" ht="15" x14ac:dyDescent="0.25">
      <c r="B46" s="28"/>
      <c r="C46" s="28"/>
      <c r="D46" s="28"/>
      <c r="E46" s="28"/>
      <c r="F46" s="28"/>
    </row>
    <row r="47" spans="2:6" ht="15" x14ac:dyDescent="0.25">
      <c r="B47" s="28"/>
      <c r="C47" s="28"/>
      <c r="D47" s="28"/>
      <c r="E47" s="28"/>
      <c r="F47" s="28"/>
    </row>
    <row r="48" spans="2:6" ht="15" x14ac:dyDescent="0.25">
      <c r="B48" s="28"/>
      <c r="C48" s="28"/>
      <c r="D48" s="28"/>
      <c r="E48" s="28"/>
      <c r="F48" s="28"/>
    </row>
    <row r="49" spans="2:6" ht="15" x14ac:dyDescent="0.25">
      <c r="B49" s="28"/>
      <c r="C49" s="28"/>
      <c r="D49" s="28"/>
      <c r="E49" s="28"/>
      <c r="F49" s="28"/>
    </row>
    <row r="50" spans="2:6" ht="15" x14ac:dyDescent="0.25">
      <c r="B50" s="28"/>
      <c r="C50" s="28"/>
      <c r="D50" s="28"/>
      <c r="E50" s="28"/>
      <c r="F50" s="28"/>
    </row>
    <row r="51" spans="2:6" ht="15" x14ac:dyDescent="0.25">
      <c r="B51" s="28"/>
      <c r="C51" s="28"/>
      <c r="D51" s="28"/>
      <c r="E51" s="28"/>
      <c r="F51" s="28"/>
    </row>
    <row r="52" spans="2:6" ht="15" x14ac:dyDescent="0.25">
      <c r="B52" s="28"/>
      <c r="C52" s="28"/>
      <c r="D52" s="28"/>
      <c r="E52" s="28"/>
      <c r="F52" s="28"/>
    </row>
    <row r="53" spans="2:6" ht="15" x14ac:dyDescent="0.25">
      <c r="B53" s="28"/>
      <c r="C53" s="28"/>
      <c r="D53" s="28"/>
      <c r="E53" s="28"/>
      <c r="F53" s="28"/>
    </row>
    <row r="54" spans="2:6" ht="15" x14ac:dyDescent="0.25">
      <c r="B54" s="28"/>
      <c r="C54" s="28"/>
      <c r="D54" s="28"/>
      <c r="E54" s="28"/>
      <c r="F54" s="28"/>
    </row>
    <row r="55" spans="2:6" ht="14.25" x14ac:dyDescent="0.2">
      <c r="B55" s="5"/>
      <c r="C55" s="5"/>
      <c r="D55" s="5"/>
      <c r="E55" s="5"/>
      <c r="F55" s="5"/>
    </row>
    <row r="56" spans="2:6" ht="14.25" x14ac:dyDescent="0.2">
      <c r="B56" s="5"/>
      <c r="C56" s="5"/>
      <c r="D56" s="5"/>
      <c r="E56" s="5"/>
      <c r="F56" s="5"/>
    </row>
    <row r="57" spans="2:6" ht="14.25" x14ac:dyDescent="0.2">
      <c r="B57" s="31"/>
      <c r="C57" s="31"/>
      <c r="D57" s="31"/>
      <c r="E57" s="31"/>
      <c r="F57" s="31"/>
    </row>
    <row r="58" spans="2:6" ht="14.25" x14ac:dyDescent="0.2">
      <c r="B58" s="31"/>
      <c r="C58" s="31"/>
      <c r="D58" s="31"/>
      <c r="E58" s="31"/>
      <c r="F58" s="31"/>
    </row>
    <row r="59" spans="2:6" ht="15" x14ac:dyDescent="0.25">
      <c r="B59" s="28"/>
      <c r="C59" s="28"/>
      <c r="D59" s="28"/>
      <c r="E59" s="28"/>
      <c r="F59" s="28"/>
    </row>
    <row r="60" spans="2:6" ht="15" x14ac:dyDescent="0.25">
      <c r="B60" s="28"/>
      <c r="C60" s="28"/>
      <c r="D60" s="28"/>
      <c r="E60" s="28"/>
      <c r="F60" s="28"/>
    </row>
    <row r="61" spans="2:6" ht="14.25" x14ac:dyDescent="0.2">
      <c r="B61" s="5"/>
      <c r="C61" s="5"/>
      <c r="D61" s="5"/>
      <c r="E61" s="5"/>
      <c r="F61" s="5"/>
    </row>
    <row r="62" spans="2:6" ht="14.25" x14ac:dyDescent="0.2">
      <c r="B62" s="5"/>
      <c r="C62" s="5"/>
      <c r="D62" s="5"/>
      <c r="E62" s="5"/>
      <c r="F62" s="5"/>
    </row>
    <row r="63" spans="2:6" ht="15.75" x14ac:dyDescent="0.25">
      <c r="B63" s="32"/>
      <c r="C63" s="32"/>
      <c r="D63" s="32"/>
      <c r="E63" s="32"/>
      <c r="F63" s="32"/>
    </row>
    <row r="64" spans="2:6" ht="15.75" x14ac:dyDescent="0.25">
      <c r="B64" s="33"/>
      <c r="C64" s="33"/>
      <c r="D64" s="33"/>
      <c r="E64" s="33"/>
      <c r="F64" s="33"/>
    </row>
    <row r="65" spans="2:6" ht="14.25" x14ac:dyDescent="0.2">
      <c r="B65" s="5"/>
      <c r="C65" s="5"/>
      <c r="D65" s="5"/>
      <c r="E65" s="5"/>
      <c r="F65" s="5"/>
    </row>
    <row r="66" spans="2:6" ht="14.25" x14ac:dyDescent="0.2">
      <c r="B66" s="5"/>
      <c r="C66" s="5"/>
      <c r="D66" s="5"/>
      <c r="E66" s="5"/>
      <c r="F66" s="5"/>
    </row>
    <row r="67" spans="2:6" ht="14.25" x14ac:dyDescent="0.2">
      <c r="B67" s="5"/>
      <c r="C67" s="5"/>
      <c r="D67" s="5"/>
      <c r="E67" s="5"/>
      <c r="F67" s="5"/>
    </row>
    <row r="68" spans="2:6" ht="14.25" x14ac:dyDescent="0.2">
      <c r="B68" s="5"/>
      <c r="C68" s="5"/>
      <c r="D68" s="5"/>
      <c r="E68" s="5"/>
      <c r="F68" s="5"/>
    </row>
    <row r="69" spans="2:6" ht="14.25" x14ac:dyDescent="0.2">
      <c r="B69" s="5"/>
      <c r="C69" s="5"/>
      <c r="D69" s="5"/>
      <c r="E69" s="5"/>
      <c r="F69" s="5"/>
    </row>
    <row r="70" spans="2:6" ht="14.25" x14ac:dyDescent="0.2">
      <c r="B70" s="5"/>
      <c r="C70" s="5"/>
      <c r="D70" s="5"/>
      <c r="E70" s="5"/>
      <c r="F70" s="5"/>
    </row>
    <row r="71" spans="2:6" ht="14.25" x14ac:dyDescent="0.2">
      <c r="B71" s="5"/>
      <c r="C71" s="5"/>
      <c r="D71" s="5"/>
      <c r="E71" s="5"/>
      <c r="F71" s="5"/>
    </row>
    <row r="72" spans="2:6" ht="14.25" x14ac:dyDescent="0.2">
      <c r="B72" s="5"/>
      <c r="C72" s="5"/>
      <c r="D72" s="5"/>
      <c r="E72" s="5"/>
      <c r="F72" s="5"/>
    </row>
    <row r="73" spans="2:6" ht="14.25" x14ac:dyDescent="0.2">
      <c r="B73" s="5"/>
      <c r="C73" s="5"/>
      <c r="D73" s="5"/>
      <c r="E73" s="5"/>
      <c r="F73" s="5"/>
    </row>
    <row r="74" spans="2:6" ht="14.25" x14ac:dyDescent="0.2">
      <c r="B74" s="5"/>
      <c r="C74" s="5"/>
      <c r="D74" s="5"/>
      <c r="E74" s="5"/>
      <c r="F74" s="5"/>
    </row>
    <row r="75" spans="2:6" ht="14.25" x14ac:dyDescent="0.2">
      <c r="B75" s="5"/>
      <c r="C75" s="5"/>
      <c r="D75" s="5"/>
      <c r="E75" s="5"/>
      <c r="F75" s="5"/>
    </row>
    <row r="76" spans="2:6" ht="15" x14ac:dyDescent="0.25">
      <c r="B76" s="28"/>
      <c r="C76" s="28"/>
      <c r="D76" s="28"/>
      <c r="E76" s="28"/>
      <c r="F76" s="28"/>
    </row>
    <row r="77" spans="2:6" ht="14.25" x14ac:dyDescent="0.2">
      <c r="B77" s="5"/>
      <c r="C77" s="5"/>
      <c r="D77" s="5"/>
      <c r="E77" s="5"/>
      <c r="F77" s="5"/>
    </row>
    <row r="78" spans="2:6" ht="14.25" x14ac:dyDescent="0.2">
      <c r="B78" s="5"/>
      <c r="C78" s="5"/>
      <c r="D78" s="5"/>
      <c r="E78" s="5"/>
      <c r="F78" s="5"/>
    </row>
    <row r="79" spans="2:6" ht="14.25" x14ac:dyDescent="0.2">
      <c r="B79" s="5"/>
      <c r="C79" s="5"/>
      <c r="D79" s="5"/>
      <c r="E79" s="5"/>
      <c r="F79" s="5"/>
    </row>
    <row r="80" spans="2:6" ht="14.25" x14ac:dyDescent="0.2">
      <c r="B80" s="5"/>
      <c r="C80" s="5"/>
      <c r="D80" s="5"/>
      <c r="E80" s="5"/>
      <c r="F80" s="5"/>
    </row>
    <row r="81" spans="2:6" ht="14.25" x14ac:dyDescent="0.2">
      <c r="B81" s="5"/>
      <c r="C81" s="5"/>
      <c r="D81" s="5"/>
      <c r="E81" s="5"/>
      <c r="F81" s="5"/>
    </row>
    <row r="82" spans="2:6" ht="14.25" x14ac:dyDescent="0.2">
      <c r="B82" s="5"/>
      <c r="C82" s="5"/>
      <c r="D82" s="5"/>
      <c r="E82" s="5"/>
      <c r="F82" s="5"/>
    </row>
    <row r="83" spans="2:6" ht="15" x14ac:dyDescent="0.25">
      <c r="B83" s="28"/>
      <c r="C83" s="28"/>
      <c r="D83" s="28"/>
      <c r="E83" s="28"/>
      <c r="F83" s="28"/>
    </row>
    <row r="84" spans="2:6" ht="14.25" x14ac:dyDescent="0.2">
      <c r="B84" s="5"/>
      <c r="C84" s="5"/>
      <c r="D84" s="5"/>
      <c r="E84" s="5"/>
      <c r="F84" s="5"/>
    </row>
    <row r="85" spans="2:6" ht="14.25" x14ac:dyDescent="0.2">
      <c r="B85" s="5"/>
      <c r="C85" s="5"/>
      <c r="D85" s="5"/>
      <c r="E85" s="5"/>
      <c r="F85" s="5"/>
    </row>
    <row r="86" spans="2:6" ht="15" x14ac:dyDescent="0.25">
      <c r="B86" s="28"/>
      <c r="C86" s="28"/>
      <c r="D86" s="28"/>
      <c r="E86" s="28"/>
      <c r="F86" s="28"/>
    </row>
    <row r="87" spans="2:6" ht="14.25" x14ac:dyDescent="0.2">
      <c r="B87" s="5"/>
      <c r="C87" s="5"/>
      <c r="D87" s="5"/>
      <c r="E87" s="5"/>
      <c r="F87" s="5"/>
    </row>
    <row r="88" spans="2:6" ht="14.25" x14ac:dyDescent="0.2">
      <c r="B88" s="5"/>
      <c r="C88" s="5"/>
      <c r="D88" s="5"/>
      <c r="E88" s="5"/>
      <c r="F88" s="5"/>
    </row>
    <row r="89" spans="2:6" ht="14.25" x14ac:dyDescent="0.2">
      <c r="B89" s="5"/>
      <c r="C89" s="5"/>
      <c r="D89" s="5"/>
      <c r="E89" s="5"/>
      <c r="F89" s="5"/>
    </row>
    <row r="90" spans="2:6" ht="14.25" x14ac:dyDescent="0.2">
      <c r="B90" s="5"/>
      <c r="C90" s="5"/>
      <c r="D90" s="5"/>
      <c r="E90" s="5"/>
      <c r="F90" s="5"/>
    </row>
    <row r="91" spans="2:6" ht="14.25" x14ac:dyDescent="0.2">
      <c r="B91" s="5"/>
      <c r="C91" s="5"/>
      <c r="D91" s="5"/>
      <c r="E91" s="5"/>
      <c r="F91" s="5"/>
    </row>
    <row r="92" spans="2:6" ht="14.25" x14ac:dyDescent="0.2">
      <c r="B92" s="5"/>
      <c r="C92" s="5"/>
      <c r="D92" s="5"/>
      <c r="E92" s="5"/>
      <c r="F92" s="5"/>
    </row>
    <row r="93" spans="2:6" ht="14.25" x14ac:dyDescent="0.2">
      <c r="B93" s="5"/>
      <c r="C93" s="5"/>
      <c r="D93" s="5"/>
      <c r="E93" s="5"/>
      <c r="F93" s="5"/>
    </row>
    <row r="94" spans="2:6" ht="15" x14ac:dyDescent="0.25">
      <c r="B94" s="28"/>
      <c r="C94" s="28"/>
      <c r="D94" s="28"/>
      <c r="E94" s="28"/>
      <c r="F94" s="28"/>
    </row>
    <row r="95" spans="2:6" ht="14.25" x14ac:dyDescent="0.2">
      <c r="B95" s="5"/>
      <c r="C95" s="5"/>
      <c r="D95" s="5"/>
      <c r="E95" s="5"/>
      <c r="F95" s="5"/>
    </row>
    <row r="96" spans="2:6" ht="14.25" x14ac:dyDescent="0.2">
      <c r="B96" s="5"/>
      <c r="C96" s="5"/>
      <c r="D96" s="5"/>
      <c r="E96" s="5"/>
      <c r="F96" s="5"/>
    </row>
    <row r="97" spans="2:6" ht="14.25" x14ac:dyDescent="0.2">
      <c r="B97" s="5"/>
      <c r="C97" s="5"/>
      <c r="D97" s="5"/>
      <c r="E97" s="5"/>
      <c r="F97" s="5"/>
    </row>
    <row r="98" spans="2:6" ht="14.25" x14ac:dyDescent="0.2">
      <c r="B98" s="5"/>
      <c r="C98" s="5"/>
      <c r="D98" s="5"/>
      <c r="E98" s="5"/>
      <c r="F98" s="5"/>
    </row>
  </sheetData>
  <sheetProtection selectLockedCells="1" selectUnlockedCells="1"/>
  <mergeCells count="37">
    <mergeCell ref="B5:C5"/>
    <mergeCell ref="B6:C6"/>
    <mergeCell ref="B7:C7"/>
    <mergeCell ref="B1:C1"/>
    <mergeCell ref="B2:C2"/>
    <mergeCell ref="B3:C3"/>
    <mergeCell ref="B4:C4"/>
    <mergeCell ref="B12:C12"/>
    <mergeCell ref="B13:C13"/>
    <mergeCell ref="B14:C14"/>
    <mergeCell ref="B8:C8"/>
    <mergeCell ref="B9:C9"/>
    <mergeCell ref="B10:C10"/>
    <mergeCell ref="B11:C11"/>
    <mergeCell ref="B20:C20"/>
    <mergeCell ref="B21:C21"/>
    <mergeCell ref="B22:C22"/>
    <mergeCell ref="B23:C23"/>
    <mergeCell ref="B15:C15"/>
    <mergeCell ref="B17:C17"/>
    <mergeCell ref="B18:C18"/>
    <mergeCell ref="B19:C19"/>
    <mergeCell ref="B16:C16"/>
    <mergeCell ref="B33:C33"/>
    <mergeCell ref="B34:C34"/>
    <mergeCell ref="B35:C35"/>
    <mergeCell ref="B36:C36"/>
    <mergeCell ref="B24:C24"/>
    <mergeCell ref="B31:C31"/>
    <mergeCell ref="B32:C32"/>
    <mergeCell ref="A27:F27"/>
    <mergeCell ref="B42:C42"/>
    <mergeCell ref="B37:C37"/>
    <mergeCell ref="B38:C38"/>
    <mergeCell ref="B39:C39"/>
    <mergeCell ref="B40:C40"/>
    <mergeCell ref="B41:C41"/>
  </mergeCells>
  <phoneticPr fontId="14" type="noConversion"/>
  <printOptions horizontalCentered="1"/>
  <pageMargins left="0" right="0" top="0.98425196850393704" bottom="0.39370078740157483" header="0.31496062992125984" footer="0.51181102362204722"/>
  <pageSetup paperSize="9" scale="80" firstPageNumber="0" orientation="portrait" horizontalDpi="300" verticalDpi="300" r:id="rId1"/>
  <headerFooter alignWithMargins="0">
    <oddHeader>&amp;L&amp;"Arial,Normál"&amp;14TÁT
VÁROS
ÖNKORMÁNYZATA&amp;C&amp;"Arial,Normál"&amp;14TARTALÉKOK
2013. ÉVBEN&amp;R&amp;"Arial,Normál"&amp;8
7. melléklet a 7/2014. (IV.29.)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view="pageLayout" zoomScaleNormal="100" workbookViewId="0">
      <selection activeCell="B32" sqref="B32"/>
    </sheetView>
  </sheetViews>
  <sheetFormatPr defaultRowHeight="12.75" x14ac:dyDescent="0.2"/>
  <cols>
    <col min="1" max="1" width="5.85546875" style="2" customWidth="1"/>
    <col min="2" max="2" width="35.7109375" style="2" customWidth="1"/>
    <col min="3" max="3" width="3.7109375" style="2" customWidth="1"/>
    <col min="4" max="4" width="9.5703125" style="2" customWidth="1"/>
    <col min="5" max="5" width="10.85546875" style="2" hidden="1" customWidth="1"/>
    <col min="6" max="7" width="10.85546875" style="2" customWidth="1"/>
    <col min="8" max="8" width="11.28515625" style="2" customWidth="1"/>
    <col min="9" max="9" width="10.85546875" style="2" customWidth="1"/>
    <col min="10" max="10" width="8.28515625" style="2" customWidth="1"/>
    <col min="11" max="16384" width="9.140625" style="2"/>
  </cols>
  <sheetData>
    <row r="1" spans="1:10" s="4" customFormat="1" ht="55.5" customHeight="1" x14ac:dyDescent="0.2">
      <c r="A1" s="37" t="s">
        <v>838</v>
      </c>
      <c r="B1" s="1981" t="s">
        <v>1048</v>
      </c>
      <c r="C1" s="1981"/>
      <c r="D1" s="38" t="s">
        <v>678</v>
      </c>
      <c r="E1" s="38" t="s">
        <v>723</v>
      </c>
      <c r="F1" s="38" t="s">
        <v>215</v>
      </c>
      <c r="G1" s="38" t="s">
        <v>307</v>
      </c>
      <c r="H1" s="38" t="s">
        <v>938</v>
      </c>
      <c r="I1" s="920"/>
      <c r="J1" s="920"/>
    </row>
    <row r="2" spans="1:10" ht="20.100000000000001" customHeight="1" x14ac:dyDescent="0.2">
      <c r="A2" s="45"/>
      <c r="B2" s="1766" t="s">
        <v>1049</v>
      </c>
      <c r="C2" s="1766"/>
      <c r="D2" s="41">
        <v>60</v>
      </c>
      <c r="E2" s="41">
        <v>60</v>
      </c>
      <c r="F2" s="41">
        <v>60</v>
      </c>
      <c r="G2" s="41">
        <v>0</v>
      </c>
      <c r="H2" s="1346">
        <f>(G2/F2)</f>
        <v>0</v>
      </c>
      <c r="I2" s="7"/>
      <c r="J2" s="7"/>
    </row>
    <row r="3" spans="1:10" ht="20.100000000000001" customHeight="1" x14ac:dyDescent="0.2">
      <c r="A3" s="45"/>
      <c r="B3" s="1766" t="s">
        <v>1050</v>
      </c>
      <c r="C3" s="1766"/>
      <c r="D3" s="41">
        <v>125</v>
      </c>
      <c r="E3" s="41">
        <v>125</v>
      </c>
      <c r="F3" s="41">
        <v>125</v>
      </c>
      <c r="G3" s="41">
        <v>475</v>
      </c>
      <c r="H3" s="1346">
        <f t="shared" ref="H3:H13" si="0">(G3/F3)</f>
        <v>3.8</v>
      </c>
      <c r="I3" s="7"/>
      <c r="J3" s="921"/>
    </row>
    <row r="4" spans="1:10" ht="20.100000000000001" customHeight="1" x14ac:dyDescent="0.2">
      <c r="A4" s="45"/>
      <c r="B4" s="1767" t="s">
        <v>1051</v>
      </c>
      <c r="C4" s="1990"/>
      <c r="D4" s="41">
        <v>1100</v>
      </c>
      <c r="E4" s="41">
        <v>1100</v>
      </c>
      <c r="F4" s="41">
        <v>1100</v>
      </c>
      <c r="G4" s="41">
        <v>875</v>
      </c>
      <c r="H4" s="1346">
        <f t="shared" si="0"/>
        <v>0.79545454545454541</v>
      </c>
      <c r="I4" s="7"/>
      <c r="J4" s="921"/>
    </row>
    <row r="5" spans="1:10" ht="20.100000000000001" customHeight="1" x14ac:dyDescent="0.2">
      <c r="A5" s="45"/>
      <c r="B5" s="1766" t="s">
        <v>1052</v>
      </c>
      <c r="C5" s="1766"/>
      <c r="D5" s="41">
        <v>650</v>
      </c>
      <c r="E5" s="41">
        <v>650</v>
      </c>
      <c r="F5" s="41">
        <v>650</v>
      </c>
      <c r="G5" s="41">
        <v>720</v>
      </c>
      <c r="H5" s="1346">
        <f t="shared" si="0"/>
        <v>1.1076923076923078</v>
      </c>
      <c r="I5" s="7"/>
      <c r="J5" s="921"/>
    </row>
    <row r="6" spans="1:10" ht="20.100000000000001" customHeight="1" x14ac:dyDescent="0.2">
      <c r="A6" s="45"/>
      <c r="B6" s="1766" t="s">
        <v>1053</v>
      </c>
      <c r="C6" s="1766"/>
      <c r="D6" s="41">
        <v>125</v>
      </c>
      <c r="E6" s="41">
        <v>125</v>
      </c>
      <c r="F6" s="41">
        <v>4425</v>
      </c>
      <c r="G6" s="41">
        <v>4425</v>
      </c>
      <c r="H6" s="1346">
        <f t="shared" si="0"/>
        <v>1</v>
      </c>
      <c r="I6" s="7"/>
      <c r="J6" s="921"/>
    </row>
    <row r="7" spans="1:10" ht="20.100000000000001" customHeight="1" x14ac:dyDescent="0.2">
      <c r="A7" s="45"/>
      <c r="B7" s="1766" t="s">
        <v>1054</v>
      </c>
      <c r="C7" s="1766"/>
      <c r="D7" s="41">
        <v>125</v>
      </c>
      <c r="E7" s="41">
        <v>125</v>
      </c>
      <c r="F7" s="41">
        <v>125</v>
      </c>
      <c r="G7" s="41">
        <v>125</v>
      </c>
      <c r="H7" s="1346">
        <f t="shared" si="0"/>
        <v>1</v>
      </c>
      <c r="I7" s="7"/>
      <c r="J7" s="921"/>
    </row>
    <row r="8" spans="1:10" ht="20.100000000000001" customHeight="1" x14ac:dyDescent="0.2">
      <c r="A8" s="45"/>
      <c r="B8" s="1766" t="s">
        <v>1055</v>
      </c>
      <c r="C8" s="1766"/>
      <c r="D8" s="41">
        <v>125</v>
      </c>
      <c r="E8" s="41">
        <v>125</v>
      </c>
      <c r="F8" s="41">
        <v>125</v>
      </c>
      <c r="G8" s="41">
        <v>60</v>
      </c>
      <c r="H8" s="1346">
        <f t="shared" si="0"/>
        <v>0.48</v>
      </c>
      <c r="I8" s="7"/>
      <c r="J8" s="921"/>
    </row>
    <row r="9" spans="1:10" ht="20.100000000000001" customHeight="1" x14ac:dyDescent="0.2">
      <c r="A9" s="45"/>
      <c r="B9" s="1766" t="s">
        <v>1056</v>
      </c>
      <c r="C9" s="1766"/>
      <c r="D9" s="41">
        <v>300</v>
      </c>
      <c r="E9" s="41">
        <v>300</v>
      </c>
      <c r="F9" s="41">
        <v>300</v>
      </c>
      <c r="G9" s="41">
        <v>380</v>
      </c>
      <c r="H9" s="1346">
        <f t="shared" si="0"/>
        <v>1.2666666666666666</v>
      </c>
      <c r="I9" s="7"/>
      <c r="J9" s="921"/>
    </row>
    <row r="10" spans="1:10" ht="20.100000000000001" customHeight="1" x14ac:dyDescent="0.2">
      <c r="A10" s="45"/>
      <c r="B10" s="1766" t="s">
        <v>1057</v>
      </c>
      <c r="C10" s="1766"/>
      <c r="D10" s="41">
        <v>100</v>
      </c>
      <c r="E10" s="41">
        <v>100</v>
      </c>
      <c r="F10" s="41">
        <v>100</v>
      </c>
      <c r="G10" s="41">
        <v>100</v>
      </c>
      <c r="H10" s="1346">
        <f t="shared" si="0"/>
        <v>1</v>
      </c>
      <c r="I10" s="7"/>
      <c r="J10" s="921"/>
    </row>
    <row r="11" spans="1:10" ht="20.100000000000001" customHeight="1" x14ac:dyDescent="0.2">
      <c r="A11" s="45"/>
      <c r="B11" s="1766" t="s">
        <v>1058</v>
      </c>
      <c r="C11" s="1766"/>
      <c r="D11" s="41">
        <v>490</v>
      </c>
      <c r="E11" s="41">
        <v>490</v>
      </c>
      <c r="F11" s="41">
        <v>490</v>
      </c>
      <c r="G11" s="41">
        <v>140</v>
      </c>
      <c r="H11" s="1346">
        <f t="shared" si="0"/>
        <v>0.2857142857142857</v>
      </c>
      <c r="I11" s="7"/>
      <c r="J11" s="921"/>
    </row>
    <row r="12" spans="1:10" ht="20.100000000000001" customHeight="1" thickBot="1" x14ac:dyDescent="0.25">
      <c r="A12" s="380"/>
      <c r="B12" s="1792" t="s">
        <v>808</v>
      </c>
      <c r="C12" s="1987"/>
      <c r="D12" s="656">
        <v>0</v>
      </c>
      <c r="E12" s="656">
        <v>500</v>
      </c>
      <c r="F12" s="656">
        <v>500</v>
      </c>
      <c r="G12" s="656">
        <v>500</v>
      </c>
      <c r="H12" s="1347">
        <f t="shared" si="0"/>
        <v>1</v>
      </c>
      <c r="I12" s="7"/>
      <c r="J12" s="921"/>
    </row>
    <row r="13" spans="1:10" ht="20.100000000000001" customHeight="1" thickBot="1" x14ac:dyDescent="0.3">
      <c r="A13" s="925"/>
      <c r="B13" s="1985" t="s">
        <v>749</v>
      </c>
      <c r="C13" s="1985"/>
      <c r="D13" s="926">
        <f>SUM(D2:D12)</f>
        <v>3200</v>
      </c>
      <c r="E13" s="926">
        <f>SUM(E2:E12)</f>
        <v>3700</v>
      </c>
      <c r="F13" s="926">
        <f>SUM(F2:F12)</f>
        <v>8000</v>
      </c>
      <c r="G13" s="926">
        <f>SUM(G2:G12)</f>
        <v>7800</v>
      </c>
      <c r="H13" s="1348">
        <f t="shared" si="0"/>
        <v>0.97499999999999998</v>
      </c>
      <c r="I13" s="21"/>
      <c r="J13" s="923"/>
    </row>
    <row r="14" spans="1:10" ht="20.100000000000001" customHeight="1" x14ac:dyDescent="0.2">
      <c r="B14" s="5"/>
      <c r="C14" s="5"/>
      <c r="D14" s="5"/>
      <c r="E14" s="5"/>
      <c r="F14" s="5"/>
      <c r="G14" s="5"/>
      <c r="H14" s="5"/>
    </row>
    <row r="15" spans="1:10" ht="20.100000000000001" customHeight="1" x14ac:dyDescent="0.2">
      <c r="B15" s="5"/>
      <c r="C15" s="5"/>
      <c r="D15" s="5"/>
      <c r="E15" s="5"/>
      <c r="F15" s="5"/>
      <c r="G15" s="5"/>
      <c r="H15" s="5"/>
    </row>
    <row r="16" spans="1:10" ht="20.100000000000001" customHeight="1" x14ac:dyDescent="0.2">
      <c r="B16" s="5"/>
      <c r="C16" s="5"/>
      <c r="D16" s="5"/>
      <c r="E16" s="5"/>
      <c r="F16" s="5"/>
      <c r="G16" s="5"/>
      <c r="H16" s="5"/>
    </row>
    <row r="17" spans="1:11" ht="20.100000000000001" customHeight="1" x14ac:dyDescent="0.2">
      <c r="A17" s="1988" t="s">
        <v>1059</v>
      </c>
      <c r="B17" s="1989"/>
      <c r="C17" s="1989"/>
      <c r="D17" s="1989"/>
      <c r="E17" s="1989"/>
      <c r="F17" s="1989"/>
      <c r="G17" s="1989"/>
      <c r="H17" s="1989"/>
      <c r="I17" s="762"/>
      <c r="J17" s="762"/>
      <c r="K17" s="762"/>
    </row>
    <row r="18" spans="1:11" s="16" customFormat="1" ht="20.100000000000001" customHeight="1" x14ac:dyDescent="0.2">
      <c r="A18" s="1989"/>
      <c r="B18" s="1989"/>
      <c r="C18" s="1989"/>
      <c r="D18" s="1989"/>
      <c r="E18" s="1989"/>
      <c r="F18" s="1989"/>
      <c r="G18" s="1989"/>
      <c r="H18" s="1989"/>
      <c r="I18" s="720"/>
      <c r="J18" s="22"/>
      <c r="K18" s="399"/>
    </row>
    <row r="19" spans="1:11" ht="20.100000000000001" customHeight="1" thickBot="1" x14ac:dyDescent="0.25">
      <c r="B19" s="5"/>
      <c r="C19" s="5"/>
      <c r="D19" s="5"/>
      <c r="E19" s="5"/>
      <c r="F19" s="5"/>
      <c r="G19" s="5"/>
      <c r="H19" s="5"/>
    </row>
    <row r="20" spans="1:11" s="35" customFormat="1" ht="45" customHeight="1" x14ac:dyDescent="0.2">
      <c r="A20" s="37" t="s">
        <v>838</v>
      </c>
      <c r="B20" s="1981" t="s">
        <v>888</v>
      </c>
      <c r="C20" s="1981"/>
      <c r="D20" s="38" t="s">
        <v>678</v>
      </c>
      <c r="E20" s="38" t="s">
        <v>723</v>
      </c>
      <c r="F20" s="38" t="s">
        <v>215</v>
      </c>
      <c r="G20" s="38" t="s">
        <v>307</v>
      </c>
      <c r="H20" s="38" t="s">
        <v>938</v>
      </c>
      <c r="I20" s="920"/>
      <c r="J20" s="920"/>
    </row>
    <row r="21" spans="1:11" ht="20.100000000000001" customHeight="1" x14ac:dyDescent="0.2">
      <c r="A21" s="45"/>
      <c r="B21" s="1766" t="s">
        <v>679</v>
      </c>
      <c r="C21" s="1766"/>
      <c r="D21" s="46">
        <v>95935</v>
      </c>
      <c r="E21" s="46">
        <v>102131</v>
      </c>
      <c r="F21" s="46">
        <v>0</v>
      </c>
      <c r="G21" s="46">
        <v>0</v>
      </c>
      <c r="H21" s="1343"/>
      <c r="I21" s="5"/>
      <c r="J21" s="922"/>
    </row>
    <row r="22" spans="1:11" ht="20.100000000000001" customHeight="1" x14ac:dyDescent="0.2">
      <c r="A22" s="45"/>
      <c r="B22" s="1767" t="s">
        <v>670</v>
      </c>
      <c r="C22" s="1982"/>
      <c r="D22" s="46">
        <v>16242</v>
      </c>
      <c r="E22" s="46">
        <v>21188</v>
      </c>
      <c r="F22" s="46">
        <v>29787</v>
      </c>
      <c r="G22" s="46">
        <v>28811</v>
      </c>
      <c r="H22" s="1343">
        <f t="shared" ref="H22:H29" si="1">(G22/F22)</f>
        <v>0.96723402826736493</v>
      </c>
      <c r="I22" s="5"/>
      <c r="J22" s="922"/>
    </row>
    <row r="23" spans="1:11" ht="20.100000000000001" customHeight="1" x14ac:dyDescent="0.2">
      <c r="A23" s="45"/>
      <c r="B23" s="1767" t="s">
        <v>323</v>
      </c>
      <c r="C23" s="1982"/>
      <c r="D23" s="46"/>
      <c r="E23" s="46"/>
      <c r="F23" s="46"/>
      <c r="G23" s="46">
        <v>446</v>
      </c>
      <c r="H23" s="1343"/>
      <c r="I23" s="5"/>
      <c r="J23" s="922"/>
    </row>
    <row r="24" spans="1:11" ht="20.100000000000001" customHeight="1" x14ac:dyDescent="0.2">
      <c r="A24" s="45"/>
      <c r="B24" s="1766" t="s">
        <v>969</v>
      </c>
      <c r="C24" s="1766"/>
      <c r="D24" s="46">
        <v>59641</v>
      </c>
      <c r="E24" s="46">
        <v>61582</v>
      </c>
      <c r="F24" s="46">
        <v>67203</v>
      </c>
      <c r="G24" s="46">
        <v>68053</v>
      </c>
      <c r="H24" s="1343">
        <f t="shared" si="1"/>
        <v>1.0126482448700207</v>
      </c>
      <c r="I24" s="5"/>
      <c r="J24" s="922"/>
    </row>
    <row r="25" spans="1:11" ht="20.100000000000001" customHeight="1" x14ac:dyDescent="0.2">
      <c r="A25" s="380"/>
      <c r="B25" s="1766" t="s">
        <v>324</v>
      </c>
      <c r="C25" s="1766"/>
      <c r="D25" s="381"/>
      <c r="E25" s="381"/>
      <c r="F25" s="381"/>
      <c r="G25" s="381">
        <v>3219</v>
      </c>
      <c r="H25" s="1343"/>
      <c r="I25" s="5"/>
      <c r="J25" s="922"/>
    </row>
    <row r="26" spans="1:11" ht="20.100000000000001" customHeight="1" x14ac:dyDescent="0.2">
      <c r="A26" s="380"/>
      <c r="B26" s="1767" t="s">
        <v>1020</v>
      </c>
      <c r="C26" s="1982"/>
      <c r="D26" s="381">
        <v>72922</v>
      </c>
      <c r="E26" s="381">
        <v>19601</v>
      </c>
      <c r="F26" s="381">
        <v>19601</v>
      </c>
      <c r="G26" s="381">
        <v>19601</v>
      </c>
      <c r="H26" s="1343">
        <f t="shared" si="1"/>
        <v>1</v>
      </c>
      <c r="I26" s="5"/>
      <c r="J26" s="922"/>
    </row>
    <row r="27" spans="1:11" ht="20.100000000000001" customHeight="1" x14ac:dyDescent="0.2">
      <c r="A27" s="45"/>
      <c r="B27" s="1285" t="s">
        <v>812</v>
      </c>
      <c r="C27" s="1287"/>
      <c r="D27" s="46">
        <v>0</v>
      </c>
      <c r="E27" s="46">
        <v>64150</v>
      </c>
      <c r="F27" s="46">
        <v>72793</v>
      </c>
      <c r="G27" s="46">
        <v>73128</v>
      </c>
      <c r="H27" s="1343">
        <f t="shared" si="1"/>
        <v>1.004602090860385</v>
      </c>
      <c r="I27" s="5"/>
      <c r="J27" s="922"/>
    </row>
    <row r="28" spans="1:11" ht="20.100000000000001" customHeight="1" thickBot="1" x14ac:dyDescent="0.25">
      <c r="A28" s="1288"/>
      <c r="B28" s="1285" t="s">
        <v>325</v>
      </c>
      <c r="C28" s="1289"/>
      <c r="D28" s="1290"/>
      <c r="E28" s="1290"/>
      <c r="F28" s="1290"/>
      <c r="G28" s="1290">
        <v>2617</v>
      </c>
      <c r="H28" s="1344"/>
      <c r="I28" s="5"/>
      <c r="J28" s="922"/>
    </row>
    <row r="29" spans="1:11" ht="20.100000000000001" customHeight="1" thickBot="1" x14ac:dyDescent="0.3">
      <c r="A29" s="925"/>
      <c r="B29" s="1985" t="s">
        <v>1060</v>
      </c>
      <c r="C29" s="1985"/>
      <c r="D29" s="927">
        <f>SUM(D21:D27)</f>
        <v>244740</v>
      </c>
      <c r="E29" s="927">
        <f>SUM(E21:E27)</f>
        <v>268652</v>
      </c>
      <c r="F29" s="927">
        <f>SUM(F21:F27)</f>
        <v>189384</v>
      </c>
      <c r="G29" s="927">
        <f>SUM(G21:G28)</f>
        <v>195875</v>
      </c>
      <c r="H29" s="1345">
        <f t="shared" si="1"/>
        <v>1.034274278714147</v>
      </c>
      <c r="I29" s="28"/>
      <c r="J29" s="924"/>
    </row>
    <row r="30" spans="1:11" ht="20.100000000000001" customHeight="1" x14ac:dyDescent="0.2">
      <c r="B30" s="5"/>
      <c r="C30" s="5"/>
      <c r="D30" s="5"/>
      <c r="E30" s="5"/>
      <c r="F30" s="5"/>
      <c r="G30" s="5"/>
      <c r="H30" s="5"/>
    </row>
    <row r="31" spans="1:11" ht="20.100000000000001" customHeight="1" x14ac:dyDescent="0.2">
      <c r="A31" s="1740"/>
      <c r="B31" s="1741"/>
      <c r="C31" s="1741"/>
      <c r="D31" s="1741"/>
      <c r="E31" s="1741"/>
      <c r="F31" s="1741"/>
      <c r="G31" s="1741"/>
      <c r="H31" s="1741"/>
      <c r="I31" s="1741"/>
      <c r="J31" s="1741"/>
    </row>
    <row r="32" spans="1:11" ht="20.100000000000001" customHeight="1" x14ac:dyDescent="0.2">
      <c r="A32"/>
      <c r="B32"/>
      <c r="C32"/>
      <c r="D32"/>
      <c r="E32"/>
      <c r="F32"/>
      <c r="G32"/>
      <c r="H32"/>
    </row>
    <row r="33" spans="1:8" s="36" customFormat="1" ht="20.100000000000001" customHeight="1" x14ac:dyDescent="0.35">
      <c r="A33" s="1983"/>
      <c r="B33" s="1984"/>
      <c r="C33" s="1984"/>
      <c r="D33" s="1984"/>
      <c r="E33" s="1984"/>
      <c r="F33" s="1984"/>
      <c r="G33" s="1984"/>
      <c r="H33" s="1984"/>
    </row>
    <row r="34" spans="1:8" s="36" customFormat="1" ht="20.100000000000001" customHeight="1" x14ac:dyDescent="0.35">
      <c r="A34" s="1979"/>
      <c r="B34" s="1986"/>
      <c r="C34" s="1986"/>
      <c r="D34" s="720"/>
      <c r="E34" s="720"/>
      <c r="F34" s="720"/>
      <c r="G34" s="720"/>
      <c r="H34" s="720"/>
    </row>
    <row r="35" spans="1:8" ht="20.100000000000001" customHeight="1" x14ac:dyDescent="0.2">
      <c r="B35" s="31"/>
      <c r="C35" s="31"/>
      <c r="D35" s="31"/>
      <c r="E35" s="31"/>
      <c r="F35" s="31"/>
      <c r="G35" s="31"/>
      <c r="H35" s="31"/>
    </row>
    <row r="36" spans="1:8" s="35" customFormat="1" ht="13.5" customHeight="1" x14ac:dyDescent="0.2">
      <c r="A36" s="400"/>
      <c r="B36" s="1978"/>
      <c r="C36" s="1978"/>
      <c r="D36" s="54"/>
      <c r="E36" s="54"/>
      <c r="F36" s="54"/>
      <c r="G36" s="54"/>
      <c r="H36" s="54"/>
    </row>
    <row r="37" spans="1:8" ht="20.100000000000001" customHeight="1" x14ac:dyDescent="0.2">
      <c r="B37" s="1976"/>
      <c r="C37" s="1976"/>
      <c r="D37" s="693"/>
      <c r="E37" s="693"/>
      <c r="F37" s="693"/>
      <c r="G37" s="693"/>
      <c r="H37" s="693"/>
    </row>
    <row r="38" spans="1:8" ht="20.100000000000001" customHeight="1" x14ac:dyDescent="0.2">
      <c r="B38" s="5"/>
      <c r="C38" s="5"/>
      <c r="D38" s="5"/>
      <c r="E38" s="5"/>
      <c r="F38" s="5"/>
      <c r="G38" s="5"/>
      <c r="H38" s="5"/>
    </row>
    <row r="39" spans="1:8" ht="20.100000000000001" customHeight="1" x14ac:dyDescent="0.2">
      <c r="B39" s="1976"/>
      <c r="C39" s="1976"/>
      <c r="D39" s="693"/>
      <c r="E39" s="693"/>
      <c r="F39" s="693"/>
      <c r="G39" s="693"/>
      <c r="H39" s="693"/>
    </row>
    <row r="40" spans="1:8" ht="20.100000000000001" customHeight="1" x14ac:dyDescent="0.25">
      <c r="B40" s="1695"/>
      <c r="C40" s="1695"/>
      <c r="D40" s="19"/>
      <c r="E40" s="19"/>
      <c r="F40" s="19"/>
      <c r="G40" s="19"/>
      <c r="H40" s="19"/>
    </row>
  </sheetData>
  <sheetProtection selectLockedCells="1" selectUnlockedCells="1"/>
  <mergeCells count="29">
    <mergeCell ref="B1:C1"/>
    <mergeCell ref="B2:C2"/>
    <mergeCell ref="B3:C3"/>
    <mergeCell ref="A17:H18"/>
    <mergeCell ref="B6:C6"/>
    <mergeCell ref="B7:C7"/>
    <mergeCell ref="B8:C8"/>
    <mergeCell ref="B5:C5"/>
    <mergeCell ref="B4:C4"/>
    <mergeCell ref="B9:C9"/>
    <mergeCell ref="B21:C21"/>
    <mergeCell ref="B24:C24"/>
    <mergeCell ref="B10:C10"/>
    <mergeCell ref="B11:C11"/>
    <mergeCell ref="B20:C20"/>
    <mergeCell ref="B13:C13"/>
    <mergeCell ref="B12:C12"/>
    <mergeCell ref="B37:C37"/>
    <mergeCell ref="B39:C39"/>
    <mergeCell ref="B40:C40"/>
    <mergeCell ref="B22:C22"/>
    <mergeCell ref="B26:C26"/>
    <mergeCell ref="A33:H33"/>
    <mergeCell ref="B29:C29"/>
    <mergeCell ref="B36:C36"/>
    <mergeCell ref="B25:C25"/>
    <mergeCell ref="B23:C23"/>
    <mergeCell ref="A34:C34"/>
    <mergeCell ref="A31:J31"/>
  </mergeCells>
  <phoneticPr fontId="14" type="noConversion"/>
  <printOptions horizontalCentered="1"/>
  <pageMargins left="0" right="0" top="0.98425196850393704" bottom="0.39370078740157483" header="0.31496062992125984" footer="0.51181102362204722"/>
  <pageSetup paperSize="9" scale="80" firstPageNumber="0" orientation="portrait" horizontalDpi="300" verticalDpi="300" r:id="rId1"/>
  <headerFooter alignWithMargins="0">
    <oddHeader>&amp;L&amp;"Arial,Normál"&amp;14TÁT
VÁROS
ÖNKORMÁNYZATA&amp;C&amp;"Arial,Normál"&amp;14TÁMOGATÁSOK
2013. ÉVBEN&amp;R&amp;"Arial,Normál"&amp;12 &amp;8 
8. melléklet a  7/2014. (IV.29.) önkormányzati rendelethez</oddHead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D1" sqref="D1:L1"/>
    </sheetView>
  </sheetViews>
  <sheetFormatPr defaultRowHeight="12.75" x14ac:dyDescent="0.2"/>
  <cols>
    <col min="4" max="4" width="6" customWidth="1"/>
    <col min="5" max="5" width="6.5703125" customWidth="1"/>
    <col min="6" max="6" width="7.42578125" customWidth="1"/>
    <col min="7" max="7" width="9.140625" hidden="1" customWidth="1"/>
    <col min="8" max="8" width="6" customWidth="1"/>
    <col min="9" max="9" width="6.5703125" customWidth="1"/>
    <col min="10" max="10" width="7.5703125" customWidth="1"/>
  </cols>
  <sheetData>
    <row r="1" spans="1:12" ht="12.75" customHeight="1" x14ac:dyDescent="0.2">
      <c r="A1" s="858"/>
      <c r="B1" s="858"/>
      <c r="C1" s="858"/>
      <c r="D1" s="2004" t="s">
        <v>1280</v>
      </c>
      <c r="E1" s="2004"/>
      <c r="F1" s="2004"/>
      <c r="G1" s="2004"/>
      <c r="H1" s="2004"/>
      <c r="I1" s="2004"/>
      <c r="J1" s="2004"/>
      <c r="K1" s="1610"/>
      <c r="L1" s="1610"/>
    </row>
    <row r="2" spans="1:12" ht="17.25" customHeight="1" x14ac:dyDescent="0.2">
      <c r="A2" s="2005" t="s">
        <v>726</v>
      </c>
      <c r="B2" s="2006"/>
      <c r="C2" s="2006"/>
      <c r="D2" s="2006"/>
      <c r="E2" s="2006"/>
      <c r="F2" s="2006"/>
      <c r="G2" s="2006"/>
      <c r="H2" s="2006"/>
      <c r="I2" s="2006"/>
      <c r="J2" s="2006"/>
      <c r="K2" s="1610"/>
      <c r="L2" s="1610"/>
    </row>
    <row r="3" spans="1:12" hidden="1" x14ac:dyDescent="0.2">
      <c r="A3" s="2006"/>
      <c r="B3" s="2006"/>
      <c r="C3" s="2006"/>
      <c r="D3" s="2006"/>
      <c r="E3" s="2006"/>
      <c r="F3" s="2006"/>
      <c r="G3" s="2006"/>
      <c r="H3" s="2006"/>
      <c r="I3" s="2006"/>
      <c r="J3" s="2006"/>
      <c r="K3" s="1610"/>
      <c r="L3" s="1610"/>
    </row>
    <row r="4" spans="1:12" x14ac:dyDescent="0.2">
      <c r="A4" s="1632"/>
      <c r="B4" s="1632"/>
      <c r="C4" s="1632"/>
      <c r="D4" s="859"/>
      <c r="E4" s="1838" t="s">
        <v>940</v>
      </c>
      <c r="F4" s="1610"/>
      <c r="G4" s="1610"/>
      <c r="I4" s="834" t="s">
        <v>816</v>
      </c>
      <c r="K4" s="1838" t="s">
        <v>300</v>
      </c>
      <c r="L4" s="1838"/>
    </row>
    <row r="5" spans="1:12" ht="13.5" thickBot="1" x14ac:dyDescent="0.25">
      <c r="A5" s="1610"/>
      <c r="B5" s="1610"/>
      <c r="C5" s="1610"/>
      <c r="D5" s="316"/>
      <c r="E5" s="623" t="s">
        <v>132</v>
      </c>
      <c r="F5" s="623" t="s">
        <v>133</v>
      </c>
      <c r="G5" s="623" t="s">
        <v>133</v>
      </c>
      <c r="H5" s="316"/>
      <c r="I5" s="623" t="s">
        <v>132</v>
      </c>
      <c r="J5" s="623" t="s">
        <v>133</v>
      </c>
      <c r="K5" s="623" t="s">
        <v>948</v>
      </c>
      <c r="L5" s="623" t="s">
        <v>949</v>
      </c>
    </row>
    <row r="6" spans="1:12" x14ac:dyDescent="0.2">
      <c r="A6" s="1615" t="s">
        <v>134</v>
      </c>
      <c r="B6" s="1616"/>
      <c r="C6" s="1616"/>
      <c r="D6" s="624"/>
      <c r="E6" s="621">
        <v>35.5</v>
      </c>
      <c r="F6" s="626">
        <v>4.5</v>
      </c>
      <c r="G6" s="621">
        <v>4.5</v>
      </c>
      <c r="H6" s="1496"/>
      <c r="I6" s="621">
        <v>0</v>
      </c>
      <c r="J6" s="626">
        <v>0</v>
      </c>
      <c r="K6" s="1488"/>
      <c r="L6" s="1323">
        <v>0</v>
      </c>
    </row>
    <row r="7" spans="1:12" x14ac:dyDescent="0.2">
      <c r="A7" s="2003" t="s">
        <v>135</v>
      </c>
      <c r="B7" s="1995"/>
      <c r="C7" s="1995"/>
      <c r="D7" s="628"/>
      <c r="E7" s="627">
        <v>1</v>
      </c>
      <c r="F7" s="629">
        <v>0</v>
      </c>
      <c r="G7" s="627">
        <v>0</v>
      </c>
      <c r="H7" s="838"/>
      <c r="I7" s="627">
        <v>0</v>
      </c>
      <c r="J7" s="629">
        <v>0</v>
      </c>
      <c r="K7" s="1489"/>
      <c r="L7" s="1324">
        <v>0</v>
      </c>
    </row>
    <row r="8" spans="1:12" x14ac:dyDescent="0.2">
      <c r="A8" s="2001" t="s">
        <v>136</v>
      </c>
      <c r="B8" s="2002"/>
      <c r="C8" s="2002"/>
      <c r="D8" s="631"/>
      <c r="E8" s="630">
        <v>1</v>
      </c>
      <c r="F8" s="632">
        <v>1</v>
      </c>
      <c r="G8" s="630">
        <v>1</v>
      </c>
      <c r="H8" s="1497"/>
      <c r="I8" s="630">
        <v>0</v>
      </c>
      <c r="J8" s="632">
        <v>0</v>
      </c>
      <c r="K8" s="1489"/>
      <c r="L8" s="1324">
        <v>0</v>
      </c>
    </row>
    <row r="9" spans="1:12" x14ac:dyDescent="0.2">
      <c r="A9" s="1624" t="s">
        <v>137</v>
      </c>
      <c r="B9" s="1625"/>
      <c r="C9" s="1625"/>
      <c r="D9" s="634"/>
      <c r="E9" s="633">
        <v>13</v>
      </c>
      <c r="F9" s="635">
        <v>1</v>
      </c>
      <c r="G9" s="633">
        <v>1</v>
      </c>
      <c r="H9" s="837"/>
      <c r="I9" s="633">
        <v>0</v>
      </c>
      <c r="J9" s="635">
        <v>0</v>
      </c>
      <c r="K9" s="1489"/>
      <c r="L9" s="1324">
        <v>0</v>
      </c>
    </row>
    <row r="10" spans="1:12" x14ac:dyDescent="0.2">
      <c r="A10" s="2001" t="s">
        <v>138</v>
      </c>
      <c r="B10" s="2002"/>
      <c r="C10" s="2002"/>
      <c r="D10" s="631"/>
      <c r="E10" s="630">
        <v>7</v>
      </c>
      <c r="F10" s="632">
        <v>1</v>
      </c>
      <c r="G10" s="630">
        <v>1</v>
      </c>
      <c r="H10" s="1497"/>
      <c r="I10" s="630">
        <v>0</v>
      </c>
      <c r="J10" s="632">
        <v>0</v>
      </c>
      <c r="K10" s="1489"/>
      <c r="L10" s="1324">
        <v>0</v>
      </c>
    </row>
    <row r="11" spans="1:12" x14ac:dyDescent="0.2">
      <c r="A11" s="725" t="s">
        <v>139</v>
      </c>
      <c r="B11" s="726"/>
      <c r="C11" s="726"/>
      <c r="D11" s="631"/>
      <c r="E11" s="630">
        <v>1</v>
      </c>
      <c r="F11" s="632">
        <v>0</v>
      </c>
      <c r="G11" s="630">
        <v>0</v>
      </c>
      <c r="H11" s="1497"/>
      <c r="I11" s="630">
        <v>0</v>
      </c>
      <c r="J11" s="632">
        <v>0</v>
      </c>
      <c r="K11" s="1489"/>
      <c r="L11" s="1324">
        <v>0</v>
      </c>
    </row>
    <row r="12" spans="1:12" x14ac:dyDescent="0.2">
      <c r="A12" s="403" t="s">
        <v>809</v>
      </c>
      <c r="B12" s="22"/>
      <c r="C12" s="22"/>
      <c r="D12" s="634"/>
      <c r="E12" s="633">
        <v>0</v>
      </c>
      <c r="F12" s="635">
        <v>0</v>
      </c>
      <c r="G12" s="633">
        <v>0</v>
      </c>
      <c r="H12" s="837"/>
      <c r="I12" s="633">
        <v>0</v>
      </c>
      <c r="J12" s="635">
        <v>0</v>
      </c>
      <c r="K12" s="1489"/>
      <c r="L12" s="1324">
        <v>0</v>
      </c>
    </row>
    <row r="13" spans="1:12" x14ac:dyDescent="0.2">
      <c r="A13" s="2001" t="s">
        <v>140</v>
      </c>
      <c r="B13" s="2002"/>
      <c r="C13" s="2002"/>
      <c r="D13" s="631"/>
      <c r="E13" s="630">
        <v>6</v>
      </c>
      <c r="F13" s="632" t="s">
        <v>942</v>
      </c>
      <c r="G13" s="630" t="s">
        <v>735</v>
      </c>
      <c r="H13" s="1497"/>
      <c r="I13" s="630">
        <v>0</v>
      </c>
      <c r="J13" s="632">
        <v>0</v>
      </c>
      <c r="K13" s="1489"/>
      <c r="L13" s="1324">
        <v>0</v>
      </c>
    </row>
    <row r="14" spans="1:12" x14ac:dyDescent="0.2">
      <c r="A14" s="1624" t="s">
        <v>150</v>
      </c>
      <c r="B14" s="1625"/>
      <c r="C14" s="1625"/>
      <c r="D14" s="634"/>
      <c r="E14" s="633">
        <v>3</v>
      </c>
      <c r="F14" s="635">
        <v>0</v>
      </c>
      <c r="G14" s="633">
        <v>0</v>
      </c>
      <c r="H14" s="837"/>
      <c r="I14" s="633">
        <v>0</v>
      </c>
      <c r="J14" s="635">
        <v>0</v>
      </c>
      <c r="K14" s="1489"/>
      <c r="L14" s="1324">
        <v>0</v>
      </c>
    </row>
    <row r="15" spans="1:12" x14ac:dyDescent="0.2">
      <c r="A15" s="2001" t="s">
        <v>151</v>
      </c>
      <c r="B15" s="2002"/>
      <c r="C15" s="2002"/>
      <c r="D15" s="631" t="s">
        <v>941</v>
      </c>
      <c r="E15" s="630">
        <v>3.5</v>
      </c>
      <c r="F15" s="632">
        <v>0</v>
      </c>
      <c r="G15" s="630">
        <v>0</v>
      </c>
      <c r="H15" s="1497"/>
      <c r="I15" s="630">
        <v>0</v>
      </c>
      <c r="J15" s="632">
        <v>0</v>
      </c>
      <c r="K15" s="1489"/>
      <c r="L15" s="1324">
        <v>0</v>
      </c>
    </row>
    <row r="16" spans="1:12" ht="13.5" thickBot="1" x14ac:dyDescent="0.25">
      <c r="A16" s="636" t="s">
        <v>152</v>
      </c>
      <c r="B16" s="637"/>
      <c r="C16" s="637"/>
      <c r="D16" s="639"/>
      <c r="E16" s="638">
        <v>0</v>
      </c>
      <c r="F16" s="640">
        <v>0</v>
      </c>
      <c r="G16" s="638">
        <v>0</v>
      </c>
      <c r="H16" s="1498"/>
      <c r="I16" s="638">
        <v>0</v>
      </c>
      <c r="J16" s="640">
        <v>0</v>
      </c>
      <c r="K16" s="1490"/>
      <c r="L16" s="1485">
        <v>0</v>
      </c>
    </row>
    <row r="17" spans="1:12" x14ac:dyDescent="0.2">
      <c r="A17" s="1629" t="s">
        <v>155</v>
      </c>
      <c r="B17" s="1630"/>
      <c r="C17" s="1630"/>
      <c r="D17" s="621"/>
      <c r="E17" s="621">
        <v>5</v>
      </c>
      <c r="F17" s="763"/>
      <c r="G17" s="621"/>
      <c r="H17" s="724"/>
      <c r="I17" s="621">
        <v>5</v>
      </c>
      <c r="J17" s="626"/>
      <c r="K17" s="1487" t="s">
        <v>950</v>
      </c>
      <c r="L17" s="1486">
        <v>5</v>
      </c>
    </row>
    <row r="18" spans="1:12" x14ac:dyDescent="0.2">
      <c r="A18" s="1624" t="s">
        <v>153</v>
      </c>
      <c r="B18" s="1625"/>
      <c r="C18" s="1625"/>
      <c r="D18" s="634"/>
      <c r="E18" s="633">
        <v>1</v>
      </c>
      <c r="F18" s="643"/>
      <c r="G18" s="627"/>
      <c r="H18" s="838"/>
      <c r="I18" s="627">
        <v>1</v>
      </c>
      <c r="J18" s="629"/>
      <c r="K18" s="1491"/>
      <c r="L18" s="1326">
        <v>1</v>
      </c>
    </row>
    <row r="19" spans="1:12" x14ac:dyDescent="0.2">
      <c r="A19" s="2001" t="s">
        <v>156</v>
      </c>
      <c r="B19" s="2002"/>
      <c r="C19" s="2002"/>
      <c r="D19" s="631"/>
      <c r="E19" s="630">
        <v>1</v>
      </c>
      <c r="F19" s="645"/>
      <c r="G19" s="633"/>
      <c r="H19" s="837"/>
      <c r="I19" s="633">
        <v>1</v>
      </c>
      <c r="J19" s="635"/>
      <c r="K19" s="1489"/>
      <c r="L19" s="1324">
        <v>1</v>
      </c>
    </row>
    <row r="20" spans="1:12" x14ac:dyDescent="0.2">
      <c r="A20" s="1624" t="s">
        <v>139</v>
      </c>
      <c r="B20" s="1625"/>
      <c r="C20" s="1625"/>
      <c r="D20" s="634"/>
      <c r="E20" s="633">
        <v>1</v>
      </c>
      <c r="F20" s="643"/>
      <c r="G20" s="630"/>
      <c r="H20" s="1497"/>
      <c r="I20" s="630">
        <v>1</v>
      </c>
      <c r="J20" s="632"/>
      <c r="K20" s="1489"/>
      <c r="L20" s="1324">
        <v>1</v>
      </c>
    </row>
    <row r="21" spans="1:12" x14ac:dyDescent="0.2">
      <c r="A21" s="2001" t="s">
        <v>157</v>
      </c>
      <c r="B21" s="2002"/>
      <c r="C21" s="2002"/>
      <c r="D21" s="631"/>
      <c r="E21" s="630">
        <v>1</v>
      </c>
      <c r="F21" s="645"/>
      <c r="G21" s="633"/>
      <c r="H21" s="837"/>
      <c r="I21" s="633">
        <v>1</v>
      </c>
      <c r="J21" s="635"/>
      <c r="K21" s="1489"/>
      <c r="L21" s="1324">
        <v>1</v>
      </c>
    </row>
    <row r="22" spans="1:12" x14ac:dyDescent="0.2">
      <c r="A22" s="1624" t="s">
        <v>140</v>
      </c>
      <c r="B22" s="1625"/>
      <c r="C22" s="1625"/>
      <c r="D22" s="634"/>
      <c r="E22" s="633">
        <v>1</v>
      </c>
      <c r="F22" s="643"/>
      <c r="G22" s="630"/>
      <c r="H22" s="1497"/>
      <c r="I22" s="630">
        <v>1</v>
      </c>
      <c r="J22" s="632"/>
      <c r="K22" s="1489"/>
      <c r="L22" s="1324">
        <v>1</v>
      </c>
    </row>
    <row r="23" spans="1:12" ht="13.5" thickBot="1" x14ac:dyDescent="0.25">
      <c r="A23" s="636" t="s">
        <v>152</v>
      </c>
      <c r="B23" s="637"/>
      <c r="C23" s="637"/>
      <c r="D23" s="639"/>
      <c r="E23" s="638">
        <v>0</v>
      </c>
      <c r="F23" s="961"/>
      <c r="G23" s="638"/>
      <c r="H23" s="1498"/>
      <c r="I23" s="638">
        <v>0</v>
      </c>
      <c r="J23" s="640"/>
      <c r="K23" s="1490"/>
      <c r="L23" s="1485">
        <v>0</v>
      </c>
    </row>
    <row r="24" spans="1:12" x14ac:dyDescent="0.2">
      <c r="A24" s="1629" t="s">
        <v>158</v>
      </c>
      <c r="B24" s="1630"/>
      <c r="C24" s="1630"/>
      <c r="D24" s="625"/>
      <c r="E24" s="621">
        <v>30.25</v>
      </c>
      <c r="F24" s="763"/>
      <c r="G24" s="621"/>
      <c r="H24" s="724"/>
      <c r="I24" s="621">
        <v>30.75</v>
      </c>
      <c r="J24" s="626"/>
      <c r="K24" s="1487" t="s">
        <v>951</v>
      </c>
      <c r="L24" s="1486">
        <v>30</v>
      </c>
    </row>
    <row r="25" spans="1:12" x14ac:dyDescent="0.2">
      <c r="A25" s="1624" t="s">
        <v>153</v>
      </c>
      <c r="B25" s="1625"/>
      <c r="C25" s="1625"/>
      <c r="D25" s="634"/>
      <c r="E25" s="633">
        <v>1</v>
      </c>
      <c r="F25" s="643"/>
      <c r="G25" s="627"/>
      <c r="H25" s="838"/>
      <c r="I25" s="627">
        <v>1</v>
      </c>
      <c r="J25" s="629"/>
      <c r="K25" s="1491"/>
      <c r="L25" s="1326">
        <v>1</v>
      </c>
    </row>
    <row r="26" spans="1:12" x14ac:dyDescent="0.2">
      <c r="A26" s="2001" t="s">
        <v>159</v>
      </c>
      <c r="B26" s="2002"/>
      <c r="C26" s="2002"/>
      <c r="D26" s="631"/>
      <c r="E26" s="630">
        <v>1</v>
      </c>
      <c r="F26" s="645"/>
      <c r="G26" s="633"/>
      <c r="H26" s="837"/>
      <c r="I26" s="633">
        <v>1</v>
      </c>
      <c r="J26" s="635"/>
      <c r="K26" s="1489"/>
      <c r="L26" s="1324">
        <v>1</v>
      </c>
    </row>
    <row r="27" spans="1:12" x14ac:dyDescent="0.2">
      <c r="A27" s="1624" t="s">
        <v>160</v>
      </c>
      <c r="B27" s="1625"/>
      <c r="C27" s="1625"/>
      <c r="D27" s="634"/>
      <c r="E27" s="633">
        <v>1</v>
      </c>
      <c r="F27" s="643"/>
      <c r="G27" s="630"/>
      <c r="H27" s="1497"/>
      <c r="I27" s="630">
        <v>1</v>
      </c>
      <c r="J27" s="632"/>
      <c r="K27" s="1489"/>
      <c r="L27" s="1324">
        <v>1</v>
      </c>
    </row>
    <row r="28" spans="1:12" x14ac:dyDescent="0.2">
      <c r="A28" s="2001" t="s">
        <v>161</v>
      </c>
      <c r="B28" s="2002"/>
      <c r="C28" s="2002"/>
      <c r="D28" s="631"/>
      <c r="E28" s="630">
        <v>1</v>
      </c>
      <c r="F28" s="645"/>
      <c r="G28" s="633"/>
      <c r="H28" s="837"/>
      <c r="I28" s="633">
        <v>1</v>
      </c>
      <c r="J28" s="635"/>
      <c r="K28" s="1489"/>
      <c r="L28" s="1324">
        <v>1</v>
      </c>
    </row>
    <row r="29" spans="1:12" x14ac:dyDescent="0.2">
      <c r="A29" s="1624" t="s">
        <v>162</v>
      </c>
      <c r="B29" s="1625"/>
      <c r="C29" s="1625"/>
      <c r="D29" s="634"/>
      <c r="E29" s="633">
        <v>1</v>
      </c>
      <c r="F29" s="643"/>
      <c r="G29" s="719"/>
      <c r="H29" s="1499"/>
      <c r="I29" s="630">
        <v>1</v>
      </c>
      <c r="J29" s="632"/>
      <c r="K29" s="1489"/>
      <c r="L29" s="1324">
        <v>1</v>
      </c>
    </row>
    <row r="30" spans="1:12" x14ac:dyDescent="0.2">
      <c r="A30" s="2001" t="s">
        <v>163</v>
      </c>
      <c r="B30" s="2002"/>
      <c r="C30" s="2002"/>
      <c r="D30" s="631"/>
      <c r="E30" s="630">
        <v>0</v>
      </c>
      <c r="F30" s="645"/>
      <c r="G30" s="630"/>
      <c r="H30" s="1497"/>
      <c r="I30" s="633">
        <v>0</v>
      </c>
      <c r="J30" s="635"/>
      <c r="K30" s="1489"/>
      <c r="L30" s="1324">
        <v>0</v>
      </c>
    </row>
    <row r="31" spans="1:12" x14ac:dyDescent="0.2">
      <c r="A31" s="1624" t="s">
        <v>164</v>
      </c>
      <c r="B31" s="1625"/>
      <c r="C31" s="1625"/>
      <c r="D31" s="634"/>
      <c r="E31" s="633">
        <v>17</v>
      </c>
      <c r="F31" s="643"/>
      <c r="G31" s="627"/>
      <c r="H31" s="838" t="s">
        <v>184</v>
      </c>
      <c r="I31" s="630">
        <v>16.75</v>
      </c>
      <c r="J31" s="632"/>
      <c r="K31" s="1489"/>
      <c r="L31" s="1324">
        <v>16</v>
      </c>
    </row>
    <row r="32" spans="1:12" x14ac:dyDescent="0.2">
      <c r="A32" s="2001" t="s">
        <v>165</v>
      </c>
      <c r="B32" s="2002"/>
      <c r="C32" s="2002"/>
      <c r="D32" s="631"/>
      <c r="E32" s="630">
        <v>2</v>
      </c>
      <c r="F32" s="645"/>
      <c r="G32" s="633"/>
      <c r="H32" s="837"/>
      <c r="I32" s="633">
        <v>2</v>
      </c>
      <c r="J32" s="635"/>
      <c r="K32" s="1489"/>
      <c r="L32" s="1324">
        <v>2</v>
      </c>
    </row>
    <row r="33" spans="1:15" x14ac:dyDescent="0.2">
      <c r="A33" s="1624" t="s">
        <v>166</v>
      </c>
      <c r="B33" s="1625"/>
      <c r="C33" s="1625"/>
      <c r="D33" s="634"/>
      <c r="E33" s="633">
        <v>1</v>
      </c>
      <c r="F33" s="643"/>
      <c r="G33" s="630"/>
      <c r="H33" s="1497"/>
      <c r="I33" s="630">
        <v>1</v>
      </c>
      <c r="J33" s="632"/>
      <c r="K33" s="1489"/>
      <c r="L33" s="1324">
        <v>1</v>
      </c>
    </row>
    <row r="34" spans="1:15" x14ac:dyDescent="0.2">
      <c r="A34" s="2001" t="s">
        <v>167</v>
      </c>
      <c r="B34" s="2002"/>
      <c r="C34" s="2002"/>
      <c r="D34" s="631" t="s">
        <v>736</v>
      </c>
      <c r="E34" s="630" t="s">
        <v>730</v>
      </c>
      <c r="F34" s="645"/>
      <c r="G34" s="633"/>
      <c r="H34" s="837"/>
      <c r="I34" s="633">
        <v>1</v>
      </c>
      <c r="J34" s="635"/>
      <c r="K34" s="1489"/>
      <c r="L34" s="1324">
        <v>1</v>
      </c>
    </row>
    <row r="35" spans="1:15" x14ac:dyDescent="0.2">
      <c r="A35" s="1624" t="s">
        <v>168</v>
      </c>
      <c r="B35" s="1625"/>
      <c r="C35" s="1625"/>
      <c r="D35" s="634" t="s">
        <v>737</v>
      </c>
      <c r="E35" s="633">
        <v>0.5</v>
      </c>
      <c r="F35" s="643"/>
      <c r="G35" s="630"/>
      <c r="H35" s="1497" t="s">
        <v>737</v>
      </c>
      <c r="I35" s="630">
        <v>0.5</v>
      </c>
      <c r="J35" s="632"/>
      <c r="K35" s="1489"/>
      <c r="L35" s="1324">
        <v>0.5</v>
      </c>
    </row>
    <row r="36" spans="1:15" x14ac:dyDescent="0.2">
      <c r="A36" s="2001" t="s">
        <v>169</v>
      </c>
      <c r="B36" s="2002"/>
      <c r="C36" s="2002"/>
      <c r="D36" s="631"/>
      <c r="E36" s="630">
        <v>1</v>
      </c>
      <c r="F36" s="645"/>
      <c r="G36" s="630"/>
      <c r="H36" s="1497"/>
      <c r="I36" s="630">
        <v>1</v>
      </c>
      <c r="J36" s="632"/>
      <c r="K36" s="1489"/>
      <c r="L36" s="1324">
        <v>1</v>
      </c>
    </row>
    <row r="37" spans="1:15" x14ac:dyDescent="0.2">
      <c r="A37" s="1621" t="s">
        <v>170</v>
      </c>
      <c r="B37" s="1622"/>
      <c r="C37" s="1622"/>
      <c r="D37" s="634"/>
      <c r="E37" s="633">
        <v>2</v>
      </c>
      <c r="F37" s="643"/>
      <c r="G37" s="630"/>
      <c r="H37" s="1497"/>
      <c r="I37" s="630">
        <v>3</v>
      </c>
      <c r="J37" s="632"/>
      <c r="K37" s="1489"/>
      <c r="L37" s="1324">
        <v>3</v>
      </c>
    </row>
    <row r="38" spans="1:15" x14ac:dyDescent="0.2">
      <c r="A38" s="955" t="s">
        <v>731</v>
      </c>
      <c r="B38" s="956"/>
      <c r="C38" s="956"/>
      <c r="D38" s="631"/>
      <c r="E38" s="630">
        <v>0.5</v>
      </c>
      <c r="F38" s="645"/>
      <c r="G38" s="719"/>
      <c r="H38" s="1499"/>
      <c r="I38" s="719">
        <v>0.5</v>
      </c>
      <c r="J38" s="721"/>
      <c r="K38" s="1489"/>
      <c r="L38" s="1324">
        <v>0.5</v>
      </c>
    </row>
    <row r="39" spans="1:15" ht="13.5" thickBot="1" x14ac:dyDescent="0.25">
      <c r="A39" s="403" t="s">
        <v>152</v>
      </c>
      <c r="B39" s="22"/>
      <c r="C39" s="22"/>
      <c r="D39" s="634"/>
      <c r="E39" s="633">
        <v>0</v>
      </c>
      <c r="F39" s="643"/>
      <c r="G39" s="719"/>
      <c r="H39" s="1499"/>
      <c r="I39" s="719">
        <v>0</v>
      </c>
      <c r="J39" s="721"/>
      <c r="K39" s="1490"/>
      <c r="L39" s="1485">
        <v>0</v>
      </c>
    </row>
    <row r="40" spans="1:15" x14ac:dyDescent="0.2">
      <c r="A40" s="2009" t="s">
        <v>952</v>
      </c>
      <c r="B40" s="2010"/>
      <c r="C40" s="2010"/>
      <c r="D40" s="1293"/>
      <c r="E40" s="621"/>
      <c r="F40" s="1334"/>
      <c r="G40" s="1293"/>
      <c r="H40" s="724"/>
      <c r="I40" s="621"/>
      <c r="J40" s="626"/>
      <c r="K40" s="1487" t="s">
        <v>953</v>
      </c>
      <c r="L40" s="1486"/>
    </row>
    <row r="41" spans="1:15" x14ac:dyDescent="0.2">
      <c r="A41" s="2007" t="s">
        <v>954</v>
      </c>
      <c r="B41" s="2008"/>
      <c r="C41" s="642"/>
      <c r="D41" s="1341"/>
      <c r="E41" s="509">
        <v>1</v>
      </c>
      <c r="F41" s="324"/>
      <c r="G41" s="20"/>
      <c r="H41" s="508"/>
      <c r="I41" s="509">
        <v>3</v>
      </c>
      <c r="J41" s="510"/>
      <c r="K41" s="328"/>
      <c r="L41" s="1330">
        <v>3</v>
      </c>
    </row>
    <row r="42" spans="1:15" x14ac:dyDescent="0.2">
      <c r="A42" s="1333" t="s">
        <v>171</v>
      </c>
      <c r="B42" s="642"/>
      <c r="C42" s="642"/>
      <c r="D42" s="859"/>
      <c r="E42" s="1332">
        <v>1</v>
      </c>
      <c r="F42" s="324"/>
      <c r="G42" s="509"/>
      <c r="H42" s="508"/>
      <c r="I42" s="1332">
        <v>1</v>
      </c>
      <c r="J42" s="510"/>
      <c r="K42" s="328"/>
      <c r="L42" s="1331">
        <v>1</v>
      </c>
    </row>
    <row r="43" spans="1:15" x14ac:dyDescent="0.2">
      <c r="A43" s="1991" t="s">
        <v>174</v>
      </c>
      <c r="B43" s="1992"/>
      <c r="C43" s="1992"/>
      <c r="D43" s="860"/>
      <c r="E43" s="835">
        <v>0</v>
      </c>
      <c r="F43" s="1325"/>
      <c r="G43" s="1322"/>
      <c r="H43" s="836"/>
      <c r="I43" s="835">
        <v>2</v>
      </c>
      <c r="J43" s="614"/>
      <c r="K43" s="1342"/>
      <c r="L43" s="1326">
        <v>2</v>
      </c>
    </row>
    <row r="44" spans="1:15" x14ac:dyDescent="0.2">
      <c r="A44" s="1993" t="s">
        <v>175</v>
      </c>
      <c r="B44" s="1636"/>
      <c r="C44" s="1636"/>
      <c r="D44" s="634"/>
      <c r="E44" s="509">
        <v>2.5</v>
      </c>
      <c r="F44" s="643"/>
      <c r="G44" s="633"/>
      <c r="H44" s="837"/>
      <c r="I44" s="509">
        <v>2.5</v>
      </c>
      <c r="J44" s="635"/>
      <c r="K44" s="328"/>
      <c r="L44" s="1330">
        <v>2.5</v>
      </c>
    </row>
    <row r="45" spans="1:15" x14ac:dyDescent="0.2">
      <c r="A45" s="1624" t="s">
        <v>176</v>
      </c>
      <c r="B45" s="1625"/>
      <c r="C45" s="1625"/>
      <c r="D45" s="861"/>
      <c r="E45" s="633">
        <v>2</v>
      </c>
      <c r="F45" s="324"/>
      <c r="G45" s="324"/>
      <c r="H45" s="435"/>
      <c r="I45" s="633">
        <v>2</v>
      </c>
      <c r="J45" s="643"/>
      <c r="K45" s="328"/>
      <c r="L45" s="1331">
        <v>2</v>
      </c>
    </row>
    <row r="46" spans="1:15" x14ac:dyDescent="0.2">
      <c r="A46" s="1991" t="s">
        <v>177</v>
      </c>
      <c r="B46" s="1992"/>
      <c r="C46" s="1992"/>
      <c r="D46" s="1339" t="s">
        <v>734</v>
      </c>
      <c r="E46" s="627">
        <v>0.5</v>
      </c>
      <c r="F46" s="1335"/>
      <c r="G46" s="1335"/>
      <c r="H46" s="1328" t="s">
        <v>734</v>
      </c>
      <c r="I46" s="627">
        <v>0.5</v>
      </c>
      <c r="J46" s="1325"/>
      <c r="K46" s="1492" t="s">
        <v>943</v>
      </c>
      <c r="L46" s="1326">
        <v>0.5</v>
      </c>
      <c r="O46" t="s">
        <v>183</v>
      </c>
    </row>
    <row r="47" spans="1:15" x14ac:dyDescent="0.2">
      <c r="A47" s="511" t="s">
        <v>178</v>
      </c>
      <c r="B47" s="512"/>
      <c r="C47" s="512"/>
      <c r="D47" s="647"/>
      <c r="E47" s="509">
        <v>21</v>
      </c>
      <c r="F47" s="324"/>
      <c r="G47" s="324"/>
      <c r="H47" s="839"/>
      <c r="I47" s="509">
        <v>21</v>
      </c>
      <c r="J47" s="643"/>
      <c r="K47" s="328"/>
      <c r="L47" s="1330">
        <v>10</v>
      </c>
    </row>
    <row r="48" spans="1:15" x14ac:dyDescent="0.2">
      <c r="A48" s="1624" t="s">
        <v>945</v>
      </c>
      <c r="B48" s="1625"/>
      <c r="C48" s="1625"/>
      <c r="D48" s="861"/>
      <c r="E48" s="633">
        <v>1</v>
      </c>
      <c r="F48" s="324"/>
      <c r="G48" s="324"/>
      <c r="H48" s="435"/>
      <c r="I48" s="633">
        <v>1</v>
      </c>
      <c r="J48" s="643"/>
      <c r="K48" s="328"/>
      <c r="L48" s="1331">
        <v>1</v>
      </c>
    </row>
    <row r="49" spans="1:12" x14ac:dyDescent="0.2">
      <c r="A49" s="1336" t="s">
        <v>152</v>
      </c>
      <c r="B49" s="1337"/>
      <c r="C49" s="1337"/>
      <c r="D49" s="628"/>
      <c r="E49" s="627">
        <v>20</v>
      </c>
      <c r="F49" s="1335"/>
      <c r="G49" s="627"/>
      <c r="H49" s="838"/>
      <c r="I49" s="627">
        <v>20</v>
      </c>
      <c r="J49" s="629"/>
      <c r="K49" s="1342"/>
      <c r="L49" s="1326">
        <v>9</v>
      </c>
    </row>
    <row r="50" spans="1:12" x14ac:dyDescent="0.2">
      <c r="A50" s="1993" t="s">
        <v>154</v>
      </c>
      <c r="B50" s="1636"/>
      <c r="C50" s="1636"/>
      <c r="D50" s="861"/>
      <c r="E50" s="633"/>
      <c r="F50" s="643"/>
      <c r="G50" s="324"/>
      <c r="H50" s="435"/>
      <c r="I50" s="633"/>
      <c r="J50" s="643"/>
      <c r="K50" s="328"/>
      <c r="L50" s="1331"/>
    </row>
    <row r="51" spans="1:12" ht="13.5" thickBot="1" x14ac:dyDescent="0.25">
      <c r="A51" s="1998" t="s">
        <v>140</v>
      </c>
      <c r="B51" s="1999"/>
      <c r="C51" s="1999"/>
      <c r="D51" s="959" t="s">
        <v>944</v>
      </c>
      <c r="E51" s="729">
        <v>6.75</v>
      </c>
      <c r="F51" s="723"/>
      <c r="G51" s="840"/>
      <c r="H51" s="842" t="s">
        <v>818</v>
      </c>
      <c r="I51" s="729">
        <v>6.75</v>
      </c>
      <c r="J51" s="841"/>
      <c r="K51" s="1493" t="s">
        <v>818</v>
      </c>
      <c r="L51" s="1340">
        <v>6.75</v>
      </c>
    </row>
    <row r="52" spans="1:12" x14ac:dyDescent="0.2">
      <c r="A52" s="727" t="s">
        <v>825</v>
      </c>
      <c r="B52" s="728"/>
      <c r="C52" s="728"/>
      <c r="D52" s="625"/>
      <c r="E52" s="621">
        <v>16</v>
      </c>
      <c r="F52" s="1334"/>
      <c r="G52" s="621"/>
      <c r="H52" s="724"/>
      <c r="I52" s="621"/>
      <c r="J52" s="626"/>
      <c r="K52" s="1487"/>
      <c r="L52" s="1329"/>
    </row>
    <row r="53" spans="1:12" x14ac:dyDescent="0.2">
      <c r="A53" s="1621" t="s">
        <v>172</v>
      </c>
      <c r="B53" s="1622"/>
      <c r="C53" s="1622"/>
      <c r="D53" s="634"/>
      <c r="E53" s="633">
        <v>1</v>
      </c>
      <c r="F53" s="324"/>
      <c r="G53" s="633"/>
      <c r="H53" s="837"/>
      <c r="I53" s="633"/>
      <c r="J53" s="635"/>
      <c r="K53" s="1494"/>
      <c r="L53" s="1331"/>
    </row>
    <row r="54" spans="1:12" x14ac:dyDescent="0.2">
      <c r="A54" s="1624" t="s">
        <v>173</v>
      </c>
      <c r="B54" s="1625"/>
      <c r="C54" s="1625"/>
      <c r="D54" s="634"/>
      <c r="E54" s="633">
        <v>13</v>
      </c>
      <c r="F54" s="324"/>
      <c r="G54" s="633"/>
      <c r="H54" s="837"/>
      <c r="I54" s="633"/>
      <c r="J54" s="635"/>
      <c r="K54" s="1494"/>
      <c r="L54" s="1331"/>
    </row>
    <row r="55" spans="1:12" x14ac:dyDescent="0.2">
      <c r="A55" s="1991" t="s">
        <v>174</v>
      </c>
      <c r="B55" s="1992"/>
      <c r="C55" s="1992"/>
      <c r="D55" s="628"/>
      <c r="E55" s="627">
        <v>2</v>
      </c>
      <c r="F55" s="1325"/>
      <c r="G55" s="627"/>
      <c r="H55" s="838"/>
      <c r="I55" s="627"/>
      <c r="J55" s="629"/>
      <c r="K55" s="1495"/>
      <c r="L55" s="1326"/>
    </row>
    <row r="56" spans="1:12" x14ac:dyDescent="0.2">
      <c r="A56" s="641" t="s">
        <v>817</v>
      </c>
      <c r="B56" s="642"/>
      <c r="C56" s="642"/>
      <c r="D56" s="1338"/>
      <c r="E56" s="328"/>
      <c r="F56" s="643"/>
      <c r="G56" s="633"/>
      <c r="H56" s="837"/>
      <c r="I56" s="328">
        <v>15.5</v>
      </c>
      <c r="J56" s="635"/>
      <c r="K56" s="328" t="s">
        <v>955</v>
      </c>
      <c r="L56" s="1330">
        <v>15.5</v>
      </c>
    </row>
    <row r="57" spans="1:12" x14ac:dyDescent="0.2">
      <c r="A57" s="1621" t="s">
        <v>172</v>
      </c>
      <c r="B57" s="1622"/>
      <c r="C57" s="1622"/>
      <c r="D57" s="634"/>
      <c r="E57" s="633"/>
      <c r="F57" s="324"/>
      <c r="G57" s="633"/>
      <c r="H57" s="837"/>
      <c r="I57" s="633">
        <v>1</v>
      </c>
      <c r="J57" s="635"/>
      <c r="K57" s="1494"/>
      <c r="L57" s="1331">
        <v>1</v>
      </c>
    </row>
    <row r="58" spans="1:12" ht="13.5" thickBot="1" x14ac:dyDescent="0.25">
      <c r="A58" s="1998" t="s">
        <v>173</v>
      </c>
      <c r="B58" s="1999"/>
      <c r="C58" s="1999"/>
      <c r="D58" s="959"/>
      <c r="E58" s="840"/>
      <c r="F58" s="723"/>
      <c r="G58" s="840"/>
      <c r="H58" s="842" t="s">
        <v>823</v>
      </c>
      <c r="I58" s="840">
        <v>14.5</v>
      </c>
      <c r="J58" s="841"/>
      <c r="K58" s="1493"/>
      <c r="L58" s="1327">
        <v>14.5</v>
      </c>
    </row>
    <row r="59" spans="1:12" x14ac:dyDescent="0.2">
      <c r="A59" s="1994" t="s">
        <v>179</v>
      </c>
      <c r="B59" s="1994"/>
      <c r="C59" s="1994"/>
      <c r="D59" s="1995"/>
      <c r="E59" s="623">
        <v>94</v>
      </c>
      <c r="F59" s="623"/>
      <c r="G59" s="623">
        <v>4</v>
      </c>
      <c r="H59" s="646"/>
      <c r="I59" s="623">
        <v>62</v>
      </c>
      <c r="J59" s="623"/>
      <c r="K59" s="1342" t="s">
        <v>957</v>
      </c>
      <c r="L59" s="1335"/>
    </row>
    <row r="60" spans="1:12" x14ac:dyDescent="0.2">
      <c r="A60" s="1996" t="s">
        <v>180</v>
      </c>
      <c r="B60" s="1996"/>
      <c r="C60" s="1996"/>
      <c r="D60" s="1997"/>
      <c r="E60" s="649">
        <v>4</v>
      </c>
      <c r="F60" s="649"/>
      <c r="G60" s="649">
        <v>0.5</v>
      </c>
      <c r="H60" s="648"/>
      <c r="I60" s="649">
        <v>2.5</v>
      </c>
      <c r="J60" s="649"/>
      <c r="K60" s="960" t="s">
        <v>956</v>
      </c>
      <c r="L60" s="644"/>
    </row>
    <row r="61" spans="1:12" x14ac:dyDescent="0.2">
      <c r="A61" s="512" t="s">
        <v>181</v>
      </c>
      <c r="B61" s="512"/>
      <c r="C61" s="512"/>
      <c r="D61" s="349"/>
      <c r="E61" s="509">
        <v>20</v>
      </c>
      <c r="F61" s="509"/>
      <c r="G61" s="509">
        <v>0</v>
      </c>
      <c r="H61" s="349"/>
      <c r="I61" s="509">
        <v>20</v>
      </c>
      <c r="J61" s="509"/>
      <c r="K61" s="327" t="s">
        <v>946</v>
      </c>
    </row>
    <row r="62" spans="1:12" x14ac:dyDescent="0.2">
      <c r="A62" s="512"/>
      <c r="B62" s="512"/>
      <c r="C62" s="512"/>
      <c r="D62" s="349"/>
      <c r="E62" s="509"/>
      <c r="F62" s="349"/>
      <c r="G62" s="349"/>
      <c r="H62" s="349"/>
      <c r="I62" s="509"/>
      <c r="J62" s="349"/>
      <c r="K62" s="327"/>
    </row>
    <row r="63" spans="1:12" x14ac:dyDescent="0.2">
      <c r="A63" s="2000" t="s">
        <v>1047</v>
      </c>
      <c r="B63" s="2000"/>
      <c r="C63" s="2000"/>
      <c r="D63" s="644"/>
      <c r="E63" s="960">
        <v>118</v>
      </c>
      <c r="F63" s="960"/>
      <c r="G63" s="649">
        <v>4.5</v>
      </c>
      <c r="H63" s="644"/>
      <c r="I63" s="960">
        <v>84.5</v>
      </c>
      <c r="J63" s="960"/>
      <c r="K63" s="960" t="s">
        <v>947</v>
      </c>
      <c r="L63" s="644"/>
    </row>
    <row r="64" spans="1:12" x14ac:dyDescent="0.2">
      <c r="A64" s="1610"/>
      <c r="B64" s="1610"/>
      <c r="C64" s="1610"/>
      <c r="E64" s="622"/>
      <c r="F64" s="622"/>
      <c r="G64" s="622"/>
      <c r="I64" s="622"/>
      <c r="J64" s="622"/>
    </row>
    <row r="66" spans="1:13" x14ac:dyDescent="0.2">
      <c r="A66" s="642"/>
      <c r="B66" s="642"/>
      <c r="C66" s="642"/>
      <c r="D66" s="509"/>
      <c r="E66" s="509"/>
      <c r="F66" s="324"/>
      <c r="G66" s="509"/>
      <c r="H66" s="509"/>
      <c r="I66" s="509"/>
      <c r="J66" s="509"/>
      <c r="K66" s="324"/>
      <c r="L66" s="328"/>
    </row>
    <row r="67" spans="1:13" x14ac:dyDescent="0.2">
      <c r="A67" s="1622"/>
      <c r="B67" s="1622"/>
      <c r="C67" s="1622"/>
      <c r="D67" s="633"/>
      <c r="E67" s="633"/>
      <c r="F67" s="324"/>
      <c r="G67" s="633"/>
      <c r="H67" s="633"/>
      <c r="I67" s="633"/>
      <c r="J67" s="633"/>
      <c r="K67" s="324"/>
      <c r="L67" s="633"/>
      <c r="M67" s="324"/>
    </row>
    <row r="68" spans="1:13" x14ac:dyDescent="0.2">
      <c r="A68" s="1625"/>
      <c r="B68" s="1625"/>
      <c r="C68" s="1625"/>
      <c r="D68" s="633"/>
      <c r="E68" s="633"/>
      <c r="F68" s="324"/>
      <c r="G68" s="633"/>
      <c r="H68" s="633"/>
      <c r="I68" s="633"/>
      <c r="J68" s="633"/>
      <c r="K68" s="324"/>
      <c r="L68" s="633"/>
      <c r="M68" s="324"/>
    </row>
    <row r="69" spans="1:13" x14ac:dyDescent="0.2">
      <c r="A69" s="1625"/>
      <c r="B69" s="1625"/>
      <c r="C69" s="1625"/>
      <c r="D69" s="633"/>
      <c r="E69" s="633"/>
      <c r="F69" s="324"/>
      <c r="G69" s="633"/>
      <c r="H69" s="633"/>
      <c r="I69" s="633"/>
      <c r="J69" s="633"/>
      <c r="K69" s="324"/>
      <c r="L69" s="633"/>
      <c r="M69" s="324"/>
    </row>
    <row r="70" spans="1:13" x14ac:dyDescent="0.2">
      <c r="A70" s="642"/>
      <c r="B70" s="642"/>
      <c r="C70" s="642"/>
      <c r="D70" s="633"/>
      <c r="E70" s="328"/>
      <c r="F70" s="324"/>
      <c r="G70" s="633"/>
      <c r="H70" s="633"/>
      <c r="I70" s="328"/>
      <c r="J70" s="633"/>
      <c r="K70" s="324"/>
      <c r="L70" s="328"/>
      <c r="M70" s="324"/>
    </row>
    <row r="71" spans="1:13" x14ac:dyDescent="0.2">
      <c r="A71" s="1622"/>
      <c r="B71" s="1622"/>
      <c r="C71" s="1622"/>
      <c r="D71" s="633"/>
      <c r="E71" s="633"/>
      <c r="F71" s="324"/>
      <c r="G71" s="633"/>
      <c r="H71" s="633"/>
      <c r="I71" s="633"/>
      <c r="J71" s="633"/>
      <c r="K71" s="324"/>
      <c r="L71" s="633"/>
      <c r="M71" s="324"/>
    </row>
    <row r="72" spans="1:13" x14ac:dyDescent="0.2">
      <c r="A72" s="1625"/>
      <c r="B72" s="1625"/>
      <c r="C72" s="1625"/>
      <c r="D72" s="633"/>
      <c r="E72" s="633"/>
      <c r="F72" s="324"/>
      <c r="G72" s="633"/>
      <c r="H72" s="633"/>
      <c r="I72" s="633"/>
      <c r="J72" s="633"/>
      <c r="K72" s="324"/>
      <c r="L72" s="633"/>
      <c r="M72" s="324"/>
    </row>
    <row r="73" spans="1:13" x14ac:dyDescent="0.2">
      <c r="A73" s="22"/>
      <c r="B73" s="22"/>
      <c r="C73" s="22"/>
      <c r="D73" s="652"/>
      <c r="E73" s="652"/>
      <c r="F73" s="652"/>
      <c r="G73" s="652"/>
      <c r="H73" s="652"/>
      <c r="I73" s="844"/>
      <c r="J73" s="652"/>
      <c r="K73" s="324"/>
      <c r="L73" s="324"/>
      <c r="M73" s="324"/>
    </row>
  </sheetData>
  <mergeCells count="57">
    <mergeCell ref="D1:L1"/>
    <mergeCell ref="K4:L4"/>
    <mergeCell ref="A2:L3"/>
    <mergeCell ref="A41:B41"/>
    <mergeCell ref="A40:C40"/>
    <mergeCell ref="A9:C9"/>
    <mergeCell ref="A13:C13"/>
    <mergeCell ref="A20:C20"/>
    <mergeCell ref="A6:C6"/>
    <mergeCell ref="E4:G4"/>
    <mergeCell ref="A8:C8"/>
    <mergeCell ref="A10:C10"/>
    <mergeCell ref="A14:C14"/>
    <mergeCell ref="A18:C18"/>
    <mergeCell ref="A21:C21"/>
    <mergeCell ref="A19:C19"/>
    <mergeCell ref="A22:C22"/>
    <mergeCell ref="A17:C17"/>
    <mergeCell ref="A4:C4"/>
    <mergeCell ref="A5:C5"/>
    <mergeCell ref="A15:C15"/>
    <mergeCell ref="A7:C7"/>
    <mergeCell ref="A24:C24"/>
    <mergeCell ref="A25:C25"/>
    <mergeCell ref="A26:C26"/>
    <mergeCell ref="A27:C27"/>
    <mergeCell ref="A31:C31"/>
    <mergeCell ref="A50:C50"/>
    <mergeCell ref="A30:C30"/>
    <mergeCell ref="A28:C28"/>
    <mergeCell ref="A29:C29"/>
    <mergeCell ref="A36:C36"/>
    <mergeCell ref="A32:C32"/>
    <mergeCell ref="A33:C33"/>
    <mergeCell ref="A34:C34"/>
    <mergeCell ref="A58:C58"/>
    <mergeCell ref="A51:C51"/>
    <mergeCell ref="A67:C67"/>
    <mergeCell ref="A54:C54"/>
    <mergeCell ref="A55:C55"/>
    <mergeCell ref="A63:C63"/>
    <mergeCell ref="A72:C72"/>
    <mergeCell ref="A35:C35"/>
    <mergeCell ref="A46:C46"/>
    <mergeCell ref="A44:C44"/>
    <mergeCell ref="A45:C45"/>
    <mergeCell ref="A43:C43"/>
    <mergeCell ref="A59:D59"/>
    <mergeCell ref="A60:D60"/>
    <mergeCell ref="A64:C64"/>
    <mergeCell ref="A71:C71"/>
    <mergeCell ref="A37:C37"/>
    <mergeCell ref="A68:C68"/>
    <mergeCell ref="A69:C69"/>
    <mergeCell ref="A48:C48"/>
    <mergeCell ref="A53:C53"/>
    <mergeCell ref="A57:C57"/>
  </mergeCells>
  <phoneticPr fontId="14" type="noConversion"/>
  <pageMargins left="0.78740157480314965" right="0.78740157480314965" top="0" bottom="0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workbookViewId="0">
      <selection activeCell="E31" sqref="E31:H32"/>
    </sheetView>
  </sheetViews>
  <sheetFormatPr defaultRowHeight="12.75" x14ac:dyDescent="0.2"/>
  <cols>
    <col min="1" max="1" width="36.28515625" customWidth="1"/>
    <col min="2" max="2" width="11.85546875" customWidth="1"/>
    <col min="3" max="3" width="12" customWidth="1"/>
    <col min="4" max="4" width="11.7109375" customWidth="1"/>
    <col min="5" max="5" width="11.42578125" customWidth="1"/>
    <col min="6" max="8" width="12.140625" customWidth="1"/>
  </cols>
  <sheetData>
    <row r="2" spans="1:9" ht="15.75" x14ac:dyDescent="0.25">
      <c r="A2" s="1001" t="s">
        <v>261</v>
      </c>
      <c r="B2" s="995"/>
      <c r="D2" s="995"/>
      <c r="E2" s="2011" t="s">
        <v>1281</v>
      </c>
      <c r="F2" s="2012"/>
      <c r="G2" s="2012"/>
      <c r="H2" s="2012"/>
    </row>
    <row r="3" spans="1:9" ht="15.75" x14ac:dyDescent="0.25">
      <c r="A3" s="1001"/>
      <c r="B3" s="995"/>
      <c r="D3" s="995"/>
      <c r="E3" s="2012"/>
      <c r="F3" s="2012"/>
      <c r="G3" s="2012"/>
      <c r="H3" s="2012"/>
    </row>
    <row r="4" spans="1:9" ht="15.75" x14ac:dyDescent="0.25">
      <c r="A4" s="1001"/>
      <c r="B4" s="995"/>
      <c r="D4" s="995"/>
      <c r="E4" s="995"/>
      <c r="F4" s="995"/>
      <c r="G4" s="995"/>
      <c r="H4" s="995"/>
    </row>
    <row r="5" spans="1:9" ht="15.75" x14ac:dyDescent="0.25">
      <c r="A5" s="2013" t="s">
        <v>262</v>
      </c>
      <c r="B5" s="1610"/>
      <c r="C5" s="1610"/>
      <c r="D5" s="1610"/>
      <c r="E5" s="1610"/>
      <c r="F5" s="1610"/>
      <c r="G5" s="1610"/>
      <c r="H5" s="1610"/>
      <c r="I5" s="399"/>
    </row>
    <row r="6" spans="1:9" ht="15.75" x14ac:dyDescent="0.25">
      <c r="A6" s="2013" t="s">
        <v>263</v>
      </c>
      <c r="B6" s="1610"/>
      <c r="C6" s="1610"/>
      <c r="D6" s="1610"/>
      <c r="E6" s="1610"/>
      <c r="F6" s="1610"/>
      <c r="G6" s="1610"/>
      <c r="H6" s="1610"/>
      <c r="I6" s="1610"/>
    </row>
    <row r="7" spans="1:9" ht="15.75" x14ac:dyDescent="0.25">
      <c r="A7" s="1001"/>
      <c r="B7" s="995"/>
      <c r="D7" s="995"/>
      <c r="E7" s="995"/>
      <c r="F7" s="995"/>
      <c r="G7" s="995"/>
      <c r="H7" s="995"/>
    </row>
    <row r="8" spans="1:9" ht="15.75" x14ac:dyDescent="0.25">
      <c r="A8" s="1001"/>
      <c r="B8" s="995"/>
      <c r="D8" s="995"/>
      <c r="E8" s="995"/>
      <c r="F8" s="995"/>
      <c r="G8" s="995"/>
      <c r="H8" s="995"/>
    </row>
    <row r="9" spans="1:9" ht="15.75" x14ac:dyDescent="0.25">
      <c r="A9" s="1001" t="s">
        <v>264</v>
      </c>
      <c r="B9" s="995"/>
      <c r="D9" s="995"/>
      <c r="E9" s="995"/>
      <c r="F9" s="995"/>
      <c r="G9" s="995"/>
      <c r="H9" s="995"/>
    </row>
    <row r="10" spans="1:9" ht="15.75" x14ac:dyDescent="0.25">
      <c r="A10" s="1001" t="s">
        <v>265</v>
      </c>
      <c r="B10" s="995"/>
      <c r="D10" s="995"/>
      <c r="E10" s="995"/>
      <c r="F10" s="995"/>
      <c r="G10" s="995"/>
      <c r="H10" s="995"/>
    </row>
    <row r="11" spans="1:9" ht="15.75" x14ac:dyDescent="0.25">
      <c r="A11" s="1001" t="s">
        <v>266</v>
      </c>
      <c r="B11" s="995"/>
      <c r="D11" s="995"/>
      <c r="E11" s="995"/>
      <c r="F11" s="995"/>
      <c r="G11" s="995"/>
      <c r="H11" s="995"/>
    </row>
    <row r="12" spans="1:9" ht="16.5" thickBot="1" x14ac:dyDescent="0.3">
      <c r="A12" s="1001"/>
      <c r="B12" s="995"/>
      <c r="D12" s="995"/>
      <c r="E12" s="995"/>
      <c r="F12" s="995"/>
      <c r="G12" s="995"/>
      <c r="H12" s="995"/>
    </row>
    <row r="13" spans="1:9" x14ac:dyDescent="0.2">
      <c r="A13" s="2014" t="s">
        <v>267</v>
      </c>
      <c r="B13" s="2016" t="s">
        <v>268</v>
      </c>
      <c r="C13" s="2014" t="s">
        <v>269</v>
      </c>
      <c r="D13" s="2016" t="s">
        <v>270</v>
      </c>
      <c r="E13" s="2019" t="s">
        <v>271</v>
      </c>
      <c r="F13" s="2020"/>
      <c r="G13" s="2021"/>
      <c r="H13" s="2016" t="s">
        <v>272</v>
      </c>
    </row>
    <row r="14" spans="1:9" ht="13.5" thickBot="1" x14ac:dyDescent="0.25">
      <c r="A14" s="2015"/>
      <c r="B14" s="2017"/>
      <c r="C14" s="2015"/>
      <c r="D14" s="2017"/>
      <c r="E14" s="1002">
        <v>2012</v>
      </c>
      <c r="F14" s="1002">
        <v>2013</v>
      </c>
      <c r="G14" s="1030" t="s">
        <v>308</v>
      </c>
      <c r="H14" s="2018"/>
    </row>
    <row r="15" spans="1:9" ht="13.5" thickBot="1" x14ac:dyDescent="0.25">
      <c r="A15" s="1003" t="s">
        <v>273</v>
      </c>
      <c r="B15" s="1004">
        <v>72691990</v>
      </c>
      <c r="C15" s="1004">
        <v>19626838</v>
      </c>
      <c r="D15" s="1004">
        <v>92318828</v>
      </c>
      <c r="E15" s="1004">
        <v>78471003</v>
      </c>
      <c r="F15" s="1004"/>
      <c r="G15" s="1029"/>
      <c r="H15" s="1004">
        <v>13847825</v>
      </c>
    </row>
    <row r="16" spans="1:9" ht="13.5" thickBot="1" x14ac:dyDescent="0.25">
      <c r="A16" s="1003" t="s">
        <v>274</v>
      </c>
      <c r="B16" s="1004">
        <v>18800000</v>
      </c>
      <c r="C16" s="1004">
        <v>5076000</v>
      </c>
      <c r="D16" s="1004">
        <v>23876000</v>
      </c>
      <c r="E16" s="1004">
        <v>20294600</v>
      </c>
      <c r="F16" s="1004"/>
      <c r="G16" s="1004"/>
      <c r="H16" s="1004">
        <v>3581400</v>
      </c>
    </row>
    <row r="17" spans="1:8" ht="13.5" thickBot="1" x14ac:dyDescent="0.25">
      <c r="A17" s="1003" t="s">
        <v>275</v>
      </c>
      <c r="B17" s="1004">
        <v>1280000</v>
      </c>
      <c r="C17" s="1004">
        <v>345600</v>
      </c>
      <c r="D17" s="1004">
        <v>1625600</v>
      </c>
      <c r="E17" s="1004">
        <v>1381760</v>
      </c>
      <c r="F17" s="1004"/>
      <c r="G17" s="1004"/>
      <c r="H17" s="1004">
        <v>243840</v>
      </c>
    </row>
    <row r="18" spans="1:8" ht="13.5" thickBot="1" x14ac:dyDescent="0.25">
      <c r="A18" s="1003" t="s">
        <v>276</v>
      </c>
      <c r="B18" s="1004">
        <v>2000000</v>
      </c>
      <c r="C18" s="1004">
        <v>540000</v>
      </c>
      <c r="D18" s="1004">
        <v>2540000</v>
      </c>
      <c r="E18" s="1004">
        <v>2159000</v>
      </c>
      <c r="F18" s="1004"/>
      <c r="G18" s="1004"/>
      <c r="H18" s="1004">
        <v>381000</v>
      </c>
    </row>
    <row r="19" spans="1:8" ht="13.5" thickBot="1" x14ac:dyDescent="0.25">
      <c r="A19" s="1003" t="s">
        <v>277</v>
      </c>
      <c r="B19" s="1004">
        <v>1200000</v>
      </c>
      <c r="C19" s="1004">
        <v>324000</v>
      </c>
      <c r="D19" s="1004">
        <v>1524000</v>
      </c>
      <c r="E19" s="1004"/>
      <c r="F19" s="1004">
        <v>1295400</v>
      </c>
      <c r="G19" s="1004">
        <v>1295400</v>
      </c>
      <c r="H19" s="1004">
        <v>228600</v>
      </c>
    </row>
    <row r="20" spans="1:8" ht="13.5" thickBot="1" x14ac:dyDescent="0.25">
      <c r="A20" s="1003" t="s">
        <v>278</v>
      </c>
      <c r="B20" s="1004">
        <v>300000</v>
      </c>
      <c r="C20" s="1005">
        <v>81000</v>
      </c>
      <c r="D20" s="1004">
        <v>381000</v>
      </c>
      <c r="E20" s="1004"/>
      <c r="F20" s="1004">
        <v>323850</v>
      </c>
      <c r="G20" s="1004">
        <v>323850</v>
      </c>
      <c r="H20" s="1004">
        <v>57150</v>
      </c>
    </row>
    <row r="21" spans="1:8" ht="13.5" thickBot="1" x14ac:dyDescent="0.25">
      <c r="A21" s="1003" t="s">
        <v>279</v>
      </c>
      <c r="B21" s="1004">
        <v>500000</v>
      </c>
      <c r="C21" s="1004">
        <v>135000</v>
      </c>
      <c r="D21" s="1004">
        <v>635000</v>
      </c>
      <c r="E21" s="1004"/>
      <c r="F21" s="1004">
        <v>539750</v>
      </c>
      <c r="G21" s="1004">
        <v>539750</v>
      </c>
      <c r="H21" s="1004">
        <v>95250</v>
      </c>
    </row>
    <row r="22" spans="1:8" ht="13.5" thickBot="1" x14ac:dyDescent="0.25">
      <c r="A22" s="1003" t="s">
        <v>280</v>
      </c>
      <c r="B22" s="1004">
        <v>1600000</v>
      </c>
      <c r="C22" s="1004">
        <v>432000</v>
      </c>
      <c r="D22" s="1004">
        <v>2032000</v>
      </c>
      <c r="E22" s="1004">
        <v>1727200</v>
      </c>
      <c r="F22" s="1004"/>
      <c r="G22" s="1004"/>
      <c r="H22" s="1004">
        <v>304800</v>
      </c>
    </row>
    <row r="23" spans="1:8" ht="13.5" thickBot="1" x14ac:dyDescent="0.25">
      <c r="A23" s="1003" t="s">
        <v>281</v>
      </c>
      <c r="B23" s="1004">
        <v>2500000</v>
      </c>
      <c r="C23" s="1004">
        <v>675000</v>
      </c>
      <c r="D23" s="1004">
        <v>3175000</v>
      </c>
      <c r="E23" s="1004"/>
      <c r="F23" s="1004">
        <v>2698750</v>
      </c>
      <c r="G23" s="1004">
        <v>2698750</v>
      </c>
      <c r="H23" s="1004">
        <v>476250</v>
      </c>
    </row>
    <row r="24" spans="1:8" ht="13.5" thickBot="1" x14ac:dyDescent="0.25">
      <c r="A24" s="1003" t="s">
        <v>282</v>
      </c>
      <c r="B24" s="1004">
        <v>400000</v>
      </c>
      <c r="C24" s="1004">
        <v>108000</v>
      </c>
      <c r="D24" s="1004">
        <v>508000</v>
      </c>
      <c r="E24" s="1004">
        <v>431800</v>
      </c>
      <c r="F24" s="1004"/>
      <c r="G24" s="1004"/>
      <c r="H24" s="1004">
        <v>76200</v>
      </c>
    </row>
    <row r="25" spans="1:8" ht="13.5" thickBot="1" x14ac:dyDescent="0.25">
      <c r="A25" s="1006" t="s">
        <v>283</v>
      </c>
      <c r="B25" s="1007">
        <f t="shared" ref="B25:H25" si="0">SUM(B15:B24)</f>
        <v>101271990</v>
      </c>
      <c r="C25" s="1007">
        <f t="shared" si="0"/>
        <v>27343438</v>
      </c>
      <c r="D25" s="1007">
        <f t="shared" si="0"/>
        <v>128615428</v>
      </c>
      <c r="E25" s="1007">
        <f t="shared" si="0"/>
        <v>104465363</v>
      </c>
      <c r="F25" s="1007">
        <f t="shared" si="0"/>
        <v>4857750</v>
      </c>
      <c r="G25" s="1007">
        <f t="shared" si="0"/>
        <v>4857750</v>
      </c>
      <c r="H25" s="1007">
        <f t="shared" si="0"/>
        <v>19292315</v>
      </c>
    </row>
    <row r="26" spans="1:8" ht="15.75" x14ac:dyDescent="0.25">
      <c r="A26" s="1001"/>
      <c r="B26" s="995"/>
      <c r="D26" s="995"/>
      <c r="E26" s="995"/>
      <c r="F26" s="995"/>
      <c r="G26" s="995"/>
      <c r="H26" s="995"/>
    </row>
    <row r="27" spans="1:8" ht="15.75" x14ac:dyDescent="0.25">
      <c r="A27" s="1001" t="s">
        <v>284</v>
      </c>
      <c r="B27" s="995"/>
      <c r="D27" s="995">
        <v>1051572</v>
      </c>
      <c r="E27" s="995"/>
      <c r="F27" s="995"/>
      <c r="G27" s="995"/>
      <c r="H27" s="995"/>
    </row>
    <row r="28" spans="1:8" ht="15.75" x14ac:dyDescent="0.25">
      <c r="A28" s="1001"/>
      <c r="B28" s="995"/>
      <c r="D28" s="995"/>
      <c r="E28" s="995"/>
      <c r="F28" s="995"/>
      <c r="G28" s="995"/>
      <c r="H28" s="995"/>
    </row>
    <row r="29" spans="1:8" ht="15.75" x14ac:dyDescent="0.25">
      <c r="A29" s="1001" t="s">
        <v>285</v>
      </c>
      <c r="B29" s="995"/>
      <c r="D29" s="995">
        <v>-37600</v>
      </c>
      <c r="E29" s="995">
        <v>-31959</v>
      </c>
      <c r="F29" s="995"/>
      <c r="G29" s="995"/>
      <c r="H29" s="995">
        <v>-5641</v>
      </c>
    </row>
    <row r="30" spans="1:8" ht="15.75" x14ac:dyDescent="0.25">
      <c r="A30" s="1001"/>
      <c r="B30" s="995"/>
      <c r="D30" s="995"/>
      <c r="E30" s="995"/>
      <c r="F30" s="995"/>
      <c r="G30" s="995"/>
      <c r="H30" s="995"/>
    </row>
    <row r="31" spans="1:8" ht="15.75" x14ac:dyDescent="0.25">
      <c r="A31" s="1001" t="s">
        <v>261</v>
      </c>
      <c r="B31" s="995"/>
      <c r="D31" s="995"/>
      <c r="E31" s="2011" t="s">
        <v>1282</v>
      </c>
      <c r="F31" s="2012"/>
      <c r="G31" s="2012"/>
      <c r="H31" s="2012"/>
    </row>
    <row r="32" spans="1:8" ht="15.75" x14ac:dyDescent="0.25">
      <c r="A32" s="1001"/>
      <c r="B32" s="995"/>
      <c r="D32" s="995"/>
      <c r="E32" s="2012"/>
      <c r="F32" s="2012"/>
      <c r="G32" s="2012"/>
      <c r="H32" s="2012"/>
    </row>
    <row r="33" spans="1:9" ht="15.75" x14ac:dyDescent="0.25">
      <c r="A33" s="1001"/>
      <c r="B33" s="995"/>
      <c r="D33" s="995"/>
      <c r="E33" s="995"/>
      <c r="F33" s="995"/>
      <c r="G33" s="995"/>
      <c r="H33" s="995"/>
    </row>
    <row r="34" spans="1:9" ht="15.75" x14ac:dyDescent="0.25">
      <c r="A34" s="2013" t="s">
        <v>262</v>
      </c>
      <c r="B34" s="1610"/>
      <c r="C34" s="1610"/>
      <c r="D34" s="1610"/>
      <c r="E34" s="1610"/>
      <c r="F34" s="1610"/>
      <c r="G34" s="1610"/>
      <c r="H34" s="1610"/>
      <c r="I34" s="399"/>
    </row>
    <row r="35" spans="1:9" ht="15.75" x14ac:dyDescent="0.25">
      <c r="A35" s="2013" t="s">
        <v>263</v>
      </c>
      <c r="B35" s="1610"/>
      <c r="C35" s="1610"/>
      <c r="D35" s="1610"/>
      <c r="E35" s="1610"/>
      <c r="F35" s="1610"/>
      <c r="G35" s="1610"/>
      <c r="H35" s="1610"/>
      <c r="I35" s="1610"/>
    </row>
    <row r="36" spans="1:9" ht="15.75" x14ac:dyDescent="0.25">
      <c r="A36" s="1001"/>
      <c r="B36" s="995"/>
      <c r="D36" s="995"/>
      <c r="E36" s="995"/>
      <c r="F36" s="995"/>
      <c r="G36" s="995"/>
      <c r="H36" s="995"/>
    </row>
    <row r="37" spans="1:9" ht="15.75" x14ac:dyDescent="0.25">
      <c r="A37" s="1001"/>
      <c r="B37" s="995"/>
      <c r="D37" s="995"/>
      <c r="E37" s="995"/>
      <c r="F37" s="995"/>
      <c r="G37" s="995"/>
      <c r="H37" s="995"/>
    </row>
    <row r="38" spans="1:9" ht="15.75" x14ac:dyDescent="0.25">
      <c r="A38" s="1001" t="s">
        <v>286</v>
      </c>
      <c r="B38" s="995"/>
      <c r="D38" s="995"/>
      <c r="E38" s="995"/>
      <c r="F38" s="995"/>
      <c r="G38" s="995"/>
      <c r="H38" s="995"/>
    </row>
    <row r="39" spans="1:9" x14ac:dyDescent="0.2">
      <c r="A39" s="2022" t="s">
        <v>287</v>
      </c>
      <c r="B39" s="2023"/>
      <c r="C39" s="2023"/>
      <c r="D39" s="2023"/>
      <c r="E39" s="2023"/>
      <c r="F39" s="2023"/>
      <c r="G39" s="2023"/>
      <c r="H39" s="2023"/>
    </row>
    <row r="40" spans="1:9" ht="27.75" customHeight="1" x14ac:dyDescent="0.2">
      <c r="A40" s="2023"/>
      <c r="B40" s="2023"/>
      <c r="C40" s="2023"/>
      <c r="D40" s="2023"/>
      <c r="E40" s="2023"/>
      <c r="F40" s="2023"/>
      <c r="G40" s="2023"/>
      <c r="H40" s="2023"/>
    </row>
    <row r="41" spans="1:9" ht="15.75" x14ac:dyDescent="0.25">
      <c r="A41" s="1001" t="s">
        <v>266</v>
      </c>
      <c r="B41" s="995"/>
      <c r="D41" s="995"/>
      <c r="E41" s="995"/>
      <c r="F41" s="995"/>
      <c r="G41" s="995"/>
      <c r="H41" s="995"/>
    </row>
    <row r="42" spans="1:9" ht="15.75" x14ac:dyDescent="0.25">
      <c r="A42" s="1001"/>
      <c r="B42" s="995"/>
      <c r="D42" s="995"/>
      <c r="E42" s="995"/>
      <c r="F42" s="995"/>
      <c r="G42" s="995"/>
      <c r="H42" s="995"/>
    </row>
    <row r="43" spans="1:9" ht="16.5" thickBot="1" x14ac:dyDescent="0.3">
      <c r="A43" s="1001"/>
      <c r="B43" s="995"/>
      <c r="D43" s="995"/>
      <c r="E43" s="995"/>
      <c r="F43" s="995"/>
      <c r="G43" s="995"/>
      <c r="H43" s="995"/>
    </row>
    <row r="44" spans="1:9" x14ac:dyDescent="0.2">
      <c r="A44" s="2014" t="s">
        <v>267</v>
      </c>
      <c r="B44" s="2016" t="s">
        <v>268</v>
      </c>
      <c r="C44" s="2014" t="s">
        <v>269</v>
      </c>
      <c r="D44" s="2016" t="s">
        <v>270</v>
      </c>
      <c r="E44" s="2019" t="s">
        <v>271</v>
      </c>
      <c r="F44" s="2020"/>
      <c r="G44" s="2021"/>
      <c r="H44" s="2016" t="s">
        <v>272</v>
      </c>
    </row>
    <row r="45" spans="1:9" ht="13.5" thickBot="1" x14ac:dyDescent="0.25">
      <c r="A45" s="2015"/>
      <c r="B45" s="2017"/>
      <c r="C45" s="2015"/>
      <c r="D45" s="2017"/>
      <c r="E45" s="1002"/>
      <c r="F45" s="1002">
        <v>2013</v>
      </c>
      <c r="G45" s="1030" t="s">
        <v>308</v>
      </c>
      <c r="H45" s="2018"/>
    </row>
    <row r="46" spans="1:9" ht="13.5" thickBot="1" x14ac:dyDescent="0.25">
      <c r="A46" s="1003" t="s">
        <v>288</v>
      </c>
      <c r="B46" s="1004">
        <v>83260831</v>
      </c>
      <c r="C46" s="1004">
        <v>22480424</v>
      </c>
      <c r="D46" s="1004">
        <v>105741255</v>
      </c>
      <c r="E46" s="1004"/>
      <c r="F46" s="1004">
        <v>89880067</v>
      </c>
      <c r="G46" s="1029"/>
      <c r="H46" s="1004">
        <v>15861188</v>
      </c>
    </row>
    <row r="47" spans="1:9" ht="13.5" thickBot="1" x14ac:dyDescent="0.25">
      <c r="A47" s="1003"/>
      <c r="B47" s="1004"/>
      <c r="C47" s="1004"/>
      <c r="D47" s="1004"/>
      <c r="E47" s="1004"/>
      <c r="F47" s="1004"/>
      <c r="G47" s="1004"/>
      <c r="H47" s="1004"/>
    </row>
    <row r="48" spans="1:9" ht="13.5" thickBot="1" x14ac:dyDescent="0.25">
      <c r="A48" s="1003" t="s">
        <v>289</v>
      </c>
      <c r="B48" s="1004">
        <v>1800000</v>
      </c>
      <c r="C48" s="1004">
        <v>486000</v>
      </c>
      <c r="D48" s="1004">
        <v>2286000</v>
      </c>
      <c r="E48" s="1004"/>
      <c r="F48" s="1004">
        <v>1943100</v>
      </c>
      <c r="G48" s="1004"/>
      <c r="H48" s="1004">
        <v>342900</v>
      </c>
    </row>
    <row r="49" spans="1:8" ht="13.5" thickBot="1" x14ac:dyDescent="0.25">
      <c r="A49" s="1003" t="s">
        <v>290</v>
      </c>
      <c r="B49" s="1004">
        <v>2250000</v>
      </c>
      <c r="C49" s="1004">
        <v>607500</v>
      </c>
      <c r="D49" s="1004">
        <v>2857500</v>
      </c>
      <c r="E49" s="1004"/>
      <c r="F49" s="1004">
        <v>2428875</v>
      </c>
      <c r="G49" s="1004"/>
      <c r="H49" s="1004">
        <v>428625</v>
      </c>
    </row>
    <row r="50" spans="1:8" ht="13.5" thickBot="1" x14ac:dyDescent="0.25">
      <c r="A50" s="1003" t="s">
        <v>291</v>
      </c>
      <c r="B50" s="1004">
        <v>500000</v>
      </c>
      <c r="C50" s="1004">
        <v>135000</v>
      </c>
      <c r="D50" s="1004">
        <v>635000</v>
      </c>
      <c r="E50" s="1004"/>
      <c r="F50" s="1004">
        <v>539750</v>
      </c>
      <c r="G50" s="1004"/>
      <c r="H50" s="1004">
        <v>95250</v>
      </c>
    </row>
    <row r="51" spans="1:8" ht="13.5" thickBot="1" x14ac:dyDescent="0.25">
      <c r="A51" s="1003"/>
      <c r="B51" s="1004"/>
      <c r="C51" s="1005"/>
      <c r="D51" s="1004"/>
      <c r="E51" s="1004"/>
      <c r="F51" s="1004"/>
      <c r="G51" s="1004"/>
      <c r="H51" s="1004"/>
    </row>
    <row r="52" spans="1:8" ht="13.5" thickBot="1" x14ac:dyDescent="0.25">
      <c r="A52" s="1003" t="s">
        <v>292</v>
      </c>
      <c r="B52" s="1004">
        <v>2000000</v>
      </c>
      <c r="C52" s="1004">
        <v>540000</v>
      </c>
      <c r="D52" s="1004">
        <v>2540000</v>
      </c>
      <c r="E52" s="1004"/>
      <c r="F52" s="1004">
        <v>2159000</v>
      </c>
      <c r="G52" s="1004"/>
      <c r="H52" s="1004">
        <v>381000</v>
      </c>
    </row>
    <row r="53" spans="1:8" ht="13.5" thickBot="1" x14ac:dyDescent="0.25">
      <c r="A53" s="1003" t="s">
        <v>293</v>
      </c>
      <c r="B53" s="1004">
        <v>2710000</v>
      </c>
      <c r="C53" s="1004">
        <v>731700</v>
      </c>
      <c r="D53" s="1004">
        <v>3441700</v>
      </c>
      <c r="E53" s="1004"/>
      <c r="F53" s="1004">
        <v>2925445</v>
      </c>
      <c r="G53" s="1004"/>
      <c r="H53" s="1004">
        <v>516255</v>
      </c>
    </row>
    <row r="54" spans="1:8" ht="13.5" thickBot="1" x14ac:dyDescent="0.25">
      <c r="A54" s="1003" t="s">
        <v>294</v>
      </c>
      <c r="B54" s="1004">
        <v>750000</v>
      </c>
      <c r="C54" s="1004">
        <v>202500</v>
      </c>
      <c r="D54" s="1004">
        <v>952500</v>
      </c>
      <c r="E54" s="1004"/>
      <c r="F54" s="1004">
        <v>809625</v>
      </c>
      <c r="G54" s="1004"/>
      <c r="H54" s="1004">
        <v>142875</v>
      </c>
    </row>
    <row r="55" spans="1:8" ht="13.5" thickBot="1" x14ac:dyDescent="0.25">
      <c r="A55" s="1006" t="s">
        <v>283</v>
      </c>
      <c r="B55" s="1007">
        <v>93270831</v>
      </c>
      <c r="C55" s="1007">
        <v>25183124</v>
      </c>
      <c r="D55" s="1007">
        <v>118453955</v>
      </c>
      <c r="E55" s="1007">
        <v>0</v>
      </c>
      <c r="F55" s="1007">
        <v>100685862</v>
      </c>
      <c r="G55" s="1007"/>
      <c r="H55" s="1007">
        <v>17768093</v>
      </c>
    </row>
    <row r="56" spans="1:8" ht="15.75" x14ac:dyDescent="0.25">
      <c r="A56" s="1001"/>
      <c r="B56" s="995"/>
      <c r="D56" s="995"/>
      <c r="E56" s="995"/>
      <c r="F56" s="995"/>
      <c r="G56" s="995"/>
      <c r="H56" s="995"/>
    </row>
    <row r="57" spans="1:8" ht="15.75" x14ac:dyDescent="0.25">
      <c r="A57" s="1001" t="s">
        <v>295</v>
      </c>
      <c r="B57" s="995"/>
      <c r="D57" s="995"/>
      <c r="E57" s="995"/>
      <c r="F57" s="995"/>
      <c r="G57" s="995"/>
      <c r="H57" s="1008">
        <v>3966905</v>
      </c>
    </row>
    <row r="58" spans="1:8" ht="15.75" x14ac:dyDescent="0.25">
      <c r="A58" s="1001" t="s">
        <v>1047</v>
      </c>
      <c r="B58" s="995"/>
      <c r="D58" s="995"/>
      <c r="E58" s="995"/>
      <c r="F58" s="995"/>
      <c r="G58" s="995"/>
      <c r="H58" s="1008">
        <v>21735000</v>
      </c>
    </row>
    <row r="59" spans="1:8" ht="15.75" x14ac:dyDescent="0.25">
      <c r="A59" s="1001"/>
      <c r="B59" s="995"/>
      <c r="D59" s="995"/>
      <c r="E59" s="995"/>
      <c r="F59" s="995"/>
      <c r="G59" s="995"/>
      <c r="H59" s="995"/>
    </row>
  </sheetData>
  <mergeCells count="19">
    <mergeCell ref="E31:H32"/>
    <mergeCell ref="A34:H34"/>
    <mergeCell ref="A35:I35"/>
    <mergeCell ref="A39:H40"/>
    <mergeCell ref="H44:H45"/>
    <mergeCell ref="A44:A45"/>
    <mergeCell ref="B44:B45"/>
    <mergeCell ref="C44:C45"/>
    <mergeCell ref="D44:D45"/>
    <mergeCell ref="E44:G44"/>
    <mergeCell ref="E2:H3"/>
    <mergeCell ref="A5:H5"/>
    <mergeCell ref="A6:I6"/>
    <mergeCell ref="A13:A14"/>
    <mergeCell ref="B13:B14"/>
    <mergeCell ref="C13:C14"/>
    <mergeCell ref="D13:D14"/>
    <mergeCell ref="H13:H14"/>
    <mergeCell ref="E13:G13"/>
  </mergeCells>
  <phoneticPr fontId="14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M11" sqref="M11"/>
    </sheetView>
  </sheetViews>
  <sheetFormatPr defaultRowHeight="12.75" x14ac:dyDescent="0.2"/>
  <cols>
    <col min="5" max="5" width="10.7109375" customWidth="1"/>
    <col min="7" max="7" width="10.85546875" customWidth="1"/>
    <col min="9" max="9" width="10.5703125" customWidth="1"/>
  </cols>
  <sheetData>
    <row r="1" spans="1:9" x14ac:dyDescent="0.2">
      <c r="A1" s="1634" t="s">
        <v>1284</v>
      </c>
      <c r="B1" s="2027"/>
      <c r="C1" s="2027"/>
      <c r="D1" s="2027"/>
      <c r="E1" s="2027"/>
      <c r="F1" s="1610"/>
      <c r="G1" s="1610"/>
      <c r="H1" s="1610"/>
      <c r="I1" s="1610"/>
    </row>
    <row r="2" spans="1:9" x14ac:dyDescent="0.2">
      <c r="A2" s="2026" t="s">
        <v>238</v>
      </c>
      <c r="B2" s="1610"/>
      <c r="C2" s="1610"/>
      <c r="D2" s="1610"/>
      <c r="E2" s="1610"/>
      <c r="F2" s="1610"/>
      <c r="G2" s="1610"/>
      <c r="H2" s="1610"/>
      <c r="I2" s="1610"/>
    </row>
    <row r="3" spans="1:9" x14ac:dyDescent="0.2">
      <c r="A3" s="623"/>
      <c r="B3" s="622"/>
      <c r="C3" s="622"/>
      <c r="D3" s="622"/>
      <c r="E3" s="622"/>
    </row>
    <row r="4" spans="1:9" x14ac:dyDescent="0.2">
      <c r="A4" s="349" t="s">
        <v>239</v>
      </c>
      <c r="B4" s="324"/>
      <c r="C4" s="324"/>
      <c r="D4" s="2024" t="s">
        <v>309</v>
      </c>
      <c r="E4" s="2025"/>
      <c r="F4" s="2024" t="s">
        <v>310</v>
      </c>
      <c r="G4" s="2025"/>
      <c r="H4" s="2024" t="s">
        <v>311</v>
      </c>
      <c r="I4" s="2025"/>
    </row>
    <row r="5" spans="1:9" x14ac:dyDescent="0.2">
      <c r="A5" s="324"/>
      <c r="B5" s="324"/>
      <c r="C5" s="324"/>
      <c r="D5" s="993" t="s">
        <v>1167</v>
      </c>
      <c r="E5" s="1506" t="s">
        <v>1167</v>
      </c>
      <c r="F5" s="993" t="s">
        <v>1167</v>
      </c>
      <c r="G5" s="1506" t="s">
        <v>1167</v>
      </c>
      <c r="H5" s="993" t="s">
        <v>1167</v>
      </c>
      <c r="I5" s="1509" t="s">
        <v>1167</v>
      </c>
    </row>
    <row r="6" spans="1:9" x14ac:dyDescent="0.2">
      <c r="A6" s="1335"/>
      <c r="B6" s="1335"/>
      <c r="C6" s="1335"/>
      <c r="D6" s="1507" t="s">
        <v>240</v>
      </c>
      <c r="E6" s="1508" t="s">
        <v>241</v>
      </c>
      <c r="F6" s="1507" t="s">
        <v>240</v>
      </c>
      <c r="G6" s="1508" t="s">
        <v>241</v>
      </c>
      <c r="H6" s="1507" t="s">
        <v>240</v>
      </c>
      <c r="I6" s="1510" t="s">
        <v>241</v>
      </c>
    </row>
    <row r="7" spans="1:9" x14ac:dyDescent="0.2">
      <c r="A7" t="s">
        <v>242</v>
      </c>
      <c r="D7" s="994">
        <v>5510</v>
      </c>
      <c r="E7" s="995">
        <v>65350</v>
      </c>
      <c r="F7" s="994">
        <v>5510</v>
      </c>
      <c r="G7" s="995">
        <v>65350</v>
      </c>
      <c r="H7" s="994"/>
      <c r="I7" s="1511"/>
    </row>
    <row r="8" spans="1:9" x14ac:dyDescent="0.2">
      <c r="A8" t="s">
        <v>243</v>
      </c>
      <c r="D8" s="994">
        <v>5510</v>
      </c>
      <c r="E8" s="995">
        <v>14877</v>
      </c>
      <c r="F8" s="994">
        <v>5510</v>
      </c>
      <c r="G8" s="995">
        <v>14877</v>
      </c>
      <c r="H8" s="994"/>
      <c r="I8" s="1511"/>
    </row>
    <row r="9" spans="1:9" x14ac:dyDescent="0.2">
      <c r="A9" t="s">
        <v>244</v>
      </c>
      <c r="D9" s="994">
        <v>157</v>
      </c>
      <c r="E9" s="995">
        <v>236</v>
      </c>
      <c r="F9" s="994">
        <v>157</v>
      </c>
      <c r="G9" s="995">
        <v>236</v>
      </c>
      <c r="H9" s="994"/>
      <c r="I9" s="1511"/>
    </row>
    <row r="10" spans="1:9" x14ac:dyDescent="0.2">
      <c r="A10" t="s">
        <v>245</v>
      </c>
      <c r="D10" s="994">
        <v>5510</v>
      </c>
      <c r="E10" s="995">
        <v>225</v>
      </c>
      <c r="F10" s="994">
        <v>5510</v>
      </c>
      <c r="G10" s="995">
        <v>225</v>
      </c>
      <c r="H10" s="994"/>
      <c r="I10" s="1511"/>
    </row>
    <row r="11" spans="1:9" x14ac:dyDescent="0.2">
      <c r="A11" t="s">
        <v>246</v>
      </c>
      <c r="D11" s="994">
        <v>5510</v>
      </c>
      <c r="E11" s="995">
        <v>8598</v>
      </c>
      <c r="F11" s="994">
        <v>5510</v>
      </c>
      <c r="G11" s="995">
        <v>8598</v>
      </c>
      <c r="H11" s="994"/>
      <c r="I11" s="1511"/>
    </row>
    <row r="12" spans="1:9" x14ac:dyDescent="0.2">
      <c r="A12" t="s">
        <v>961</v>
      </c>
      <c r="D12" s="994">
        <v>6397</v>
      </c>
      <c r="E12" s="995">
        <v>2527</v>
      </c>
      <c r="F12" s="994">
        <v>6397</v>
      </c>
      <c r="G12" s="995">
        <v>2527</v>
      </c>
      <c r="H12" s="994"/>
      <c r="I12" s="1511"/>
    </row>
    <row r="13" spans="1:9" x14ac:dyDescent="0.2">
      <c r="A13" t="s">
        <v>247</v>
      </c>
      <c r="D13" s="994">
        <v>6397</v>
      </c>
      <c r="E13" s="995">
        <v>1919</v>
      </c>
      <c r="F13" s="994">
        <v>6397</v>
      </c>
      <c r="G13" s="995">
        <v>1919</v>
      </c>
      <c r="H13" s="994"/>
      <c r="I13" s="1511"/>
    </row>
    <row r="14" spans="1:9" x14ac:dyDescent="0.2">
      <c r="A14" t="s">
        <v>958</v>
      </c>
      <c r="D14" s="994">
        <v>6397</v>
      </c>
      <c r="E14" s="995">
        <v>2527</v>
      </c>
      <c r="F14" s="994">
        <v>6397</v>
      </c>
      <c r="G14" s="995">
        <v>2527</v>
      </c>
      <c r="H14" s="994"/>
      <c r="I14" s="1511"/>
    </row>
    <row r="15" spans="1:9" x14ac:dyDescent="0.2">
      <c r="A15" t="s">
        <v>248</v>
      </c>
      <c r="D15" s="994">
        <v>6397</v>
      </c>
      <c r="E15" s="995">
        <v>1919</v>
      </c>
      <c r="F15" s="994">
        <v>6397</v>
      </c>
      <c r="G15" s="995">
        <v>1919</v>
      </c>
      <c r="H15" s="994"/>
      <c r="I15" s="1511"/>
    </row>
    <row r="16" spans="1:9" x14ac:dyDescent="0.2">
      <c r="A16" s="1610" t="s">
        <v>249</v>
      </c>
      <c r="B16" s="1610"/>
      <c r="C16" s="1610"/>
      <c r="D16" s="996">
        <v>9</v>
      </c>
      <c r="E16" s="997">
        <v>498</v>
      </c>
      <c r="F16" s="996">
        <v>13</v>
      </c>
      <c r="G16" s="997">
        <v>720</v>
      </c>
      <c r="H16" s="1500">
        <v>4</v>
      </c>
      <c r="I16" s="1512">
        <v>221</v>
      </c>
    </row>
    <row r="17" spans="1:9" x14ac:dyDescent="0.2">
      <c r="A17" s="399" t="s">
        <v>637</v>
      </c>
      <c r="B17" s="399"/>
      <c r="C17" s="399"/>
      <c r="D17" s="996">
        <v>1</v>
      </c>
      <c r="E17" s="997">
        <v>145</v>
      </c>
      <c r="F17" s="996">
        <v>0</v>
      </c>
      <c r="G17" s="997">
        <v>0</v>
      </c>
      <c r="H17" s="1500" t="s">
        <v>705</v>
      </c>
      <c r="I17" s="1513">
        <v>-145</v>
      </c>
    </row>
    <row r="18" spans="1:9" x14ac:dyDescent="0.2">
      <c r="A18" t="s">
        <v>250</v>
      </c>
      <c r="D18" s="994">
        <v>25</v>
      </c>
      <c r="E18" s="995">
        <v>2725</v>
      </c>
      <c r="F18" s="994">
        <v>25</v>
      </c>
      <c r="G18" s="995">
        <v>2725</v>
      </c>
      <c r="H18" s="994"/>
      <c r="I18" s="1511"/>
    </row>
    <row r="19" spans="1:9" x14ac:dyDescent="0.2">
      <c r="A19" t="s">
        <v>251</v>
      </c>
      <c r="D19" s="994">
        <v>20</v>
      </c>
      <c r="E19" s="995">
        <v>52121</v>
      </c>
      <c r="F19" s="994">
        <v>20</v>
      </c>
      <c r="G19" s="995">
        <v>52121</v>
      </c>
      <c r="H19" s="994"/>
      <c r="I19" s="1511"/>
    </row>
    <row r="20" spans="1:9" x14ac:dyDescent="0.2">
      <c r="A20" t="s">
        <v>252</v>
      </c>
      <c r="D20" s="994"/>
      <c r="E20" s="1031">
        <v>3235</v>
      </c>
      <c r="F20" s="1032"/>
      <c r="G20" s="1031">
        <v>3235</v>
      </c>
      <c r="H20" s="1032"/>
      <c r="I20" s="1514"/>
    </row>
    <row r="21" spans="1:9" x14ac:dyDescent="0.2">
      <c r="A21" t="s">
        <v>934</v>
      </c>
      <c r="D21" s="994">
        <v>10</v>
      </c>
      <c r="E21" s="995">
        <v>4941</v>
      </c>
      <c r="F21" s="994">
        <v>9</v>
      </c>
      <c r="G21" s="995">
        <v>4446</v>
      </c>
      <c r="H21" s="1501" t="s">
        <v>705</v>
      </c>
      <c r="I21" s="1515">
        <v>-494</v>
      </c>
    </row>
    <row r="22" spans="1:9" x14ac:dyDescent="0.2">
      <c r="A22" t="s">
        <v>253</v>
      </c>
      <c r="D22" s="994"/>
      <c r="E22" s="995">
        <v>679</v>
      </c>
      <c r="F22" s="994"/>
      <c r="G22" s="995">
        <v>679</v>
      </c>
      <c r="H22" s="994"/>
      <c r="I22" s="1511"/>
    </row>
    <row r="23" spans="1:9" x14ac:dyDescent="0.2">
      <c r="A23" s="399" t="s">
        <v>254</v>
      </c>
      <c r="B23" s="399"/>
      <c r="C23" s="399"/>
      <c r="D23" s="994">
        <v>17</v>
      </c>
      <c r="E23" s="995">
        <v>32096</v>
      </c>
      <c r="F23" s="994">
        <v>17</v>
      </c>
      <c r="G23" s="995">
        <v>32096</v>
      </c>
      <c r="H23" s="994"/>
      <c r="I23" s="1511"/>
    </row>
    <row r="24" spans="1:9" x14ac:dyDescent="0.2">
      <c r="A24" t="s">
        <v>255</v>
      </c>
      <c r="D24" s="994">
        <v>17</v>
      </c>
      <c r="E24" s="995">
        <v>16048</v>
      </c>
      <c r="F24" s="994">
        <v>17</v>
      </c>
      <c r="G24" s="995">
        <v>16048</v>
      </c>
      <c r="H24" s="994"/>
      <c r="I24" s="1511"/>
    </row>
    <row r="25" spans="1:9" x14ac:dyDescent="0.2">
      <c r="A25" t="s">
        <v>707</v>
      </c>
      <c r="D25" s="994">
        <v>17</v>
      </c>
      <c r="E25" s="995">
        <v>4472</v>
      </c>
      <c r="F25" s="994">
        <v>17</v>
      </c>
      <c r="G25" s="995">
        <v>4472</v>
      </c>
      <c r="H25" s="994"/>
      <c r="I25" s="1511"/>
    </row>
    <row r="26" spans="1:9" x14ac:dyDescent="0.2">
      <c r="A26" t="s">
        <v>708</v>
      </c>
      <c r="D26" s="994">
        <v>8</v>
      </c>
      <c r="E26" s="995">
        <v>8704</v>
      </c>
      <c r="F26" s="994">
        <v>8</v>
      </c>
      <c r="G26" s="995">
        <v>8704</v>
      </c>
      <c r="H26" s="994"/>
      <c r="I26" s="1511"/>
    </row>
    <row r="27" spans="1:9" x14ac:dyDescent="0.2">
      <c r="A27" t="s">
        <v>709</v>
      </c>
      <c r="D27" s="994">
        <v>9</v>
      </c>
      <c r="E27" s="995">
        <v>4896</v>
      </c>
      <c r="F27" s="994">
        <v>9</v>
      </c>
      <c r="G27" s="995">
        <v>4896</v>
      </c>
      <c r="H27" s="994"/>
      <c r="I27" s="1511"/>
    </row>
    <row r="28" spans="1:9" x14ac:dyDescent="0.2">
      <c r="A28" t="s">
        <v>256</v>
      </c>
      <c r="D28" s="994">
        <v>194</v>
      </c>
      <c r="E28" s="995">
        <v>6984</v>
      </c>
      <c r="F28" s="994">
        <v>194</v>
      </c>
      <c r="G28" s="995">
        <v>6984</v>
      </c>
      <c r="H28" s="994"/>
      <c r="I28" s="1511"/>
    </row>
    <row r="29" spans="1:9" x14ac:dyDescent="0.2">
      <c r="A29" t="s">
        <v>256</v>
      </c>
      <c r="D29" s="994">
        <v>191</v>
      </c>
      <c r="E29" s="995">
        <v>3438</v>
      </c>
      <c r="F29" s="994">
        <v>191</v>
      </c>
      <c r="G29" s="995">
        <v>3438</v>
      </c>
      <c r="H29" s="994"/>
      <c r="I29" s="1511"/>
    </row>
    <row r="30" spans="1:9" x14ac:dyDescent="0.2">
      <c r="A30" s="1610" t="s">
        <v>257</v>
      </c>
      <c r="B30" s="1610"/>
      <c r="C30" s="1610"/>
      <c r="D30" s="998">
        <v>40</v>
      </c>
      <c r="E30" s="995">
        <v>4080</v>
      </c>
      <c r="F30" s="998">
        <v>28</v>
      </c>
      <c r="G30" s="995">
        <v>2856</v>
      </c>
      <c r="H30" s="1502" t="s">
        <v>706</v>
      </c>
      <c r="I30" s="1515">
        <v>-1224</v>
      </c>
    </row>
    <row r="31" spans="1:9" x14ac:dyDescent="0.2">
      <c r="A31" s="1610" t="s">
        <v>258</v>
      </c>
      <c r="B31" s="1610"/>
      <c r="C31" s="1610"/>
      <c r="D31" s="998">
        <v>75</v>
      </c>
      <c r="E31" s="995">
        <v>7650</v>
      </c>
      <c r="F31" s="998">
        <v>74</v>
      </c>
      <c r="G31" s="995">
        <v>7548</v>
      </c>
      <c r="H31" s="1502" t="s">
        <v>705</v>
      </c>
      <c r="I31" s="1516">
        <v>-102</v>
      </c>
    </row>
    <row r="32" spans="1:9" x14ac:dyDescent="0.2">
      <c r="A32" s="2028" t="s">
        <v>259</v>
      </c>
      <c r="B32" s="1611"/>
      <c r="C32" s="2029"/>
      <c r="D32" s="652">
        <v>5510</v>
      </c>
      <c r="E32" s="650">
        <v>6281</v>
      </c>
      <c r="F32" s="1521">
        <v>5510</v>
      </c>
      <c r="G32" s="1505">
        <v>6281</v>
      </c>
      <c r="H32" s="652"/>
      <c r="I32" s="1505"/>
    </row>
    <row r="33" spans="1:9" x14ac:dyDescent="0.2">
      <c r="A33" s="2030" t="s">
        <v>1047</v>
      </c>
      <c r="B33" s="2031"/>
      <c r="C33" s="1517"/>
      <c r="D33" s="1520"/>
      <c r="E33" s="1519">
        <f>SUM(E7:E32)</f>
        <v>257171</v>
      </c>
      <c r="F33" s="1520"/>
      <c r="G33" s="1519">
        <f>SUM(G7:G32)</f>
        <v>255427</v>
      </c>
      <c r="H33" s="1518"/>
      <c r="I33" s="1519">
        <f>SUM(I7:I32)</f>
        <v>-1744</v>
      </c>
    </row>
    <row r="34" spans="1:9" x14ac:dyDescent="0.2">
      <c r="A34" s="999"/>
      <c r="B34" s="316"/>
      <c r="C34" s="1504"/>
      <c r="D34" s="652"/>
      <c r="E34" s="650"/>
      <c r="F34" s="652"/>
      <c r="G34" s="652"/>
      <c r="H34" s="652"/>
      <c r="I34" s="650"/>
    </row>
    <row r="35" spans="1:9" ht="15.75" x14ac:dyDescent="0.25">
      <c r="A35" s="646" t="s">
        <v>260</v>
      </c>
      <c r="C35" s="324"/>
      <c r="D35" s="1503"/>
      <c r="E35" s="1000">
        <f>SUM(E33)</f>
        <v>257171</v>
      </c>
      <c r="F35" s="1503"/>
      <c r="G35" s="1503">
        <f>SUM(G33)</f>
        <v>255427</v>
      </c>
      <c r="H35" s="1503"/>
      <c r="I35" s="1000">
        <f>SUM(I33)</f>
        <v>-1744</v>
      </c>
    </row>
  </sheetData>
  <mergeCells count="10">
    <mergeCell ref="A32:C32"/>
    <mergeCell ref="A33:B33"/>
    <mergeCell ref="A30:C30"/>
    <mergeCell ref="A31:C31"/>
    <mergeCell ref="A16:C16"/>
    <mergeCell ref="D4:E4"/>
    <mergeCell ref="A2:I2"/>
    <mergeCell ref="A1:I1"/>
    <mergeCell ref="F4:G4"/>
    <mergeCell ref="H4:I4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O19" sqref="O19:O20"/>
    </sheetView>
  </sheetViews>
  <sheetFormatPr defaultRowHeight="12.75" x14ac:dyDescent="0.2"/>
  <sheetData>
    <row r="1" spans="1:9" x14ac:dyDescent="0.2">
      <c r="A1" s="1632" t="s">
        <v>312</v>
      </c>
      <c r="B1" s="1632"/>
      <c r="C1" s="1632"/>
      <c r="D1" s="1632"/>
      <c r="E1" s="1632"/>
      <c r="F1" s="1632"/>
      <c r="G1" s="1632"/>
      <c r="H1" s="1632"/>
      <c r="I1" s="1632"/>
    </row>
    <row r="2" spans="1:9" x14ac:dyDescent="0.2">
      <c r="C2" s="1634" t="s">
        <v>263</v>
      </c>
      <c r="D2" s="1634"/>
      <c r="E2" s="1634"/>
      <c r="H2" s="1611"/>
      <c r="I2" s="1611"/>
    </row>
    <row r="3" spans="1:9" x14ac:dyDescent="0.2">
      <c r="G3" s="1611" t="s">
        <v>1285</v>
      </c>
      <c r="H3" s="1610"/>
      <c r="I3" s="1610"/>
    </row>
    <row r="4" spans="1:9" x14ac:dyDescent="0.2">
      <c r="G4" t="s">
        <v>238</v>
      </c>
      <c r="H4" s="316"/>
      <c r="I4" s="316"/>
    </row>
    <row r="6" spans="1:9" x14ac:dyDescent="0.2">
      <c r="A6" s="1632" t="s">
        <v>313</v>
      </c>
      <c r="B6" s="1632"/>
      <c r="C6" s="1632"/>
      <c r="D6" s="1632"/>
      <c r="E6" s="1632"/>
      <c r="F6" s="1632"/>
      <c r="G6" s="1632"/>
      <c r="H6" s="1632"/>
      <c r="I6" s="1632"/>
    </row>
    <row r="8" spans="1:9" x14ac:dyDescent="0.2">
      <c r="A8" s="2044" t="s">
        <v>314</v>
      </c>
      <c r="B8" s="2045"/>
      <c r="C8" s="2044" t="s">
        <v>315</v>
      </c>
      <c r="D8" s="2048"/>
      <c r="E8" s="2048"/>
      <c r="F8" s="2045"/>
      <c r="G8" s="2050" t="s">
        <v>316</v>
      </c>
      <c r="H8" s="2050"/>
      <c r="I8" s="2050"/>
    </row>
    <row r="9" spans="1:9" x14ac:dyDescent="0.2">
      <c r="A9" s="2046"/>
      <c r="B9" s="2047"/>
      <c r="C9" s="2046"/>
      <c r="D9" s="2049"/>
      <c r="E9" s="2049"/>
      <c r="F9" s="2047"/>
      <c r="G9" s="2051" t="s">
        <v>317</v>
      </c>
      <c r="H9" s="2051"/>
      <c r="I9" s="2051" t="s">
        <v>710</v>
      </c>
    </row>
    <row r="10" spans="1:9" x14ac:dyDescent="0.2">
      <c r="A10" s="2041"/>
      <c r="B10" s="2043"/>
      <c r="C10" s="2041"/>
      <c r="D10" s="2042"/>
      <c r="E10" s="2042"/>
      <c r="F10" s="2043"/>
      <c r="G10" s="2051"/>
      <c r="H10" s="2051"/>
      <c r="I10" s="2051"/>
    </row>
    <row r="11" spans="1:9" x14ac:dyDescent="0.2">
      <c r="A11" s="962"/>
      <c r="B11" s="962"/>
      <c r="C11" s="962"/>
      <c r="D11" s="962"/>
      <c r="E11" s="962"/>
      <c r="F11" s="962"/>
      <c r="G11" s="1033"/>
      <c r="H11" s="1033"/>
      <c r="I11" s="1033"/>
    </row>
    <row r="12" spans="1:9" x14ac:dyDescent="0.2">
      <c r="A12" s="2037" t="s">
        <v>318</v>
      </c>
      <c r="B12" s="2037"/>
      <c r="C12" s="2037"/>
      <c r="D12" s="2037"/>
      <c r="E12" s="2037"/>
      <c r="F12" s="2037"/>
      <c r="G12" s="2037"/>
      <c r="H12" s="2037"/>
      <c r="I12" s="2037"/>
    </row>
    <row r="13" spans="1:9" x14ac:dyDescent="0.2">
      <c r="A13" s="2035" t="s">
        <v>319</v>
      </c>
      <c r="B13" s="2035"/>
      <c r="C13" s="2036" t="s">
        <v>320</v>
      </c>
      <c r="D13" s="2036"/>
      <c r="E13" s="2036"/>
      <c r="F13" s="2036"/>
      <c r="G13" s="2033"/>
      <c r="H13" s="2033"/>
      <c r="I13" s="2033"/>
    </row>
    <row r="14" spans="1:9" x14ac:dyDescent="0.2">
      <c r="A14" s="2035"/>
      <c r="B14" s="2035"/>
      <c r="C14" s="2036"/>
      <c r="D14" s="2036"/>
      <c r="E14" s="2036"/>
      <c r="F14" s="2036"/>
      <c r="G14" s="2033"/>
      <c r="H14" s="2033"/>
      <c r="I14" s="2033"/>
    </row>
    <row r="15" spans="1:9" x14ac:dyDescent="0.2">
      <c r="A15" s="2035"/>
      <c r="B15" s="2035"/>
      <c r="C15" s="2036" t="s">
        <v>321</v>
      </c>
      <c r="D15" s="2036"/>
      <c r="E15" s="2036"/>
      <c r="F15" s="2036"/>
      <c r="G15" s="2033"/>
      <c r="H15" s="2033"/>
      <c r="I15" s="2033"/>
    </row>
    <row r="16" spans="1:9" x14ac:dyDescent="0.2">
      <c r="A16" s="2035"/>
      <c r="B16" s="2035"/>
      <c r="C16" s="2036"/>
      <c r="D16" s="2036"/>
      <c r="E16" s="2036"/>
      <c r="F16" s="2036"/>
      <c r="G16" s="2033"/>
      <c r="H16" s="2033"/>
      <c r="I16" s="2033"/>
    </row>
    <row r="17" spans="1:9" x14ac:dyDescent="0.2">
      <c r="A17" s="2035"/>
      <c r="B17" s="2035"/>
      <c r="C17" s="2036" t="s">
        <v>322</v>
      </c>
      <c r="D17" s="2036"/>
      <c r="E17" s="2036"/>
      <c r="F17" s="2036"/>
      <c r="G17" s="2033">
        <v>0</v>
      </c>
      <c r="H17" s="2033"/>
      <c r="I17" s="2033">
        <v>0</v>
      </c>
    </row>
    <row r="18" spans="1:9" x14ac:dyDescent="0.2">
      <c r="A18" s="2035"/>
      <c r="B18" s="2035"/>
      <c r="C18" s="2036"/>
      <c r="D18" s="2036"/>
      <c r="E18" s="2036"/>
      <c r="F18" s="2036"/>
      <c r="G18" s="2033"/>
      <c r="H18" s="2033"/>
      <c r="I18" s="2033"/>
    </row>
    <row r="19" spans="1:9" x14ac:dyDescent="0.2">
      <c r="A19" s="2035" t="s">
        <v>331</v>
      </c>
      <c r="B19" s="2035"/>
      <c r="C19" s="2036" t="s">
        <v>332</v>
      </c>
      <c r="D19" s="2036"/>
      <c r="E19" s="2036"/>
      <c r="F19" s="2036"/>
      <c r="G19" s="2033"/>
      <c r="H19" s="2033"/>
      <c r="I19" s="2033"/>
    </row>
    <row r="20" spans="1:9" x14ac:dyDescent="0.2">
      <c r="A20" s="2035"/>
      <c r="B20" s="2035"/>
      <c r="C20" s="2036"/>
      <c r="D20" s="2036"/>
      <c r="E20" s="2036"/>
      <c r="F20" s="2036"/>
      <c r="G20" s="2033"/>
      <c r="H20" s="2033"/>
      <c r="I20" s="2033"/>
    </row>
    <row r="21" spans="1:9" x14ac:dyDescent="0.2">
      <c r="A21" s="2035"/>
      <c r="B21" s="2035"/>
      <c r="C21" s="2036" t="s">
        <v>333</v>
      </c>
      <c r="D21" s="2036"/>
      <c r="E21" s="2036"/>
      <c r="F21" s="2036"/>
      <c r="G21" s="2033"/>
      <c r="H21" s="2033"/>
      <c r="I21" s="2033"/>
    </row>
    <row r="22" spans="1:9" x14ac:dyDescent="0.2">
      <c r="A22" s="2035"/>
      <c r="B22" s="2035"/>
      <c r="C22" s="2036"/>
      <c r="D22" s="2036"/>
      <c r="E22" s="2036"/>
      <c r="F22" s="2036"/>
      <c r="G22" s="2033"/>
      <c r="H22" s="2033"/>
      <c r="I22" s="2033"/>
    </row>
    <row r="23" spans="1:9" x14ac:dyDescent="0.2">
      <c r="A23" s="2035"/>
      <c r="B23" s="2035"/>
      <c r="C23" s="2038" t="s">
        <v>334</v>
      </c>
      <c r="D23" s="2039"/>
      <c r="E23" s="2039"/>
      <c r="F23" s="2040"/>
      <c r="G23" s="2033">
        <v>0</v>
      </c>
      <c r="H23" s="2033"/>
      <c r="I23" s="2033">
        <v>0</v>
      </c>
    </row>
    <row r="24" spans="1:9" x14ac:dyDescent="0.2">
      <c r="A24" s="2035"/>
      <c r="B24" s="2035"/>
      <c r="C24" s="2041"/>
      <c r="D24" s="2042"/>
      <c r="E24" s="2042"/>
      <c r="F24" s="2043"/>
      <c r="G24" s="2033"/>
      <c r="H24" s="2033"/>
      <c r="I24" s="2033"/>
    </row>
    <row r="25" spans="1:9" x14ac:dyDescent="0.2">
      <c r="G25" s="995"/>
      <c r="H25" s="995"/>
      <c r="I25" s="995"/>
    </row>
    <row r="26" spans="1:9" x14ac:dyDescent="0.2">
      <c r="A26" s="2034" t="s">
        <v>335</v>
      </c>
      <c r="B26" s="2034"/>
      <c r="C26" s="2034"/>
      <c r="D26" s="2034"/>
      <c r="E26" s="2034"/>
      <c r="F26" s="2034"/>
      <c r="G26" s="1034">
        <v>0</v>
      </c>
      <c r="H26" s="1035"/>
      <c r="I26" s="1034">
        <v>0</v>
      </c>
    </row>
    <row r="27" spans="1:9" x14ac:dyDescent="0.2">
      <c r="A27" s="843"/>
      <c r="B27" s="843"/>
      <c r="C27" s="843"/>
      <c r="D27" s="843"/>
      <c r="E27" s="843"/>
      <c r="F27" s="843"/>
      <c r="G27" s="324"/>
      <c r="H27" s="324"/>
      <c r="I27" s="324"/>
    </row>
    <row r="28" spans="1:9" x14ac:dyDescent="0.2">
      <c r="A28" s="2037" t="s">
        <v>336</v>
      </c>
      <c r="B28" s="2037"/>
      <c r="C28" s="2037"/>
      <c r="D28" s="2037"/>
      <c r="E28" s="2037"/>
      <c r="F28" s="2037"/>
      <c r="G28" s="2037"/>
      <c r="H28" s="2037"/>
      <c r="I28" s="2037"/>
    </row>
    <row r="29" spans="1:9" x14ac:dyDescent="0.2">
      <c r="A29" s="2035" t="s">
        <v>319</v>
      </c>
      <c r="B29" s="2035"/>
      <c r="C29" s="2036" t="s">
        <v>337</v>
      </c>
      <c r="D29" s="2036"/>
      <c r="E29" s="2036"/>
      <c r="F29" s="2036"/>
      <c r="G29" s="2033">
        <v>1406</v>
      </c>
      <c r="H29" s="2033"/>
      <c r="I29" s="2033">
        <v>1295</v>
      </c>
    </row>
    <row r="30" spans="1:9" x14ac:dyDescent="0.2">
      <c r="A30" s="2035"/>
      <c r="B30" s="2035"/>
      <c r="C30" s="2036"/>
      <c r="D30" s="2036"/>
      <c r="E30" s="2036"/>
      <c r="F30" s="2036"/>
      <c r="G30" s="2033"/>
      <c r="H30" s="2033"/>
      <c r="I30" s="2033"/>
    </row>
    <row r="31" spans="1:9" x14ac:dyDescent="0.2">
      <c r="A31" s="2035"/>
      <c r="B31" s="2035"/>
      <c r="C31" s="2036" t="s">
        <v>338</v>
      </c>
      <c r="D31" s="2036"/>
      <c r="E31" s="2036"/>
      <c r="F31" s="2036"/>
      <c r="G31" s="2033"/>
      <c r="H31" s="2033"/>
      <c r="I31" s="2033"/>
    </row>
    <row r="32" spans="1:9" x14ac:dyDescent="0.2">
      <c r="A32" s="2035"/>
      <c r="B32" s="2035"/>
      <c r="C32" s="2036"/>
      <c r="D32" s="2036"/>
      <c r="E32" s="2036"/>
      <c r="F32" s="2036"/>
      <c r="G32" s="2033"/>
      <c r="H32" s="2033"/>
      <c r="I32" s="2033"/>
    </row>
    <row r="33" spans="1:9" x14ac:dyDescent="0.2">
      <c r="A33" s="2035"/>
      <c r="B33" s="2035"/>
      <c r="C33" s="2036" t="s">
        <v>322</v>
      </c>
      <c r="D33" s="2036"/>
      <c r="E33" s="2036"/>
      <c r="F33" s="2036"/>
      <c r="G33" s="2033"/>
      <c r="H33" s="2033"/>
      <c r="I33" s="2033"/>
    </row>
    <row r="34" spans="1:9" x14ac:dyDescent="0.2">
      <c r="A34" s="2035"/>
      <c r="B34" s="2035"/>
      <c r="C34" s="2036"/>
      <c r="D34" s="2036"/>
      <c r="E34" s="2036"/>
      <c r="F34" s="2036"/>
      <c r="G34" s="2033"/>
      <c r="H34" s="2033"/>
      <c r="I34" s="2033"/>
    </row>
    <row r="35" spans="1:9" x14ac:dyDescent="0.2">
      <c r="A35" s="2035" t="s">
        <v>331</v>
      </c>
      <c r="B35" s="2035"/>
      <c r="C35" s="2036" t="s">
        <v>339</v>
      </c>
      <c r="D35" s="2036"/>
      <c r="E35" s="2036"/>
      <c r="F35" s="2036"/>
      <c r="G35" s="2033">
        <v>251</v>
      </c>
      <c r="H35" s="2033"/>
      <c r="I35" s="2033">
        <v>101</v>
      </c>
    </row>
    <row r="36" spans="1:9" x14ac:dyDescent="0.2">
      <c r="A36" s="2035"/>
      <c r="B36" s="2035"/>
      <c r="C36" s="2036"/>
      <c r="D36" s="2036"/>
      <c r="E36" s="2036"/>
      <c r="F36" s="2036"/>
      <c r="G36" s="2033"/>
      <c r="H36" s="2033"/>
      <c r="I36" s="2033"/>
    </row>
    <row r="37" spans="1:9" x14ac:dyDescent="0.2">
      <c r="A37" s="2035"/>
      <c r="B37" s="2035"/>
      <c r="C37" s="2036" t="s">
        <v>340</v>
      </c>
      <c r="D37" s="2036"/>
      <c r="E37" s="2036"/>
      <c r="F37" s="2036"/>
      <c r="G37" s="2033"/>
      <c r="H37" s="2033"/>
      <c r="I37" s="2033"/>
    </row>
    <row r="38" spans="1:9" x14ac:dyDescent="0.2">
      <c r="A38" s="2035"/>
      <c r="B38" s="2035"/>
      <c r="C38" s="2036"/>
      <c r="D38" s="2036"/>
      <c r="E38" s="2036"/>
      <c r="F38" s="2036"/>
      <c r="G38" s="2033"/>
      <c r="H38" s="2033"/>
      <c r="I38" s="2033"/>
    </row>
    <row r="39" spans="1:9" x14ac:dyDescent="0.2">
      <c r="A39" s="2035"/>
      <c r="B39" s="2035"/>
      <c r="C39" s="2036" t="s">
        <v>341</v>
      </c>
      <c r="D39" s="2036"/>
      <c r="E39" s="2036"/>
      <c r="F39" s="2036"/>
      <c r="G39" s="2033"/>
      <c r="H39" s="2033"/>
      <c r="I39" s="2033"/>
    </row>
    <row r="40" spans="1:9" x14ac:dyDescent="0.2">
      <c r="A40" s="2035"/>
      <c r="B40" s="2035"/>
      <c r="C40" s="2036"/>
      <c r="D40" s="2036"/>
      <c r="E40" s="2036"/>
      <c r="F40" s="2036"/>
      <c r="G40" s="2033"/>
      <c r="H40" s="2033"/>
      <c r="I40" s="2033"/>
    </row>
    <row r="41" spans="1:9" x14ac:dyDescent="0.2">
      <c r="G41" s="995"/>
      <c r="H41" s="995"/>
      <c r="I41" s="995"/>
    </row>
    <row r="42" spans="1:9" x14ac:dyDescent="0.2">
      <c r="A42" s="2034" t="s">
        <v>342</v>
      </c>
      <c r="B42" s="2034"/>
      <c r="C42" s="2034"/>
      <c r="D42" s="2034"/>
      <c r="E42" s="2034"/>
      <c r="F42" s="2034"/>
      <c r="G42" s="1034">
        <v>1657</v>
      </c>
      <c r="H42" s="1035"/>
      <c r="I42" s="1034">
        <v>1396</v>
      </c>
    </row>
    <row r="43" spans="1:9" x14ac:dyDescent="0.2">
      <c r="G43" s="995"/>
      <c r="H43" s="995"/>
      <c r="I43" s="995"/>
    </row>
    <row r="44" spans="1:9" x14ac:dyDescent="0.2">
      <c r="A44" s="2032" t="s">
        <v>343</v>
      </c>
      <c r="B44" s="2032"/>
      <c r="C44" s="2032"/>
      <c r="D44" s="2032"/>
      <c r="E44" s="2032"/>
      <c r="F44" s="2032"/>
      <c r="G44" s="1034">
        <v>0</v>
      </c>
      <c r="H44" s="1034"/>
      <c r="I44" s="1034">
        <v>0</v>
      </c>
    </row>
    <row r="45" spans="1:9" x14ac:dyDescent="0.2">
      <c r="A45" s="2032" t="s">
        <v>344</v>
      </c>
      <c r="B45" s="2032"/>
      <c r="C45" s="2032"/>
      <c r="D45" s="2032"/>
      <c r="E45" s="2032"/>
      <c r="F45" s="2032"/>
      <c r="G45" s="1034">
        <v>1657</v>
      </c>
      <c r="H45" s="1034"/>
      <c r="I45" s="1034">
        <v>1396</v>
      </c>
    </row>
    <row r="46" spans="1:9" x14ac:dyDescent="0.2">
      <c r="A46" s="2032" t="s">
        <v>345</v>
      </c>
      <c r="B46" s="2032"/>
      <c r="C46" s="2032"/>
      <c r="D46" s="2032"/>
      <c r="E46" s="2032"/>
      <c r="F46" s="2032"/>
      <c r="G46" s="1036">
        <v>-1657</v>
      </c>
      <c r="H46" s="1034"/>
      <c r="I46" s="1036">
        <v>-1396</v>
      </c>
    </row>
  </sheetData>
  <mergeCells count="70">
    <mergeCell ref="A1:I1"/>
    <mergeCell ref="C2:E2"/>
    <mergeCell ref="H2:I2"/>
    <mergeCell ref="G3:I3"/>
    <mergeCell ref="A6:I6"/>
    <mergeCell ref="A8:B10"/>
    <mergeCell ref="C8:F10"/>
    <mergeCell ref="G8:I8"/>
    <mergeCell ref="G9:G10"/>
    <mergeCell ref="H9:H10"/>
    <mergeCell ref="I9:I10"/>
    <mergeCell ref="C17:F18"/>
    <mergeCell ref="G17:G18"/>
    <mergeCell ref="H17:H18"/>
    <mergeCell ref="A12:I12"/>
    <mergeCell ref="A13:B18"/>
    <mergeCell ref="C13:F14"/>
    <mergeCell ref="G13:G14"/>
    <mergeCell ref="H13:H14"/>
    <mergeCell ref="I13:I14"/>
    <mergeCell ref="C15:F16"/>
    <mergeCell ref="G15:G16"/>
    <mergeCell ref="H15:H16"/>
    <mergeCell ref="I15:I16"/>
    <mergeCell ref="I17:I18"/>
    <mergeCell ref="I33:I34"/>
    <mergeCell ref="A19:B24"/>
    <mergeCell ref="C19:F20"/>
    <mergeCell ref="G19:G20"/>
    <mergeCell ref="H19:H20"/>
    <mergeCell ref="C23:F24"/>
    <mergeCell ref="I19:I20"/>
    <mergeCell ref="C21:F22"/>
    <mergeCell ref="G21:G22"/>
    <mergeCell ref="H21:H22"/>
    <mergeCell ref="I21:I22"/>
    <mergeCell ref="G23:G24"/>
    <mergeCell ref="H23:H24"/>
    <mergeCell ref="H35:H36"/>
    <mergeCell ref="I23:I24"/>
    <mergeCell ref="A26:F26"/>
    <mergeCell ref="A28:I28"/>
    <mergeCell ref="A29:B34"/>
    <mergeCell ref="C29:F30"/>
    <mergeCell ref="G29:G30"/>
    <mergeCell ref="H29:H30"/>
    <mergeCell ref="I29:I30"/>
    <mergeCell ref="C31:F32"/>
    <mergeCell ref="G31:G32"/>
    <mergeCell ref="H31:H32"/>
    <mergeCell ref="I31:I32"/>
    <mergeCell ref="C33:F34"/>
    <mergeCell ref="G33:G34"/>
    <mergeCell ref="H33:H34"/>
    <mergeCell ref="A46:F46"/>
    <mergeCell ref="I39:I40"/>
    <mergeCell ref="A42:F42"/>
    <mergeCell ref="A44:F44"/>
    <mergeCell ref="A45:F45"/>
    <mergeCell ref="A35:B40"/>
    <mergeCell ref="C39:F40"/>
    <mergeCell ref="G39:G40"/>
    <mergeCell ref="H39:H40"/>
    <mergeCell ref="I35:I36"/>
    <mergeCell ref="C37:F38"/>
    <mergeCell ref="G37:G38"/>
    <mergeCell ref="H37:H38"/>
    <mergeCell ref="I37:I38"/>
    <mergeCell ref="C35:F36"/>
    <mergeCell ref="G35:G36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F7" sqref="F7"/>
    </sheetView>
  </sheetViews>
  <sheetFormatPr defaultRowHeight="12.75" x14ac:dyDescent="0.2"/>
  <cols>
    <col min="1" max="1" width="27.42578125" customWidth="1"/>
    <col min="3" max="3" width="50.7109375" customWidth="1"/>
  </cols>
  <sheetData>
    <row r="1" spans="1:3" x14ac:dyDescent="0.2">
      <c r="A1" s="2052" t="s">
        <v>368</v>
      </c>
      <c r="B1" s="2052"/>
      <c r="C1" s="2052"/>
    </row>
    <row r="2" spans="1:3" ht="18.75" customHeight="1" x14ac:dyDescent="0.2">
      <c r="A2" s="2052"/>
      <c r="B2" s="2052"/>
      <c r="C2" s="2052"/>
    </row>
    <row r="3" spans="1:3" ht="15.75" x14ac:dyDescent="0.25">
      <c r="A3" s="1037"/>
      <c r="B3" s="2053" t="s">
        <v>1286</v>
      </c>
      <c r="C3" s="2054"/>
    </row>
    <row r="4" spans="1:3" ht="14.25" customHeight="1" x14ac:dyDescent="0.25">
      <c r="A4" s="1037"/>
      <c r="B4" s="1037"/>
      <c r="C4" s="1038" t="s">
        <v>238</v>
      </c>
    </row>
    <row r="5" spans="1:3" ht="15.75" thickBot="1" x14ac:dyDescent="0.25">
      <c r="A5" s="1039"/>
      <c r="B5" s="1039"/>
      <c r="C5" s="1040" t="s">
        <v>346</v>
      </c>
    </row>
    <row r="6" spans="1:3" ht="23.25" customHeight="1" thickBot="1" x14ac:dyDescent="0.25">
      <c r="A6" s="1041" t="s">
        <v>347</v>
      </c>
      <c r="B6" s="1042" t="s">
        <v>348</v>
      </c>
      <c r="C6" s="1043" t="s">
        <v>349</v>
      </c>
    </row>
    <row r="7" spans="1:3" ht="13.5" thickBot="1" x14ac:dyDescent="0.25">
      <c r="A7" s="1044">
        <v>2</v>
      </c>
      <c r="B7" s="1045">
        <v>3</v>
      </c>
      <c r="C7" s="1046">
        <v>4</v>
      </c>
    </row>
    <row r="8" spans="1:3" ht="34.5" customHeight="1" x14ac:dyDescent="0.2">
      <c r="A8" s="1047" t="s">
        <v>350</v>
      </c>
      <c r="B8" s="1048">
        <v>73900</v>
      </c>
      <c r="C8" s="1049">
        <v>486</v>
      </c>
    </row>
    <row r="9" spans="1:3" ht="30" customHeight="1" x14ac:dyDescent="0.2">
      <c r="A9" s="1050" t="s">
        <v>351</v>
      </c>
      <c r="B9" s="1051">
        <v>0</v>
      </c>
      <c r="C9" s="1052"/>
    </row>
    <row r="10" spans="1:3" ht="24.75" customHeight="1" x14ac:dyDescent="0.2">
      <c r="A10" s="1050" t="s">
        <v>352</v>
      </c>
      <c r="B10" s="1051">
        <v>0</v>
      </c>
      <c r="C10" s="1052"/>
    </row>
    <row r="11" spans="1:3" ht="27.75" customHeight="1" x14ac:dyDescent="0.2">
      <c r="A11" s="1050" t="s">
        <v>353</v>
      </c>
      <c r="B11" s="1051">
        <v>0</v>
      </c>
      <c r="C11" s="1052">
        <v>0</v>
      </c>
    </row>
    <row r="12" spans="1:3" ht="24" customHeight="1" x14ac:dyDescent="0.2">
      <c r="A12" s="1050" t="s">
        <v>354</v>
      </c>
      <c r="B12" s="1051">
        <v>117447</v>
      </c>
      <c r="C12" s="1052">
        <v>0</v>
      </c>
    </row>
    <row r="13" spans="1:3" ht="21" customHeight="1" x14ac:dyDescent="0.2">
      <c r="A13" s="1050" t="s">
        <v>355</v>
      </c>
      <c r="B13" s="1051">
        <v>0</v>
      </c>
      <c r="C13" s="1052"/>
    </row>
    <row r="14" spans="1:3" ht="20.25" customHeight="1" x14ac:dyDescent="0.2">
      <c r="A14" s="1053" t="s">
        <v>356</v>
      </c>
      <c r="B14" s="1051">
        <v>0</v>
      </c>
      <c r="C14" s="1052"/>
    </row>
    <row r="15" spans="1:3" ht="27" customHeight="1" x14ac:dyDescent="0.2">
      <c r="A15" s="1053" t="s">
        <v>357</v>
      </c>
      <c r="B15" s="1051">
        <v>0</v>
      </c>
      <c r="C15" s="1052"/>
    </row>
    <row r="16" spans="1:3" ht="27" customHeight="1" x14ac:dyDescent="0.2">
      <c r="A16" s="1053" t="s">
        <v>358</v>
      </c>
      <c r="B16" s="1051">
        <v>6034</v>
      </c>
      <c r="C16" s="1052">
        <v>0</v>
      </c>
    </row>
    <row r="17" spans="1:3" ht="32.25" customHeight="1" x14ac:dyDescent="0.2">
      <c r="A17" s="1053" t="s">
        <v>359</v>
      </c>
      <c r="B17" s="1051">
        <v>277</v>
      </c>
      <c r="C17" s="1052">
        <v>0</v>
      </c>
    </row>
    <row r="18" spans="1:3" ht="27.75" customHeight="1" x14ac:dyDescent="0.2">
      <c r="A18" s="1053" t="s">
        <v>360</v>
      </c>
      <c r="B18" s="1051">
        <v>0</v>
      </c>
      <c r="C18" s="1052"/>
    </row>
    <row r="19" spans="1:3" ht="51" customHeight="1" x14ac:dyDescent="0.2">
      <c r="A19" s="1053" t="s">
        <v>361</v>
      </c>
      <c r="B19" s="1051">
        <v>94837</v>
      </c>
      <c r="C19" s="1052">
        <v>0</v>
      </c>
    </row>
    <row r="20" spans="1:3" ht="28.5" customHeight="1" x14ac:dyDescent="0.2">
      <c r="A20" s="1050" t="s">
        <v>362</v>
      </c>
      <c r="B20" s="1051">
        <v>16299</v>
      </c>
      <c r="C20" s="1052">
        <v>0</v>
      </c>
    </row>
    <row r="21" spans="1:3" ht="27.75" customHeight="1" x14ac:dyDescent="0.2">
      <c r="A21" s="1050" t="s">
        <v>363</v>
      </c>
      <c r="B21" s="1051">
        <v>8407</v>
      </c>
      <c r="C21" s="1052">
        <v>0</v>
      </c>
    </row>
    <row r="22" spans="1:3" ht="22.5" customHeight="1" x14ac:dyDescent="0.2">
      <c r="A22" s="1050" t="s">
        <v>364</v>
      </c>
      <c r="B22" s="1051">
        <v>0</v>
      </c>
      <c r="C22" s="1052"/>
    </row>
    <row r="23" spans="1:3" ht="19.5" customHeight="1" x14ac:dyDescent="0.2">
      <c r="A23" s="1050" t="s">
        <v>365</v>
      </c>
      <c r="B23" s="1051">
        <v>0</v>
      </c>
      <c r="C23" s="1052"/>
    </row>
    <row r="24" spans="1:3" ht="20.25" customHeight="1" x14ac:dyDescent="0.2">
      <c r="A24" s="1050" t="s">
        <v>366</v>
      </c>
      <c r="B24" s="1051">
        <v>0</v>
      </c>
      <c r="C24" s="1052"/>
    </row>
    <row r="25" spans="1:3" x14ac:dyDescent="0.2">
      <c r="A25" s="1056"/>
      <c r="B25" s="1054"/>
      <c r="C25" s="1055"/>
    </row>
    <row r="26" spans="1:3" x14ac:dyDescent="0.2">
      <c r="A26" s="1056"/>
      <c r="B26" s="1054"/>
      <c r="C26" s="1055"/>
    </row>
    <row r="27" spans="1:3" x14ac:dyDescent="0.2">
      <c r="A27" s="1056"/>
      <c r="B27" s="1054"/>
      <c r="C27" s="1055"/>
    </row>
    <row r="28" spans="1:3" ht="13.5" thickBot="1" x14ac:dyDescent="0.25">
      <c r="A28" s="1057"/>
      <c r="B28" s="1058"/>
      <c r="C28" s="1059"/>
    </row>
    <row r="29" spans="1:3" x14ac:dyDescent="0.2">
      <c r="A29" s="1060" t="s">
        <v>367</v>
      </c>
      <c r="B29" s="1061">
        <v>296818</v>
      </c>
      <c r="C29" s="1062">
        <v>486</v>
      </c>
    </row>
    <row r="30" spans="1:3" x14ac:dyDescent="0.2">
      <c r="A30" s="2055"/>
      <c r="B30" s="2055"/>
      <c r="C30" s="2055"/>
    </row>
  </sheetData>
  <mergeCells count="3">
    <mergeCell ref="A1:C2"/>
    <mergeCell ref="B3:C3"/>
    <mergeCell ref="A30:C30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H14" sqref="H14:H15"/>
    </sheetView>
  </sheetViews>
  <sheetFormatPr defaultRowHeight="12.75" x14ac:dyDescent="0.2"/>
  <cols>
    <col min="2" max="2" width="30.85546875" customWidth="1"/>
    <col min="3" max="3" width="10.85546875" customWidth="1"/>
    <col min="4" max="4" width="11" customWidth="1"/>
  </cols>
  <sheetData>
    <row r="1" spans="1:5" x14ac:dyDescent="0.2">
      <c r="A1" s="2056" t="s">
        <v>728</v>
      </c>
      <c r="B1" s="2056"/>
      <c r="C1" s="2056"/>
      <c r="D1" s="2056"/>
      <c r="E1" s="2056"/>
    </row>
    <row r="2" spans="1:5" x14ac:dyDescent="0.2">
      <c r="A2" s="2056" t="s">
        <v>404</v>
      </c>
      <c r="B2" s="2056"/>
      <c r="C2" s="2056"/>
      <c r="D2" s="2056"/>
      <c r="E2" s="2056"/>
    </row>
    <row r="3" spans="1:5" x14ac:dyDescent="0.2">
      <c r="A3" s="2056" t="s">
        <v>369</v>
      </c>
      <c r="B3" s="2056"/>
      <c r="C3" s="2056"/>
      <c r="D3" s="2056"/>
      <c r="E3" s="2056"/>
    </row>
    <row r="4" spans="1:5" x14ac:dyDescent="0.2">
      <c r="A4" s="1063"/>
      <c r="B4" s="1063"/>
      <c r="C4" s="1063"/>
      <c r="D4" s="1063"/>
      <c r="E4" s="1063"/>
    </row>
    <row r="5" spans="1:5" x14ac:dyDescent="0.2">
      <c r="A5" s="1063"/>
      <c r="B5" s="1063"/>
      <c r="C5" s="1063"/>
      <c r="D5" s="2057" t="s">
        <v>1287</v>
      </c>
      <c r="E5" s="2057"/>
    </row>
    <row r="6" spans="1:5" x14ac:dyDescent="0.2">
      <c r="A6" s="1063"/>
      <c r="B6" s="1063"/>
      <c r="C6" s="1063"/>
      <c r="D6" s="2057"/>
      <c r="E6" s="2057"/>
    </row>
    <row r="7" spans="1:5" x14ac:dyDescent="0.2">
      <c r="A7" s="1065"/>
      <c r="B7" s="1065"/>
      <c r="C7" s="1065"/>
      <c r="D7" s="1065"/>
      <c r="E7" s="1066"/>
    </row>
    <row r="8" spans="1:5" ht="13.5" thickBot="1" x14ac:dyDescent="0.25">
      <c r="A8" s="1065"/>
      <c r="B8" s="1065"/>
      <c r="C8" s="1065"/>
      <c r="D8" s="1067" t="s">
        <v>370</v>
      </c>
      <c r="E8" s="1066"/>
    </row>
    <row r="9" spans="1:5" ht="13.5" thickBot="1" x14ac:dyDescent="0.25">
      <c r="B9" s="1068"/>
      <c r="C9" s="1069" t="s">
        <v>371</v>
      </c>
      <c r="D9" s="1070" t="s">
        <v>372</v>
      </c>
      <c r="E9" s="1071"/>
    </row>
    <row r="10" spans="1:5" x14ac:dyDescent="0.2">
      <c r="B10" s="1072"/>
      <c r="C10" s="1069" t="s">
        <v>373</v>
      </c>
      <c r="D10" s="1069" t="s">
        <v>373</v>
      </c>
      <c r="E10" s="1073"/>
    </row>
    <row r="11" spans="1:5" x14ac:dyDescent="0.2">
      <c r="B11" s="1074" t="s">
        <v>374</v>
      </c>
      <c r="C11" s="1075" t="s">
        <v>375</v>
      </c>
      <c r="D11" s="1075" t="s">
        <v>375</v>
      </c>
      <c r="E11" s="1076"/>
    </row>
    <row r="12" spans="1:5" ht="13.5" thickBot="1" x14ac:dyDescent="0.25">
      <c r="B12" s="1077"/>
      <c r="C12" s="1075" t="s">
        <v>376</v>
      </c>
      <c r="D12" s="1075" t="s">
        <v>376</v>
      </c>
      <c r="E12" s="1076"/>
    </row>
    <row r="13" spans="1:5" x14ac:dyDescent="0.2">
      <c r="B13" s="1072"/>
      <c r="C13" s="1078"/>
      <c r="D13" s="1079"/>
      <c r="E13" s="1073"/>
    </row>
    <row r="14" spans="1:5" ht="13.5" thickBot="1" x14ac:dyDescent="0.25">
      <c r="B14" s="1080" t="s">
        <v>377</v>
      </c>
      <c r="C14" s="1081">
        <v>1857736</v>
      </c>
      <c r="D14" s="1081">
        <v>1837721</v>
      </c>
      <c r="E14" s="1071"/>
    </row>
    <row r="15" spans="1:5" x14ac:dyDescent="0.2">
      <c r="B15" s="1082" t="s">
        <v>378</v>
      </c>
      <c r="C15" s="1083">
        <v>1095</v>
      </c>
      <c r="D15" s="1083">
        <v>3195</v>
      </c>
      <c r="E15" s="1084"/>
    </row>
    <row r="16" spans="1:5" x14ac:dyDescent="0.2">
      <c r="B16" s="1085" t="s">
        <v>379</v>
      </c>
      <c r="C16" s="1086">
        <v>1384320</v>
      </c>
      <c r="D16" s="1086">
        <v>1365700</v>
      </c>
      <c r="E16" s="1087"/>
    </row>
    <row r="17" spans="2:5" x14ac:dyDescent="0.2">
      <c r="B17" s="1085" t="s">
        <v>380</v>
      </c>
      <c r="C17" s="1086">
        <v>21406</v>
      </c>
      <c r="D17" s="1086">
        <v>21295</v>
      </c>
      <c r="E17" s="1087"/>
    </row>
    <row r="18" spans="2:5" ht="13.5" thickBot="1" x14ac:dyDescent="0.25">
      <c r="B18" s="1088" t="s">
        <v>381</v>
      </c>
      <c r="C18" s="1089">
        <v>450915</v>
      </c>
      <c r="D18" s="1089">
        <v>447531</v>
      </c>
      <c r="E18" s="1087"/>
    </row>
    <row r="19" spans="2:5" x14ac:dyDescent="0.2">
      <c r="B19" s="1085"/>
      <c r="C19" s="1086"/>
      <c r="D19" s="1086"/>
      <c r="E19" s="1087"/>
    </row>
    <row r="20" spans="2:5" ht="13.5" thickBot="1" x14ac:dyDescent="0.25">
      <c r="B20" s="1080" t="s">
        <v>382</v>
      </c>
      <c r="C20" s="1081">
        <v>143367</v>
      </c>
      <c r="D20" s="1081">
        <v>150518</v>
      </c>
      <c r="E20" s="1087"/>
    </row>
    <row r="21" spans="2:5" x14ac:dyDescent="0.2">
      <c r="B21" s="1082" t="s">
        <v>383</v>
      </c>
      <c r="C21" s="1083">
        <v>469</v>
      </c>
      <c r="D21" s="1083">
        <v>804</v>
      </c>
      <c r="E21" s="1084"/>
    </row>
    <row r="22" spans="2:5" x14ac:dyDescent="0.2">
      <c r="B22" s="1085" t="s">
        <v>384</v>
      </c>
      <c r="C22" s="1086">
        <v>17625</v>
      </c>
      <c r="D22" s="1086">
        <v>16292</v>
      </c>
      <c r="E22" s="1087"/>
    </row>
    <row r="23" spans="2:5" x14ac:dyDescent="0.2">
      <c r="B23" s="1085" t="s">
        <v>385</v>
      </c>
      <c r="C23" s="1086">
        <v>0</v>
      </c>
      <c r="D23" s="1086">
        <v>0</v>
      </c>
      <c r="E23" s="1087"/>
    </row>
    <row r="24" spans="2:5" x14ac:dyDescent="0.2">
      <c r="B24" s="1085" t="s">
        <v>386</v>
      </c>
      <c r="C24" s="1086">
        <v>124600</v>
      </c>
      <c r="D24" s="1086">
        <v>123370</v>
      </c>
      <c r="E24" s="1087"/>
    </row>
    <row r="25" spans="2:5" ht="13.5" thickBot="1" x14ac:dyDescent="0.25">
      <c r="B25" s="1088" t="s">
        <v>387</v>
      </c>
      <c r="C25" s="1089">
        <v>673</v>
      </c>
      <c r="D25" s="1089">
        <v>10052</v>
      </c>
      <c r="E25" s="1087"/>
    </row>
    <row r="26" spans="2:5" x14ac:dyDescent="0.2">
      <c r="B26" s="1090"/>
      <c r="C26" s="1086"/>
      <c r="D26" s="1086"/>
      <c r="E26" s="1087"/>
    </row>
    <row r="27" spans="2:5" ht="13.5" thickBot="1" x14ac:dyDescent="0.25">
      <c r="B27" s="1091" t="s">
        <v>388</v>
      </c>
      <c r="C27" s="1092">
        <v>2001103</v>
      </c>
      <c r="D27" s="1092">
        <v>1988239</v>
      </c>
      <c r="E27" s="1087"/>
    </row>
    <row r="28" spans="2:5" ht="13.5" thickBot="1" x14ac:dyDescent="0.25">
      <c r="B28" s="1093"/>
      <c r="C28" s="1094" t="s">
        <v>371</v>
      </c>
      <c r="D28" s="1095" t="s">
        <v>389</v>
      </c>
      <c r="E28" s="1084"/>
    </row>
    <row r="29" spans="2:5" x14ac:dyDescent="0.2">
      <c r="B29" s="1075"/>
      <c r="C29" s="1096" t="s">
        <v>390</v>
      </c>
      <c r="D29" s="1069" t="s">
        <v>373</v>
      </c>
      <c r="E29" s="1097"/>
    </row>
    <row r="30" spans="2:5" x14ac:dyDescent="0.2">
      <c r="B30" s="1075" t="s">
        <v>391</v>
      </c>
      <c r="C30" s="1096" t="s">
        <v>375</v>
      </c>
      <c r="D30" s="1075" t="s">
        <v>375</v>
      </c>
      <c r="E30" s="1097"/>
    </row>
    <row r="31" spans="2:5" ht="13.5" thickBot="1" x14ac:dyDescent="0.25">
      <c r="B31" s="1075"/>
      <c r="C31" s="1098" t="s">
        <v>376</v>
      </c>
      <c r="D31" s="1099" t="s">
        <v>376</v>
      </c>
      <c r="E31" s="1097"/>
    </row>
    <row r="32" spans="2:5" x14ac:dyDescent="0.2">
      <c r="B32" s="1079"/>
      <c r="C32" s="1083"/>
      <c r="D32" s="1086"/>
      <c r="E32" s="1097"/>
    </row>
    <row r="33" spans="2:5" ht="13.5" thickBot="1" x14ac:dyDescent="0.25">
      <c r="B33" s="1091" t="s">
        <v>392</v>
      </c>
      <c r="C33" s="1092">
        <v>1863064</v>
      </c>
      <c r="D33" s="1092">
        <v>1843276</v>
      </c>
      <c r="E33" s="1087"/>
    </row>
    <row r="34" spans="2:5" x14ac:dyDescent="0.2">
      <c r="B34" s="1082"/>
      <c r="C34" s="1083"/>
      <c r="D34" s="1083"/>
      <c r="E34" s="1084"/>
    </row>
    <row r="35" spans="2:5" x14ac:dyDescent="0.2">
      <c r="B35" s="1085" t="s">
        <v>393</v>
      </c>
      <c r="C35" s="1086">
        <v>1045372</v>
      </c>
      <c r="D35" s="1086">
        <v>1045370</v>
      </c>
      <c r="E35" s="1087"/>
    </row>
    <row r="36" spans="2:5" x14ac:dyDescent="0.2">
      <c r="B36" s="1085" t="s">
        <v>394</v>
      </c>
      <c r="C36" s="1086">
        <v>817692</v>
      </c>
      <c r="D36" s="1086">
        <v>797906</v>
      </c>
      <c r="E36" s="1087"/>
    </row>
    <row r="37" spans="2:5" ht="13.5" thickBot="1" x14ac:dyDescent="0.25">
      <c r="B37" s="1088" t="s">
        <v>395</v>
      </c>
      <c r="C37" s="1089">
        <v>0</v>
      </c>
      <c r="D37" s="1089">
        <v>0</v>
      </c>
      <c r="E37" s="1087"/>
    </row>
    <row r="38" spans="2:5" x14ac:dyDescent="0.2">
      <c r="B38" s="1082"/>
      <c r="C38" s="1083"/>
      <c r="D38" s="1083"/>
      <c r="E38" s="1087"/>
    </row>
    <row r="39" spans="2:5" ht="13.5" thickBot="1" x14ac:dyDescent="0.25">
      <c r="B39" s="1100" t="s">
        <v>396</v>
      </c>
      <c r="C39" s="1092">
        <v>125254</v>
      </c>
      <c r="D39" s="1092">
        <v>132279</v>
      </c>
      <c r="E39" s="1087"/>
    </row>
    <row r="40" spans="2:5" x14ac:dyDescent="0.2">
      <c r="B40" s="1082"/>
      <c r="C40" s="1083"/>
      <c r="D40" s="1083"/>
      <c r="E40" s="1084"/>
    </row>
    <row r="41" spans="2:5" x14ac:dyDescent="0.2">
      <c r="B41" s="1085" t="s">
        <v>397</v>
      </c>
      <c r="C41" s="1086">
        <v>125254</v>
      </c>
      <c r="D41" s="1086">
        <v>132279</v>
      </c>
      <c r="E41" s="1087"/>
    </row>
    <row r="42" spans="2:5" x14ac:dyDescent="0.2">
      <c r="B42" s="1085" t="s">
        <v>398</v>
      </c>
      <c r="C42" s="1086">
        <v>0</v>
      </c>
      <c r="D42" s="1086">
        <v>0</v>
      </c>
      <c r="E42" s="1087"/>
    </row>
    <row r="43" spans="2:5" x14ac:dyDescent="0.2">
      <c r="B43" s="1085"/>
      <c r="C43" s="1086"/>
      <c r="D43" s="1086"/>
      <c r="E43" s="1087"/>
    </row>
    <row r="44" spans="2:5" ht="13.5" thickBot="1" x14ac:dyDescent="0.25">
      <c r="B44" s="1100" t="s">
        <v>399</v>
      </c>
      <c r="C44" s="1092">
        <v>12785</v>
      </c>
      <c r="D44" s="1092">
        <v>12684</v>
      </c>
      <c r="E44" s="1087"/>
    </row>
    <row r="45" spans="2:5" x14ac:dyDescent="0.2">
      <c r="B45" s="1082"/>
      <c r="C45" s="1083"/>
      <c r="D45" s="1083"/>
      <c r="E45" s="1084"/>
    </row>
    <row r="46" spans="2:5" x14ac:dyDescent="0.2">
      <c r="B46" s="1085" t="s">
        <v>400</v>
      </c>
      <c r="C46" s="1086">
        <v>0</v>
      </c>
      <c r="D46" s="1086">
        <v>0</v>
      </c>
      <c r="E46" s="1087"/>
    </row>
    <row r="47" spans="2:5" x14ac:dyDescent="0.2">
      <c r="B47" s="1085" t="s">
        <v>401</v>
      </c>
      <c r="C47" s="1086">
        <v>12766</v>
      </c>
      <c r="D47" s="1086">
        <v>11541</v>
      </c>
      <c r="E47" s="1087"/>
    </row>
    <row r="48" spans="2:5" ht="13.5" thickBot="1" x14ac:dyDescent="0.25">
      <c r="B48" s="1088" t="s">
        <v>402</v>
      </c>
      <c r="C48" s="1086">
        <v>19</v>
      </c>
      <c r="D48" s="1086">
        <v>1143</v>
      </c>
      <c r="E48" s="1087"/>
    </row>
    <row r="49" spans="2:5" x14ac:dyDescent="0.2">
      <c r="B49" s="1082"/>
      <c r="C49" s="1083"/>
      <c r="D49" s="1083"/>
      <c r="E49" s="1087"/>
    </row>
    <row r="50" spans="2:5" ht="13.5" thickBot="1" x14ac:dyDescent="0.25">
      <c r="B50" s="1080" t="s">
        <v>403</v>
      </c>
      <c r="C50" s="1081">
        <v>2001103</v>
      </c>
      <c r="D50" s="1081">
        <v>1988239</v>
      </c>
      <c r="E50" s="1087"/>
    </row>
    <row r="51" spans="2:5" x14ac:dyDescent="0.2">
      <c r="B51" s="1101"/>
      <c r="C51" s="1102"/>
      <c r="D51" s="1102"/>
      <c r="E51" s="1087"/>
    </row>
    <row r="52" spans="2:5" x14ac:dyDescent="0.2">
      <c r="E52" s="1071"/>
    </row>
    <row r="53" spans="2:5" x14ac:dyDescent="0.2">
      <c r="E53" s="1071"/>
    </row>
    <row r="54" spans="2:5" x14ac:dyDescent="0.2">
      <c r="E54" s="1071"/>
    </row>
    <row r="55" spans="2:5" x14ac:dyDescent="0.2">
      <c r="E55" s="1071"/>
    </row>
    <row r="56" spans="2:5" x14ac:dyDescent="0.2">
      <c r="E56" s="1071"/>
    </row>
    <row r="57" spans="2:5" x14ac:dyDescent="0.2">
      <c r="E57" s="1071"/>
    </row>
  </sheetData>
  <mergeCells count="4">
    <mergeCell ref="A1:E1"/>
    <mergeCell ref="A2:E2"/>
    <mergeCell ref="A3:E3"/>
    <mergeCell ref="D5:E6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D5" sqref="D5:E7"/>
    </sheetView>
  </sheetViews>
  <sheetFormatPr defaultRowHeight="12.75" x14ac:dyDescent="0.2"/>
  <cols>
    <col min="1" max="1" width="5.7109375" customWidth="1"/>
    <col min="2" max="2" width="50.28515625" customWidth="1"/>
  </cols>
  <sheetData>
    <row r="1" spans="1:5" x14ac:dyDescent="0.2">
      <c r="A1" s="2056" t="s">
        <v>728</v>
      </c>
      <c r="B1" s="2056"/>
      <c r="C1" s="2056"/>
      <c r="D1" s="2056"/>
      <c r="E1" s="2056"/>
    </row>
    <row r="2" spans="1:5" x14ac:dyDescent="0.2">
      <c r="A2" s="2056" t="s">
        <v>404</v>
      </c>
      <c r="B2" s="2056"/>
      <c r="C2" s="2056"/>
      <c r="D2" s="2056"/>
      <c r="E2" s="2056"/>
    </row>
    <row r="3" spans="1:5" x14ac:dyDescent="0.2">
      <c r="A3" s="2056" t="s">
        <v>1206</v>
      </c>
      <c r="B3" s="2056"/>
      <c r="C3" s="2056"/>
      <c r="D3" s="2056"/>
      <c r="E3" s="2056"/>
    </row>
    <row r="4" spans="1:5" x14ac:dyDescent="0.2">
      <c r="A4" s="1063"/>
      <c r="B4" s="1063"/>
      <c r="C4" s="1063"/>
      <c r="D4" s="1063"/>
      <c r="E4" s="1063"/>
    </row>
    <row r="5" spans="1:5" x14ac:dyDescent="0.2">
      <c r="A5" s="1063"/>
      <c r="B5" s="1063"/>
      <c r="C5" s="1063"/>
      <c r="D5" s="2058" t="s">
        <v>1288</v>
      </c>
      <c r="E5" s="2058"/>
    </row>
    <row r="6" spans="1:5" x14ac:dyDescent="0.2">
      <c r="A6" s="1063"/>
      <c r="B6" s="1063"/>
      <c r="C6" s="1063"/>
      <c r="D6" s="2058"/>
      <c r="E6" s="2058"/>
    </row>
    <row r="7" spans="1:5" x14ac:dyDescent="0.2">
      <c r="A7" s="1103"/>
      <c r="B7" s="1103"/>
      <c r="C7" s="1103"/>
      <c r="D7" s="2059"/>
      <c r="E7" s="2059"/>
    </row>
    <row r="8" spans="1:5" ht="13.5" thickBot="1" x14ac:dyDescent="0.25">
      <c r="A8" s="1103"/>
      <c r="B8" s="1103"/>
      <c r="C8" s="1103"/>
      <c r="D8" s="1105"/>
      <c r="E8" s="1104" t="s">
        <v>405</v>
      </c>
    </row>
    <row r="9" spans="1:5" ht="13.5" thickBot="1" x14ac:dyDescent="0.25">
      <c r="A9" s="1106" t="s">
        <v>406</v>
      </c>
      <c r="B9" s="1107" t="s">
        <v>315</v>
      </c>
      <c r="C9" s="1108" t="s">
        <v>826</v>
      </c>
      <c r="D9" s="1108" t="s">
        <v>827</v>
      </c>
      <c r="E9" s="1107" t="s">
        <v>300</v>
      </c>
    </row>
    <row r="10" spans="1:5" ht="13.5" thickBot="1" x14ac:dyDescent="0.25">
      <c r="A10" s="1109"/>
      <c r="B10" s="1109"/>
      <c r="C10" s="1110" t="s">
        <v>407</v>
      </c>
      <c r="D10" s="1111"/>
      <c r="E10" s="1109"/>
    </row>
    <row r="11" spans="1:5" x14ac:dyDescent="0.2">
      <c r="A11" s="1112" t="s">
        <v>408</v>
      </c>
      <c r="B11" s="1112" t="s">
        <v>1078</v>
      </c>
      <c r="C11" s="1113">
        <v>141258</v>
      </c>
      <c r="D11" s="1113">
        <v>168487</v>
      </c>
      <c r="E11" s="1114">
        <v>168808</v>
      </c>
    </row>
    <row r="12" spans="1:5" x14ac:dyDescent="0.2">
      <c r="A12" s="1112" t="s">
        <v>409</v>
      </c>
      <c r="B12" s="1112" t="s">
        <v>410</v>
      </c>
      <c r="C12" s="1113">
        <v>37307</v>
      </c>
      <c r="D12" s="1113">
        <v>43535</v>
      </c>
      <c r="E12" s="1114">
        <v>43055</v>
      </c>
    </row>
    <row r="13" spans="1:5" x14ac:dyDescent="0.2">
      <c r="A13" s="1112" t="s">
        <v>411</v>
      </c>
      <c r="B13" s="1112" t="s">
        <v>412</v>
      </c>
      <c r="C13" s="1113">
        <v>159434</v>
      </c>
      <c r="D13" s="1113">
        <v>191405</v>
      </c>
      <c r="E13" s="1114">
        <v>185248</v>
      </c>
    </row>
    <row r="14" spans="1:5" x14ac:dyDescent="0.2">
      <c r="A14" s="1112" t="s">
        <v>413</v>
      </c>
      <c r="B14" s="1112" t="s">
        <v>522</v>
      </c>
      <c r="C14" s="1113">
        <v>22891</v>
      </c>
      <c r="D14" s="1113">
        <v>114162</v>
      </c>
      <c r="E14" s="1114">
        <v>117230</v>
      </c>
    </row>
    <row r="15" spans="1:5" x14ac:dyDescent="0.2">
      <c r="A15" s="1112" t="s">
        <v>414</v>
      </c>
      <c r="B15" s="1112" t="s">
        <v>523</v>
      </c>
      <c r="C15" s="1113">
        <v>3200</v>
      </c>
      <c r="D15" s="1113">
        <v>8000</v>
      </c>
      <c r="E15" s="1114">
        <v>7800</v>
      </c>
    </row>
    <row r="16" spans="1:5" x14ac:dyDescent="0.2">
      <c r="A16" s="1112" t="s">
        <v>415</v>
      </c>
      <c r="B16" s="1112" t="s">
        <v>62</v>
      </c>
      <c r="C16" s="1113">
        <v>11425</v>
      </c>
      <c r="D16" s="1113">
        <v>20416</v>
      </c>
      <c r="E16" s="1114">
        <v>19716</v>
      </c>
    </row>
    <row r="17" spans="1:5" x14ac:dyDescent="0.2">
      <c r="A17" s="1112" t="s">
        <v>416</v>
      </c>
      <c r="B17" s="1112" t="s">
        <v>524</v>
      </c>
      <c r="C17" s="1113">
        <v>40735</v>
      </c>
      <c r="D17" s="1113">
        <v>48711</v>
      </c>
      <c r="E17" s="1114">
        <v>7233</v>
      </c>
    </row>
    <row r="18" spans="1:5" x14ac:dyDescent="0.2">
      <c r="A18" s="1112" t="s">
        <v>417</v>
      </c>
      <c r="B18" s="1112" t="s">
        <v>525</v>
      </c>
      <c r="C18" s="1113">
        <v>4254</v>
      </c>
      <c r="D18" s="1113">
        <v>33781</v>
      </c>
      <c r="E18" s="1113">
        <v>33066</v>
      </c>
    </row>
    <row r="19" spans="1:5" x14ac:dyDescent="0.2">
      <c r="A19" s="1112" t="s">
        <v>418</v>
      </c>
      <c r="B19" s="1112" t="s">
        <v>526</v>
      </c>
      <c r="C19" s="1113">
        <v>1200</v>
      </c>
      <c r="D19" s="1113">
        <v>1200</v>
      </c>
      <c r="E19" s="1114">
        <v>0</v>
      </c>
    </row>
    <row r="20" spans="1:5" x14ac:dyDescent="0.2">
      <c r="A20" s="1112" t="s">
        <v>1170</v>
      </c>
      <c r="B20" s="1112" t="s">
        <v>527</v>
      </c>
      <c r="C20" s="1113">
        <v>36477</v>
      </c>
      <c r="D20" s="1113">
        <v>50976</v>
      </c>
      <c r="E20" s="1114"/>
    </row>
    <row r="21" spans="1:5" ht="13.5" thickBot="1" x14ac:dyDescent="0.25">
      <c r="A21" s="1112" t="s">
        <v>1171</v>
      </c>
      <c r="B21" s="1112" t="s">
        <v>528</v>
      </c>
      <c r="C21" s="1113">
        <v>0</v>
      </c>
      <c r="D21" s="1113">
        <v>24897</v>
      </c>
      <c r="E21" s="1113">
        <v>0</v>
      </c>
    </row>
    <row r="22" spans="1:5" ht="13.5" thickBot="1" x14ac:dyDescent="0.25">
      <c r="A22" s="1115" t="s">
        <v>1172</v>
      </c>
      <c r="B22" s="1115" t="s">
        <v>521</v>
      </c>
      <c r="C22" s="1116">
        <f>SUM(C11:C21)</f>
        <v>458181</v>
      </c>
      <c r="D22" s="1116">
        <f>SUM(D11:D21)</f>
        <v>705570</v>
      </c>
      <c r="E22" s="1116">
        <f>SUM(E11:E21)</f>
        <v>582156</v>
      </c>
    </row>
    <row r="23" spans="1:5" x14ac:dyDescent="0.2">
      <c r="A23" s="1112" t="s">
        <v>1173</v>
      </c>
      <c r="B23" s="1112" t="s">
        <v>141</v>
      </c>
      <c r="C23" s="1113">
        <v>244740</v>
      </c>
      <c r="D23" s="1113">
        <v>0</v>
      </c>
      <c r="E23" s="1114">
        <v>0</v>
      </c>
    </row>
    <row r="24" spans="1:5" x14ac:dyDescent="0.2">
      <c r="A24" s="1112" t="s">
        <v>1174</v>
      </c>
      <c r="B24" s="1112" t="s">
        <v>419</v>
      </c>
      <c r="C24" s="1113">
        <v>0</v>
      </c>
      <c r="D24" s="1113">
        <v>0</v>
      </c>
      <c r="E24" s="1114">
        <v>0</v>
      </c>
    </row>
    <row r="25" spans="1:5" ht="13.5" thickBot="1" x14ac:dyDescent="0.25">
      <c r="A25" s="1112" t="s">
        <v>880</v>
      </c>
      <c r="B25" s="1112" t="s">
        <v>420</v>
      </c>
      <c r="C25" s="1113">
        <v>0</v>
      </c>
      <c r="D25" s="1113">
        <v>0</v>
      </c>
      <c r="E25" s="1117">
        <v>9599</v>
      </c>
    </row>
    <row r="26" spans="1:5" ht="13.5" thickBot="1" x14ac:dyDescent="0.25">
      <c r="A26" s="1115" t="s">
        <v>881</v>
      </c>
      <c r="B26" s="1115" t="s">
        <v>421</v>
      </c>
      <c r="C26" s="1116">
        <f>SUM(C22:C25)</f>
        <v>702921</v>
      </c>
      <c r="D26" s="1116">
        <f>SUM(D22:D25)</f>
        <v>705570</v>
      </c>
      <c r="E26" s="1116">
        <f>SUM(E22:E25)</f>
        <v>591755</v>
      </c>
    </row>
    <row r="27" spans="1:5" x14ac:dyDescent="0.2">
      <c r="A27" s="1118" t="s">
        <v>883</v>
      </c>
      <c r="B27" s="1118" t="s">
        <v>732</v>
      </c>
      <c r="C27" s="1119">
        <v>103113</v>
      </c>
      <c r="D27" s="1119">
        <v>114322</v>
      </c>
      <c r="E27" s="1120">
        <v>121288</v>
      </c>
    </row>
    <row r="28" spans="1:5" x14ac:dyDescent="0.2">
      <c r="A28" s="1118" t="s">
        <v>1075</v>
      </c>
      <c r="B28" s="1112" t="s">
        <v>1068</v>
      </c>
      <c r="C28" s="1113">
        <v>90221</v>
      </c>
      <c r="D28" s="1113">
        <v>94485</v>
      </c>
      <c r="E28" s="1114">
        <v>98480</v>
      </c>
    </row>
    <row r="29" spans="1:5" x14ac:dyDescent="0.2">
      <c r="A29" s="1118" t="s">
        <v>1076</v>
      </c>
      <c r="B29" s="1112" t="s">
        <v>1225</v>
      </c>
      <c r="C29" s="1113">
        <v>8497</v>
      </c>
      <c r="D29" s="1113">
        <v>33237</v>
      </c>
      <c r="E29" s="1114">
        <v>33682</v>
      </c>
    </row>
    <row r="30" spans="1:5" x14ac:dyDescent="0.2">
      <c r="A30" s="1118" t="s">
        <v>422</v>
      </c>
      <c r="B30" s="1112" t="s">
        <v>143</v>
      </c>
      <c r="C30" s="1113">
        <v>0</v>
      </c>
      <c r="D30" s="1113">
        <v>650</v>
      </c>
      <c r="E30" s="1114">
        <v>650</v>
      </c>
    </row>
    <row r="31" spans="1:5" x14ac:dyDescent="0.2">
      <c r="A31" s="1118" t="s">
        <v>460</v>
      </c>
      <c r="B31" s="1112" t="s">
        <v>425</v>
      </c>
      <c r="C31" s="1113">
        <v>200</v>
      </c>
      <c r="D31" s="1113">
        <v>20471</v>
      </c>
      <c r="E31" s="1114">
        <v>18205</v>
      </c>
    </row>
    <row r="32" spans="1:5" x14ac:dyDescent="0.2">
      <c r="A32" s="1118" t="s">
        <v>423</v>
      </c>
      <c r="B32" s="1112" t="s">
        <v>144</v>
      </c>
      <c r="C32" s="1113">
        <v>0</v>
      </c>
      <c r="D32" s="1113">
        <v>11399</v>
      </c>
      <c r="E32" s="1114">
        <v>11400</v>
      </c>
    </row>
    <row r="33" spans="1:5" x14ac:dyDescent="0.2">
      <c r="A33" s="1118" t="s">
        <v>424</v>
      </c>
      <c r="B33" s="1112" t="s">
        <v>429</v>
      </c>
      <c r="C33" s="1113">
        <v>250735</v>
      </c>
      <c r="D33" s="1113">
        <v>305888</v>
      </c>
      <c r="E33" s="1113">
        <v>305888</v>
      </c>
    </row>
    <row r="34" spans="1:5" x14ac:dyDescent="0.2">
      <c r="A34" s="1118" t="s">
        <v>426</v>
      </c>
      <c r="B34" s="1112" t="s">
        <v>431</v>
      </c>
      <c r="C34" s="1113">
        <v>0</v>
      </c>
      <c r="D34" s="1113">
        <v>0</v>
      </c>
      <c r="E34" s="1113">
        <v>26</v>
      </c>
    </row>
    <row r="35" spans="1:5" ht="13.5" thickBot="1" x14ac:dyDescent="0.25">
      <c r="A35" s="1118" t="s">
        <v>427</v>
      </c>
      <c r="B35" s="1112" t="s">
        <v>433</v>
      </c>
      <c r="C35" s="1113">
        <v>0</v>
      </c>
      <c r="D35" s="1113">
        <v>0</v>
      </c>
      <c r="E35" s="1114">
        <v>0</v>
      </c>
    </row>
    <row r="36" spans="1:5" ht="13.5" thickBot="1" x14ac:dyDescent="0.25">
      <c r="A36" s="1115" t="s">
        <v>428</v>
      </c>
      <c r="B36" s="1115" t="s">
        <v>142</v>
      </c>
      <c r="C36" s="1116">
        <f>SUM(C27:C35)</f>
        <v>452766</v>
      </c>
      <c r="D36" s="1116">
        <f>SUM(D27:D35)</f>
        <v>580452</v>
      </c>
      <c r="E36" s="1116">
        <f>SUM(E27:E35)</f>
        <v>589619</v>
      </c>
    </row>
    <row r="37" spans="1:5" x14ac:dyDescent="0.2">
      <c r="A37" s="1112" t="s">
        <v>430</v>
      </c>
      <c r="B37" s="1112" t="s">
        <v>145</v>
      </c>
      <c r="C37" s="1113">
        <v>51350</v>
      </c>
      <c r="D37" s="1113">
        <v>57191</v>
      </c>
      <c r="E37" s="1113">
        <v>56455</v>
      </c>
    </row>
    <row r="38" spans="1:5" x14ac:dyDescent="0.2">
      <c r="A38" s="1112" t="s">
        <v>432</v>
      </c>
      <c r="B38" s="1112" t="s">
        <v>146</v>
      </c>
      <c r="C38" s="1113">
        <v>50000</v>
      </c>
      <c r="D38" s="1122">
        <v>67927</v>
      </c>
      <c r="E38" s="1113">
        <v>67927</v>
      </c>
    </row>
    <row r="39" spans="1:5" x14ac:dyDescent="0.2">
      <c r="A39" s="1112" t="s">
        <v>434</v>
      </c>
      <c r="B39" s="1121" t="s">
        <v>147</v>
      </c>
      <c r="C39" s="1113">
        <v>148805</v>
      </c>
      <c r="D39" s="1122">
        <v>0</v>
      </c>
      <c r="E39" s="1113">
        <v>0</v>
      </c>
    </row>
    <row r="40" spans="1:5" x14ac:dyDescent="0.2">
      <c r="A40" s="1112" t="s">
        <v>435</v>
      </c>
      <c r="B40" s="1112" t="s">
        <v>439</v>
      </c>
      <c r="C40" s="1113">
        <v>0</v>
      </c>
      <c r="D40" s="1113">
        <v>0</v>
      </c>
      <c r="E40" s="1113">
        <v>0</v>
      </c>
    </row>
    <row r="41" spans="1:5" ht="13.5" thickBot="1" x14ac:dyDescent="0.25">
      <c r="A41" s="1112" t="s">
        <v>436</v>
      </c>
      <c r="B41" s="1112" t="s">
        <v>149</v>
      </c>
      <c r="C41" s="1113">
        <v>0</v>
      </c>
      <c r="D41" s="1113">
        <v>0</v>
      </c>
      <c r="E41" s="1113">
        <v>1124</v>
      </c>
    </row>
    <row r="42" spans="1:5" ht="13.5" thickBot="1" x14ac:dyDescent="0.25">
      <c r="A42" s="1115" t="s">
        <v>437</v>
      </c>
      <c r="B42" s="1115" t="s">
        <v>441</v>
      </c>
      <c r="C42" s="1116">
        <f>SUM(C37:C41)</f>
        <v>250155</v>
      </c>
      <c r="D42" s="1116">
        <f>SUM(D37:D41)</f>
        <v>125118</v>
      </c>
      <c r="E42" s="1116">
        <f>SUM(E37:E41)</f>
        <v>125506</v>
      </c>
    </row>
    <row r="43" spans="1:5" ht="13.5" thickBot="1" x14ac:dyDescent="0.25">
      <c r="A43" s="1261" t="s">
        <v>438</v>
      </c>
      <c r="B43" s="1115" t="s">
        <v>148</v>
      </c>
      <c r="C43" s="1116">
        <f>SUM(C36+C42)</f>
        <v>702921</v>
      </c>
      <c r="D43" s="1116">
        <f>SUM(D36+D42)</f>
        <v>705570</v>
      </c>
      <c r="E43" s="1116">
        <f>SUM(E36+E42)</f>
        <v>715125</v>
      </c>
    </row>
    <row r="44" spans="1:5" x14ac:dyDescent="0.2">
      <c r="A44" s="1123"/>
      <c r="B44" s="1123"/>
      <c r="C44" s="1123"/>
      <c r="D44" s="1123"/>
      <c r="E44" s="1123"/>
    </row>
    <row r="45" spans="1:5" x14ac:dyDescent="0.2">
      <c r="A45" s="1123"/>
      <c r="B45" s="1123"/>
      <c r="C45" s="1123"/>
      <c r="D45" s="1123"/>
      <c r="E45" s="1123"/>
    </row>
    <row r="46" spans="1:5" x14ac:dyDescent="0.2">
      <c r="A46" s="1123"/>
      <c r="B46" s="1123"/>
      <c r="C46" s="1123"/>
      <c r="D46" s="1123"/>
      <c r="E46" s="1123"/>
    </row>
  </sheetData>
  <mergeCells count="4">
    <mergeCell ref="A1:E1"/>
    <mergeCell ref="A2:E2"/>
    <mergeCell ref="A3:E3"/>
    <mergeCell ref="D5:E7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pane xSplit="3" ySplit="1" topLeftCell="F2" activePane="bottomRight" state="frozen"/>
      <selection pane="topRight" activeCell="G1" sqref="G1"/>
      <selection pane="bottomLeft" activeCell="A44" sqref="A44"/>
      <selection pane="bottomRight" activeCell="O25" sqref="O25"/>
    </sheetView>
  </sheetViews>
  <sheetFormatPr defaultRowHeight="15" x14ac:dyDescent="0.25"/>
  <cols>
    <col min="1" max="1" width="6.5703125" style="1" customWidth="1"/>
    <col min="2" max="2" width="35.7109375" style="2" customWidth="1"/>
    <col min="3" max="3" width="19.140625" style="2" customWidth="1"/>
    <col min="4" max="4" width="12" style="2" hidden="1" customWidth="1"/>
    <col min="5" max="5" width="14.85546875" style="2" hidden="1" customWidth="1"/>
    <col min="6" max="6" width="11.7109375" style="2" customWidth="1"/>
    <col min="7" max="7" width="13.140625" style="2" hidden="1" customWidth="1"/>
    <col min="8" max="8" width="11.85546875" style="2" customWidth="1"/>
    <col min="9" max="9" width="10.85546875" style="2" customWidth="1"/>
    <col min="10" max="16384" width="9.140625" style="2"/>
  </cols>
  <sheetData>
    <row r="1" spans="1:10" s="4" customFormat="1" ht="57" customHeight="1" thickBot="1" x14ac:dyDescent="0.25">
      <c r="A1" s="847" t="s">
        <v>838</v>
      </c>
      <c r="B1" s="1673" t="s">
        <v>1259</v>
      </c>
      <c r="C1" s="1674"/>
      <c r="D1" s="106" t="s">
        <v>1104</v>
      </c>
      <c r="E1" s="894" t="s">
        <v>1105</v>
      </c>
      <c r="F1" s="106" t="s">
        <v>638</v>
      </c>
      <c r="G1" s="106" t="s">
        <v>711</v>
      </c>
      <c r="H1" s="106" t="s">
        <v>210</v>
      </c>
      <c r="I1" s="106" t="s">
        <v>298</v>
      </c>
      <c r="J1" s="106" t="s">
        <v>938</v>
      </c>
    </row>
    <row r="2" spans="1:10" s="4" customFormat="1" ht="22.5" customHeight="1" x14ac:dyDescent="0.2">
      <c r="A2" s="848"/>
      <c r="B2" s="1637" t="s">
        <v>1117</v>
      </c>
      <c r="C2" s="1638"/>
      <c r="D2" s="193">
        <f>'[1]5'!D8</f>
        <v>79721</v>
      </c>
      <c r="E2" s="895">
        <f>'[1]5'!E8</f>
        <v>1700</v>
      </c>
      <c r="F2" s="193">
        <f>'[1]5'!F8</f>
        <v>82321</v>
      </c>
      <c r="G2" s="193">
        <f>'[1]5'!G8</f>
        <v>82321</v>
      </c>
      <c r="H2" s="193">
        <v>75690</v>
      </c>
      <c r="I2" s="193">
        <v>74850</v>
      </c>
      <c r="J2" s="1295">
        <f>(I2/H2)</f>
        <v>0.98890210067380102</v>
      </c>
    </row>
    <row r="3" spans="1:10" ht="20.100000000000001" customHeight="1" thickBot="1" x14ac:dyDescent="0.3">
      <c r="A3" s="67"/>
      <c r="B3" s="5" t="s">
        <v>1116</v>
      </c>
      <c r="D3" s="194">
        <f>'[1]5'!D19</f>
        <v>11344</v>
      </c>
      <c r="E3" s="896">
        <f>'[1]5'!E19</f>
        <v>0</v>
      </c>
      <c r="F3" s="194">
        <f>'[1]5'!F19</f>
        <v>14000</v>
      </c>
      <c r="G3" s="194">
        <f>'[1]5'!G19</f>
        <v>14000</v>
      </c>
      <c r="H3" s="194">
        <v>17295</v>
      </c>
      <c r="I3" s="194">
        <v>19325</v>
      </c>
      <c r="J3" s="1294">
        <f t="shared" ref="J3:J45" si="0">(I3/H3)</f>
        <v>1.117374963862388</v>
      </c>
    </row>
    <row r="4" spans="1:10" ht="20.100000000000001" customHeight="1" thickBot="1" x14ac:dyDescent="0.3">
      <c r="A4" s="63" t="s">
        <v>840</v>
      </c>
      <c r="B4" s="1671" t="s">
        <v>1068</v>
      </c>
      <c r="C4" s="1672"/>
      <c r="D4" s="47">
        <f t="shared" ref="D4:I4" si="1">SUM(D2+D3)</f>
        <v>91065</v>
      </c>
      <c r="E4" s="99">
        <f t="shared" si="1"/>
        <v>1700</v>
      </c>
      <c r="F4" s="47">
        <f t="shared" si="1"/>
        <v>96321</v>
      </c>
      <c r="G4" s="192">
        <f t="shared" si="1"/>
        <v>96321</v>
      </c>
      <c r="H4" s="192">
        <f t="shared" si="1"/>
        <v>92985</v>
      </c>
      <c r="I4" s="192">
        <f t="shared" si="1"/>
        <v>94175</v>
      </c>
      <c r="J4" s="1302">
        <f t="shared" si="0"/>
        <v>1.0127977630800666</v>
      </c>
    </row>
    <row r="5" spans="1:10" ht="20.100000000000001" customHeight="1" x14ac:dyDescent="0.2">
      <c r="A5" s="60"/>
      <c r="B5" s="1637" t="s">
        <v>841</v>
      </c>
      <c r="C5" s="1638"/>
      <c r="D5" s="110">
        <v>55531</v>
      </c>
      <c r="E5" s="897">
        <v>0</v>
      </c>
      <c r="F5" s="110">
        <v>61676</v>
      </c>
      <c r="G5" s="110">
        <v>61676</v>
      </c>
      <c r="H5" s="110">
        <v>91676</v>
      </c>
      <c r="I5" s="110">
        <v>94837</v>
      </c>
      <c r="J5" s="1296">
        <f t="shared" si="0"/>
        <v>1.0344801256599327</v>
      </c>
    </row>
    <row r="6" spans="1:10" ht="20.100000000000001" customHeight="1" thickBot="1" x14ac:dyDescent="0.25">
      <c r="A6" s="62"/>
      <c r="B6" s="1655" t="s">
        <v>842</v>
      </c>
      <c r="C6" s="1656"/>
      <c r="D6" s="112">
        <v>111</v>
      </c>
      <c r="E6" s="898">
        <v>0</v>
      </c>
      <c r="F6" s="112">
        <v>188</v>
      </c>
      <c r="G6" s="112">
        <v>188</v>
      </c>
      <c r="H6" s="112">
        <v>188</v>
      </c>
      <c r="I6" s="112">
        <v>277</v>
      </c>
      <c r="J6" s="1304">
        <f t="shared" si="0"/>
        <v>1.4734042553191489</v>
      </c>
    </row>
    <row r="7" spans="1:10" ht="20.100000000000001" customHeight="1" thickBot="1" x14ac:dyDescent="0.25">
      <c r="A7" s="160" t="s">
        <v>843</v>
      </c>
      <c r="B7" s="1677" t="s">
        <v>844</v>
      </c>
      <c r="C7" s="1678"/>
      <c r="D7" s="113">
        <f t="shared" ref="D7:I7" si="2">SUM(D5+D6)</f>
        <v>55642</v>
      </c>
      <c r="E7" s="899">
        <f t="shared" si="2"/>
        <v>0</v>
      </c>
      <c r="F7" s="113">
        <f t="shared" si="2"/>
        <v>61864</v>
      </c>
      <c r="G7" s="113">
        <f t="shared" si="2"/>
        <v>61864</v>
      </c>
      <c r="H7" s="113">
        <f t="shared" si="2"/>
        <v>91864</v>
      </c>
      <c r="I7" s="113">
        <f t="shared" si="2"/>
        <v>95114</v>
      </c>
      <c r="J7" s="1305">
        <f t="shared" si="0"/>
        <v>1.035378385439345</v>
      </c>
    </row>
    <row r="8" spans="1:10" ht="20.100000000000001" customHeight="1" x14ac:dyDescent="0.2">
      <c r="A8" s="64"/>
      <c r="B8" s="1653" t="s">
        <v>793</v>
      </c>
      <c r="C8" s="1654"/>
      <c r="D8" s="110">
        <v>88522</v>
      </c>
      <c r="E8" s="900">
        <v>0</v>
      </c>
      <c r="F8" s="110">
        <v>0</v>
      </c>
      <c r="G8" s="110">
        <v>0</v>
      </c>
      <c r="H8" s="110">
        <v>0</v>
      </c>
      <c r="I8" s="110">
        <v>202</v>
      </c>
      <c r="J8" s="1296"/>
    </row>
    <row r="9" spans="1:10" ht="20.100000000000001" customHeight="1" thickBot="1" x14ac:dyDescent="0.25">
      <c r="A9" s="218"/>
      <c r="B9" s="1679" t="s">
        <v>845</v>
      </c>
      <c r="C9" s="1680"/>
      <c r="D9" s="112">
        <v>35088</v>
      </c>
      <c r="E9" s="898">
        <v>0</v>
      </c>
      <c r="F9" s="110">
        <v>34818</v>
      </c>
      <c r="G9" s="110">
        <v>13927</v>
      </c>
      <c r="H9" s="110">
        <v>15927</v>
      </c>
      <c r="I9" s="110">
        <v>16299</v>
      </c>
      <c r="J9" s="1298">
        <f t="shared" si="0"/>
        <v>1.0233565643247315</v>
      </c>
    </row>
    <row r="10" spans="1:10" ht="20.100000000000001" customHeight="1" thickBot="1" x14ac:dyDescent="0.25">
      <c r="A10" s="156" t="s">
        <v>846</v>
      </c>
      <c r="B10" s="1675" t="s">
        <v>847</v>
      </c>
      <c r="C10" s="1676"/>
      <c r="D10" s="113">
        <f t="shared" ref="D10:I10" si="3">SUM(D8:D9)</f>
        <v>123610</v>
      </c>
      <c r="E10" s="899">
        <f t="shared" si="3"/>
        <v>0</v>
      </c>
      <c r="F10" s="113">
        <f t="shared" si="3"/>
        <v>34818</v>
      </c>
      <c r="G10" s="113">
        <f t="shared" si="3"/>
        <v>13927</v>
      </c>
      <c r="H10" s="113">
        <f t="shared" si="3"/>
        <v>15927</v>
      </c>
      <c r="I10" s="113">
        <f t="shared" si="3"/>
        <v>16501</v>
      </c>
      <c r="J10" s="1301">
        <f t="shared" si="0"/>
        <v>1.0360394298989137</v>
      </c>
    </row>
    <row r="11" spans="1:10" ht="20.100000000000001" customHeight="1" x14ac:dyDescent="0.2">
      <c r="A11" s="62"/>
      <c r="B11" s="1637" t="s">
        <v>848</v>
      </c>
      <c r="C11" s="1638"/>
      <c r="D11" s="114">
        <v>0</v>
      </c>
      <c r="E11" s="897">
        <v>0</v>
      </c>
      <c r="F11" s="114">
        <v>0</v>
      </c>
      <c r="G11" s="114">
        <v>0</v>
      </c>
      <c r="H11" s="114">
        <v>0</v>
      </c>
      <c r="I11" s="114">
        <v>762</v>
      </c>
      <c r="J11" s="1296"/>
    </row>
    <row r="12" spans="1:10" ht="20.100000000000001" customHeight="1" x14ac:dyDescent="0.2">
      <c r="A12" s="62"/>
      <c r="B12" s="1637" t="s">
        <v>849</v>
      </c>
      <c r="C12" s="1638"/>
      <c r="D12" s="110">
        <v>982</v>
      </c>
      <c r="E12" s="900">
        <v>0</v>
      </c>
      <c r="F12" s="114">
        <v>500</v>
      </c>
      <c r="G12" s="114">
        <v>500</v>
      </c>
      <c r="H12" s="114">
        <v>500</v>
      </c>
      <c r="I12" s="114">
        <v>2400</v>
      </c>
      <c r="J12" s="1297">
        <f t="shared" si="0"/>
        <v>4.8</v>
      </c>
    </row>
    <row r="13" spans="1:10" ht="20.100000000000001" customHeight="1" x14ac:dyDescent="0.2">
      <c r="A13" s="72"/>
      <c r="B13" s="1669" t="s">
        <v>328</v>
      </c>
      <c r="C13" s="1670"/>
      <c r="D13" s="882">
        <v>700</v>
      </c>
      <c r="E13" s="901">
        <v>0</v>
      </c>
      <c r="F13" s="114">
        <v>900</v>
      </c>
      <c r="G13" s="114">
        <v>900</v>
      </c>
      <c r="H13" s="114">
        <v>900</v>
      </c>
      <c r="I13" s="114">
        <v>1265</v>
      </c>
      <c r="J13" s="1297">
        <f t="shared" si="0"/>
        <v>1.4055555555555554</v>
      </c>
    </row>
    <row r="14" spans="1:10" ht="20.100000000000001" customHeight="1" thickBot="1" x14ac:dyDescent="0.25">
      <c r="A14" s="218"/>
      <c r="B14" s="1669" t="s">
        <v>329</v>
      </c>
      <c r="C14" s="1670"/>
      <c r="D14" s="880"/>
      <c r="E14" s="401"/>
      <c r="F14" s="202"/>
      <c r="G14" s="881"/>
      <c r="H14" s="881"/>
      <c r="I14" s="881">
        <v>454</v>
      </c>
      <c r="J14" s="1298"/>
    </row>
    <row r="15" spans="1:10" ht="20.100000000000001" customHeight="1" thickBot="1" x14ac:dyDescent="0.3">
      <c r="A15" s="63" t="s">
        <v>850</v>
      </c>
      <c r="B15" s="1671" t="s">
        <v>851</v>
      </c>
      <c r="C15" s="1672"/>
      <c r="D15" s="47">
        <f>SUM(D7+D10+D11+D12+D13)</f>
        <v>180934</v>
      </c>
      <c r="E15" s="191">
        <f>SUM(E7+E10+E11+E12+E13)</f>
        <v>0</v>
      </c>
      <c r="F15" s="47">
        <f>SUM(F7+F10+F11+F12+F13)</f>
        <v>98082</v>
      </c>
      <c r="G15" s="849">
        <f>SUM(G7+G10+G11+G12+G13)</f>
        <v>77191</v>
      </c>
      <c r="H15" s="849">
        <f>SUM(H7+H10+H11+H12+H13+H14)</f>
        <v>109191</v>
      </c>
      <c r="I15" s="849">
        <f>SUM(I7+I10+I11+I12+I13+I14)</f>
        <v>116496</v>
      </c>
      <c r="J15" s="1302">
        <f t="shared" si="0"/>
        <v>1.0669011182240296</v>
      </c>
    </row>
    <row r="16" spans="1:10" ht="17.25" customHeight="1" thickBot="1" x14ac:dyDescent="0.3">
      <c r="A16" s="342" t="s">
        <v>852</v>
      </c>
      <c r="B16" s="1659" t="s">
        <v>1156</v>
      </c>
      <c r="C16" s="1660"/>
      <c r="D16" s="48">
        <f t="shared" ref="D16:I16" si="4">SUM(D4+D15)</f>
        <v>271999</v>
      </c>
      <c r="E16" s="902">
        <f t="shared" si="4"/>
        <v>1700</v>
      </c>
      <c r="F16" s="891">
        <f t="shared" si="4"/>
        <v>194403</v>
      </c>
      <c r="G16" s="888">
        <f t="shared" si="4"/>
        <v>173512</v>
      </c>
      <c r="H16" s="888">
        <f t="shared" si="4"/>
        <v>202176</v>
      </c>
      <c r="I16" s="888">
        <f t="shared" si="4"/>
        <v>210671</v>
      </c>
      <c r="J16" s="1300">
        <f t="shared" si="0"/>
        <v>1.0420178458372902</v>
      </c>
    </row>
    <row r="17" spans="1:10" ht="20.25" customHeight="1" x14ac:dyDescent="0.25">
      <c r="A17" s="343" t="s">
        <v>840</v>
      </c>
      <c r="B17" s="1653" t="s">
        <v>853</v>
      </c>
      <c r="C17" s="1654"/>
      <c r="D17" s="114">
        <v>0</v>
      </c>
      <c r="E17" s="897">
        <v>0</v>
      </c>
      <c r="F17" s="114">
        <v>0</v>
      </c>
      <c r="G17" s="114">
        <v>0</v>
      </c>
      <c r="H17" s="114">
        <v>903</v>
      </c>
      <c r="I17" s="114">
        <v>903</v>
      </c>
      <c r="J17" s="1296">
        <f t="shared" si="0"/>
        <v>1</v>
      </c>
    </row>
    <row r="18" spans="1:10" ht="18" customHeight="1" thickBot="1" x14ac:dyDescent="0.3">
      <c r="A18" s="68" t="s">
        <v>850</v>
      </c>
      <c r="B18" s="1655" t="s">
        <v>854</v>
      </c>
      <c r="C18" s="1656"/>
      <c r="D18" s="112" t="e">
        <f>'[1]5'!#REF!</f>
        <v>#REF!</v>
      </c>
      <c r="E18" s="898">
        <v>0</v>
      </c>
      <c r="F18" s="112">
        <v>6131</v>
      </c>
      <c r="G18" s="112">
        <v>6131</v>
      </c>
      <c r="H18" s="112">
        <v>26199</v>
      </c>
      <c r="I18" s="112">
        <v>26399</v>
      </c>
      <c r="J18" s="1298">
        <f t="shared" si="0"/>
        <v>1.0076338791556929</v>
      </c>
    </row>
    <row r="19" spans="1:10" ht="20.25" customHeight="1" thickBot="1" x14ac:dyDescent="0.3">
      <c r="A19" s="342" t="s">
        <v>855</v>
      </c>
      <c r="B19" s="6" t="s">
        <v>856</v>
      </c>
      <c r="C19" s="203"/>
      <c r="D19" s="115" t="e">
        <f t="shared" ref="D19:I19" si="5">SUM(D17+D18)</f>
        <v>#REF!</v>
      </c>
      <c r="E19" s="902">
        <f t="shared" si="5"/>
        <v>0</v>
      </c>
      <c r="F19" s="891">
        <f t="shared" si="5"/>
        <v>6131</v>
      </c>
      <c r="G19" s="888">
        <f t="shared" si="5"/>
        <v>6131</v>
      </c>
      <c r="H19" s="888">
        <f t="shared" si="5"/>
        <v>27102</v>
      </c>
      <c r="I19" s="888">
        <f t="shared" si="5"/>
        <v>27302</v>
      </c>
      <c r="J19" s="1300">
        <f t="shared" si="0"/>
        <v>1.0073795291860379</v>
      </c>
    </row>
    <row r="20" spans="1:10" ht="17.25" customHeight="1" x14ac:dyDescent="0.25">
      <c r="A20" s="343"/>
      <c r="B20" s="1653" t="s">
        <v>669</v>
      </c>
      <c r="C20" s="1654"/>
      <c r="D20" s="114">
        <v>0</v>
      </c>
      <c r="E20" s="897">
        <v>0</v>
      </c>
      <c r="F20" s="114">
        <v>0</v>
      </c>
      <c r="G20" s="114">
        <v>0</v>
      </c>
      <c r="H20" s="114">
        <v>3107</v>
      </c>
      <c r="I20" s="114">
        <v>3107</v>
      </c>
      <c r="J20" s="1296">
        <f t="shared" si="0"/>
        <v>1</v>
      </c>
    </row>
    <row r="21" spans="1:10" ht="18" customHeight="1" x14ac:dyDescent="0.25">
      <c r="A21" s="67"/>
      <c r="B21" s="1637" t="s">
        <v>857</v>
      </c>
      <c r="C21" s="1638"/>
      <c r="D21" s="110">
        <v>237669</v>
      </c>
      <c r="E21" s="900">
        <v>18915</v>
      </c>
      <c r="F21" s="114">
        <v>250735</v>
      </c>
      <c r="G21" s="114">
        <v>249775</v>
      </c>
      <c r="H21" s="114">
        <v>257570</v>
      </c>
      <c r="I21" s="114">
        <v>257307</v>
      </c>
      <c r="J21" s="1297">
        <f t="shared" si="0"/>
        <v>0.99897891835229258</v>
      </c>
    </row>
    <row r="22" spans="1:10" ht="17.25" customHeight="1" x14ac:dyDescent="0.25">
      <c r="A22" s="67"/>
      <c r="B22" s="1637" t="s">
        <v>640</v>
      </c>
      <c r="C22" s="1638"/>
      <c r="D22" s="110">
        <v>0</v>
      </c>
      <c r="E22" s="900">
        <v>0</v>
      </c>
      <c r="F22" s="114">
        <v>0</v>
      </c>
      <c r="G22" s="114">
        <v>5769</v>
      </c>
      <c r="H22" s="114">
        <v>10586</v>
      </c>
      <c r="I22" s="114">
        <v>10586</v>
      </c>
      <c r="J22" s="1297">
        <f t="shared" si="0"/>
        <v>1</v>
      </c>
    </row>
    <row r="23" spans="1:10" ht="17.25" customHeight="1" x14ac:dyDescent="0.25">
      <c r="A23" s="67"/>
      <c r="B23" s="1665" t="s">
        <v>651</v>
      </c>
      <c r="C23" s="1666"/>
      <c r="D23" s="110">
        <v>0</v>
      </c>
      <c r="E23" s="900">
        <v>0</v>
      </c>
      <c r="F23" s="114">
        <v>0</v>
      </c>
      <c r="G23" s="114">
        <v>3914</v>
      </c>
      <c r="H23" s="114">
        <v>8937</v>
      </c>
      <c r="I23" s="114">
        <v>8937</v>
      </c>
      <c r="J23" s="1297">
        <f t="shared" si="0"/>
        <v>1</v>
      </c>
    </row>
    <row r="24" spans="1:10" ht="17.25" customHeight="1" x14ac:dyDescent="0.25">
      <c r="A24" s="67"/>
      <c r="B24" s="964" t="s">
        <v>185</v>
      </c>
      <c r="C24" s="964"/>
      <c r="D24" s="112"/>
      <c r="E24" s="898"/>
      <c r="F24" s="110"/>
      <c r="G24" s="110"/>
      <c r="H24" s="110">
        <v>928</v>
      </c>
      <c r="I24" s="110">
        <v>928</v>
      </c>
      <c r="J24" s="1297">
        <f t="shared" si="0"/>
        <v>1</v>
      </c>
    </row>
    <row r="25" spans="1:10" ht="15.75" customHeight="1" thickBot="1" x14ac:dyDescent="0.3">
      <c r="A25" s="67"/>
      <c r="B25" s="8" t="s">
        <v>784</v>
      </c>
      <c r="C25" s="204"/>
      <c r="D25" s="112">
        <v>0</v>
      </c>
      <c r="E25" s="898">
        <v>0</v>
      </c>
      <c r="F25" s="202">
        <v>0</v>
      </c>
      <c r="G25" s="202">
        <v>0</v>
      </c>
      <c r="H25" s="202">
        <v>28265</v>
      </c>
      <c r="I25" s="202">
        <v>28265</v>
      </c>
      <c r="J25" s="1298">
        <f t="shared" si="0"/>
        <v>1</v>
      </c>
    </row>
    <row r="26" spans="1:10" ht="18.75" customHeight="1" thickBot="1" x14ac:dyDescent="0.3">
      <c r="A26" s="344" t="s">
        <v>858</v>
      </c>
      <c r="B26" s="1667" t="s">
        <v>1138</v>
      </c>
      <c r="C26" s="1668"/>
      <c r="D26" s="116">
        <f t="shared" ref="D26:I26" si="6">SUM(D20:D25)</f>
        <v>237669</v>
      </c>
      <c r="E26" s="903">
        <f t="shared" si="6"/>
        <v>18915</v>
      </c>
      <c r="F26" s="889">
        <f t="shared" si="6"/>
        <v>250735</v>
      </c>
      <c r="G26" s="889">
        <f t="shared" si="6"/>
        <v>259458</v>
      </c>
      <c r="H26" s="889">
        <f t="shared" si="6"/>
        <v>309393</v>
      </c>
      <c r="I26" s="889">
        <f t="shared" si="6"/>
        <v>309130</v>
      </c>
      <c r="J26" s="1300">
        <f t="shared" si="0"/>
        <v>0.99914994844744387</v>
      </c>
    </row>
    <row r="27" spans="1:10" ht="20.100000000000001" customHeight="1" thickBot="1" x14ac:dyDescent="0.3">
      <c r="A27" s="196" t="s">
        <v>840</v>
      </c>
      <c r="B27" s="1649" t="s">
        <v>1137</v>
      </c>
      <c r="C27" s="1650"/>
      <c r="D27" s="198">
        <f>'[1]5'!D42</f>
        <v>59197</v>
      </c>
      <c r="E27" s="197">
        <f>'[1]5'!E42</f>
        <v>16669</v>
      </c>
      <c r="F27" s="697">
        <f>'[1]5'!F42</f>
        <v>8497</v>
      </c>
      <c r="G27" s="697">
        <f>'[1]5'!G42</f>
        <v>20995</v>
      </c>
      <c r="H27" s="697">
        <v>32974</v>
      </c>
      <c r="I27" s="697">
        <v>33682</v>
      </c>
      <c r="J27" s="1295">
        <f t="shared" si="0"/>
        <v>1.0214714623642871</v>
      </c>
    </row>
    <row r="28" spans="1:10" ht="20.100000000000001" customHeight="1" thickBot="1" x14ac:dyDescent="0.3">
      <c r="A28" s="199" t="s">
        <v>850</v>
      </c>
      <c r="B28" s="1657" t="s">
        <v>859</v>
      </c>
      <c r="C28" s="1658"/>
      <c r="D28" s="198">
        <f>'[1]5'!D43</f>
        <v>1568</v>
      </c>
      <c r="E28" s="696">
        <f>'[1]5'!E43</f>
        <v>0</v>
      </c>
      <c r="F28" s="698">
        <f>'[1]5'!F46</f>
        <v>0</v>
      </c>
      <c r="G28" s="698">
        <f>'[1]5'!G46</f>
        <v>6342</v>
      </c>
      <c r="H28" s="698">
        <v>8157</v>
      </c>
      <c r="I28" s="698">
        <v>8158</v>
      </c>
      <c r="J28" s="1294">
        <f t="shared" si="0"/>
        <v>1.0001225940909648</v>
      </c>
    </row>
    <row r="29" spans="1:10" ht="17.25" customHeight="1" thickBot="1" x14ac:dyDescent="0.3">
      <c r="A29" s="345" t="s">
        <v>860</v>
      </c>
      <c r="B29" s="1651" t="s">
        <v>861</v>
      </c>
      <c r="C29" s="1652"/>
      <c r="D29" s="195">
        <f t="shared" ref="D29:I29" si="7">SUM(D27:D28)</f>
        <v>60765</v>
      </c>
      <c r="E29" s="904">
        <f t="shared" si="7"/>
        <v>16669</v>
      </c>
      <c r="F29" s="890">
        <f t="shared" si="7"/>
        <v>8497</v>
      </c>
      <c r="G29" s="890">
        <f t="shared" si="7"/>
        <v>27337</v>
      </c>
      <c r="H29" s="890">
        <f t="shared" si="7"/>
        <v>41131</v>
      </c>
      <c r="I29" s="890">
        <f t="shared" si="7"/>
        <v>41840</v>
      </c>
      <c r="J29" s="1300">
        <f t="shared" si="0"/>
        <v>1.0172376066713671</v>
      </c>
    </row>
    <row r="30" spans="1:10" ht="20.100000000000001" customHeight="1" x14ac:dyDescent="0.25">
      <c r="A30" s="343" t="s">
        <v>840</v>
      </c>
      <c r="B30" s="1653" t="s">
        <v>862</v>
      </c>
      <c r="C30" s="1654"/>
      <c r="D30" s="117">
        <v>0</v>
      </c>
      <c r="E30" s="905">
        <v>0</v>
      </c>
      <c r="F30" s="117">
        <v>0</v>
      </c>
      <c r="G30" s="117">
        <v>500</v>
      </c>
      <c r="H30" s="117">
        <v>650</v>
      </c>
      <c r="I30" s="117">
        <v>650</v>
      </c>
      <c r="J30" s="1295">
        <f t="shared" si="0"/>
        <v>1</v>
      </c>
    </row>
    <row r="31" spans="1:10" ht="20.100000000000001" customHeight="1" thickBot="1" x14ac:dyDescent="0.3">
      <c r="A31" s="68" t="s">
        <v>850</v>
      </c>
      <c r="B31" s="1655" t="s">
        <v>863</v>
      </c>
      <c r="C31" s="1656"/>
      <c r="D31" s="104">
        <f>'[1]5'!D51</f>
        <v>0</v>
      </c>
      <c r="E31" s="104">
        <f>'[1]5'!E51</f>
        <v>0</v>
      </c>
      <c r="F31" s="49">
        <f>'[1]5'!F51</f>
        <v>0</v>
      </c>
      <c r="G31" s="49">
        <f>'[1]5'!G51</f>
        <v>0</v>
      </c>
      <c r="H31" s="49">
        <f>'[1]5'!H51</f>
        <v>0</v>
      </c>
      <c r="I31" s="49">
        <f>'[1]5'!I51</f>
        <v>0</v>
      </c>
      <c r="J31" s="1294"/>
    </row>
    <row r="32" spans="1:10" ht="18" customHeight="1" thickBot="1" x14ac:dyDescent="0.3">
      <c r="A32" s="342" t="s">
        <v>864</v>
      </c>
      <c r="B32" s="1659" t="s">
        <v>865</v>
      </c>
      <c r="C32" s="1660"/>
      <c r="D32" s="105">
        <f>'[1]5'!D52</f>
        <v>0</v>
      </c>
      <c r="E32" s="105">
        <f>'[1]5'!E52</f>
        <v>0</v>
      </c>
      <c r="F32" s="891">
        <f>'[1]5'!F52</f>
        <v>0</v>
      </c>
      <c r="G32" s="891">
        <f>'[1]5'!G52</f>
        <v>500</v>
      </c>
      <c r="H32" s="891">
        <v>650</v>
      </c>
      <c r="I32" s="891">
        <v>650</v>
      </c>
      <c r="J32" s="1300">
        <f t="shared" si="0"/>
        <v>1</v>
      </c>
    </row>
    <row r="33" spans="1:10" ht="19.5" customHeight="1" thickBot="1" x14ac:dyDescent="0.3">
      <c r="A33" s="344" t="s">
        <v>866</v>
      </c>
      <c r="B33" s="1661" t="s">
        <v>1189</v>
      </c>
      <c r="C33" s="1662"/>
      <c r="D33" s="118">
        <v>0</v>
      </c>
      <c r="E33" s="906">
        <v>0</v>
      </c>
      <c r="F33" s="892">
        <v>0</v>
      </c>
      <c r="G33" s="892">
        <v>0</v>
      </c>
      <c r="H33" s="892">
        <v>0</v>
      </c>
      <c r="I33" s="892">
        <v>26</v>
      </c>
      <c r="J33" s="1299"/>
    </row>
    <row r="34" spans="1:10" ht="27" customHeight="1" thickBot="1" x14ac:dyDescent="0.25">
      <c r="A34" s="57" t="s">
        <v>1071</v>
      </c>
      <c r="B34" s="1663" t="s">
        <v>1070</v>
      </c>
      <c r="C34" s="1664"/>
      <c r="D34" s="56" t="e">
        <f t="shared" ref="D34:I34" si="8">SUM(D16+D19+D26+D29+D32+D33)</f>
        <v>#REF!</v>
      </c>
      <c r="E34" s="907">
        <f t="shared" si="8"/>
        <v>37284</v>
      </c>
      <c r="F34" s="56">
        <f t="shared" si="8"/>
        <v>459766</v>
      </c>
      <c r="G34" s="56">
        <f t="shared" si="8"/>
        <v>466938</v>
      </c>
      <c r="H34" s="56">
        <f t="shared" si="8"/>
        <v>580452</v>
      </c>
      <c r="I34" s="56">
        <f t="shared" si="8"/>
        <v>589619</v>
      </c>
      <c r="J34" s="1302">
        <f t="shared" si="0"/>
        <v>1.0157928648708248</v>
      </c>
    </row>
    <row r="35" spans="1:10" ht="24" customHeight="1" x14ac:dyDescent="0.25">
      <c r="A35" s="343" t="s">
        <v>840</v>
      </c>
      <c r="B35" s="1653" t="s">
        <v>867</v>
      </c>
      <c r="C35" s="1654"/>
      <c r="D35" s="111">
        <v>22821</v>
      </c>
      <c r="E35" s="135">
        <v>0</v>
      </c>
      <c r="F35" s="111">
        <v>51350</v>
      </c>
      <c r="G35" s="111">
        <v>56460</v>
      </c>
      <c r="H35" s="111">
        <v>56460</v>
      </c>
      <c r="I35" s="111">
        <v>55725</v>
      </c>
      <c r="J35" s="1306">
        <f t="shared" si="0"/>
        <v>0.98698193411264612</v>
      </c>
    </row>
    <row r="36" spans="1:10" ht="24" customHeight="1" x14ac:dyDescent="0.25">
      <c r="A36" s="343" t="s">
        <v>850</v>
      </c>
      <c r="B36" s="1637" t="s">
        <v>868</v>
      </c>
      <c r="C36" s="1638"/>
      <c r="D36" s="111">
        <v>68432</v>
      </c>
      <c r="E36" s="135">
        <v>0</v>
      </c>
      <c r="F36" s="111">
        <v>10265</v>
      </c>
      <c r="G36" s="111">
        <v>28192</v>
      </c>
      <c r="H36" s="111">
        <v>28192</v>
      </c>
      <c r="I36" s="111">
        <v>28192</v>
      </c>
      <c r="J36" s="1307">
        <f t="shared" si="0"/>
        <v>1</v>
      </c>
    </row>
    <row r="37" spans="1:10" ht="24" customHeight="1" x14ac:dyDescent="0.25">
      <c r="A37" s="346" t="s">
        <v>869</v>
      </c>
      <c r="B37" s="1637" t="s">
        <v>698</v>
      </c>
      <c r="C37" s="1638"/>
      <c r="D37" s="111"/>
      <c r="E37" s="135"/>
      <c r="F37" s="111">
        <v>21735</v>
      </c>
      <c r="G37" s="111">
        <v>21735</v>
      </c>
      <c r="H37" s="111">
        <v>21735</v>
      </c>
      <c r="I37" s="111">
        <v>21735</v>
      </c>
      <c r="J37" s="1307">
        <f t="shared" si="0"/>
        <v>1</v>
      </c>
    </row>
    <row r="38" spans="1:10" ht="24" customHeight="1" x14ac:dyDescent="0.25">
      <c r="A38" s="346" t="s">
        <v>870</v>
      </c>
      <c r="B38" s="1637" t="s">
        <v>771</v>
      </c>
      <c r="C38" s="1638"/>
      <c r="D38" s="111"/>
      <c r="E38" s="135"/>
      <c r="F38" s="111">
        <v>18000</v>
      </c>
      <c r="G38" s="111">
        <v>18000</v>
      </c>
      <c r="H38" s="111">
        <v>18000</v>
      </c>
      <c r="I38" s="111">
        <v>18000</v>
      </c>
      <c r="J38" s="1307">
        <f t="shared" si="0"/>
        <v>1</v>
      </c>
    </row>
    <row r="39" spans="1:10" ht="24" customHeight="1" thickBot="1" x14ac:dyDescent="0.3">
      <c r="A39" s="346" t="s">
        <v>64</v>
      </c>
      <c r="B39" s="1645" t="s">
        <v>772</v>
      </c>
      <c r="C39" s="1646"/>
      <c r="D39" s="111">
        <v>0</v>
      </c>
      <c r="E39" s="135">
        <v>0</v>
      </c>
      <c r="F39" s="111">
        <v>0</v>
      </c>
      <c r="G39" s="111">
        <v>867</v>
      </c>
      <c r="H39" s="111">
        <v>730</v>
      </c>
      <c r="I39" s="111">
        <v>730</v>
      </c>
      <c r="J39" s="1303">
        <f t="shared" si="0"/>
        <v>1</v>
      </c>
    </row>
    <row r="40" spans="1:10" ht="22.5" customHeight="1" thickBot="1" x14ac:dyDescent="0.3">
      <c r="A40" s="404" t="s">
        <v>871</v>
      </c>
      <c r="B40" s="1647" t="s">
        <v>1160</v>
      </c>
      <c r="C40" s="1648"/>
      <c r="D40" s="405">
        <f t="shared" ref="D40:I40" si="9">SUM(D35:D39)</f>
        <v>91253</v>
      </c>
      <c r="E40" s="908">
        <f t="shared" si="9"/>
        <v>0</v>
      </c>
      <c r="F40" s="893">
        <f t="shared" si="9"/>
        <v>101350</v>
      </c>
      <c r="G40" s="893">
        <f t="shared" si="9"/>
        <v>125254</v>
      </c>
      <c r="H40" s="893">
        <f t="shared" si="9"/>
        <v>125117</v>
      </c>
      <c r="I40" s="893">
        <f t="shared" si="9"/>
        <v>124382</v>
      </c>
      <c r="J40" s="1300">
        <f t="shared" si="0"/>
        <v>0.99412549853337273</v>
      </c>
    </row>
    <row r="41" spans="1:10" ht="20.100000000000001" customHeight="1" x14ac:dyDescent="0.25">
      <c r="A41" s="347"/>
      <c r="B41" s="1641" t="s">
        <v>1261</v>
      </c>
      <c r="C41" s="1642"/>
      <c r="D41" s="304">
        <v>33453</v>
      </c>
      <c r="E41" s="303"/>
      <c r="F41" s="304">
        <v>0</v>
      </c>
      <c r="G41" s="304">
        <v>0</v>
      </c>
      <c r="H41" s="304">
        <v>0</v>
      </c>
      <c r="I41" s="304">
        <v>0</v>
      </c>
      <c r="J41" s="1296"/>
    </row>
    <row r="42" spans="1:10" s="12" customFormat="1" ht="21.75" customHeight="1" thickBot="1" x14ac:dyDescent="0.3">
      <c r="A42" s="348"/>
      <c r="B42" s="1643" t="s">
        <v>1262</v>
      </c>
      <c r="C42" s="1644"/>
      <c r="D42" s="305">
        <v>0</v>
      </c>
      <c r="E42" s="306"/>
      <c r="F42" s="305">
        <v>0</v>
      </c>
      <c r="G42" s="305">
        <v>0</v>
      </c>
      <c r="H42" s="305">
        <v>0</v>
      </c>
      <c r="I42" s="305">
        <v>0</v>
      </c>
      <c r="J42" s="1298"/>
    </row>
    <row r="43" spans="1:10" ht="17.25" customHeight="1" thickBot="1" x14ac:dyDescent="0.3">
      <c r="A43" s="52" t="s">
        <v>872</v>
      </c>
      <c r="B43" s="302" t="s">
        <v>1260</v>
      </c>
      <c r="C43" s="307"/>
      <c r="D43" s="308">
        <f>SUM(D41+D42)</f>
        <v>33453</v>
      </c>
      <c r="E43" s="909"/>
      <c r="F43" s="308">
        <v>0</v>
      </c>
      <c r="G43" s="308">
        <v>0</v>
      </c>
      <c r="H43" s="308">
        <v>0</v>
      </c>
      <c r="I43" s="308">
        <v>0</v>
      </c>
      <c r="J43" s="1301"/>
    </row>
    <row r="44" spans="1:10" ht="17.25" customHeight="1" thickBot="1" x14ac:dyDescent="0.3">
      <c r="A44" s="199" t="s">
        <v>794</v>
      </c>
      <c r="B44" s="883" t="s">
        <v>795</v>
      </c>
      <c r="C44" s="884"/>
      <c r="D44" s="885"/>
      <c r="E44" s="910"/>
      <c r="F44" s="885"/>
      <c r="G44" s="885"/>
      <c r="H44" s="885"/>
      <c r="I44" s="885">
        <v>1124</v>
      </c>
      <c r="J44" s="1301"/>
    </row>
    <row r="45" spans="1:10" ht="30.75" customHeight="1" thickBot="1" x14ac:dyDescent="0.3">
      <c r="A45" s="886" t="s">
        <v>765</v>
      </c>
      <c r="B45" s="1639" t="s">
        <v>1221</v>
      </c>
      <c r="C45" s="1640"/>
      <c r="D45" s="313" t="e">
        <f>SUM(D16+D19+D26+D29+D32+D40+D43)</f>
        <v>#REF!</v>
      </c>
      <c r="E45" s="911">
        <f>SUM(E16+E19+E26+E29+E32+E40+E43)</f>
        <v>37284</v>
      </c>
      <c r="F45" s="313">
        <f>SUM(F16+F19+F26+F29+F32+F40+F43)</f>
        <v>561116</v>
      </c>
      <c r="G45" s="313">
        <f>SUM(G16+G19+G26+G29+G32+G40+G43)</f>
        <v>592192</v>
      </c>
      <c r="H45" s="313">
        <f>SUM(H16+H19+H26+H29+H32+H33+H40+H43+H44)</f>
        <v>705569</v>
      </c>
      <c r="I45" s="313">
        <f>SUM(I16+I19+I26+I29+I32+I33+I40+I43+I44)</f>
        <v>715125</v>
      </c>
      <c r="J45" s="1302">
        <f t="shared" si="0"/>
        <v>1.0135436789314722</v>
      </c>
    </row>
    <row r="46" spans="1:10" x14ac:dyDescent="0.25">
      <c r="D46" s="14"/>
      <c r="E46" s="14"/>
    </row>
    <row r="47" spans="1:10" ht="12.75" x14ac:dyDescent="0.2">
      <c r="A47"/>
      <c r="B47"/>
      <c r="C47"/>
      <c r="D47"/>
      <c r="E47"/>
      <c r="F47"/>
      <c r="G47"/>
    </row>
    <row r="48" spans="1:10" x14ac:dyDescent="0.25">
      <c r="B48" s="13"/>
      <c r="D48" s="58"/>
      <c r="E48" s="58"/>
      <c r="F48" s="58"/>
    </row>
  </sheetData>
  <sheetProtection selectLockedCells="1" selectUnlockedCells="1"/>
  <mergeCells count="39">
    <mergeCell ref="B12:C12"/>
    <mergeCell ref="B13:C13"/>
    <mergeCell ref="B15:C15"/>
    <mergeCell ref="B14:C14"/>
    <mergeCell ref="B1:C1"/>
    <mergeCell ref="B2:C2"/>
    <mergeCell ref="B4:C4"/>
    <mergeCell ref="B5:C5"/>
    <mergeCell ref="B10:C10"/>
    <mergeCell ref="B6:C6"/>
    <mergeCell ref="B7:C7"/>
    <mergeCell ref="B8:C8"/>
    <mergeCell ref="B9:C9"/>
    <mergeCell ref="B11:C11"/>
    <mergeCell ref="B21:C21"/>
    <mergeCell ref="B22:C22"/>
    <mergeCell ref="B23:C23"/>
    <mergeCell ref="B26:C26"/>
    <mergeCell ref="B16:C16"/>
    <mergeCell ref="B17:C17"/>
    <mergeCell ref="B18:C18"/>
    <mergeCell ref="B20:C20"/>
    <mergeCell ref="B32:C32"/>
    <mergeCell ref="B33:C33"/>
    <mergeCell ref="B35:C35"/>
    <mergeCell ref="B36:C36"/>
    <mergeCell ref="B34:C34"/>
    <mergeCell ref="B27:C27"/>
    <mergeCell ref="B29:C29"/>
    <mergeCell ref="B30:C30"/>
    <mergeCell ref="B31:C31"/>
    <mergeCell ref="B28:C28"/>
    <mergeCell ref="B37:C37"/>
    <mergeCell ref="B38:C38"/>
    <mergeCell ref="B45:C45"/>
    <mergeCell ref="B41:C41"/>
    <mergeCell ref="B42:C42"/>
    <mergeCell ref="B39:C39"/>
    <mergeCell ref="B40:C40"/>
  </mergeCells>
  <phoneticPr fontId="14" type="noConversion"/>
  <printOptions horizontalCentered="1"/>
  <pageMargins left="0.78740157480314965" right="0" top="0.78740157480314965" bottom="0" header="0.11811023622047245" footer="0.51181102362204722"/>
  <pageSetup paperSize="9" scale="75" firstPageNumber="0" orientation="portrait" horizontalDpi="300" verticalDpi="300" r:id="rId1"/>
  <headerFooter alignWithMargins="0">
    <oddHeader>&amp;L&amp;"Arial,Normál"&amp;14TÁT
VÁROS
ÖNKORMÁNYZATA&amp;C&amp;"Arial,Normál"&amp;14 2013. ÉVI KÖLTSÉGVETÉS ÖSSZESEN&amp;R&amp;12
&amp;"Times New Roman,Normál"&amp;10
 1. melléklet a 7/2014. (IV.29)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C5" sqref="C5:E6"/>
    </sheetView>
  </sheetViews>
  <sheetFormatPr defaultRowHeight="12.75" x14ac:dyDescent="0.2"/>
  <cols>
    <col min="1" max="1" width="36.42578125" customWidth="1"/>
  </cols>
  <sheetData>
    <row r="1" spans="1:5" x14ac:dyDescent="0.2">
      <c r="A1" s="2056" t="s">
        <v>728</v>
      </c>
      <c r="B1" s="2056"/>
      <c r="C1" s="2056"/>
      <c r="D1" s="2056"/>
      <c r="E1" s="1124"/>
    </row>
    <row r="2" spans="1:5" x14ac:dyDescent="0.2">
      <c r="A2" s="2056" t="s">
        <v>404</v>
      </c>
      <c r="B2" s="2056"/>
      <c r="C2" s="2056"/>
      <c r="D2" s="2056"/>
      <c r="E2" s="1124"/>
    </row>
    <row r="3" spans="1:5" x14ac:dyDescent="0.2">
      <c r="A3" s="2056" t="s">
        <v>534</v>
      </c>
      <c r="B3" s="2056"/>
      <c r="C3" s="2056"/>
      <c r="D3" s="2056"/>
      <c r="E3" s="1124"/>
    </row>
    <row r="4" spans="1:5" x14ac:dyDescent="0.2">
      <c r="A4" s="1063"/>
      <c r="B4" s="1063"/>
      <c r="C4" s="1063"/>
      <c r="D4" s="1063"/>
      <c r="E4" s="1560" t="s">
        <v>1121</v>
      </c>
    </row>
    <row r="5" spans="1:5" x14ac:dyDescent="0.2">
      <c r="A5" s="1063"/>
      <c r="B5" s="1063"/>
      <c r="C5" s="2058" t="s">
        <v>1289</v>
      </c>
      <c r="D5" s="2058"/>
      <c r="E5" s="2023"/>
    </row>
    <row r="6" spans="1:5" ht="13.5" thickBot="1" x14ac:dyDescent="0.25">
      <c r="A6" s="1063"/>
      <c r="B6" s="1063"/>
      <c r="C6" s="2058"/>
      <c r="D6" s="2058"/>
      <c r="E6" s="2023"/>
    </row>
    <row r="7" spans="1:5" x14ac:dyDescent="0.2">
      <c r="A7" s="1125"/>
      <c r="B7" s="1125" t="s">
        <v>371</v>
      </c>
      <c r="C7" s="1125" t="s">
        <v>536</v>
      </c>
      <c r="D7" s="1125" t="s">
        <v>389</v>
      </c>
      <c r="E7" s="1126" t="s">
        <v>372</v>
      </c>
    </row>
    <row r="8" spans="1:5" x14ac:dyDescent="0.2">
      <c r="A8" s="1127"/>
      <c r="B8" s="1127" t="s">
        <v>373</v>
      </c>
      <c r="C8" s="1127" t="s">
        <v>538</v>
      </c>
      <c r="D8" s="1127" t="s">
        <v>373</v>
      </c>
      <c r="E8" s="1128" t="s">
        <v>539</v>
      </c>
    </row>
    <row r="9" spans="1:5" x14ac:dyDescent="0.2">
      <c r="A9" s="1127" t="s">
        <v>315</v>
      </c>
      <c r="B9" s="1127" t="s">
        <v>375</v>
      </c>
      <c r="C9" s="1127" t="s">
        <v>541</v>
      </c>
      <c r="D9" s="1127" t="s">
        <v>375</v>
      </c>
      <c r="E9" s="1128" t="s">
        <v>541</v>
      </c>
    </row>
    <row r="10" spans="1:5" x14ac:dyDescent="0.2">
      <c r="A10" s="1127"/>
      <c r="B10" s="1127" t="s">
        <v>376</v>
      </c>
      <c r="C10" s="1127" t="s">
        <v>375</v>
      </c>
      <c r="D10" s="1127" t="s">
        <v>376</v>
      </c>
      <c r="E10" s="1128" t="s">
        <v>375</v>
      </c>
    </row>
    <row r="11" spans="1:5" x14ac:dyDescent="0.2">
      <c r="A11" s="1127"/>
      <c r="B11" s="1127"/>
      <c r="C11" s="1127" t="s">
        <v>376</v>
      </c>
      <c r="D11" s="1127"/>
      <c r="E11" s="1128" t="s">
        <v>376</v>
      </c>
    </row>
    <row r="12" spans="1:5" ht="13.5" thickBot="1" x14ac:dyDescent="0.25">
      <c r="A12" s="1129"/>
      <c r="B12" s="1129"/>
      <c r="C12" s="1129"/>
      <c r="D12" s="1129"/>
      <c r="E12" s="1130"/>
    </row>
    <row r="13" spans="1:5" x14ac:dyDescent="0.2">
      <c r="A13" s="1127"/>
      <c r="B13" s="1131"/>
      <c r="C13" s="1131"/>
      <c r="D13" s="1131"/>
      <c r="E13" s="1131"/>
    </row>
    <row r="14" spans="1:5" x14ac:dyDescent="0.2">
      <c r="A14" s="1132" t="s">
        <v>543</v>
      </c>
      <c r="B14" s="1133">
        <v>124382</v>
      </c>
      <c r="C14" s="1133">
        <v>124382</v>
      </c>
      <c r="D14" s="1133">
        <v>123370</v>
      </c>
      <c r="E14" s="1133">
        <v>123370</v>
      </c>
    </row>
    <row r="15" spans="1:5" ht="13.5" thickBot="1" x14ac:dyDescent="0.25">
      <c r="A15" s="1127"/>
      <c r="B15" s="1134"/>
      <c r="C15" s="1134"/>
      <c r="D15" s="1134"/>
      <c r="E15" s="1134"/>
    </row>
    <row r="16" spans="1:5" x14ac:dyDescent="0.2">
      <c r="A16" s="1135"/>
      <c r="B16" s="1136"/>
      <c r="C16" s="1136"/>
      <c r="D16" s="1136"/>
      <c r="E16" s="1136"/>
    </row>
    <row r="17" spans="1:5" x14ac:dyDescent="0.2">
      <c r="A17" s="1132" t="s">
        <v>544</v>
      </c>
      <c r="B17" s="1133">
        <v>434</v>
      </c>
      <c r="C17" s="1133">
        <v>434</v>
      </c>
      <c r="D17" s="1133">
        <v>8909</v>
      </c>
      <c r="E17" s="1133">
        <v>8909</v>
      </c>
    </row>
    <row r="18" spans="1:5" ht="13.5" thickBot="1" x14ac:dyDescent="0.25">
      <c r="A18" s="1137" t="s">
        <v>545</v>
      </c>
      <c r="B18" s="1138"/>
      <c r="C18" s="1138"/>
      <c r="D18" s="1138"/>
      <c r="E18" s="1138"/>
    </row>
    <row r="19" spans="1:5" x14ac:dyDescent="0.2">
      <c r="A19" s="1139"/>
      <c r="B19" s="1136"/>
      <c r="C19" s="1136"/>
      <c r="D19" s="1136"/>
      <c r="E19" s="1136"/>
    </row>
    <row r="20" spans="1:5" x14ac:dyDescent="0.2">
      <c r="A20" s="1140" t="s">
        <v>546</v>
      </c>
      <c r="B20" s="1133">
        <v>0</v>
      </c>
      <c r="C20" s="1133">
        <v>0</v>
      </c>
      <c r="D20" s="1133">
        <v>0</v>
      </c>
      <c r="E20" s="1133">
        <v>0</v>
      </c>
    </row>
    <row r="21" spans="1:5" ht="13.5" thickBot="1" x14ac:dyDescent="0.25">
      <c r="A21" s="1141" t="s">
        <v>547</v>
      </c>
      <c r="B21" s="1138"/>
      <c r="C21" s="1138"/>
      <c r="D21" s="1138"/>
      <c r="E21" s="1138"/>
    </row>
    <row r="22" spans="1:5" x14ac:dyDescent="0.2">
      <c r="A22" s="1139"/>
      <c r="B22" s="1142"/>
      <c r="C22" s="1142"/>
      <c r="D22" s="1142"/>
      <c r="E22" s="1142"/>
    </row>
    <row r="23" spans="1:5" x14ac:dyDescent="0.2">
      <c r="A23" s="1140" t="s">
        <v>548</v>
      </c>
      <c r="B23" s="1143">
        <v>0</v>
      </c>
      <c r="C23" s="1143">
        <v>0</v>
      </c>
      <c r="D23" s="1143">
        <v>0</v>
      </c>
      <c r="E23" s="1143">
        <v>0</v>
      </c>
    </row>
    <row r="24" spans="1:5" ht="13.5" thickBot="1" x14ac:dyDescent="0.25">
      <c r="A24" s="1141" t="s">
        <v>549</v>
      </c>
      <c r="B24" s="1144"/>
      <c r="C24" s="1144"/>
      <c r="D24" s="1144"/>
      <c r="E24" s="1144"/>
    </row>
    <row r="25" spans="1:5" x14ac:dyDescent="0.2">
      <c r="A25" s="1139"/>
      <c r="B25" s="1136"/>
      <c r="C25" s="1136"/>
      <c r="D25" s="1136"/>
      <c r="E25" s="1136"/>
    </row>
    <row r="26" spans="1:5" x14ac:dyDescent="0.2">
      <c r="A26" s="1140" t="s">
        <v>550</v>
      </c>
      <c r="B26" s="1133">
        <v>124816</v>
      </c>
      <c r="C26" s="1133">
        <v>124816</v>
      </c>
      <c r="D26" s="1133">
        <v>132279</v>
      </c>
      <c r="E26" s="1133">
        <v>132279</v>
      </c>
    </row>
    <row r="27" spans="1:5" ht="13.5" thickBot="1" x14ac:dyDescent="0.25">
      <c r="A27" s="1141" t="s">
        <v>551</v>
      </c>
      <c r="B27" s="1138"/>
      <c r="C27" s="1138"/>
      <c r="D27" s="1138"/>
      <c r="E27" s="1138"/>
    </row>
    <row r="28" spans="1:5" x14ac:dyDescent="0.2">
      <c r="A28" s="1139"/>
      <c r="B28" s="1136"/>
      <c r="C28" s="1136"/>
      <c r="D28" s="1136"/>
      <c r="E28" s="1136"/>
    </row>
    <row r="29" spans="1:5" ht="13.5" thickBot="1" x14ac:dyDescent="0.25">
      <c r="A29" s="1141" t="s">
        <v>552</v>
      </c>
      <c r="B29" s="1145">
        <v>-1256</v>
      </c>
      <c r="C29" s="1145">
        <v>-1256</v>
      </c>
      <c r="D29" s="1145">
        <v>-1745</v>
      </c>
      <c r="E29" s="1145">
        <v>-1745</v>
      </c>
    </row>
    <row r="30" spans="1:5" x14ac:dyDescent="0.2">
      <c r="A30" s="1139"/>
      <c r="B30" s="1136"/>
      <c r="C30" s="1136"/>
      <c r="D30" s="1136"/>
      <c r="E30" s="1136"/>
    </row>
    <row r="31" spans="1:5" ht="13.5" thickBot="1" x14ac:dyDescent="0.25">
      <c r="A31" s="1141" t="s">
        <v>553</v>
      </c>
      <c r="B31" s="1138">
        <v>0</v>
      </c>
      <c r="C31" s="1138">
        <v>0</v>
      </c>
      <c r="D31" s="1138"/>
      <c r="E31" s="1138"/>
    </row>
    <row r="32" spans="1:5" x14ac:dyDescent="0.2">
      <c r="A32" s="1139"/>
      <c r="B32" s="1136"/>
      <c r="C32" s="1136"/>
      <c r="D32" s="1136"/>
      <c r="E32" s="1136"/>
    </row>
    <row r="33" spans="1:5" ht="13.5" thickBot="1" x14ac:dyDescent="0.25">
      <c r="A33" s="1141" t="s">
        <v>554</v>
      </c>
      <c r="B33" s="1138">
        <v>123560</v>
      </c>
      <c r="C33" s="1138">
        <v>123560</v>
      </c>
      <c r="D33" s="1138">
        <v>130534</v>
      </c>
      <c r="E33" s="1138">
        <v>130534</v>
      </c>
    </row>
    <row r="34" spans="1:5" x14ac:dyDescent="0.2">
      <c r="A34" s="1140"/>
      <c r="B34" s="1133"/>
      <c r="C34" s="1133"/>
      <c r="D34" s="1133"/>
      <c r="E34" s="1133"/>
    </row>
    <row r="35" spans="1:5" x14ac:dyDescent="0.2">
      <c r="A35" s="1140" t="s">
        <v>555</v>
      </c>
      <c r="B35" s="1133"/>
      <c r="C35" s="1133"/>
      <c r="D35" s="1133"/>
      <c r="E35" s="1133"/>
    </row>
    <row r="36" spans="1:5" x14ac:dyDescent="0.2">
      <c r="A36" s="1140" t="s">
        <v>556</v>
      </c>
      <c r="B36" s="1133">
        <v>0</v>
      </c>
      <c r="C36" s="1133">
        <v>0</v>
      </c>
      <c r="D36" s="1133">
        <v>0</v>
      </c>
      <c r="E36" s="1133">
        <v>0</v>
      </c>
    </row>
    <row r="37" spans="1:5" ht="13.5" thickBot="1" x14ac:dyDescent="0.25">
      <c r="A37" s="1141" t="s">
        <v>557</v>
      </c>
      <c r="B37" s="1138"/>
      <c r="C37" s="1138"/>
      <c r="D37" s="1138"/>
      <c r="E37" s="1138"/>
    </row>
    <row r="38" spans="1:5" x14ac:dyDescent="0.2">
      <c r="A38" s="1139"/>
      <c r="B38" s="1136"/>
      <c r="C38" s="1136"/>
      <c r="D38" s="1136"/>
      <c r="E38" s="1136"/>
    </row>
    <row r="39" spans="1:5" x14ac:dyDescent="0.2">
      <c r="A39" s="1140" t="s">
        <v>558</v>
      </c>
      <c r="B39" s="1133">
        <v>0</v>
      </c>
      <c r="C39" s="1133">
        <v>0</v>
      </c>
      <c r="D39" s="1133">
        <v>0</v>
      </c>
      <c r="E39" s="1133">
        <v>0</v>
      </c>
    </row>
    <row r="40" spans="1:5" ht="13.5" thickBot="1" x14ac:dyDescent="0.25">
      <c r="A40" s="1141" t="s">
        <v>559</v>
      </c>
      <c r="B40" s="1138"/>
      <c r="C40" s="1138"/>
      <c r="D40" s="1138"/>
      <c r="E40" s="1138"/>
    </row>
    <row r="41" spans="1:5" x14ac:dyDescent="0.2">
      <c r="A41" s="1146"/>
      <c r="B41" s="1136"/>
      <c r="C41" s="1136"/>
      <c r="D41" s="1136"/>
      <c r="E41" s="1136"/>
    </row>
    <row r="42" spans="1:5" x14ac:dyDescent="0.2">
      <c r="A42" s="1147" t="s">
        <v>560</v>
      </c>
      <c r="B42" s="1133">
        <v>123560</v>
      </c>
      <c r="C42" s="1133">
        <v>123560</v>
      </c>
      <c r="D42" s="1133">
        <v>130534</v>
      </c>
      <c r="E42" s="1133">
        <v>130534</v>
      </c>
    </row>
    <row r="43" spans="1:5" ht="13.5" thickBot="1" x14ac:dyDescent="0.25">
      <c r="A43" s="1148" t="s">
        <v>561</v>
      </c>
      <c r="B43" s="1138"/>
      <c r="C43" s="1138"/>
      <c r="D43" s="1138"/>
      <c r="E43" s="1138"/>
    </row>
    <row r="44" spans="1:5" x14ac:dyDescent="0.2">
      <c r="A44" s="1140" t="s">
        <v>562</v>
      </c>
      <c r="B44" s="1133"/>
      <c r="C44" s="1133"/>
      <c r="D44" s="1133"/>
      <c r="E44" s="1133"/>
    </row>
    <row r="45" spans="1:5" x14ac:dyDescent="0.2">
      <c r="A45" s="1140" t="s">
        <v>563</v>
      </c>
      <c r="B45" s="1133">
        <v>0</v>
      </c>
      <c r="C45" s="1133">
        <v>0</v>
      </c>
      <c r="D45" s="1133">
        <v>0</v>
      </c>
      <c r="E45" s="1133">
        <v>0</v>
      </c>
    </row>
    <row r="46" spans="1:5" x14ac:dyDescent="0.2">
      <c r="A46" s="1140" t="s">
        <v>564</v>
      </c>
      <c r="B46" s="1133">
        <v>123560</v>
      </c>
      <c r="C46" s="1133">
        <v>123560</v>
      </c>
      <c r="D46" s="1133">
        <v>130534</v>
      </c>
      <c r="E46" s="1133">
        <v>130534</v>
      </c>
    </row>
    <row r="47" spans="1:5" ht="13.5" thickBot="1" x14ac:dyDescent="0.25">
      <c r="A47" s="1141" t="s">
        <v>565</v>
      </c>
      <c r="B47" s="1138">
        <v>0</v>
      </c>
      <c r="C47" s="1138">
        <v>0</v>
      </c>
      <c r="D47" s="1138">
        <v>0</v>
      </c>
      <c r="E47" s="1138">
        <v>0</v>
      </c>
    </row>
    <row r="48" spans="1:5" x14ac:dyDescent="0.2">
      <c r="A48" s="1149"/>
      <c r="B48" s="1149"/>
      <c r="C48" s="1149"/>
      <c r="D48" s="1149"/>
      <c r="E48" s="1149"/>
    </row>
    <row r="49" spans="1:5" x14ac:dyDescent="0.2">
      <c r="A49" s="1150"/>
      <c r="B49" s="1124"/>
      <c r="C49" s="1124"/>
      <c r="D49" s="1124"/>
      <c r="E49" s="1124"/>
    </row>
  </sheetData>
  <mergeCells count="4">
    <mergeCell ref="A1:D1"/>
    <mergeCell ref="A2:D2"/>
    <mergeCell ref="A3:D3"/>
    <mergeCell ref="C5:E6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5" sqref="F5:H6"/>
    </sheetView>
  </sheetViews>
  <sheetFormatPr defaultRowHeight="12.75" x14ac:dyDescent="0.2"/>
  <cols>
    <col min="1" max="1" width="5.7109375" customWidth="1"/>
    <col min="2" max="2" width="36.42578125" customWidth="1"/>
  </cols>
  <sheetData>
    <row r="1" spans="1:8" x14ac:dyDescent="0.2">
      <c r="A1" s="2056" t="s">
        <v>728</v>
      </c>
      <c r="B1" s="2056"/>
      <c r="C1" s="2056"/>
      <c r="D1" s="2056"/>
      <c r="E1" s="2056"/>
      <c r="F1" s="2023"/>
      <c r="G1" s="2023"/>
      <c r="H1" s="2023"/>
    </row>
    <row r="2" spans="1:8" x14ac:dyDescent="0.2">
      <c r="A2" s="2056" t="s">
        <v>404</v>
      </c>
      <c r="B2" s="2056"/>
      <c r="C2" s="2056"/>
      <c r="D2" s="2056"/>
      <c r="E2" s="2056"/>
      <c r="F2" s="2023"/>
      <c r="G2" s="2023"/>
      <c r="H2" s="2023"/>
    </row>
    <row r="3" spans="1:8" x14ac:dyDescent="0.2">
      <c r="A3" s="2056" t="s">
        <v>1207</v>
      </c>
      <c r="B3" s="2056"/>
      <c r="C3" s="2056"/>
      <c r="D3" s="2056"/>
      <c r="E3" s="2056"/>
      <c r="F3" s="2023"/>
      <c r="G3" s="2023"/>
      <c r="H3" s="2023"/>
    </row>
    <row r="4" spans="1:8" x14ac:dyDescent="0.2">
      <c r="A4" s="1063"/>
      <c r="B4" s="1063"/>
      <c r="C4" s="1063"/>
      <c r="D4" s="1063"/>
      <c r="E4" s="1063"/>
      <c r="F4" s="1151"/>
      <c r="G4" s="1151"/>
      <c r="H4" s="1151"/>
    </row>
    <row r="5" spans="1:8" x14ac:dyDescent="0.2">
      <c r="A5" s="1063"/>
      <c r="B5" s="1063"/>
      <c r="C5" s="1063"/>
      <c r="D5" s="2057"/>
      <c r="E5" s="2057"/>
      <c r="F5" s="2060" t="s">
        <v>1290</v>
      </c>
      <c r="G5" s="2060"/>
      <c r="H5" s="1800"/>
    </row>
    <row r="6" spans="1:8" x14ac:dyDescent="0.2">
      <c r="A6" s="1063"/>
      <c r="B6" s="1063"/>
      <c r="C6" s="1063"/>
      <c r="D6" s="2057"/>
      <c r="E6" s="2057"/>
      <c r="F6" s="2060"/>
      <c r="G6" s="2060"/>
      <c r="H6" s="1800"/>
    </row>
    <row r="7" spans="1:8" ht="13.5" thickBot="1" x14ac:dyDescent="0.25">
      <c r="A7" s="1063"/>
      <c r="B7" s="1063"/>
      <c r="C7" s="1063"/>
      <c r="D7" s="1064"/>
      <c r="E7" s="1064"/>
      <c r="F7" s="1152"/>
      <c r="G7" s="1152"/>
      <c r="H7" s="962" t="s">
        <v>405</v>
      </c>
    </row>
    <row r="8" spans="1:8" x14ac:dyDescent="0.2">
      <c r="A8" s="1153"/>
      <c r="B8" s="1154"/>
      <c r="C8" s="1154" t="s">
        <v>371</v>
      </c>
      <c r="D8" s="1154" t="s">
        <v>535</v>
      </c>
      <c r="E8" s="1154" t="s">
        <v>536</v>
      </c>
      <c r="F8" s="1154" t="s">
        <v>389</v>
      </c>
      <c r="G8" s="1154" t="s">
        <v>535</v>
      </c>
      <c r="H8" s="1155" t="s">
        <v>372</v>
      </c>
    </row>
    <row r="9" spans="1:8" x14ac:dyDescent="0.2">
      <c r="A9" s="1156"/>
      <c r="B9" s="1157"/>
      <c r="C9" s="1157" t="s">
        <v>373</v>
      </c>
      <c r="D9" s="1157" t="s">
        <v>537</v>
      </c>
      <c r="E9" s="1157" t="s">
        <v>538</v>
      </c>
      <c r="F9" s="1157" t="s">
        <v>373</v>
      </c>
      <c r="G9" s="1157" t="s">
        <v>537</v>
      </c>
      <c r="H9" s="1158" t="s">
        <v>539</v>
      </c>
    </row>
    <row r="10" spans="1:8" x14ac:dyDescent="0.2">
      <c r="A10" s="1159" t="s">
        <v>406</v>
      </c>
      <c r="B10" s="1157" t="s">
        <v>315</v>
      </c>
      <c r="C10" s="1157" t="s">
        <v>375</v>
      </c>
      <c r="D10" s="1157" t="s">
        <v>540</v>
      </c>
      <c r="E10" s="1157" t="s">
        <v>541</v>
      </c>
      <c r="F10" s="1157" t="s">
        <v>375</v>
      </c>
      <c r="G10" s="1157" t="s">
        <v>540</v>
      </c>
      <c r="H10" s="1158" t="s">
        <v>541</v>
      </c>
    </row>
    <row r="11" spans="1:8" x14ac:dyDescent="0.2">
      <c r="A11" s="1156"/>
      <c r="B11" s="1157"/>
      <c r="C11" s="1157" t="s">
        <v>376</v>
      </c>
      <c r="D11" s="1157" t="s">
        <v>542</v>
      </c>
      <c r="E11" s="1157" t="s">
        <v>375</v>
      </c>
      <c r="F11" s="1157" t="s">
        <v>376</v>
      </c>
      <c r="G11" s="1157" t="s">
        <v>542</v>
      </c>
      <c r="H11" s="1158" t="s">
        <v>375</v>
      </c>
    </row>
    <row r="12" spans="1:8" ht="13.5" thickBot="1" x14ac:dyDescent="0.25">
      <c r="A12" s="1156"/>
      <c r="B12" s="1157"/>
      <c r="C12" s="1157"/>
      <c r="D12" s="1157"/>
      <c r="E12" s="1157" t="s">
        <v>376</v>
      </c>
      <c r="F12" s="1157"/>
      <c r="G12" s="1157"/>
      <c r="H12" s="1158" t="s">
        <v>376</v>
      </c>
    </row>
    <row r="13" spans="1:8" x14ac:dyDescent="0.2">
      <c r="A13" s="1153"/>
      <c r="B13" s="1153"/>
      <c r="C13" s="1153"/>
      <c r="D13" s="1153"/>
      <c r="E13" s="1153"/>
      <c r="F13" s="1153"/>
      <c r="G13" s="1153"/>
      <c r="H13" s="1160"/>
    </row>
    <row r="14" spans="1:8" x14ac:dyDescent="0.2">
      <c r="A14" s="1156" t="s">
        <v>922</v>
      </c>
      <c r="B14" s="1156" t="s">
        <v>566</v>
      </c>
      <c r="C14" s="1156"/>
      <c r="D14" s="1156"/>
      <c r="E14" s="1156"/>
      <c r="F14" s="1156"/>
      <c r="G14" s="1156"/>
      <c r="H14" s="1161"/>
    </row>
    <row r="15" spans="1:8" x14ac:dyDescent="0.2">
      <c r="A15" s="1156"/>
      <c r="B15" s="1156" t="s">
        <v>567</v>
      </c>
      <c r="C15" s="1156">
        <v>0</v>
      </c>
      <c r="D15" s="1156">
        <v>0</v>
      </c>
      <c r="E15" s="1156">
        <v>0</v>
      </c>
      <c r="F15" s="1156">
        <v>0</v>
      </c>
      <c r="G15" s="1156">
        <v>0</v>
      </c>
      <c r="H15" s="1161">
        <v>0</v>
      </c>
    </row>
    <row r="16" spans="1:8" x14ac:dyDescent="0.2">
      <c r="A16" s="1156"/>
      <c r="B16" s="1156"/>
      <c r="C16" s="1156"/>
      <c r="D16" s="1156"/>
      <c r="E16" s="1156"/>
      <c r="F16" s="1156"/>
      <c r="G16" s="1156"/>
      <c r="H16" s="1161"/>
    </row>
    <row r="17" spans="1:8" ht="13.5" thickBot="1" x14ac:dyDescent="0.25">
      <c r="A17" s="1162"/>
      <c r="B17" s="1162"/>
      <c r="C17" s="1162"/>
      <c r="D17" s="1162"/>
      <c r="E17" s="1162"/>
      <c r="F17" s="1162"/>
      <c r="G17" s="1162"/>
      <c r="H17" s="1163"/>
    </row>
    <row r="18" spans="1:8" x14ac:dyDescent="0.2">
      <c r="A18" s="1153"/>
      <c r="B18" s="1153"/>
      <c r="C18" s="1153"/>
      <c r="D18" s="1153"/>
      <c r="E18" s="1153"/>
      <c r="F18" s="1153"/>
      <c r="G18" s="1153"/>
      <c r="H18" s="1153"/>
    </row>
    <row r="19" spans="1:8" x14ac:dyDescent="0.2">
      <c r="A19" s="1156" t="s">
        <v>928</v>
      </c>
      <c r="B19" s="1156" t="s">
        <v>566</v>
      </c>
      <c r="C19" s="1156">
        <v>0</v>
      </c>
      <c r="D19" s="1156">
        <v>0</v>
      </c>
      <c r="E19" s="1156">
        <v>0</v>
      </c>
      <c r="F19" s="1156">
        <v>0</v>
      </c>
      <c r="G19" s="1156">
        <v>0</v>
      </c>
      <c r="H19" s="1156">
        <v>0</v>
      </c>
    </row>
    <row r="20" spans="1:8" ht="13.5" thickBot="1" x14ac:dyDescent="0.25">
      <c r="A20" s="1162"/>
      <c r="B20" s="1162" t="s">
        <v>568</v>
      </c>
      <c r="C20" s="1162"/>
      <c r="D20" s="1162"/>
      <c r="E20" s="1162"/>
      <c r="F20" s="1162"/>
      <c r="G20" s="1162"/>
      <c r="H20" s="1162"/>
    </row>
    <row r="21" spans="1:8" x14ac:dyDescent="0.2">
      <c r="A21" s="1153"/>
      <c r="B21" s="1153"/>
      <c r="C21" s="1153"/>
      <c r="D21" s="1153"/>
      <c r="E21" s="1153"/>
      <c r="F21" s="1153"/>
      <c r="G21" s="1153"/>
      <c r="H21" s="1153"/>
    </row>
    <row r="22" spans="1:8" x14ac:dyDescent="0.2">
      <c r="A22" s="1156" t="s">
        <v>1098</v>
      </c>
      <c r="B22" s="1156" t="s">
        <v>569</v>
      </c>
      <c r="C22" s="1156">
        <v>0</v>
      </c>
      <c r="D22" s="1156">
        <v>0</v>
      </c>
      <c r="E22" s="1156">
        <v>0</v>
      </c>
      <c r="F22" s="1156">
        <v>0</v>
      </c>
      <c r="G22" s="1156">
        <v>0</v>
      </c>
      <c r="H22" s="1156">
        <v>0</v>
      </c>
    </row>
    <row r="23" spans="1:8" ht="13.5" thickBot="1" x14ac:dyDescent="0.25">
      <c r="A23" s="1162"/>
      <c r="B23" s="1162" t="s">
        <v>570</v>
      </c>
      <c r="C23" s="1162"/>
      <c r="D23" s="1162"/>
      <c r="E23" s="1162"/>
      <c r="F23" s="1162"/>
      <c r="G23" s="1162"/>
      <c r="H23" s="1162"/>
    </row>
    <row r="24" spans="1:8" x14ac:dyDescent="0.2">
      <c r="A24" s="1153"/>
      <c r="B24" s="1153"/>
      <c r="C24" s="1153"/>
      <c r="D24" s="1153"/>
      <c r="E24" s="1153"/>
      <c r="F24" s="1164"/>
      <c r="G24" s="1153"/>
      <c r="H24" s="1153"/>
    </row>
    <row r="25" spans="1:8" x14ac:dyDescent="0.2">
      <c r="A25" s="1156" t="s">
        <v>1099</v>
      </c>
      <c r="B25" s="1156" t="s">
        <v>571</v>
      </c>
      <c r="C25" s="1156">
        <v>0</v>
      </c>
      <c r="D25" s="1156">
        <v>0</v>
      </c>
      <c r="E25" s="1156">
        <v>0</v>
      </c>
      <c r="F25" s="1156">
        <v>0</v>
      </c>
      <c r="G25" s="1156">
        <v>0</v>
      </c>
      <c r="H25" s="1156">
        <v>0</v>
      </c>
    </row>
    <row r="26" spans="1:8" ht="13.5" thickBot="1" x14ac:dyDescent="0.25">
      <c r="A26" s="1162"/>
      <c r="B26" s="1162" t="s">
        <v>572</v>
      </c>
      <c r="C26" s="1162"/>
      <c r="D26" s="1162"/>
      <c r="E26" s="1162"/>
      <c r="F26" s="1164"/>
      <c r="G26" s="1162"/>
      <c r="H26" s="1162"/>
    </row>
    <row r="27" spans="1:8" x14ac:dyDescent="0.2">
      <c r="A27" s="1153"/>
      <c r="B27" s="1153"/>
      <c r="C27" s="1156"/>
      <c r="D27" s="1156"/>
      <c r="E27" s="1156"/>
      <c r="F27" s="1153"/>
      <c r="G27" s="1153"/>
      <c r="H27" s="1153"/>
    </row>
    <row r="28" spans="1:8" x14ac:dyDescent="0.2">
      <c r="A28" s="1156" t="s">
        <v>1100</v>
      </c>
      <c r="B28" s="1156" t="s">
        <v>573</v>
      </c>
      <c r="C28" s="1156">
        <v>0</v>
      </c>
      <c r="D28" s="1156">
        <v>0</v>
      </c>
      <c r="E28" s="1156">
        <v>0</v>
      </c>
      <c r="F28" s="1156">
        <v>0</v>
      </c>
      <c r="G28" s="1156">
        <v>0</v>
      </c>
      <c r="H28" s="1156">
        <v>0</v>
      </c>
    </row>
    <row r="29" spans="1:8" ht="13.5" thickBot="1" x14ac:dyDescent="0.25">
      <c r="A29" s="1162"/>
      <c r="B29" s="1162" t="s">
        <v>574</v>
      </c>
      <c r="C29" s="1162"/>
      <c r="D29" s="1162"/>
      <c r="E29" s="1162"/>
      <c r="F29" s="1162"/>
      <c r="G29" s="1162"/>
      <c r="H29" s="1162"/>
    </row>
    <row r="30" spans="1:8" x14ac:dyDescent="0.2">
      <c r="A30" s="1153"/>
      <c r="B30" s="1153"/>
      <c r="C30" s="1153"/>
      <c r="D30" s="1153"/>
      <c r="E30" s="1153"/>
      <c r="F30" s="1164"/>
      <c r="G30" s="1153"/>
      <c r="H30" s="1153"/>
    </row>
    <row r="31" spans="1:8" x14ac:dyDescent="0.2">
      <c r="A31" s="1156" t="s">
        <v>1118</v>
      </c>
      <c r="B31" s="1156" t="s">
        <v>575</v>
      </c>
      <c r="C31" s="1156">
        <v>0</v>
      </c>
      <c r="D31" s="1156">
        <v>0</v>
      </c>
      <c r="E31" s="1156">
        <v>0</v>
      </c>
      <c r="F31" s="1156">
        <v>0</v>
      </c>
      <c r="G31" s="1156">
        <v>0</v>
      </c>
      <c r="H31" s="1156">
        <v>0</v>
      </c>
    </row>
    <row r="32" spans="1:8" ht="13.5" thickBot="1" x14ac:dyDescent="0.25">
      <c r="A32" s="1162"/>
      <c r="B32" s="1162" t="s">
        <v>576</v>
      </c>
      <c r="C32" s="1162"/>
      <c r="D32" s="1162"/>
      <c r="E32" s="1162"/>
      <c r="F32" s="1164"/>
      <c r="G32" s="1162"/>
      <c r="H32" s="1162"/>
    </row>
    <row r="33" spans="1:8" x14ac:dyDescent="0.2">
      <c r="A33" s="1153"/>
      <c r="B33" s="1153"/>
      <c r="C33" s="1153"/>
      <c r="D33" s="1153"/>
      <c r="E33" s="1153"/>
      <c r="F33" s="1153"/>
      <c r="G33" s="1153"/>
      <c r="H33" s="1153"/>
    </row>
    <row r="34" spans="1:8" x14ac:dyDescent="0.2">
      <c r="A34" s="1156" t="s">
        <v>1165</v>
      </c>
      <c r="B34" s="1156" t="s">
        <v>577</v>
      </c>
      <c r="C34" s="1156">
        <v>0</v>
      </c>
      <c r="D34" s="1156">
        <v>0</v>
      </c>
      <c r="E34" s="1156">
        <v>0</v>
      </c>
      <c r="F34" s="1156">
        <v>0</v>
      </c>
      <c r="G34" s="1156">
        <v>0</v>
      </c>
      <c r="H34" s="1156">
        <v>0</v>
      </c>
    </row>
    <row r="35" spans="1:8" ht="13.5" thickBot="1" x14ac:dyDescent="0.25">
      <c r="A35" s="1162"/>
      <c r="B35" s="1162" t="s">
        <v>578</v>
      </c>
      <c r="C35" s="1162"/>
      <c r="D35" s="1162"/>
      <c r="E35" s="1162"/>
      <c r="F35" s="1162"/>
      <c r="G35" s="1162"/>
      <c r="H35" s="1162"/>
    </row>
    <row r="36" spans="1:8" x14ac:dyDescent="0.2">
      <c r="A36" s="1153"/>
      <c r="B36" s="1153"/>
      <c r="C36" s="1153"/>
      <c r="D36" s="1153"/>
      <c r="E36" s="1153"/>
      <c r="F36" s="1153"/>
      <c r="G36" s="1153"/>
      <c r="H36" s="1153"/>
    </row>
    <row r="37" spans="1:8" ht="13.5" thickBot="1" x14ac:dyDescent="0.25">
      <c r="A37" s="1162" t="s">
        <v>1168</v>
      </c>
      <c r="B37" s="1162" t="s">
        <v>579</v>
      </c>
      <c r="C37" s="1162">
        <v>0</v>
      </c>
      <c r="D37" s="1162">
        <v>0</v>
      </c>
      <c r="E37" s="1162">
        <v>0</v>
      </c>
      <c r="F37" s="1162">
        <v>0</v>
      </c>
      <c r="G37" s="1162">
        <v>0</v>
      </c>
      <c r="H37" s="1162">
        <v>0</v>
      </c>
    </row>
    <row r="38" spans="1:8" x14ac:dyDescent="0.2">
      <c r="A38" s="1156"/>
      <c r="B38" s="1153"/>
      <c r="C38" s="1153"/>
      <c r="D38" s="1153"/>
      <c r="E38" s="1153"/>
      <c r="F38" s="1153"/>
      <c r="G38" s="1153"/>
      <c r="H38" s="1153"/>
    </row>
    <row r="39" spans="1:8" ht="13.5" thickBot="1" x14ac:dyDescent="0.25">
      <c r="A39" s="1162" t="s">
        <v>1169</v>
      </c>
      <c r="B39" s="1162" t="s">
        <v>580</v>
      </c>
      <c r="C39" s="1162">
        <v>0</v>
      </c>
      <c r="D39" s="1162">
        <v>0</v>
      </c>
      <c r="E39" s="1162">
        <v>0</v>
      </c>
      <c r="F39" s="1162">
        <v>0</v>
      </c>
      <c r="G39" s="1162">
        <v>0</v>
      </c>
      <c r="H39" s="1162">
        <v>0</v>
      </c>
    </row>
    <row r="40" spans="1:8" x14ac:dyDescent="0.2">
      <c r="A40" s="1151"/>
      <c r="B40" s="1151"/>
      <c r="C40" s="1151"/>
      <c r="D40" s="1151"/>
      <c r="E40" s="1151"/>
      <c r="F40" s="1151"/>
      <c r="G40" s="1151"/>
      <c r="H40" s="1151"/>
    </row>
  </sheetData>
  <mergeCells count="5">
    <mergeCell ref="A1:H1"/>
    <mergeCell ref="A2:H2"/>
    <mergeCell ref="A3:H3"/>
    <mergeCell ref="D5:E6"/>
    <mergeCell ref="F5:H6"/>
  </mergeCells>
  <phoneticPr fontId="14" type="noConversion"/>
  <pageMargins left="0.39370078740157483" right="0.39370078740157483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L32" sqref="L32"/>
    </sheetView>
  </sheetViews>
  <sheetFormatPr defaultRowHeight="12.75" x14ac:dyDescent="0.2"/>
  <cols>
    <col min="2" max="2" width="11.42578125" customWidth="1"/>
    <col min="6" max="6" width="9.85546875" customWidth="1"/>
    <col min="7" max="7" width="8.140625" customWidth="1"/>
    <col min="8" max="9" width="9.28515625" customWidth="1"/>
    <col min="14" max="14" width="10.7109375" customWidth="1"/>
  </cols>
  <sheetData>
    <row r="1" spans="2:16" ht="14.25" customHeight="1" x14ac:dyDescent="0.2">
      <c r="M1" s="2028" t="s">
        <v>581</v>
      </c>
      <c r="N1" s="2028"/>
    </row>
    <row r="2" spans="2:16" x14ac:dyDescent="0.2">
      <c r="L2" t="s">
        <v>1291</v>
      </c>
      <c r="M2" s="1027"/>
      <c r="N2" s="1027"/>
    </row>
    <row r="3" spans="2:16" x14ac:dyDescent="0.2">
      <c r="M3" s="1028"/>
      <c r="N3" s="1028" t="s">
        <v>582</v>
      </c>
    </row>
    <row r="4" spans="2:16" x14ac:dyDescent="0.2">
      <c r="C4" s="1634" t="s">
        <v>520</v>
      </c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1634"/>
    </row>
    <row r="5" spans="2:16" x14ac:dyDescent="0.2">
      <c r="C5" s="1634" t="s">
        <v>727</v>
      </c>
      <c r="D5" s="1634"/>
      <c r="E5" s="1634"/>
      <c r="F5" s="1634"/>
      <c r="G5" s="1634"/>
      <c r="H5" s="1634"/>
      <c r="I5" s="1634"/>
      <c r="J5" s="1634"/>
      <c r="K5" s="1634"/>
      <c r="L5" s="1634"/>
      <c r="M5" s="1634"/>
      <c r="N5" s="1634"/>
      <c r="O5" s="1634"/>
      <c r="P5" s="1634"/>
    </row>
    <row r="8" spans="2:16" x14ac:dyDescent="0.2">
      <c r="N8" s="1027" t="s">
        <v>1227</v>
      </c>
    </row>
    <row r="9" spans="2:16" ht="13.5" thickBot="1" x14ac:dyDescent="0.25">
      <c r="G9" t="s">
        <v>583</v>
      </c>
      <c r="H9" t="s">
        <v>1210</v>
      </c>
      <c r="I9" t="s">
        <v>584</v>
      </c>
      <c r="J9" s="622" t="s">
        <v>1208</v>
      </c>
      <c r="K9" s="622" t="s">
        <v>585</v>
      </c>
      <c r="L9" s="622" t="s">
        <v>586</v>
      </c>
      <c r="M9" s="622" t="s">
        <v>1209</v>
      </c>
      <c r="N9" s="623" t="s">
        <v>270</v>
      </c>
    </row>
    <row r="10" spans="2:16" ht="13.5" thickBot="1" x14ac:dyDescent="0.25">
      <c r="B10" s="2086" t="s">
        <v>587</v>
      </c>
      <c r="C10" s="2086" t="s">
        <v>588</v>
      </c>
      <c r="D10" s="1612" t="s">
        <v>589</v>
      </c>
      <c r="E10" s="2062"/>
      <c r="F10" s="2063"/>
      <c r="G10" s="1262">
        <v>651</v>
      </c>
      <c r="H10" s="1262"/>
      <c r="I10" s="1262"/>
      <c r="J10" s="1263"/>
      <c r="K10" s="1263">
        <v>392</v>
      </c>
      <c r="L10" s="1263"/>
      <c r="M10" s="1264">
        <v>2152</v>
      </c>
      <c r="N10" s="1533">
        <v>3195</v>
      </c>
    </row>
    <row r="11" spans="2:16" x14ac:dyDescent="0.2">
      <c r="B11" s="2087"/>
      <c r="C11" s="2087"/>
      <c r="D11" s="2072" t="s">
        <v>590</v>
      </c>
      <c r="E11" s="2074" t="s">
        <v>591</v>
      </c>
      <c r="F11" s="2075"/>
      <c r="G11" s="1265">
        <v>231299</v>
      </c>
      <c r="H11" s="1265"/>
      <c r="I11" s="1265">
        <v>31852</v>
      </c>
      <c r="J11" s="1265"/>
      <c r="K11" s="1265">
        <v>31015</v>
      </c>
      <c r="L11" s="1265">
        <v>94793</v>
      </c>
      <c r="M11" s="1266">
        <v>948052</v>
      </c>
      <c r="N11" s="1534">
        <v>1337011</v>
      </c>
    </row>
    <row r="12" spans="2:16" x14ac:dyDescent="0.2">
      <c r="B12" s="2087"/>
      <c r="C12" s="2087"/>
      <c r="D12" s="2073"/>
      <c r="E12" s="2076" t="s">
        <v>592</v>
      </c>
      <c r="F12" s="2077"/>
      <c r="G12" s="1267">
        <v>558</v>
      </c>
      <c r="H12" s="1267">
        <v>320</v>
      </c>
      <c r="I12" s="1267">
        <v>1548</v>
      </c>
      <c r="J12" s="1267"/>
      <c r="K12" s="1267">
        <v>935</v>
      </c>
      <c r="L12" s="1267">
        <v>2261</v>
      </c>
      <c r="M12" s="1268">
        <v>4158</v>
      </c>
      <c r="N12" s="1535">
        <v>9780</v>
      </c>
    </row>
    <row r="13" spans="2:16" x14ac:dyDescent="0.2">
      <c r="B13" s="2087"/>
      <c r="C13" s="2087"/>
      <c r="D13" s="2073"/>
      <c r="E13" s="2078" t="s">
        <v>593</v>
      </c>
      <c r="F13" s="2079"/>
      <c r="G13" s="1267"/>
      <c r="H13" s="1267"/>
      <c r="I13" s="1267"/>
      <c r="J13" s="1269"/>
      <c r="K13" s="1269"/>
      <c r="L13" s="1269"/>
      <c r="M13" s="1270">
        <v>1254</v>
      </c>
      <c r="N13" s="1536">
        <v>1254</v>
      </c>
    </row>
    <row r="14" spans="2:16" ht="13.5" thickBot="1" x14ac:dyDescent="0.25">
      <c r="B14" s="2087"/>
      <c r="C14" s="2087"/>
      <c r="D14" s="2073"/>
      <c r="E14" s="2080" t="s">
        <v>594</v>
      </c>
      <c r="F14" s="2081"/>
      <c r="G14" s="1271"/>
      <c r="H14" s="1271"/>
      <c r="I14" s="1271"/>
      <c r="J14" s="1272"/>
      <c r="K14" s="1272"/>
      <c r="L14" s="1272"/>
      <c r="M14" s="1273">
        <v>17655</v>
      </c>
      <c r="N14" s="1537">
        <v>17655</v>
      </c>
    </row>
    <row r="15" spans="2:16" x14ac:dyDescent="0.2">
      <c r="B15" s="2087"/>
      <c r="C15" s="2087"/>
      <c r="D15" s="2064" t="s">
        <v>595</v>
      </c>
      <c r="E15" s="2066" t="s">
        <v>596</v>
      </c>
      <c r="F15" s="2066"/>
      <c r="G15" s="1265"/>
      <c r="H15" s="1265"/>
      <c r="I15" s="1265"/>
      <c r="J15" s="1274"/>
      <c r="K15" s="1274"/>
      <c r="L15" s="1274"/>
      <c r="M15" s="1275">
        <v>20000</v>
      </c>
      <c r="N15" s="1534">
        <v>20000</v>
      </c>
    </row>
    <row r="16" spans="2:16" ht="13.5" thickBot="1" x14ac:dyDescent="0.25">
      <c r="B16" s="2087"/>
      <c r="C16" s="2087"/>
      <c r="D16" s="2065"/>
      <c r="E16" s="2071" t="s">
        <v>597</v>
      </c>
      <c r="F16" s="2071"/>
      <c r="G16" s="1276"/>
      <c r="H16" s="1276"/>
      <c r="I16" s="1276"/>
      <c r="J16" s="1277"/>
      <c r="K16" s="1277"/>
      <c r="L16" s="1277"/>
      <c r="M16" s="1278">
        <v>1295</v>
      </c>
      <c r="N16" s="1537">
        <v>1295</v>
      </c>
    </row>
    <row r="17" spans="2:14" ht="13.5" thickBot="1" x14ac:dyDescent="0.25">
      <c r="B17" s="2087"/>
      <c r="C17" s="2087"/>
      <c r="D17" s="2061" t="s">
        <v>1211</v>
      </c>
      <c r="E17" s="2062"/>
      <c r="F17" s="2063"/>
      <c r="G17" s="1279"/>
      <c r="H17" s="1279"/>
      <c r="I17" s="1279"/>
      <c r="J17" s="1263"/>
      <c r="K17" s="1263"/>
      <c r="L17" s="1263"/>
      <c r="M17" s="1264"/>
      <c r="N17" s="1533">
        <v>447531</v>
      </c>
    </row>
    <row r="18" spans="2:14" x14ac:dyDescent="0.2">
      <c r="B18" s="2087"/>
      <c r="C18" s="2089" t="s">
        <v>598</v>
      </c>
      <c r="D18" s="2067" t="s">
        <v>599</v>
      </c>
      <c r="E18" s="2068"/>
      <c r="F18" s="2069"/>
      <c r="G18" s="1280"/>
      <c r="H18" s="1280"/>
      <c r="I18" s="1280"/>
      <c r="J18" s="1274"/>
      <c r="K18" s="1274"/>
      <c r="L18" s="1274">
        <v>804</v>
      </c>
      <c r="M18" s="1275">
        <v>0</v>
      </c>
      <c r="N18" s="1538">
        <v>804</v>
      </c>
    </row>
    <row r="19" spans="2:14" x14ac:dyDescent="0.2">
      <c r="B19" s="2087"/>
      <c r="C19" s="2090"/>
      <c r="D19" s="2070" t="s">
        <v>600</v>
      </c>
      <c r="E19" s="1997"/>
      <c r="F19" s="1990"/>
      <c r="G19" s="1281"/>
      <c r="H19" s="1281"/>
      <c r="I19" s="1281"/>
      <c r="J19" s="1269">
        <v>164</v>
      </c>
      <c r="K19" s="1269"/>
      <c r="L19" s="1269"/>
      <c r="M19" s="1270">
        <v>16128</v>
      </c>
      <c r="N19" s="1539">
        <v>16292</v>
      </c>
    </row>
    <row r="20" spans="2:14" ht="13.5" thickBot="1" x14ac:dyDescent="0.25">
      <c r="B20" s="2088"/>
      <c r="C20" s="2091"/>
      <c r="D20" s="1993" t="s">
        <v>601</v>
      </c>
      <c r="E20" s="1622"/>
      <c r="F20" s="2025"/>
      <c r="G20" s="1282"/>
      <c r="H20" s="1282"/>
      <c r="I20" s="1282"/>
      <c r="J20" s="1283"/>
      <c r="K20" s="1283"/>
      <c r="L20" s="1283"/>
      <c r="M20" s="1284"/>
      <c r="N20" s="1540">
        <v>123370</v>
      </c>
    </row>
    <row r="21" spans="2:14" x14ac:dyDescent="0.2">
      <c r="B21" s="2082" t="s">
        <v>602</v>
      </c>
      <c r="C21" s="2084" t="s">
        <v>603</v>
      </c>
      <c r="D21" s="1165" t="s">
        <v>604</v>
      </c>
      <c r="E21" s="1166"/>
      <c r="F21" s="1166"/>
      <c r="G21" s="1274"/>
      <c r="H21" s="1274"/>
      <c r="I21" s="1274"/>
      <c r="J21" s="1274"/>
      <c r="K21" s="1274"/>
      <c r="L21" s="1274"/>
      <c r="M21" s="1275"/>
      <c r="N21" s="1538"/>
    </row>
    <row r="22" spans="2:14" ht="13.5" thickBot="1" x14ac:dyDescent="0.25">
      <c r="B22" s="2083"/>
      <c r="C22" s="2085"/>
      <c r="D22" s="1167" t="s">
        <v>605</v>
      </c>
      <c r="E22" s="1168"/>
      <c r="F22" s="1168"/>
      <c r="G22" s="1277"/>
      <c r="H22" s="1277"/>
      <c r="I22" s="1277"/>
      <c r="J22" s="1277"/>
      <c r="K22" s="1277"/>
      <c r="L22" s="1277">
        <v>247</v>
      </c>
      <c r="M22" s="1278">
        <v>11294</v>
      </c>
      <c r="N22" s="1541">
        <v>11541</v>
      </c>
    </row>
    <row r="23" spans="2:14" x14ac:dyDescent="0.2">
      <c r="E23" s="1610"/>
      <c r="F23" s="1610"/>
      <c r="G23" s="399"/>
      <c r="H23" s="399"/>
      <c r="I23" s="399"/>
    </row>
  </sheetData>
  <mergeCells count="22">
    <mergeCell ref="B21:B22"/>
    <mergeCell ref="C21:C22"/>
    <mergeCell ref="B10:B20"/>
    <mergeCell ref="C10:C17"/>
    <mergeCell ref="C18:C20"/>
    <mergeCell ref="M1:N1"/>
    <mergeCell ref="C4:P4"/>
    <mergeCell ref="C5:P5"/>
    <mergeCell ref="E16:F16"/>
    <mergeCell ref="D11:D14"/>
    <mergeCell ref="E11:F11"/>
    <mergeCell ref="E12:F12"/>
    <mergeCell ref="E13:F13"/>
    <mergeCell ref="E14:F14"/>
    <mergeCell ref="D10:F10"/>
    <mergeCell ref="D17:F17"/>
    <mergeCell ref="D15:D16"/>
    <mergeCell ref="E15:F15"/>
    <mergeCell ref="E23:F23"/>
    <mergeCell ref="D18:F18"/>
    <mergeCell ref="D19:F19"/>
    <mergeCell ref="D20:F20"/>
  </mergeCells>
  <phoneticPr fontId="14" type="noConversion"/>
  <pageMargins left="0" right="0.59055118110236227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6" workbookViewId="0">
      <selection activeCell="A43" sqref="A43:B43"/>
    </sheetView>
  </sheetViews>
  <sheetFormatPr defaultRowHeight="12.75" x14ac:dyDescent="0.2"/>
  <sheetData>
    <row r="1" spans="1:8" x14ac:dyDescent="0.2">
      <c r="A1" s="1169"/>
      <c r="B1" s="1169"/>
      <c r="C1" s="1169"/>
      <c r="D1" s="1169"/>
      <c r="E1" s="1170"/>
      <c r="F1" s="1170"/>
      <c r="G1" s="2122" t="s">
        <v>606</v>
      </c>
      <c r="H1" s="2122"/>
    </row>
    <row r="2" spans="1:8" x14ac:dyDescent="0.2">
      <c r="A2" s="1169"/>
      <c r="B2" s="1169"/>
      <c r="C2" s="1169"/>
      <c r="D2" s="1169"/>
      <c r="E2" s="1169"/>
      <c r="F2" s="1169"/>
      <c r="G2" s="1609" t="s">
        <v>1292</v>
      </c>
      <c r="H2" s="1169"/>
    </row>
    <row r="3" spans="1:8" x14ac:dyDescent="0.2">
      <c r="A3" s="1169"/>
      <c r="B3" s="1169"/>
      <c r="C3" s="1169"/>
      <c r="D3" s="1169"/>
      <c r="E3" s="1169"/>
      <c r="F3" s="1169"/>
      <c r="G3" s="1169" t="s">
        <v>582</v>
      </c>
      <c r="H3" s="1169"/>
    </row>
    <row r="4" spans="1:8" x14ac:dyDescent="0.2">
      <c r="A4" s="2123" t="s">
        <v>728</v>
      </c>
      <c r="B4" s="2123"/>
      <c r="C4" s="2123"/>
      <c r="D4" s="2123"/>
      <c r="E4" s="2123"/>
      <c r="F4" s="2123"/>
      <c r="G4" s="2123"/>
      <c r="H4" s="2123"/>
    </row>
    <row r="5" spans="1:8" x14ac:dyDescent="0.2">
      <c r="A5" s="2123" t="s">
        <v>636</v>
      </c>
      <c r="B5" s="2123"/>
      <c r="C5" s="2123"/>
      <c r="D5" s="2123"/>
      <c r="E5" s="2123"/>
      <c r="F5" s="2123"/>
      <c r="G5" s="2123"/>
      <c r="H5" s="2123"/>
    </row>
    <row r="6" spans="1:8" x14ac:dyDescent="0.2">
      <c r="A6" s="2123" t="s">
        <v>607</v>
      </c>
      <c r="B6" s="2123"/>
      <c r="C6" s="2123"/>
      <c r="D6" s="2123"/>
      <c r="E6" s="2123"/>
      <c r="F6" s="2123"/>
      <c r="G6" s="2123"/>
      <c r="H6" s="2123"/>
    </row>
    <row r="7" spans="1:8" ht="13.5" thickBot="1" x14ac:dyDescent="0.25">
      <c r="A7" s="1169"/>
      <c r="B7" s="1169"/>
      <c r="C7" s="1169"/>
      <c r="D7" s="1169"/>
      <c r="E7" s="1171"/>
      <c r="F7" s="1171"/>
      <c r="G7" s="1171"/>
      <c r="H7" s="1169"/>
    </row>
    <row r="8" spans="1:8" x14ac:dyDescent="0.2">
      <c r="A8" s="2126" t="s">
        <v>608</v>
      </c>
      <c r="B8" s="2127"/>
      <c r="C8" s="2124" t="s">
        <v>609</v>
      </c>
      <c r="D8" s="2131" t="s">
        <v>296</v>
      </c>
      <c r="E8" s="2133" t="s">
        <v>585</v>
      </c>
      <c r="F8" s="2124" t="s">
        <v>79</v>
      </c>
      <c r="G8" s="2133" t="s">
        <v>610</v>
      </c>
      <c r="H8" s="2120" t="s">
        <v>611</v>
      </c>
    </row>
    <row r="9" spans="1:8" x14ac:dyDescent="0.2">
      <c r="A9" s="2128"/>
      <c r="B9" s="2129"/>
      <c r="C9" s="2130"/>
      <c r="D9" s="2132"/>
      <c r="E9" s="2134"/>
      <c r="F9" s="2125"/>
      <c r="G9" s="2134"/>
      <c r="H9" s="2121"/>
    </row>
    <row r="10" spans="1:8" x14ac:dyDescent="0.2">
      <c r="A10" s="2119" t="s">
        <v>612</v>
      </c>
      <c r="B10" s="2100"/>
      <c r="C10" s="1174">
        <v>125552</v>
      </c>
      <c r="D10" s="1174">
        <v>2967</v>
      </c>
      <c r="E10" s="1175">
        <v>454</v>
      </c>
      <c r="F10" s="1176">
        <v>4335</v>
      </c>
      <c r="G10" s="1176">
        <v>3036</v>
      </c>
      <c r="H10" s="1177">
        <v>136614</v>
      </c>
    </row>
    <row r="11" spans="1:8" x14ac:dyDescent="0.2">
      <c r="A11" s="2119" t="s">
        <v>613</v>
      </c>
      <c r="B11" s="2100"/>
      <c r="C11" s="1178">
        <v>7020</v>
      </c>
      <c r="D11" s="1178">
        <v>-2952</v>
      </c>
      <c r="E11" s="1176"/>
      <c r="F11" s="1176">
        <v>-3728</v>
      </c>
      <c r="G11" s="1176">
        <v>-4069</v>
      </c>
      <c r="H11" s="1180">
        <v>-3729</v>
      </c>
    </row>
    <row r="12" spans="1:8" x14ac:dyDescent="0.2">
      <c r="A12" s="1172" t="s">
        <v>614</v>
      </c>
      <c r="B12" s="1173"/>
      <c r="C12" s="1179">
        <v>-1744</v>
      </c>
      <c r="D12" s="1178"/>
      <c r="E12" s="1176"/>
      <c r="F12" s="1176"/>
      <c r="G12" s="1176"/>
      <c r="H12" s="1182">
        <v>-1744</v>
      </c>
    </row>
    <row r="13" spans="1:8" x14ac:dyDescent="0.2">
      <c r="A13" s="2119" t="s">
        <v>615</v>
      </c>
      <c r="B13" s="2100"/>
      <c r="C13" s="1179">
        <v>-530</v>
      </c>
      <c r="D13" s="1181"/>
      <c r="E13" s="1176"/>
      <c r="F13" s="1176"/>
      <c r="G13" s="1176">
        <v>530</v>
      </c>
      <c r="H13" s="1180">
        <v>0</v>
      </c>
    </row>
    <row r="14" spans="1:8" ht="13.5" thickBot="1" x14ac:dyDescent="0.25">
      <c r="A14" s="2119"/>
      <c r="B14" s="2100"/>
      <c r="C14" s="1183"/>
      <c r="D14" s="1178"/>
      <c r="E14" s="1176"/>
      <c r="F14" s="1176"/>
      <c r="G14" s="1176"/>
      <c r="H14" s="1180"/>
    </row>
    <row r="15" spans="1:8" ht="13.5" thickBot="1" x14ac:dyDescent="0.25">
      <c r="A15" s="2108" t="s">
        <v>616</v>
      </c>
      <c r="B15" s="2109"/>
      <c r="C15" s="1184">
        <v>130298</v>
      </c>
      <c r="D15" s="1185">
        <v>15</v>
      </c>
      <c r="E15" s="1186">
        <v>984</v>
      </c>
      <c r="F15" s="1186">
        <v>607</v>
      </c>
      <c r="G15" s="1186">
        <v>-763</v>
      </c>
      <c r="H15" s="1187">
        <v>131141</v>
      </c>
    </row>
    <row r="16" spans="1:8" x14ac:dyDescent="0.2">
      <c r="A16" s="1188"/>
      <c r="B16" s="1189"/>
      <c r="C16" s="1190"/>
      <c r="D16" s="1191"/>
      <c r="E16" s="1198"/>
      <c r="F16" s="1192"/>
      <c r="G16" s="1192"/>
      <c r="H16" s="1180"/>
    </row>
    <row r="17" spans="1:8" x14ac:dyDescent="0.2">
      <c r="A17" s="2094" t="s">
        <v>617</v>
      </c>
      <c r="B17" s="2095"/>
      <c r="C17" s="1195"/>
      <c r="D17" s="1196"/>
      <c r="E17" s="1176"/>
      <c r="F17" s="1176"/>
      <c r="G17" s="1176"/>
      <c r="H17" s="1180"/>
    </row>
    <row r="18" spans="1:8" x14ac:dyDescent="0.2">
      <c r="A18" s="2094" t="s">
        <v>618</v>
      </c>
      <c r="B18" s="2095"/>
      <c r="C18" s="1524">
        <v>843</v>
      </c>
      <c r="D18" s="1196">
        <v>-15</v>
      </c>
      <c r="E18" s="1176">
        <v>-984</v>
      </c>
      <c r="F18" s="1176">
        <v>-607</v>
      </c>
      <c r="G18" s="1176">
        <v>763</v>
      </c>
      <c r="H18" s="1180">
        <v>0</v>
      </c>
    </row>
    <row r="19" spans="1:8" x14ac:dyDescent="0.2">
      <c r="A19" s="2094" t="s">
        <v>619</v>
      </c>
      <c r="B19" s="2095"/>
      <c r="C19" s="1195"/>
      <c r="D19" s="1196"/>
      <c r="E19" s="1176"/>
      <c r="F19" s="1176"/>
      <c r="G19" s="1176"/>
      <c r="H19" s="1180"/>
    </row>
    <row r="20" spans="1:8" ht="13.5" thickBot="1" x14ac:dyDescent="0.25">
      <c r="A20" s="2119"/>
      <c r="B20" s="2100"/>
      <c r="C20" s="1183"/>
      <c r="D20" s="1196"/>
      <c r="E20" s="1204"/>
      <c r="F20" s="1176"/>
      <c r="G20" s="1176"/>
      <c r="H20" s="1180"/>
    </row>
    <row r="21" spans="1:8" ht="13.5" thickBot="1" x14ac:dyDescent="0.25">
      <c r="A21" s="2108" t="s">
        <v>620</v>
      </c>
      <c r="B21" s="2109"/>
      <c r="C21" s="1184">
        <v>131141</v>
      </c>
      <c r="D21" s="1185"/>
      <c r="E21" s="1186"/>
      <c r="F21" s="1186"/>
      <c r="G21" s="1186"/>
      <c r="H21" s="1187">
        <v>131141</v>
      </c>
    </row>
    <row r="22" spans="1:8" x14ac:dyDescent="0.2">
      <c r="A22" s="1188"/>
      <c r="B22" s="1189"/>
      <c r="C22" s="1525"/>
      <c r="D22" s="1197"/>
      <c r="E22" s="1198"/>
      <c r="F22" s="1180"/>
      <c r="G22" s="1180"/>
      <c r="H22" s="1180"/>
    </row>
    <row r="23" spans="1:8" x14ac:dyDescent="0.2">
      <c r="A23" s="2114" t="s">
        <v>621</v>
      </c>
      <c r="B23" s="2115"/>
      <c r="C23" s="1526"/>
      <c r="D23" s="1197"/>
      <c r="E23" s="1192"/>
      <c r="F23" s="1180"/>
      <c r="G23" s="1180"/>
      <c r="H23" s="1180"/>
    </row>
    <row r="24" spans="1:8" x14ac:dyDescent="0.2">
      <c r="A24" s="2116" t="s">
        <v>622</v>
      </c>
      <c r="B24" s="2117"/>
      <c r="C24" s="1200"/>
      <c r="D24" s="1178"/>
      <c r="E24" s="1176"/>
      <c r="F24" s="1199"/>
      <c r="G24" s="1199"/>
      <c r="H24" s="1180"/>
    </row>
    <row r="25" spans="1:8" x14ac:dyDescent="0.2">
      <c r="A25" s="2118"/>
      <c r="B25" s="2117"/>
      <c r="C25" s="1200">
        <v>55333</v>
      </c>
      <c r="D25" s="1178"/>
      <c r="E25" s="1176"/>
      <c r="F25" s="1199"/>
      <c r="G25" s="1199"/>
      <c r="H25" s="1180">
        <v>55333</v>
      </c>
    </row>
    <row r="26" spans="1:8" x14ac:dyDescent="0.2">
      <c r="A26" s="2118" t="s">
        <v>623</v>
      </c>
      <c r="B26" s="2117"/>
      <c r="C26" s="1201">
        <v>59667</v>
      </c>
      <c r="D26" s="1178"/>
      <c r="E26" s="1176"/>
      <c r="F26" s="1199"/>
      <c r="G26" s="1199"/>
      <c r="H26" s="1180">
        <v>59667</v>
      </c>
    </row>
    <row r="27" spans="1:8" x14ac:dyDescent="0.2">
      <c r="A27" s="1202" t="s">
        <v>624</v>
      </c>
      <c r="B27" s="1173"/>
      <c r="C27" s="1203"/>
      <c r="D27" s="1178"/>
      <c r="E27" s="1176"/>
      <c r="F27" s="1199"/>
      <c r="G27" s="1199"/>
      <c r="H27" s="1527"/>
    </row>
    <row r="28" spans="1:8" x14ac:dyDescent="0.2">
      <c r="A28" s="2099" t="s">
        <v>625</v>
      </c>
      <c r="B28" s="2100"/>
      <c r="C28" s="1201">
        <v>7588</v>
      </c>
      <c r="D28" s="1178"/>
      <c r="E28" s="1176"/>
      <c r="F28" s="1199"/>
      <c r="G28" s="1199"/>
      <c r="H28" s="1180">
        <v>7588</v>
      </c>
    </row>
    <row r="29" spans="1:8" x14ac:dyDescent="0.2">
      <c r="A29" s="2099" t="s">
        <v>626</v>
      </c>
      <c r="B29" s="2100"/>
      <c r="C29" s="1201">
        <v>37638</v>
      </c>
      <c r="D29" s="1178"/>
      <c r="E29" s="1176"/>
      <c r="F29" s="1199"/>
      <c r="G29" s="1199">
        <v>1500</v>
      </c>
      <c r="H29" s="1180">
        <v>39138</v>
      </c>
    </row>
    <row r="30" spans="1:8" x14ac:dyDescent="0.2">
      <c r="A30" s="1523" t="s">
        <v>297</v>
      </c>
      <c r="B30" s="1173"/>
      <c r="C30" s="1201">
        <v>1200</v>
      </c>
      <c r="D30" s="1178"/>
      <c r="E30" s="1176"/>
      <c r="F30" s="1199"/>
      <c r="G30" s="1199"/>
      <c r="H30" s="1180">
        <v>1200</v>
      </c>
    </row>
    <row r="31" spans="1:8" x14ac:dyDescent="0.2">
      <c r="A31" s="2099" t="s">
        <v>627</v>
      </c>
      <c r="B31" s="2100"/>
      <c r="C31" s="1201">
        <v>7407</v>
      </c>
      <c r="D31" s="1178"/>
      <c r="E31" s="1176"/>
      <c r="F31" s="1199"/>
      <c r="G31" s="1199"/>
      <c r="H31" s="1180">
        <v>7407</v>
      </c>
    </row>
    <row r="32" spans="1:8" x14ac:dyDescent="0.2">
      <c r="A32" s="2099" t="s">
        <v>628</v>
      </c>
      <c r="B32" s="2101"/>
      <c r="C32" s="1201">
        <v>17008</v>
      </c>
      <c r="D32" s="1178"/>
      <c r="E32" s="1176"/>
      <c r="F32" s="1199"/>
      <c r="G32" s="1199"/>
      <c r="H32" s="1180">
        <v>17008</v>
      </c>
    </row>
    <row r="33" spans="1:8" x14ac:dyDescent="0.2">
      <c r="A33" s="2102" t="s">
        <v>629</v>
      </c>
      <c r="B33" s="2103"/>
      <c r="C33" s="1201">
        <v>42659</v>
      </c>
      <c r="D33" s="1178"/>
      <c r="E33" s="1176"/>
      <c r="F33" s="1199"/>
      <c r="G33" s="1199"/>
      <c r="H33" s="1180">
        <v>42659</v>
      </c>
    </row>
    <row r="34" spans="1:8" ht="13.5" thickBot="1" x14ac:dyDescent="0.25">
      <c r="A34" s="2104"/>
      <c r="B34" s="2105"/>
      <c r="C34" s="1528"/>
      <c r="D34" s="1178"/>
      <c r="E34" s="1204"/>
      <c r="F34" s="1199"/>
      <c r="G34" s="1199"/>
      <c r="H34" s="1180"/>
    </row>
    <row r="35" spans="1:8" x14ac:dyDescent="0.2">
      <c r="A35" s="2110" t="s">
        <v>630</v>
      </c>
      <c r="B35" s="2111"/>
      <c r="C35" s="2096">
        <v>16141</v>
      </c>
      <c r="D35" s="2092"/>
      <c r="E35" s="2092"/>
      <c r="F35" s="2092"/>
      <c r="G35" s="2092"/>
      <c r="H35" s="2092">
        <v>16141</v>
      </c>
    </row>
    <row r="36" spans="1:8" ht="13.5" thickBot="1" x14ac:dyDescent="0.25">
      <c r="A36" s="2112"/>
      <c r="B36" s="2113"/>
      <c r="C36" s="2097"/>
      <c r="D36" s="2093"/>
      <c r="E36" s="2093"/>
      <c r="F36" s="2098"/>
      <c r="G36" s="2093"/>
      <c r="H36" s="2093"/>
    </row>
    <row r="37" spans="1:8" x14ac:dyDescent="0.2">
      <c r="A37" s="1205"/>
      <c r="B37" s="1206"/>
      <c r="C37" s="1529"/>
      <c r="D37" s="1522"/>
      <c r="E37" s="1198"/>
      <c r="F37" s="1198"/>
      <c r="G37" s="1198"/>
      <c r="H37" s="1530"/>
    </row>
    <row r="38" spans="1:8" x14ac:dyDescent="0.2">
      <c r="A38" s="2094" t="s">
        <v>631</v>
      </c>
      <c r="B38" s="2095"/>
      <c r="C38" s="1207">
        <v>15439</v>
      </c>
      <c r="D38" s="1178"/>
      <c r="E38" s="1176"/>
      <c r="F38" s="1176"/>
      <c r="G38" s="1176"/>
      <c r="H38" s="1180">
        <v>15439</v>
      </c>
    </row>
    <row r="39" spans="1:8" x14ac:dyDescent="0.2">
      <c r="A39" s="2094" t="s">
        <v>632</v>
      </c>
      <c r="B39" s="2095"/>
      <c r="C39" s="1207"/>
      <c r="D39" s="1178"/>
      <c r="E39" s="1176"/>
      <c r="F39" s="1176"/>
      <c r="G39" s="1176"/>
      <c r="H39" s="1180"/>
    </row>
    <row r="40" spans="1:8" x14ac:dyDescent="0.2">
      <c r="A40" s="2094" t="s">
        <v>633</v>
      </c>
      <c r="B40" s="2095"/>
      <c r="C40" s="1207"/>
      <c r="D40" s="1178"/>
      <c r="E40" s="1176"/>
      <c r="F40" s="1176"/>
      <c r="G40" s="1176"/>
      <c r="H40" s="1180"/>
    </row>
    <row r="41" spans="1:8" x14ac:dyDescent="0.2">
      <c r="A41" s="2094" t="s">
        <v>999</v>
      </c>
      <c r="B41" s="2095"/>
      <c r="C41" s="1207"/>
      <c r="D41" s="1178"/>
      <c r="E41" s="1176"/>
      <c r="F41" s="1176"/>
      <c r="G41" s="1176"/>
      <c r="H41" s="1180"/>
    </row>
    <row r="42" spans="1:8" x14ac:dyDescent="0.2">
      <c r="A42" s="2094" t="s">
        <v>634</v>
      </c>
      <c r="B42" s="2095"/>
      <c r="C42" s="1207"/>
      <c r="D42" s="1178"/>
      <c r="E42" s="1176"/>
      <c r="F42" s="1176"/>
      <c r="G42" s="1176"/>
      <c r="H42" s="1180"/>
    </row>
    <row r="43" spans="1:8" x14ac:dyDescent="0.2">
      <c r="A43" s="2107" t="s">
        <v>1293</v>
      </c>
      <c r="B43" s="2095"/>
      <c r="C43" s="1207">
        <v>702</v>
      </c>
      <c r="D43" s="1178"/>
      <c r="E43" s="1176"/>
      <c r="F43" s="1176"/>
      <c r="G43" s="1176"/>
      <c r="H43" s="1180">
        <v>702</v>
      </c>
    </row>
    <row r="44" spans="1:8" ht="13.5" thickBot="1" x14ac:dyDescent="0.25">
      <c r="A44" s="1193"/>
      <c r="B44" s="1194"/>
      <c r="C44" s="1207"/>
      <c r="D44" s="1178"/>
      <c r="E44" s="1176"/>
      <c r="F44" s="1176"/>
      <c r="G44" s="1176"/>
      <c r="H44" s="1180"/>
    </row>
    <row r="45" spans="1:8" ht="13.5" thickBot="1" x14ac:dyDescent="0.25">
      <c r="A45" s="2108" t="s">
        <v>635</v>
      </c>
      <c r="B45" s="2109"/>
      <c r="C45" s="1184">
        <v>131141</v>
      </c>
      <c r="D45" s="1185"/>
      <c r="E45" s="1186"/>
      <c r="F45" s="1185"/>
      <c r="G45" s="1185"/>
      <c r="H45" s="1186">
        <v>131141</v>
      </c>
    </row>
    <row r="46" spans="1:8" x14ac:dyDescent="0.2">
      <c r="A46" s="2106"/>
      <c r="B46" s="2106"/>
      <c r="C46" s="1170"/>
      <c r="D46" s="1208"/>
      <c r="E46" s="1208"/>
      <c r="F46" s="1208"/>
      <c r="G46" s="1208"/>
      <c r="H46" s="1208"/>
    </row>
  </sheetData>
  <mergeCells count="44">
    <mergeCell ref="G1:H1"/>
    <mergeCell ref="A4:H4"/>
    <mergeCell ref="A5:H5"/>
    <mergeCell ref="F8:F9"/>
    <mergeCell ref="A6:H6"/>
    <mergeCell ref="A8:B9"/>
    <mergeCell ref="C8:C9"/>
    <mergeCell ref="D8:D9"/>
    <mergeCell ref="E8:E9"/>
    <mergeCell ref="G8:G9"/>
    <mergeCell ref="A14:B14"/>
    <mergeCell ref="A15:B15"/>
    <mergeCell ref="A17:B17"/>
    <mergeCell ref="H8:H9"/>
    <mergeCell ref="A10:B10"/>
    <mergeCell ref="A11:B11"/>
    <mergeCell ref="A13:B13"/>
    <mergeCell ref="A23:B23"/>
    <mergeCell ref="A24:B25"/>
    <mergeCell ref="A26:B26"/>
    <mergeCell ref="A28:B28"/>
    <mergeCell ref="A18:B18"/>
    <mergeCell ref="A19:B19"/>
    <mergeCell ref="A20:B20"/>
    <mergeCell ref="A21:B21"/>
    <mergeCell ref="A29:B29"/>
    <mergeCell ref="A31:B31"/>
    <mergeCell ref="A32:B32"/>
    <mergeCell ref="A33:B34"/>
    <mergeCell ref="A46:B46"/>
    <mergeCell ref="A41:B41"/>
    <mergeCell ref="A42:B42"/>
    <mergeCell ref="A43:B43"/>
    <mergeCell ref="A45:B45"/>
    <mergeCell ref="A35:B36"/>
    <mergeCell ref="H35:H36"/>
    <mergeCell ref="A38:B38"/>
    <mergeCell ref="A39:B39"/>
    <mergeCell ref="A40:B40"/>
    <mergeCell ref="E35:E36"/>
    <mergeCell ref="G35:G36"/>
    <mergeCell ref="C35:C36"/>
    <mergeCell ref="D35:D36"/>
    <mergeCell ref="F35:F36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O16" sqref="O16"/>
    </sheetView>
  </sheetViews>
  <sheetFormatPr defaultRowHeight="12.75" x14ac:dyDescent="0.2"/>
  <cols>
    <col min="1" max="1" width="4.7109375" customWidth="1"/>
    <col min="6" max="6" width="19.140625" customWidth="1"/>
    <col min="8" max="8" width="4.28515625" customWidth="1"/>
    <col min="10" max="10" width="3" customWidth="1"/>
    <col min="12" max="12" width="1.5703125" customWidth="1"/>
  </cols>
  <sheetData>
    <row r="1" spans="1:13" x14ac:dyDescent="0.2">
      <c r="A1" s="2138" t="s">
        <v>1122</v>
      </c>
      <c r="B1" s="2138"/>
      <c r="C1" s="2138"/>
      <c r="D1" s="2138"/>
      <c r="E1" s="2138"/>
      <c r="F1" s="2138"/>
      <c r="G1" s="2138"/>
      <c r="H1" s="2138"/>
      <c r="I1" s="2138"/>
      <c r="J1" s="2138"/>
      <c r="K1" s="2138"/>
      <c r="L1" s="2138"/>
      <c r="M1" s="2138"/>
    </row>
    <row r="2" spans="1:13" x14ac:dyDescent="0.2">
      <c r="A2" s="1209"/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</row>
    <row r="3" spans="1:13" x14ac:dyDescent="0.2">
      <c r="A3" s="1209"/>
      <c r="B3" s="1209"/>
      <c r="C3" s="1209"/>
      <c r="D3" s="1209"/>
      <c r="E3" s="1209"/>
      <c r="F3" s="1209"/>
      <c r="G3" s="1209"/>
      <c r="H3" s="1209"/>
      <c r="I3" s="2143" t="s">
        <v>1294</v>
      </c>
      <c r="J3" s="1622"/>
      <c r="K3" s="1622"/>
      <c r="L3" s="1622"/>
      <c r="M3" s="1622"/>
    </row>
    <row r="4" spans="1:13" x14ac:dyDescent="0.2">
      <c r="A4" s="1209"/>
      <c r="B4" s="1209"/>
      <c r="C4" s="1209"/>
      <c r="D4" s="1209"/>
      <c r="E4" s="1209"/>
      <c r="F4" s="1209"/>
      <c r="G4" s="1209"/>
      <c r="H4" s="1209"/>
      <c r="I4" s="2143" t="s">
        <v>238</v>
      </c>
      <c r="J4" s="1622"/>
      <c r="K4" s="1622"/>
      <c r="L4" s="1622"/>
      <c r="M4" s="1622"/>
    </row>
    <row r="5" spans="1:13" x14ac:dyDescent="0.2">
      <c r="A5" s="1209"/>
      <c r="B5" s="1209"/>
      <c r="C5" s="1209"/>
      <c r="D5" s="1209"/>
      <c r="E5" s="1209"/>
      <c r="F5" s="1209"/>
      <c r="G5" s="1209"/>
      <c r="H5" s="1209"/>
      <c r="I5" s="1561"/>
      <c r="J5" s="1532"/>
      <c r="K5" s="1532"/>
      <c r="L5" s="1532"/>
      <c r="M5" s="1532" t="s">
        <v>482</v>
      </c>
    </row>
    <row r="6" spans="1:13" x14ac:dyDescent="0.2">
      <c r="A6" s="1210" t="s">
        <v>838</v>
      </c>
      <c r="B6" s="2139" t="s">
        <v>444</v>
      </c>
      <c r="C6" s="2140"/>
      <c r="D6" s="2140"/>
      <c r="E6" s="2140"/>
      <c r="F6" s="2141"/>
      <c r="G6" s="2142" t="s">
        <v>445</v>
      </c>
      <c r="H6" s="2142"/>
      <c r="I6" s="2142" t="s">
        <v>446</v>
      </c>
      <c r="J6" s="2142"/>
      <c r="K6" s="2142" t="s">
        <v>447</v>
      </c>
      <c r="L6" s="2142"/>
      <c r="M6" s="2142" t="s">
        <v>448</v>
      </c>
    </row>
    <row r="7" spans="1:13" x14ac:dyDescent="0.2">
      <c r="A7" s="1211"/>
      <c r="B7" s="1212"/>
      <c r="C7" s="1213"/>
      <c r="D7" s="1213"/>
      <c r="E7" s="1213"/>
      <c r="F7" s="1214"/>
      <c r="G7" s="2142"/>
      <c r="H7" s="2142"/>
      <c r="I7" s="2142"/>
      <c r="J7" s="2142"/>
      <c r="K7" s="2142"/>
      <c r="L7" s="2142"/>
      <c r="M7" s="2142"/>
    </row>
    <row r="8" spans="1:13" x14ac:dyDescent="0.2">
      <c r="A8" s="1215" t="s">
        <v>922</v>
      </c>
      <c r="B8" s="2135" t="s">
        <v>449</v>
      </c>
      <c r="C8" s="2135"/>
      <c r="D8" s="2135"/>
      <c r="E8" s="2135"/>
      <c r="F8" s="2135"/>
      <c r="G8" s="2136">
        <v>0</v>
      </c>
      <c r="H8" s="2137"/>
      <c r="I8" s="2136">
        <v>0</v>
      </c>
      <c r="J8" s="2137"/>
      <c r="K8" s="2136">
        <v>0</v>
      </c>
      <c r="L8" s="2137"/>
      <c r="M8" s="1216">
        <v>0</v>
      </c>
    </row>
    <row r="9" spans="1:13" x14ac:dyDescent="0.2">
      <c r="A9" s="1215" t="s">
        <v>928</v>
      </c>
      <c r="B9" s="2135" t="s">
        <v>450</v>
      </c>
      <c r="C9" s="2135"/>
      <c r="D9" s="2135"/>
      <c r="E9" s="2135"/>
      <c r="F9" s="2135"/>
      <c r="G9" s="2136">
        <v>0</v>
      </c>
      <c r="H9" s="2137"/>
      <c r="I9" s="2136">
        <v>0</v>
      </c>
      <c r="J9" s="2137"/>
      <c r="K9" s="2136">
        <v>0</v>
      </c>
      <c r="L9" s="2137"/>
      <c r="M9" s="1216">
        <v>0</v>
      </c>
    </row>
    <row r="10" spans="1:13" x14ac:dyDescent="0.2">
      <c r="A10" s="1215" t="s">
        <v>1098</v>
      </c>
      <c r="B10" s="2135" t="s">
        <v>495</v>
      </c>
      <c r="C10" s="2135"/>
      <c r="D10" s="2135"/>
      <c r="E10" s="2135"/>
      <c r="F10" s="2135"/>
      <c r="G10" s="2136">
        <v>0</v>
      </c>
      <c r="H10" s="2137"/>
      <c r="I10" s="2136">
        <v>0</v>
      </c>
      <c r="J10" s="2137"/>
      <c r="K10" s="2136">
        <v>0</v>
      </c>
      <c r="L10" s="2137"/>
      <c r="M10" s="1216">
        <v>0</v>
      </c>
    </row>
    <row r="11" spans="1:13" x14ac:dyDescent="0.2">
      <c r="A11" s="1215" t="s">
        <v>1099</v>
      </c>
      <c r="B11" s="2144" t="s">
        <v>451</v>
      </c>
      <c r="C11" s="2144"/>
      <c r="D11" s="2144"/>
      <c r="E11" s="2144"/>
      <c r="F11" s="2144"/>
      <c r="G11" s="2136">
        <v>0</v>
      </c>
      <c r="H11" s="2137"/>
      <c r="I11" s="2136">
        <v>0</v>
      </c>
      <c r="J11" s="2137"/>
      <c r="K11" s="2136">
        <v>0</v>
      </c>
      <c r="L11" s="2137"/>
      <c r="M11" s="1216">
        <v>0</v>
      </c>
    </row>
    <row r="12" spans="1:13" x14ac:dyDescent="0.2">
      <c r="A12" s="1215" t="s">
        <v>1100</v>
      </c>
      <c r="B12" s="2144" t="s">
        <v>453</v>
      </c>
      <c r="C12" s="2144"/>
      <c r="D12" s="2144"/>
      <c r="E12" s="2144"/>
      <c r="F12" s="2144"/>
      <c r="G12" s="2136">
        <v>0</v>
      </c>
      <c r="H12" s="2137"/>
      <c r="I12" s="2136">
        <v>0</v>
      </c>
      <c r="J12" s="2137"/>
      <c r="K12" s="2136">
        <v>0</v>
      </c>
      <c r="L12" s="2137"/>
      <c r="M12" s="1216">
        <v>0</v>
      </c>
    </row>
    <row r="13" spans="1:13" x14ac:dyDescent="0.2">
      <c r="A13" s="1215" t="s">
        <v>1118</v>
      </c>
      <c r="B13" s="2144" t="s">
        <v>454</v>
      </c>
      <c r="C13" s="2144"/>
      <c r="D13" s="2144"/>
      <c r="E13" s="2144"/>
      <c r="F13" s="2144"/>
      <c r="G13" s="2136">
        <v>0</v>
      </c>
      <c r="H13" s="2137"/>
      <c r="I13" s="2136">
        <v>0</v>
      </c>
      <c r="J13" s="2137"/>
      <c r="K13" s="2136">
        <v>0</v>
      </c>
      <c r="L13" s="2137"/>
      <c r="M13" s="1216">
        <v>0</v>
      </c>
    </row>
    <row r="14" spans="1:13" x14ac:dyDescent="0.2">
      <c r="A14" s="1215" t="s">
        <v>1165</v>
      </c>
      <c r="B14" s="2145" t="s">
        <v>455</v>
      </c>
      <c r="C14" s="2146"/>
      <c r="D14" s="2146"/>
      <c r="E14" s="2146"/>
      <c r="F14" s="2147"/>
      <c r="G14" s="2148">
        <v>0</v>
      </c>
      <c r="H14" s="2149"/>
      <c r="I14" s="2148">
        <v>0</v>
      </c>
      <c r="J14" s="2149"/>
      <c r="K14" s="2148">
        <v>0</v>
      </c>
      <c r="L14" s="2149"/>
      <c r="M14" s="1216">
        <v>0</v>
      </c>
    </row>
    <row r="15" spans="1:13" x14ac:dyDescent="0.2">
      <c r="A15" s="1215" t="s">
        <v>1168</v>
      </c>
      <c r="B15" s="2144" t="s">
        <v>456</v>
      </c>
      <c r="C15" s="2144"/>
      <c r="D15" s="2144"/>
      <c r="E15" s="2144"/>
      <c r="F15" s="2144"/>
      <c r="G15" s="2136">
        <v>0</v>
      </c>
      <c r="H15" s="2137"/>
      <c r="I15" s="2136">
        <v>0</v>
      </c>
      <c r="J15" s="2137"/>
      <c r="K15" s="2136">
        <v>0</v>
      </c>
      <c r="L15" s="2137"/>
      <c r="M15" s="1217">
        <v>0</v>
      </c>
    </row>
    <row r="16" spans="1:13" x14ac:dyDescent="0.2">
      <c r="A16" s="1215" t="s">
        <v>1169</v>
      </c>
      <c r="B16" s="2144" t="s">
        <v>457</v>
      </c>
      <c r="C16" s="2144"/>
      <c r="D16" s="2144"/>
      <c r="E16" s="2144"/>
      <c r="F16" s="2144"/>
      <c r="G16" s="2152">
        <v>0</v>
      </c>
      <c r="H16" s="2152"/>
      <c r="I16" s="2152">
        <v>0</v>
      </c>
      <c r="J16" s="2152"/>
      <c r="K16" s="2152">
        <v>0</v>
      </c>
      <c r="L16" s="2152"/>
      <c r="M16" s="1216">
        <v>0</v>
      </c>
    </row>
    <row r="17" spans="1:13" x14ac:dyDescent="0.2">
      <c r="A17" s="1215" t="s">
        <v>1170</v>
      </c>
      <c r="B17" s="2145" t="s">
        <v>458</v>
      </c>
      <c r="C17" s="2146"/>
      <c r="D17" s="2146"/>
      <c r="E17" s="2146"/>
      <c r="F17" s="2147"/>
      <c r="G17" s="2148">
        <v>0</v>
      </c>
      <c r="H17" s="2149"/>
      <c r="I17" s="2148">
        <v>0</v>
      </c>
      <c r="J17" s="2149"/>
      <c r="K17" s="2148">
        <v>0</v>
      </c>
      <c r="L17" s="2149"/>
      <c r="M17" s="1216">
        <v>0</v>
      </c>
    </row>
    <row r="18" spans="1:13" x14ac:dyDescent="0.2">
      <c r="A18" s="1215" t="s">
        <v>1171</v>
      </c>
      <c r="B18" s="2145" t="s">
        <v>459</v>
      </c>
      <c r="C18" s="2150"/>
      <c r="D18" s="2150"/>
      <c r="E18" s="2150"/>
      <c r="F18" s="2151"/>
      <c r="G18" s="2148">
        <v>0</v>
      </c>
      <c r="H18" s="2149"/>
      <c r="I18" s="2148">
        <v>0</v>
      </c>
      <c r="J18" s="2149"/>
      <c r="K18" s="2148">
        <v>0</v>
      </c>
      <c r="L18" s="2149"/>
      <c r="M18" s="1216">
        <v>0</v>
      </c>
    </row>
    <row r="19" spans="1:13" x14ac:dyDescent="0.2">
      <c r="A19" s="1215" t="s">
        <v>1172</v>
      </c>
      <c r="B19" s="2144" t="s">
        <v>452</v>
      </c>
      <c r="C19" s="2144"/>
      <c r="D19" s="2144"/>
      <c r="E19" s="2144"/>
      <c r="F19" s="2144"/>
      <c r="G19" s="2148">
        <v>135</v>
      </c>
      <c r="H19" s="2149"/>
      <c r="I19" s="2148">
        <v>135</v>
      </c>
      <c r="J19" s="2149"/>
      <c r="K19" s="2148">
        <v>0</v>
      </c>
      <c r="L19" s="2149"/>
      <c r="M19" s="1216">
        <v>0</v>
      </c>
    </row>
    <row r="20" spans="1:13" x14ac:dyDescent="0.2">
      <c r="A20" s="1215" t="s">
        <v>1173</v>
      </c>
      <c r="B20" s="2145" t="s">
        <v>496</v>
      </c>
      <c r="C20" s="2150"/>
      <c r="D20" s="2150"/>
      <c r="E20" s="2150"/>
      <c r="F20" s="2151"/>
      <c r="G20" s="2148">
        <v>832</v>
      </c>
      <c r="H20" s="2149"/>
      <c r="I20" s="2148">
        <v>832</v>
      </c>
      <c r="J20" s="2149"/>
      <c r="K20" s="2148">
        <v>0</v>
      </c>
      <c r="L20" s="2149"/>
      <c r="M20" s="1216">
        <v>0</v>
      </c>
    </row>
    <row r="21" spans="1:13" x14ac:dyDescent="0.2">
      <c r="A21" s="1215" t="s">
        <v>1174</v>
      </c>
      <c r="B21" s="2145" t="s">
        <v>461</v>
      </c>
      <c r="C21" s="2150"/>
      <c r="D21" s="2150"/>
      <c r="E21" s="2150"/>
      <c r="F21" s="2151"/>
      <c r="G21" s="2148">
        <v>0</v>
      </c>
      <c r="H21" s="2156"/>
      <c r="I21" s="2148">
        <v>0</v>
      </c>
      <c r="J21" s="2156"/>
      <c r="K21" s="2148">
        <v>0</v>
      </c>
      <c r="L21" s="2156"/>
      <c r="M21" s="1216">
        <v>0</v>
      </c>
    </row>
    <row r="22" spans="1:13" x14ac:dyDescent="0.2">
      <c r="A22" s="1215" t="s">
        <v>880</v>
      </c>
      <c r="B22" s="2145" t="s">
        <v>497</v>
      </c>
      <c r="C22" s="2150"/>
      <c r="D22" s="2150"/>
      <c r="E22" s="2150"/>
      <c r="F22" s="2151"/>
      <c r="G22" s="2148">
        <v>236</v>
      </c>
      <c r="H22" s="2149"/>
      <c r="I22" s="2148">
        <v>236</v>
      </c>
      <c r="J22" s="2149"/>
      <c r="K22" s="2148">
        <v>0</v>
      </c>
      <c r="L22" s="2149"/>
      <c r="M22" s="1216">
        <v>0</v>
      </c>
    </row>
    <row r="23" spans="1:13" x14ac:dyDescent="0.2">
      <c r="A23" s="1215" t="s">
        <v>881</v>
      </c>
      <c r="B23" s="2145" t="s">
        <v>498</v>
      </c>
      <c r="C23" s="2154"/>
      <c r="D23" s="2154"/>
      <c r="E23" s="2154"/>
      <c r="F23" s="2155"/>
      <c r="G23" s="2148">
        <v>0</v>
      </c>
      <c r="H23" s="2153"/>
      <c r="I23" s="2148">
        <v>0</v>
      </c>
      <c r="J23" s="2153"/>
      <c r="K23" s="2148">
        <v>0</v>
      </c>
      <c r="L23" s="2153"/>
      <c r="M23" s="1216">
        <v>0</v>
      </c>
    </row>
    <row r="24" spans="1:13" x14ac:dyDescent="0.2">
      <c r="A24" s="1215" t="s">
        <v>883</v>
      </c>
      <c r="B24" s="2145" t="s">
        <v>499</v>
      </c>
      <c r="C24" s="2154"/>
      <c r="D24" s="2154"/>
      <c r="E24" s="2154"/>
      <c r="F24" s="2155"/>
      <c r="G24" s="2148">
        <v>225</v>
      </c>
      <c r="H24" s="2153"/>
      <c r="I24" s="2148">
        <v>225</v>
      </c>
      <c r="J24" s="2153"/>
      <c r="K24" s="2148">
        <v>0</v>
      </c>
      <c r="L24" s="2153"/>
      <c r="M24" s="1216">
        <v>0</v>
      </c>
    </row>
    <row r="25" spans="1:13" x14ac:dyDescent="0.2">
      <c r="A25" s="1215" t="s">
        <v>1075</v>
      </c>
      <c r="B25" s="2145" t="s">
        <v>500</v>
      </c>
      <c r="C25" s="2154"/>
      <c r="D25" s="2154"/>
      <c r="E25" s="2154"/>
      <c r="F25" s="2155"/>
      <c r="G25" s="2148">
        <v>0</v>
      </c>
      <c r="H25" s="2153"/>
      <c r="I25" s="2148">
        <v>0</v>
      </c>
      <c r="J25" s="2153"/>
      <c r="K25" s="2148">
        <v>0</v>
      </c>
      <c r="L25" s="2153"/>
      <c r="M25" s="1216">
        <v>0</v>
      </c>
    </row>
    <row r="26" spans="1:13" x14ac:dyDescent="0.2">
      <c r="A26" s="1215" t="s">
        <v>1076</v>
      </c>
      <c r="B26" s="2145" t="s">
        <v>464</v>
      </c>
      <c r="C26" s="2154"/>
      <c r="D26" s="2154"/>
      <c r="E26" s="2154"/>
      <c r="F26" s="2155"/>
      <c r="G26" s="2148">
        <v>0</v>
      </c>
      <c r="H26" s="2153"/>
      <c r="I26" s="2148">
        <v>0</v>
      </c>
      <c r="J26" s="2153"/>
      <c r="K26" s="2148">
        <v>0</v>
      </c>
      <c r="L26" s="2153"/>
      <c r="M26" s="1216">
        <v>0</v>
      </c>
    </row>
    <row r="27" spans="1:13" x14ac:dyDescent="0.2">
      <c r="A27" s="1215" t="s">
        <v>422</v>
      </c>
      <c r="B27" s="2157" t="s">
        <v>501</v>
      </c>
      <c r="C27" s="2157"/>
      <c r="D27" s="2157"/>
      <c r="E27" s="2157"/>
      <c r="F27" s="2157"/>
      <c r="G27" s="2158">
        <v>1428</v>
      </c>
      <c r="H27" s="2158"/>
      <c r="I27" s="2158">
        <v>1428</v>
      </c>
      <c r="J27" s="2158"/>
      <c r="K27" s="2158">
        <v>0</v>
      </c>
      <c r="L27" s="2158"/>
      <c r="M27" s="1219">
        <v>0</v>
      </c>
    </row>
    <row r="28" spans="1:13" x14ac:dyDescent="0.2">
      <c r="A28" s="1215" t="s">
        <v>460</v>
      </c>
      <c r="B28" s="2144" t="s">
        <v>462</v>
      </c>
      <c r="C28" s="2144"/>
      <c r="D28" s="2144"/>
      <c r="E28" s="2144"/>
      <c r="F28" s="2144"/>
      <c r="G28" s="2152">
        <v>10586</v>
      </c>
      <c r="H28" s="2152"/>
      <c r="I28" s="2152">
        <v>10586</v>
      </c>
      <c r="J28" s="2152"/>
      <c r="K28" s="2152">
        <v>0</v>
      </c>
      <c r="L28" s="2152"/>
      <c r="M28" s="1216">
        <v>0</v>
      </c>
    </row>
    <row r="29" spans="1:13" x14ac:dyDescent="0.2">
      <c r="A29" s="1215" t="s">
        <v>423</v>
      </c>
      <c r="B29" s="2144" t="s">
        <v>502</v>
      </c>
      <c r="C29" s="2144"/>
      <c r="D29" s="2144"/>
      <c r="E29" s="2144"/>
      <c r="F29" s="2144"/>
      <c r="G29" s="2152">
        <v>0</v>
      </c>
      <c r="H29" s="2152"/>
      <c r="I29" s="2152">
        <v>0</v>
      </c>
      <c r="J29" s="2152"/>
      <c r="K29" s="2152">
        <v>0</v>
      </c>
      <c r="L29" s="2152"/>
      <c r="M29" s="1216">
        <v>0</v>
      </c>
    </row>
    <row r="30" spans="1:13" x14ac:dyDescent="0.2">
      <c r="A30" s="1215" t="s">
        <v>424</v>
      </c>
      <c r="B30" s="2144" t="s">
        <v>503</v>
      </c>
      <c r="C30" s="2144"/>
      <c r="D30" s="2144"/>
      <c r="E30" s="2144"/>
      <c r="F30" s="2144"/>
      <c r="G30" s="2152">
        <v>0</v>
      </c>
      <c r="H30" s="2152"/>
      <c r="I30" s="2152">
        <v>0</v>
      </c>
      <c r="J30" s="2152"/>
      <c r="K30" s="2152">
        <v>0</v>
      </c>
      <c r="L30" s="2152"/>
      <c r="M30" s="1216">
        <v>0</v>
      </c>
    </row>
    <row r="31" spans="1:13" x14ac:dyDescent="0.2">
      <c r="A31" s="1215" t="s">
        <v>426</v>
      </c>
      <c r="B31" s="2144" t="s">
        <v>504</v>
      </c>
      <c r="C31" s="2144"/>
      <c r="D31" s="2144"/>
      <c r="E31" s="2144"/>
      <c r="F31" s="2144"/>
      <c r="G31" s="2152">
        <v>0</v>
      </c>
      <c r="H31" s="2152"/>
      <c r="I31" s="2152">
        <v>0</v>
      </c>
      <c r="J31" s="2152"/>
      <c r="K31" s="2152">
        <v>0</v>
      </c>
      <c r="L31" s="2152"/>
      <c r="M31" s="1216">
        <v>0</v>
      </c>
    </row>
    <row r="32" spans="1:13" x14ac:dyDescent="0.2">
      <c r="A32" s="1215" t="s">
        <v>427</v>
      </c>
      <c r="B32" s="2144" t="s">
        <v>505</v>
      </c>
      <c r="C32" s="2144"/>
      <c r="D32" s="2144"/>
      <c r="E32" s="2144"/>
      <c r="F32" s="2144"/>
      <c r="G32" s="2152">
        <v>0</v>
      </c>
      <c r="H32" s="2152"/>
      <c r="I32" s="2152">
        <v>0</v>
      </c>
      <c r="J32" s="2152"/>
      <c r="K32" s="2152">
        <v>0</v>
      </c>
      <c r="L32" s="2152"/>
      <c r="M32" s="1216">
        <v>0</v>
      </c>
    </row>
    <row r="33" spans="1:13" x14ac:dyDescent="0.2">
      <c r="A33" s="1215" t="s">
        <v>428</v>
      </c>
      <c r="B33" s="2144" t="s">
        <v>506</v>
      </c>
      <c r="C33" s="2144"/>
      <c r="D33" s="2144"/>
      <c r="E33" s="2144"/>
      <c r="F33" s="2144"/>
      <c r="G33" s="2152">
        <v>0</v>
      </c>
      <c r="H33" s="2152"/>
      <c r="I33" s="2152">
        <v>0</v>
      </c>
      <c r="J33" s="2152"/>
      <c r="K33" s="2152">
        <v>0</v>
      </c>
      <c r="L33" s="2152"/>
      <c r="M33" s="1216">
        <v>0</v>
      </c>
    </row>
    <row r="34" spans="1:13" x14ac:dyDescent="0.2">
      <c r="A34" s="1215" t="s">
        <v>430</v>
      </c>
      <c r="B34" s="2144" t="s">
        <v>507</v>
      </c>
      <c r="C34" s="2144"/>
      <c r="D34" s="2144"/>
      <c r="E34" s="2144"/>
      <c r="F34" s="2144"/>
      <c r="G34" s="2152">
        <v>0</v>
      </c>
      <c r="H34" s="2152"/>
      <c r="I34" s="2152">
        <v>0</v>
      </c>
      <c r="J34" s="2152"/>
      <c r="K34" s="2152">
        <v>0</v>
      </c>
      <c r="L34" s="2152"/>
      <c r="M34" s="1216">
        <v>0</v>
      </c>
    </row>
    <row r="35" spans="1:13" x14ac:dyDescent="0.2">
      <c r="A35" s="1215" t="s">
        <v>432</v>
      </c>
      <c r="B35" s="2144" t="s">
        <v>508</v>
      </c>
      <c r="C35" s="2144"/>
      <c r="D35" s="2144"/>
      <c r="E35" s="2144"/>
      <c r="F35" s="2144"/>
      <c r="G35" s="2152">
        <v>0</v>
      </c>
      <c r="H35" s="2152"/>
      <c r="I35" s="2152">
        <v>0</v>
      </c>
      <c r="J35" s="2152"/>
      <c r="K35" s="2152">
        <v>0</v>
      </c>
      <c r="L35" s="2152"/>
      <c r="M35" s="1220">
        <v>0</v>
      </c>
    </row>
    <row r="36" spans="1:13" x14ac:dyDescent="0.2">
      <c r="A36" s="1215" t="s">
        <v>434</v>
      </c>
      <c r="B36" s="2144" t="s">
        <v>509</v>
      </c>
      <c r="C36" s="2144"/>
      <c r="D36" s="2144"/>
      <c r="E36" s="2144"/>
      <c r="F36" s="2144"/>
      <c r="G36" s="2152">
        <v>0</v>
      </c>
      <c r="H36" s="2152"/>
      <c r="I36" s="2152">
        <v>0</v>
      </c>
      <c r="J36" s="2152"/>
      <c r="K36" s="2152">
        <v>0</v>
      </c>
      <c r="L36" s="2152"/>
      <c r="M36" s="1220">
        <v>0</v>
      </c>
    </row>
    <row r="37" spans="1:13" x14ac:dyDescent="0.2">
      <c r="A37" s="1215" t="s">
        <v>435</v>
      </c>
      <c r="B37" s="2144" t="s">
        <v>510</v>
      </c>
      <c r="C37" s="2144"/>
      <c r="D37" s="2144"/>
      <c r="E37" s="2144"/>
      <c r="F37" s="2144"/>
      <c r="G37" s="2152">
        <v>0</v>
      </c>
      <c r="H37" s="2152"/>
      <c r="I37" s="2148">
        <v>0</v>
      </c>
      <c r="J37" s="2153"/>
      <c r="K37" s="2152">
        <v>0</v>
      </c>
      <c r="L37" s="2152"/>
      <c r="M37" s="1220">
        <v>0</v>
      </c>
    </row>
    <row r="38" spans="1:13" x14ac:dyDescent="0.2">
      <c r="A38" s="1215" t="s">
        <v>436</v>
      </c>
      <c r="B38" s="2144" t="s">
        <v>511</v>
      </c>
      <c r="C38" s="2144"/>
      <c r="D38" s="2144"/>
      <c r="E38" s="2144"/>
      <c r="F38" s="2144"/>
      <c r="G38" s="2148">
        <v>0</v>
      </c>
      <c r="H38" s="2153"/>
      <c r="I38" s="2148">
        <v>0</v>
      </c>
      <c r="J38" s="2153"/>
      <c r="K38" s="2148">
        <v>0</v>
      </c>
      <c r="L38" s="2153"/>
      <c r="M38" s="1220">
        <v>0</v>
      </c>
    </row>
    <row r="39" spans="1:13" x14ac:dyDescent="0.2">
      <c r="A39" s="1215" t="s">
        <v>437</v>
      </c>
      <c r="B39" s="2144" t="s">
        <v>512</v>
      </c>
      <c r="C39" s="2144"/>
      <c r="D39" s="2144"/>
      <c r="E39" s="2144"/>
      <c r="F39" s="2144"/>
      <c r="G39" s="2148">
        <v>0</v>
      </c>
      <c r="H39" s="2153"/>
      <c r="I39" s="2148">
        <v>0</v>
      </c>
      <c r="J39" s="2153"/>
      <c r="K39" s="2148">
        <v>0</v>
      </c>
      <c r="L39" s="2153"/>
      <c r="M39" s="1220">
        <v>0</v>
      </c>
    </row>
    <row r="40" spans="1:13" x14ac:dyDescent="0.2">
      <c r="A40" s="1215" t="s">
        <v>438</v>
      </c>
      <c r="B40" s="2157" t="s">
        <v>513</v>
      </c>
      <c r="C40" s="2157"/>
      <c r="D40" s="2157"/>
      <c r="E40" s="2157"/>
      <c r="F40" s="2157"/>
      <c r="G40" s="2160">
        <v>0</v>
      </c>
      <c r="H40" s="2161"/>
      <c r="I40" s="2160">
        <v>0</v>
      </c>
      <c r="J40" s="2161"/>
      <c r="K40" s="2160">
        <v>0</v>
      </c>
      <c r="L40" s="2161"/>
      <c r="M40" s="1218">
        <v>0</v>
      </c>
    </row>
    <row r="41" spans="1:13" x14ac:dyDescent="0.2">
      <c r="A41" s="1215" t="s">
        <v>440</v>
      </c>
      <c r="B41" s="2159" t="s">
        <v>519</v>
      </c>
      <c r="C41" s="2159"/>
      <c r="D41" s="2159"/>
      <c r="E41" s="2159"/>
      <c r="F41" s="2159"/>
      <c r="G41" s="2136">
        <v>0</v>
      </c>
      <c r="H41" s="2137"/>
      <c r="I41" s="2136">
        <v>0</v>
      </c>
      <c r="J41" s="2137"/>
      <c r="K41" s="2136">
        <v>0</v>
      </c>
      <c r="L41" s="2137"/>
      <c r="M41" s="1216">
        <v>0</v>
      </c>
    </row>
    <row r="42" spans="1:13" x14ac:dyDescent="0.2">
      <c r="A42" s="1215" t="s">
        <v>442</v>
      </c>
      <c r="B42" s="2144" t="s">
        <v>518</v>
      </c>
      <c r="C42" s="2144"/>
      <c r="D42" s="2144"/>
      <c r="E42" s="2144"/>
      <c r="F42" s="2144"/>
      <c r="G42" s="2152">
        <v>28265</v>
      </c>
      <c r="H42" s="2152"/>
      <c r="I42" s="2152">
        <v>28265</v>
      </c>
      <c r="J42" s="2152"/>
      <c r="K42" s="2152">
        <v>0</v>
      </c>
      <c r="L42" s="2152"/>
      <c r="M42" s="1216">
        <v>0</v>
      </c>
    </row>
    <row r="43" spans="1:13" x14ac:dyDescent="0.2">
      <c r="A43" s="1215" t="s">
        <v>443</v>
      </c>
      <c r="B43" s="2144" t="s">
        <v>517</v>
      </c>
      <c r="C43" s="2144"/>
      <c r="D43" s="2144"/>
      <c r="E43" s="2144"/>
      <c r="F43" s="2144"/>
      <c r="G43" s="2152">
        <v>0</v>
      </c>
      <c r="H43" s="2152"/>
      <c r="I43" s="2152">
        <v>0</v>
      </c>
      <c r="J43" s="2152"/>
      <c r="K43" s="2152">
        <v>0</v>
      </c>
      <c r="L43" s="2152"/>
      <c r="M43" s="1216">
        <v>0</v>
      </c>
    </row>
    <row r="44" spans="1:13" x14ac:dyDescent="0.2">
      <c r="A44" s="1215" t="s">
        <v>529</v>
      </c>
      <c r="B44" s="2162" t="s">
        <v>516</v>
      </c>
      <c r="C44" s="2163"/>
      <c r="D44" s="2163"/>
      <c r="E44" s="2163"/>
      <c r="F44" s="2164"/>
      <c r="G44" s="2152">
        <v>8104</v>
      </c>
      <c r="H44" s="2152"/>
      <c r="I44" s="2152">
        <v>8104</v>
      </c>
      <c r="J44" s="2152"/>
      <c r="K44" s="2152">
        <v>0</v>
      </c>
      <c r="L44" s="2152"/>
      <c r="M44" s="1216">
        <v>0</v>
      </c>
    </row>
    <row r="45" spans="1:13" x14ac:dyDescent="0.2">
      <c r="A45" s="1215" t="s">
        <v>530</v>
      </c>
      <c r="B45" s="2144" t="s">
        <v>515</v>
      </c>
      <c r="C45" s="2144"/>
      <c r="D45" s="2144"/>
      <c r="E45" s="2144"/>
      <c r="F45" s="2144"/>
      <c r="G45" s="2152">
        <v>0</v>
      </c>
      <c r="H45" s="2152"/>
      <c r="I45" s="2152">
        <v>0</v>
      </c>
      <c r="J45" s="2152"/>
      <c r="K45" s="2152">
        <v>0</v>
      </c>
      <c r="L45" s="2152"/>
      <c r="M45" s="1216">
        <v>0</v>
      </c>
    </row>
    <row r="46" spans="1:13" x14ac:dyDescent="0.2">
      <c r="A46" s="1215" t="s">
        <v>531</v>
      </c>
      <c r="B46" s="2144" t="s">
        <v>463</v>
      </c>
      <c r="C46" s="2144"/>
      <c r="D46" s="2144"/>
      <c r="E46" s="2144"/>
      <c r="F46" s="2144"/>
      <c r="G46" s="2152">
        <v>0</v>
      </c>
      <c r="H46" s="2152"/>
      <c r="I46" s="2152">
        <v>0</v>
      </c>
      <c r="J46" s="2152"/>
      <c r="K46" s="2152">
        <v>0</v>
      </c>
      <c r="L46" s="2152"/>
      <c r="M46" s="1216">
        <v>0</v>
      </c>
    </row>
    <row r="47" spans="1:13" x14ac:dyDescent="0.2">
      <c r="A47" s="1215" t="s">
        <v>532</v>
      </c>
      <c r="B47" s="2144" t="s">
        <v>514</v>
      </c>
      <c r="C47" s="2144"/>
      <c r="D47" s="2144"/>
      <c r="E47" s="2144"/>
      <c r="F47" s="2144"/>
      <c r="G47" s="2152">
        <v>400</v>
      </c>
      <c r="H47" s="2152"/>
      <c r="I47" s="2152">
        <v>400</v>
      </c>
      <c r="J47" s="2152"/>
      <c r="K47" s="2152">
        <v>0</v>
      </c>
      <c r="L47" s="2152"/>
      <c r="M47" s="1216">
        <v>0</v>
      </c>
    </row>
    <row r="48" spans="1:13" x14ac:dyDescent="0.2">
      <c r="A48" s="1215" t="s">
        <v>533</v>
      </c>
      <c r="B48" s="2144" t="s">
        <v>464</v>
      </c>
      <c r="C48" s="2144"/>
      <c r="D48" s="2144"/>
      <c r="E48" s="2144"/>
      <c r="F48" s="2144"/>
      <c r="G48" s="2152">
        <v>0</v>
      </c>
      <c r="H48" s="2152"/>
      <c r="I48" s="2152">
        <v>0</v>
      </c>
      <c r="J48" s="2152"/>
      <c r="K48" s="2152">
        <v>0</v>
      </c>
      <c r="L48" s="2152"/>
      <c r="M48" s="1216">
        <v>0</v>
      </c>
    </row>
  </sheetData>
  <mergeCells count="172">
    <mergeCell ref="I48:J48"/>
    <mergeCell ref="K48:L48"/>
    <mergeCell ref="B35:F35"/>
    <mergeCell ref="G38:H38"/>
    <mergeCell ref="G39:H39"/>
    <mergeCell ref="I38:J38"/>
    <mergeCell ref="I39:J39"/>
    <mergeCell ref="B38:F38"/>
    <mergeCell ref="B39:F39"/>
    <mergeCell ref="B36:F36"/>
    <mergeCell ref="B48:F48"/>
    <mergeCell ref="G48:H48"/>
    <mergeCell ref="G44:H44"/>
    <mergeCell ref="B47:F47"/>
    <mergeCell ref="G46:H46"/>
    <mergeCell ref="B46:F46"/>
    <mergeCell ref="G47:H47"/>
    <mergeCell ref="I47:J47"/>
    <mergeCell ref="K47:L47"/>
    <mergeCell ref="I44:J44"/>
    <mergeCell ref="K44:L44"/>
    <mergeCell ref="G45:H45"/>
    <mergeCell ref="I45:J45"/>
    <mergeCell ref="K45:L45"/>
    <mergeCell ref="B43:F43"/>
    <mergeCell ref="G43:H43"/>
    <mergeCell ref="I43:J43"/>
    <mergeCell ref="K43:L43"/>
    <mergeCell ref="I46:J46"/>
    <mergeCell ref="K46:L46"/>
    <mergeCell ref="B45:F45"/>
    <mergeCell ref="B44:F44"/>
    <mergeCell ref="B41:F41"/>
    <mergeCell ref="G41:H41"/>
    <mergeCell ref="I41:J41"/>
    <mergeCell ref="K41:L41"/>
    <mergeCell ref="B42:F42"/>
    <mergeCell ref="G42:H42"/>
    <mergeCell ref="I42:J42"/>
    <mergeCell ref="K42:L42"/>
    <mergeCell ref="G34:H34"/>
    <mergeCell ref="I34:J34"/>
    <mergeCell ref="K34:L34"/>
    <mergeCell ref="B40:F40"/>
    <mergeCell ref="G40:H40"/>
    <mergeCell ref="I40:J40"/>
    <mergeCell ref="K40:L40"/>
    <mergeCell ref="B37:F37"/>
    <mergeCell ref="B34:F34"/>
    <mergeCell ref="K39:L39"/>
    <mergeCell ref="G37:H37"/>
    <mergeCell ref="I36:J36"/>
    <mergeCell ref="K36:L36"/>
    <mergeCell ref="K37:L37"/>
    <mergeCell ref="I37:J37"/>
    <mergeCell ref="G36:H36"/>
    <mergeCell ref="I35:J35"/>
    <mergeCell ref="K35:L35"/>
    <mergeCell ref="G35:H35"/>
    <mergeCell ref="G29:H29"/>
    <mergeCell ref="I29:J29"/>
    <mergeCell ref="K29:L29"/>
    <mergeCell ref="B30:F30"/>
    <mergeCell ref="G30:H30"/>
    <mergeCell ref="I30:J30"/>
    <mergeCell ref="K30:L30"/>
    <mergeCell ref="B31:F31"/>
    <mergeCell ref="G31:H31"/>
    <mergeCell ref="I31:J31"/>
    <mergeCell ref="K31:L31"/>
    <mergeCell ref="I33:J33"/>
    <mergeCell ref="K33:L33"/>
    <mergeCell ref="B32:F32"/>
    <mergeCell ref="G32:H32"/>
    <mergeCell ref="I32:J32"/>
    <mergeCell ref="K32:L32"/>
    <mergeCell ref="K20:L20"/>
    <mergeCell ref="B33:F33"/>
    <mergeCell ref="G33:H33"/>
    <mergeCell ref="I28:J28"/>
    <mergeCell ref="K28:L28"/>
    <mergeCell ref="I23:J23"/>
    <mergeCell ref="K23:L23"/>
    <mergeCell ref="B23:F23"/>
    <mergeCell ref="G23:H23"/>
    <mergeCell ref="B26:F26"/>
    <mergeCell ref="G26:H26"/>
    <mergeCell ref="I24:J24"/>
    <mergeCell ref="K24:L24"/>
    <mergeCell ref="B25:F25"/>
    <mergeCell ref="G25:H25"/>
    <mergeCell ref="I25:J25"/>
    <mergeCell ref="K25:L25"/>
    <mergeCell ref="I26:J26"/>
    <mergeCell ref="K26:L26"/>
    <mergeCell ref="G19:H19"/>
    <mergeCell ref="I19:J19"/>
    <mergeCell ref="K19:L19"/>
    <mergeCell ref="B20:F20"/>
    <mergeCell ref="K38:L38"/>
    <mergeCell ref="G20:H20"/>
    <mergeCell ref="I20:J20"/>
    <mergeCell ref="B24:F24"/>
    <mergeCell ref="G24:H24"/>
    <mergeCell ref="B21:F21"/>
    <mergeCell ref="G21:H21"/>
    <mergeCell ref="I21:J21"/>
    <mergeCell ref="K21:L21"/>
    <mergeCell ref="B22:F22"/>
    <mergeCell ref="G22:H22"/>
    <mergeCell ref="I22:J22"/>
    <mergeCell ref="K22:L22"/>
    <mergeCell ref="B27:F27"/>
    <mergeCell ref="G27:H27"/>
    <mergeCell ref="I27:J27"/>
    <mergeCell ref="K27:L27"/>
    <mergeCell ref="B28:F28"/>
    <mergeCell ref="G28:H28"/>
    <mergeCell ref="B29:F29"/>
    <mergeCell ref="B18:F18"/>
    <mergeCell ref="G18:H18"/>
    <mergeCell ref="I18:J18"/>
    <mergeCell ref="K18:L18"/>
    <mergeCell ref="K14:L14"/>
    <mergeCell ref="B15:F15"/>
    <mergeCell ref="G15:H15"/>
    <mergeCell ref="I15:J15"/>
    <mergeCell ref="K15:L15"/>
    <mergeCell ref="B16:F16"/>
    <mergeCell ref="G16:H16"/>
    <mergeCell ref="I16:J16"/>
    <mergeCell ref="K16:L16"/>
    <mergeCell ref="K11:L11"/>
    <mergeCell ref="B10:F10"/>
    <mergeCell ref="G10:H10"/>
    <mergeCell ref="I10:J10"/>
    <mergeCell ref="K10:L10"/>
    <mergeCell ref="B19:F19"/>
    <mergeCell ref="B11:F11"/>
    <mergeCell ref="G11:H11"/>
    <mergeCell ref="I11:J11"/>
    <mergeCell ref="B12:F12"/>
    <mergeCell ref="G12:H12"/>
    <mergeCell ref="I12:J12"/>
    <mergeCell ref="B14:F14"/>
    <mergeCell ref="G14:H14"/>
    <mergeCell ref="I14:J14"/>
    <mergeCell ref="K12:L12"/>
    <mergeCell ref="B13:F13"/>
    <mergeCell ref="G13:H13"/>
    <mergeCell ref="I13:J13"/>
    <mergeCell ref="K13:L13"/>
    <mergeCell ref="B17:F17"/>
    <mergeCell ref="G17:H17"/>
    <mergeCell ref="I17:J17"/>
    <mergeCell ref="K17:L17"/>
    <mergeCell ref="B8:F8"/>
    <mergeCell ref="G8:H8"/>
    <mergeCell ref="I8:J8"/>
    <mergeCell ref="K8:L8"/>
    <mergeCell ref="B9:F9"/>
    <mergeCell ref="G9:H9"/>
    <mergeCell ref="I9:J9"/>
    <mergeCell ref="K9:L9"/>
    <mergeCell ref="A1:M1"/>
    <mergeCell ref="B6:F6"/>
    <mergeCell ref="G6:H7"/>
    <mergeCell ref="I6:J7"/>
    <mergeCell ref="K6:L7"/>
    <mergeCell ref="M6:M7"/>
    <mergeCell ref="I3:M3"/>
    <mergeCell ref="I4:M4"/>
  </mergeCells>
  <phoneticPr fontId="14" type="noConversion"/>
  <pageMargins left="0" right="0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1" sqref="G1:I1"/>
    </sheetView>
  </sheetViews>
  <sheetFormatPr defaultRowHeight="12.75" x14ac:dyDescent="0.2"/>
  <sheetData>
    <row r="1" spans="1:9" x14ac:dyDescent="0.2">
      <c r="A1" s="1221"/>
      <c r="B1" s="1221"/>
      <c r="C1" s="1221"/>
      <c r="D1" s="1221"/>
      <c r="E1" s="1221"/>
      <c r="F1" s="1221"/>
      <c r="G1" s="2165" t="s">
        <v>1295</v>
      </c>
      <c r="H1" s="2166"/>
      <c r="I1" s="2166"/>
    </row>
    <row r="2" spans="1:9" x14ac:dyDescent="0.2">
      <c r="A2" s="1221"/>
      <c r="B2" s="1221"/>
      <c r="C2" s="1221"/>
      <c r="D2" s="1221"/>
      <c r="E2" s="1221"/>
      <c r="F2" s="1221"/>
      <c r="G2" s="2167" t="s">
        <v>238</v>
      </c>
      <c r="H2" s="2167"/>
      <c r="I2" s="2167"/>
    </row>
    <row r="3" spans="1:9" x14ac:dyDescent="0.2">
      <c r="A3" s="2168" t="s">
        <v>465</v>
      </c>
      <c r="B3" s="2168"/>
      <c r="C3" s="2168"/>
      <c r="D3" s="2168"/>
      <c r="E3" s="2168"/>
      <c r="F3" s="2168"/>
      <c r="G3" s="2168"/>
      <c r="H3" s="2166"/>
      <c r="I3" s="2166"/>
    </row>
    <row r="4" spans="1:9" x14ac:dyDescent="0.2">
      <c r="A4" s="1223"/>
      <c r="B4" s="1223"/>
      <c r="C4" s="1223"/>
      <c r="D4" s="1223"/>
      <c r="E4" s="1223"/>
      <c r="F4" s="1223"/>
      <c r="G4" s="1223"/>
      <c r="H4" s="1222"/>
      <c r="I4" s="1222"/>
    </row>
    <row r="5" spans="1:9" x14ac:dyDescent="0.2">
      <c r="A5" s="2168" t="s">
        <v>493</v>
      </c>
      <c r="B5" s="2168"/>
      <c r="C5" s="2168"/>
      <c r="D5" s="2168"/>
      <c r="E5" s="2168"/>
      <c r="F5" s="2168"/>
      <c r="G5" s="2168"/>
      <c r="H5" s="2168"/>
      <c r="I5" s="2166"/>
    </row>
    <row r="6" spans="1:9" x14ac:dyDescent="0.2">
      <c r="A6" s="1223"/>
      <c r="B6" s="1223"/>
      <c r="C6" s="1223"/>
      <c r="D6" s="1223"/>
      <c r="E6" s="1223"/>
      <c r="F6" s="1223"/>
      <c r="G6" s="1223"/>
      <c r="H6" s="1223"/>
      <c r="I6" s="1222"/>
    </row>
    <row r="7" spans="1:9" x14ac:dyDescent="0.2">
      <c r="A7" s="1223"/>
      <c r="B7" s="1223"/>
      <c r="C7" s="1223"/>
      <c r="D7" s="1223"/>
      <c r="E7" s="1223"/>
      <c r="F7" s="1223"/>
      <c r="G7" s="1223"/>
      <c r="H7" s="1223"/>
      <c r="I7" s="1222"/>
    </row>
    <row r="8" spans="1:9" x14ac:dyDescent="0.2">
      <c r="A8" s="1221"/>
      <c r="B8" s="1221"/>
      <c r="C8" s="1221"/>
      <c r="D8" s="1221"/>
      <c r="E8" s="1221"/>
      <c r="F8" s="1221"/>
      <c r="G8" s="1221"/>
      <c r="H8" s="1221"/>
      <c r="I8" s="1221"/>
    </row>
    <row r="9" spans="1:9" ht="13.5" thickBot="1" x14ac:dyDescent="0.25">
      <c r="A9" s="1221"/>
      <c r="B9" s="1221"/>
      <c r="C9" s="1221"/>
      <c r="D9" s="1221"/>
      <c r="E9" s="1221"/>
      <c r="F9" s="1221"/>
      <c r="G9" s="1221"/>
      <c r="H9" s="1221"/>
      <c r="I9" s="1221"/>
    </row>
    <row r="10" spans="1:9" ht="13.5" thickBot="1" x14ac:dyDescent="0.25">
      <c r="A10" s="2169" t="s">
        <v>466</v>
      </c>
      <c r="B10" s="2170"/>
      <c r="C10" s="2170"/>
      <c r="D10" s="2169" t="s">
        <v>467</v>
      </c>
      <c r="E10" s="2171"/>
      <c r="F10" s="2170" t="s">
        <v>468</v>
      </c>
      <c r="G10" s="2170"/>
      <c r="H10" s="2169" t="s">
        <v>467</v>
      </c>
      <c r="I10" s="2171"/>
    </row>
    <row r="11" spans="1:9" x14ac:dyDescent="0.2">
      <c r="A11" s="2172"/>
      <c r="B11" s="2173"/>
      <c r="C11" s="2173"/>
      <c r="D11" s="2174"/>
      <c r="E11" s="2175"/>
      <c r="F11" s="2173"/>
      <c r="G11" s="2173"/>
      <c r="H11" s="2174"/>
      <c r="I11" s="2175"/>
    </row>
    <row r="12" spans="1:9" x14ac:dyDescent="0.2">
      <c r="A12" s="2172"/>
      <c r="B12" s="2173"/>
      <c r="C12" s="2173"/>
      <c r="D12" s="2174"/>
      <c r="E12" s="2175"/>
      <c r="F12" s="2173"/>
      <c r="G12" s="2173"/>
      <c r="H12" s="2174"/>
      <c r="I12" s="2175"/>
    </row>
    <row r="13" spans="1:9" x14ac:dyDescent="0.2">
      <c r="A13" s="2172" t="s">
        <v>106</v>
      </c>
      <c r="B13" s="2173"/>
      <c r="C13" s="2173"/>
      <c r="D13" s="2174">
        <v>6033</v>
      </c>
      <c r="E13" s="2175"/>
      <c r="F13" s="2176" t="s">
        <v>494</v>
      </c>
      <c r="G13" s="2173"/>
      <c r="H13" s="2174">
        <v>6033</v>
      </c>
      <c r="I13" s="2175"/>
    </row>
    <row r="14" spans="1:9" x14ac:dyDescent="0.2">
      <c r="A14" s="2172"/>
      <c r="B14" s="2173"/>
      <c r="C14" s="2173"/>
      <c r="D14" s="2174"/>
      <c r="E14" s="2175"/>
      <c r="F14" s="2173"/>
      <c r="G14" s="2173"/>
      <c r="H14" s="2174"/>
      <c r="I14" s="2175"/>
    </row>
    <row r="15" spans="1:9" x14ac:dyDescent="0.2">
      <c r="A15" s="2172"/>
      <c r="B15" s="2173"/>
      <c r="C15" s="2173"/>
      <c r="D15" s="2174"/>
      <c r="E15" s="2175"/>
      <c r="F15" s="2173"/>
      <c r="G15" s="2173"/>
      <c r="H15" s="2174"/>
      <c r="I15" s="2175"/>
    </row>
    <row r="16" spans="1:9" x14ac:dyDescent="0.2">
      <c r="A16" s="2172" t="s">
        <v>469</v>
      </c>
      <c r="B16" s="2173"/>
      <c r="C16" s="2173"/>
      <c r="D16" s="2174">
        <v>94837</v>
      </c>
      <c r="E16" s="2175"/>
      <c r="F16" s="2173" t="s">
        <v>470</v>
      </c>
      <c r="G16" s="2173"/>
      <c r="H16" s="2174">
        <v>94837</v>
      </c>
      <c r="I16" s="2175"/>
    </row>
    <row r="17" spans="1:9" x14ac:dyDescent="0.2">
      <c r="A17" s="2172"/>
      <c r="B17" s="2173"/>
      <c r="C17" s="2173"/>
      <c r="D17" s="2174"/>
      <c r="E17" s="2175"/>
      <c r="F17" s="2173"/>
      <c r="G17" s="2173"/>
      <c r="H17" s="2174"/>
      <c r="I17" s="2175"/>
    </row>
    <row r="18" spans="1:9" x14ac:dyDescent="0.2">
      <c r="A18" s="2172"/>
      <c r="B18" s="2173"/>
      <c r="C18" s="2173"/>
      <c r="D18" s="2174"/>
      <c r="E18" s="2175"/>
      <c r="F18" s="2173"/>
      <c r="G18" s="2173"/>
      <c r="H18" s="2174"/>
      <c r="I18" s="2175"/>
    </row>
    <row r="19" spans="1:9" x14ac:dyDescent="0.2">
      <c r="A19" s="2172" t="s">
        <v>842</v>
      </c>
      <c r="B19" s="2173"/>
      <c r="C19" s="2173"/>
      <c r="D19" s="2174">
        <v>277</v>
      </c>
      <c r="E19" s="2175"/>
      <c r="F19" s="2177" t="s">
        <v>471</v>
      </c>
      <c r="G19" s="2177"/>
      <c r="H19" s="2174">
        <v>277</v>
      </c>
      <c r="I19" s="2175"/>
    </row>
    <row r="20" spans="1:9" x14ac:dyDescent="0.2">
      <c r="A20" s="2172"/>
      <c r="B20" s="2173"/>
      <c r="C20" s="2173"/>
      <c r="D20" s="2174"/>
      <c r="E20" s="2175"/>
      <c r="F20" s="2173"/>
      <c r="G20" s="2173"/>
      <c r="H20" s="2174"/>
      <c r="I20" s="2175"/>
    </row>
    <row r="21" spans="1:9" ht="13.5" thickBot="1" x14ac:dyDescent="0.25">
      <c r="A21" s="1224"/>
      <c r="B21" s="1225"/>
      <c r="C21" s="1225"/>
      <c r="D21" s="1226"/>
      <c r="E21" s="1227"/>
      <c r="F21" s="1225"/>
      <c r="G21" s="1225"/>
      <c r="H21" s="1226"/>
      <c r="I21" s="1227"/>
    </row>
  </sheetData>
  <mergeCells count="48"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G1:I1"/>
    <mergeCell ref="G2:I2"/>
    <mergeCell ref="A3:I3"/>
    <mergeCell ref="A5:I5"/>
    <mergeCell ref="A10:C10"/>
    <mergeCell ref="D10:E10"/>
    <mergeCell ref="F10:G10"/>
    <mergeCell ref="H10:I10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" sqref="C1:D4"/>
    </sheetView>
  </sheetViews>
  <sheetFormatPr defaultRowHeight="12.75" x14ac:dyDescent="0.2"/>
  <cols>
    <col min="2" max="2" width="52.28515625" customWidth="1"/>
    <col min="4" max="4" width="9.42578125" customWidth="1"/>
  </cols>
  <sheetData>
    <row r="1" spans="1:4" x14ac:dyDescent="0.2">
      <c r="A1" s="2179"/>
      <c r="B1" s="2180"/>
      <c r="C1" s="2181" t="s">
        <v>1296</v>
      </c>
      <c r="D1" s="2181"/>
    </row>
    <row r="2" spans="1:4" x14ac:dyDescent="0.2">
      <c r="A2" s="1228"/>
      <c r="B2" s="1229"/>
      <c r="C2" s="2182"/>
      <c r="D2" s="2182"/>
    </row>
    <row r="3" spans="1:4" x14ac:dyDescent="0.2">
      <c r="A3" s="1228"/>
      <c r="B3" s="1229"/>
      <c r="C3" s="2182"/>
      <c r="D3" s="2182"/>
    </row>
    <row r="4" spans="1:4" x14ac:dyDescent="0.2">
      <c r="A4" s="1228"/>
      <c r="B4" s="1229"/>
      <c r="C4" s="2182"/>
      <c r="D4" s="2182"/>
    </row>
    <row r="5" spans="1:4" x14ac:dyDescent="0.2">
      <c r="A5" s="2183" t="s">
        <v>724</v>
      </c>
      <c r="B5" s="2183"/>
      <c r="C5" s="2183"/>
      <c r="D5" s="2183"/>
    </row>
    <row r="6" spans="1:4" x14ac:dyDescent="0.2">
      <c r="A6" s="2183" t="s">
        <v>481</v>
      </c>
      <c r="B6" s="2183"/>
      <c r="C6" s="2183"/>
      <c r="D6" s="2183"/>
    </row>
    <row r="7" spans="1:4" x14ac:dyDescent="0.2">
      <c r="A7" s="2184" t="s">
        <v>472</v>
      </c>
      <c r="B7" s="2184"/>
      <c r="C7" s="2184"/>
      <c r="D7" s="2184"/>
    </row>
    <row r="8" spans="1:4" x14ac:dyDescent="0.2">
      <c r="A8" s="1230"/>
      <c r="B8" s="1230"/>
      <c r="C8" s="1230"/>
      <c r="D8" s="1230"/>
    </row>
    <row r="9" spans="1:4" ht="25.5" x14ac:dyDescent="0.2">
      <c r="A9" s="1231" t="s">
        <v>473</v>
      </c>
      <c r="B9" s="1232" t="s">
        <v>315</v>
      </c>
      <c r="C9" s="2178" t="s">
        <v>474</v>
      </c>
      <c r="D9" s="2178"/>
    </row>
    <row r="10" spans="1:4" ht="25.5" x14ac:dyDescent="0.2">
      <c r="A10" s="1233" t="s">
        <v>922</v>
      </c>
      <c r="B10" s="1234" t="s">
        <v>491</v>
      </c>
      <c r="C10" s="2185">
        <v>124382</v>
      </c>
      <c r="D10" s="2185"/>
    </row>
    <row r="11" spans="1:4" x14ac:dyDescent="0.2">
      <c r="A11" s="1235" t="s">
        <v>928</v>
      </c>
      <c r="B11" s="1236" t="s">
        <v>475</v>
      </c>
      <c r="C11" s="2186">
        <v>80101</v>
      </c>
      <c r="D11" s="2186"/>
    </row>
    <row r="12" spans="1:4" x14ac:dyDescent="0.2">
      <c r="A12" s="1235" t="s">
        <v>1098</v>
      </c>
      <c r="B12" s="1236" t="s">
        <v>476</v>
      </c>
      <c r="C12" s="2188">
        <v>44281</v>
      </c>
      <c r="D12" s="2189"/>
    </row>
    <row r="13" spans="1:4" x14ac:dyDescent="0.2">
      <c r="A13" s="1235" t="s">
        <v>1099</v>
      </c>
      <c r="B13" s="1236" t="s">
        <v>477</v>
      </c>
      <c r="C13" s="2186">
        <v>10</v>
      </c>
      <c r="D13" s="2186"/>
    </row>
    <row r="14" spans="1:4" x14ac:dyDescent="0.2">
      <c r="A14" s="1235" t="s">
        <v>1100</v>
      </c>
      <c r="B14" s="1237" t="s">
        <v>478</v>
      </c>
      <c r="C14" s="2186">
        <v>590743</v>
      </c>
      <c r="D14" s="2186"/>
    </row>
    <row r="15" spans="1:4" x14ac:dyDescent="0.2">
      <c r="A15" s="1235" t="s">
        <v>1118</v>
      </c>
      <c r="B15" s="1237" t="s">
        <v>479</v>
      </c>
      <c r="C15" s="2186">
        <v>591755</v>
      </c>
      <c r="D15" s="2186"/>
    </row>
    <row r="16" spans="1:4" ht="25.5" x14ac:dyDescent="0.2">
      <c r="A16" s="1233" t="s">
        <v>1165</v>
      </c>
      <c r="B16" s="1234" t="s">
        <v>492</v>
      </c>
      <c r="C16" s="2187">
        <v>123370</v>
      </c>
      <c r="D16" s="2187"/>
    </row>
    <row r="17" spans="1:4" x14ac:dyDescent="0.2">
      <c r="A17" s="1235" t="s">
        <v>1168</v>
      </c>
      <c r="B17" s="1236" t="s">
        <v>475</v>
      </c>
      <c r="C17" s="2186">
        <v>79722</v>
      </c>
      <c r="D17" s="2186"/>
    </row>
    <row r="18" spans="1:4" x14ac:dyDescent="0.2">
      <c r="A18" s="1235" t="s">
        <v>1169</v>
      </c>
      <c r="B18" s="1236" t="s">
        <v>480</v>
      </c>
      <c r="C18" s="2186">
        <v>43648</v>
      </c>
      <c r="D18" s="2186"/>
    </row>
    <row r="19" spans="1:4" x14ac:dyDescent="0.2">
      <c r="A19" s="1238"/>
      <c r="B19" s="1238"/>
      <c r="C19" s="1238"/>
      <c r="D19" s="1238"/>
    </row>
    <row r="20" spans="1:4" x14ac:dyDescent="0.2">
      <c r="A20" s="1238"/>
      <c r="B20" s="1238"/>
      <c r="C20" s="1238"/>
      <c r="D20" s="1238"/>
    </row>
  </sheetData>
  <mergeCells count="15">
    <mergeCell ref="C10:D10"/>
    <mergeCell ref="C11:D11"/>
    <mergeCell ref="C16:D16"/>
    <mergeCell ref="C17:D17"/>
    <mergeCell ref="C18:D18"/>
    <mergeCell ref="C12:D12"/>
    <mergeCell ref="C13:D13"/>
    <mergeCell ref="C14:D14"/>
    <mergeCell ref="C15:D15"/>
    <mergeCell ref="C9:D9"/>
    <mergeCell ref="A1:B1"/>
    <mergeCell ref="C1:D4"/>
    <mergeCell ref="A5:D5"/>
    <mergeCell ref="A6:D6"/>
    <mergeCell ref="A7:D7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" sqref="F1:G4"/>
    </sheetView>
  </sheetViews>
  <sheetFormatPr defaultRowHeight="12.75" x14ac:dyDescent="0.2"/>
  <sheetData>
    <row r="1" spans="1:7" x14ac:dyDescent="0.2">
      <c r="F1" s="2190" t="s">
        <v>1297</v>
      </c>
      <c r="G1" s="2023"/>
    </row>
    <row r="2" spans="1:7" x14ac:dyDescent="0.2">
      <c r="F2" s="2023"/>
      <c r="G2" s="2023"/>
    </row>
    <row r="3" spans="1:7" x14ac:dyDescent="0.2">
      <c r="F3" s="2023"/>
      <c r="G3" s="2023"/>
    </row>
    <row r="4" spans="1:7" x14ac:dyDescent="0.2">
      <c r="F4" s="2023"/>
      <c r="G4" s="2023"/>
    </row>
    <row r="6" spans="1:7" x14ac:dyDescent="0.2">
      <c r="A6" s="2191" t="s">
        <v>490</v>
      </c>
      <c r="B6" s="2191"/>
      <c r="C6" s="2191"/>
      <c r="D6" s="2191"/>
      <c r="E6" s="2191"/>
      <c r="F6" s="2191"/>
      <c r="G6" s="2191"/>
    </row>
    <row r="7" spans="1:7" ht="24" customHeight="1" x14ac:dyDescent="0.2">
      <c r="A7" s="2192"/>
      <c r="B7" s="2192"/>
      <c r="C7" s="2192"/>
      <c r="D7" s="2192"/>
      <c r="E7" s="2192"/>
      <c r="F7" s="2192"/>
      <c r="G7" s="2192"/>
    </row>
    <row r="8" spans="1:7" x14ac:dyDescent="0.2">
      <c r="A8" s="1240"/>
      <c r="B8" s="1240"/>
      <c r="C8" s="1240"/>
      <c r="D8" s="1241" t="s">
        <v>1167</v>
      </c>
      <c r="E8" s="1240"/>
      <c r="F8" s="1240"/>
      <c r="G8" s="1240"/>
    </row>
    <row r="9" spans="1:7" ht="14.25" x14ac:dyDescent="0.2">
      <c r="A9" s="1239"/>
      <c r="B9" s="1239"/>
      <c r="C9" s="1239"/>
      <c r="D9" s="1239"/>
      <c r="E9" s="1239"/>
      <c r="F9" s="1239"/>
      <c r="G9" s="1239"/>
    </row>
    <row r="10" spans="1:7" ht="15.75" thickBot="1" x14ac:dyDescent="0.3">
      <c r="A10" s="1242"/>
      <c r="B10" s="1242"/>
      <c r="C10" s="1242"/>
      <c r="D10" s="2193"/>
      <c r="E10" s="2193"/>
      <c r="F10" s="2194" t="s">
        <v>482</v>
      </c>
      <c r="G10" s="2194"/>
    </row>
    <row r="11" spans="1:7" x14ac:dyDescent="0.2">
      <c r="A11" s="2195" t="s">
        <v>473</v>
      </c>
      <c r="B11" s="2197" t="s">
        <v>608</v>
      </c>
      <c r="C11" s="2197" t="s">
        <v>483</v>
      </c>
      <c r="D11" s="2197"/>
      <c r="E11" s="2197"/>
      <c r="F11" s="2197"/>
      <c r="G11" s="2199" t="s">
        <v>484</v>
      </c>
    </row>
    <row r="12" spans="1:7" ht="26.25" thickBot="1" x14ac:dyDescent="0.25">
      <c r="A12" s="2196"/>
      <c r="B12" s="2198"/>
      <c r="C12" s="1243" t="s">
        <v>1167</v>
      </c>
      <c r="D12" s="1243" t="s">
        <v>485</v>
      </c>
      <c r="E12" s="1243" t="s">
        <v>488</v>
      </c>
      <c r="F12" s="1243" t="s">
        <v>489</v>
      </c>
      <c r="G12" s="2200"/>
    </row>
    <row r="13" spans="1:7" ht="13.5" thickBot="1" x14ac:dyDescent="0.25">
      <c r="A13" s="1244">
        <v>1</v>
      </c>
      <c r="B13" s="1245">
        <v>2</v>
      </c>
      <c r="C13" s="1245">
        <v>3</v>
      </c>
      <c r="D13" s="1245">
        <v>4</v>
      </c>
      <c r="E13" s="1245">
        <v>5</v>
      </c>
      <c r="F13" s="1245">
        <v>6</v>
      </c>
      <c r="G13" s="1246">
        <v>7</v>
      </c>
    </row>
    <row r="14" spans="1:7" x14ac:dyDescent="0.2">
      <c r="A14" s="1247" t="s">
        <v>922</v>
      </c>
      <c r="B14" s="1248" t="s">
        <v>486</v>
      </c>
      <c r="C14" s="1249" t="s">
        <v>486</v>
      </c>
      <c r="D14" s="1249" t="s">
        <v>486</v>
      </c>
      <c r="E14" s="1249" t="s">
        <v>486</v>
      </c>
      <c r="F14" s="1249" t="s">
        <v>486</v>
      </c>
      <c r="G14" s="1250">
        <v>0</v>
      </c>
    </row>
    <row r="15" spans="1:7" x14ac:dyDescent="0.2">
      <c r="A15" s="1251" t="s">
        <v>928</v>
      </c>
      <c r="B15" s="1252"/>
      <c r="C15" s="1253"/>
      <c r="D15" s="1253"/>
      <c r="E15" s="1253"/>
      <c r="F15" s="1253"/>
      <c r="G15" s="1254">
        <v>0</v>
      </c>
    </row>
    <row r="16" spans="1:7" x14ac:dyDescent="0.2">
      <c r="A16" s="1251" t="s">
        <v>1098</v>
      </c>
      <c r="B16" s="1252"/>
      <c r="C16" s="1253"/>
      <c r="D16" s="1253"/>
      <c r="E16" s="1253"/>
      <c r="F16" s="1253"/>
      <c r="G16" s="1254">
        <v>0</v>
      </c>
    </row>
    <row r="17" spans="1:7" x14ac:dyDescent="0.2">
      <c r="A17" s="1251" t="s">
        <v>1099</v>
      </c>
      <c r="B17" s="1252"/>
      <c r="C17" s="1253"/>
      <c r="D17" s="1253"/>
      <c r="E17" s="1253"/>
      <c r="F17" s="1253"/>
      <c r="G17" s="1254">
        <v>0</v>
      </c>
    </row>
    <row r="18" spans="1:7" ht="13.5" thickBot="1" x14ac:dyDescent="0.25">
      <c r="A18" s="1255" t="s">
        <v>1100</v>
      </c>
      <c r="B18" s="1256"/>
      <c r="C18" s="1257"/>
      <c r="D18" s="1257"/>
      <c r="E18" s="1257"/>
      <c r="F18" s="1257"/>
      <c r="G18" s="1254">
        <v>0</v>
      </c>
    </row>
    <row r="19" spans="1:7" ht="13.5" thickBot="1" x14ac:dyDescent="0.25">
      <c r="A19" s="1244" t="s">
        <v>1118</v>
      </c>
      <c r="B19" s="1258" t="s">
        <v>487</v>
      </c>
      <c r="C19" s="1259">
        <v>0</v>
      </c>
      <c r="D19" s="1259">
        <v>0</v>
      </c>
      <c r="E19" s="1259">
        <v>0</v>
      </c>
      <c r="F19" s="1259">
        <v>0</v>
      </c>
      <c r="G19" s="1260">
        <v>0</v>
      </c>
    </row>
  </sheetData>
  <mergeCells count="8">
    <mergeCell ref="F1:G4"/>
    <mergeCell ref="A6:G7"/>
    <mergeCell ref="D10:E10"/>
    <mergeCell ref="F10:G10"/>
    <mergeCell ref="A11:A12"/>
    <mergeCell ref="B11:B12"/>
    <mergeCell ref="C11:F11"/>
    <mergeCell ref="G11:G12"/>
  </mergeCells>
  <phoneticPr fontId="1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S18" sqref="S18"/>
    </sheetView>
  </sheetViews>
  <sheetFormatPr defaultRowHeight="12.75" x14ac:dyDescent="0.2"/>
  <cols>
    <col min="2" max="2" width="15.85546875" customWidth="1"/>
    <col min="4" max="4" width="5.140625" customWidth="1"/>
    <col min="6" max="6" width="4.7109375" customWidth="1"/>
    <col min="8" max="8" width="4" customWidth="1"/>
    <col min="10" max="10" width="3.140625" customWidth="1"/>
    <col min="12" max="12" width="1" customWidth="1"/>
    <col min="14" max="14" width="5.28515625" customWidth="1"/>
  </cols>
  <sheetData>
    <row r="1" spans="1:17" x14ac:dyDescent="0.2">
      <c r="A1" s="1723" t="s">
        <v>233</v>
      </c>
      <c r="B1" s="2023"/>
      <c r="C1" s="2023"/>
      <c r="D1" s="2023"/>
      <c r="E1" s="2023"/>
      <c r="F1" s="2023"/>
      <c r="G1" s="2023"/>
      <c r="H1" s="2023"/>
      <c r="I1" s="2023"/>
      <c r="J1" s="2023"/>
      <c r="K1" s="2023"/>
      <c r="L1" s="2023"/>
      <c r="M1" s="2023"/>
      <c r="N1" s="2023"/>
      <c r="O1" s="1610" t="s">
        <v>1298</v>
      </c>
      <c r="P1" s="1610"/>
      <c r="Q1" s="1610"/>
    </row>
    <row r="2" spans="1:17" x14ac:dyDescent="0.2">
      <c r="A2" s="2023"/>
      <c r="B2" s="2023"/>
      <c r="C2" s="2023"/>
      <c r="D2" s="2023"/>
      <c r="E2" s="2023"/>
      <c r="F2" s="2023"/>
      <c r="G2" s="2023"/>
      <c r="H2" s="2023"/>
      <c r="I2" s="2023"/>
      <c r="J2" s="2023"/>
      <c r="K2" s="2023"/>
      <c r="L2" s="2023"/>
      <c r="M2" s="2023"/>
      <c r="N2" s="2023"/>
      <c r="O2" s="1610" t="s">
        <v>238</v>
      </c>
      <c r="P2" s="1610"/>
      <c r="Q2" s="1610"/>
    </row>
    <row r="3" spans="1:17" ht="13.5" thickBot="1" x14ac:dyDescent="0.25">
      <c r="A3" s="1569"/>
      <c r="B3" s="1569"/>
      <c r="C3" s="1569"/>
      <c r="D3" s="1569"/>
      <c r="E3" s="1569"/>
      <c r="F3" s="1569"/>
      <c r="G3" s="1569"/>
      <c r="H3" s="1569"/>
      <c r="I3" s="1569"/>
      <c r="J3" s="1569"/>
      <c r="K3" s="1569"/>
      <c r="L3" s="1569"/>
      <c r="M3" s="1569"/>
      <c r="N3" s="1569"/>
      <c r="O3" s="399"/>
      <c r="P3" s="399"/>
      <c r="Q3" s="399"/>
    </row>
    <row r="4" spans="1:17" x14ac:dyDescent="0.2">
      <c r="A4" s="324"/>
      <c r="B4" s="324"/>
      <c r="C4" s="2222" t="s">
        <v>221</v>
      </c>
      <c r="D4" s="2223"/>
      <c r="E4" s="2223"/>
      <c r="F4" s="2224"/>
      <c r="G4" s="2223" t="s">
        <v>222</v>
      </c>
      <c r="H4" s="2223"/>
      <c r="I4" s="2223"/>
      <c r="J4" s="2224"/>
      <c r="K4" s="2223" t="s">
        <v>223</v>
      </c>
      <c r="L4" s="2223"/>
      <c r="M4" s="2223"/>
      <c r="N4" s="2224"/>
    </row>
    <row r="5" spans="1:17" ht="13.5" thickBot="1" x14ac:dyDescent="0.25">
      <c r="A5" s="324"/>
      <c r="B5" s="324"/>
      <c r="C5" s="2219" t="s">
        <v>225</v>
      </c>
      <c r="D5" s="2220"/>
      <c r="E5" s="2220" t="s">
        <v>226</v>
      </c>
      <c r="F5" s="2228"/>
      <c r="G5" s="1817" t="s">
        <v>225</v>
      </c>
      <c r="H5" s="1817"/>
      <c r="I5" s="1817" t="s">
        <v>226</v>
      </c>
      <c r="J5" s="2221"/>
      <c r="K5" s="1817" t="s">
        <v>225</v>
      </c>
      <c r="L5" s="1817"/>
      <c r="M5" s="1817" t="s">
        <v>226</v>
      </c>
      <c r="N5" s="2221"/>
    </row>
    <row r="6" spans="1:17" x14ac:dyDescent="0.2">
      <c r="A6" s="2217" t="s">
        <v>969</v>
      </c>
      <c r="B6" s="2218"/>
      <c r="C6" s="1571"/>
      <c r="D6" s="1572"/>
      <c r="E6" s="1573"/>
      <c r="F6" s="1574"/>
      <c r="G6" s="1571"/>
      <c r="H6" s="1572"/>
      <c r="I6" s="1573"/>
      <c r="J6" s="1574"/>
      <c r="K6" s="1571"/>
      <c r="L6" s="1572"/>
      <c r="M6" s="1573"/>
      <c r="N6" s="1574"/>
    </row>
    <row r="7" spans="1:17" x14ac:dyDescent="0.2">
      <c r="A7" s="1621" t="s">
        <v>224</v>
      </c>
      <c r="B7" s="1622"/>
      <c r="C7" s="2201">
        <v>130586</v>
      </c>
      <c r="D7" s="2202"/>
      <c r="E7" s="2204">
        <v>126539</v>
      </c>
      <c r="F7" s="2227"/>
      <c r="G7" s="2201"/>
      <c r="H7" s="2203"/>
      <c r="I7" s="2206"/>
      <c r="J7" s="2203"/>
      <c r="K7" s="1575"/>
      <c r="L7" s="1576"/>
      <c r="M7" s="1577"/>
      <c r="N7" s="1578"/>
    </row>
    <row r="8" spans="1:17" x14ac:dyDescent="0.2">
      <c r="A8" s="1621" t="s">
        <v>1132</v>
      </c>
      <c r="B8" s="1622"/>
      <c r="C8" s="2201">
        <v>1068</v>
      </c>
      <c r="D8" s="2203"/>
      <c r="E8" s="2204">
        <v>1066</v>
      </c>
      <c r="F8" s="2205"/>
      <c r="G8" s="1575"/>
      <c r="H8" s="1576"/>
      <c r="I8" s="1577"/>
      <c r="J8" s="1578"/>
      <c r="K8" s="1575"/>
      <c r="L8" s="1576"/>
      <c r="M8" s="1577"/>
      <c r="N8" s="1578"/>
    </row>
    <row r="9" spans="1:17" x14ac:dyDescent="0.2">
      <c r="A9" s="1621" t="s">
        <v>637</v>
      </c>
      <c r="B9" s="1622"/>
      <c r="C9" s="2201">
        <v>1236</v>
      </c>
      <c r="D9" s="2203"/>
      <c r="E9" s="2204">
        <v>1213</v>
      </c>
      <c r="F9" s="2205"/>
      <c r="G9" s="1575"/>
      <c r="H9" s="1576"/>
      <c r="I9" s="1577"/>
      <c r="J9" s="1578"/>
      <c r="K9" s="1575"/>
      <c r="L9" s="1576"/>
      <c r="M9" s="1577"/>
      <c r="N9" s="1578"/>
    </row>
    <row r="10" spans="1:17" ht="13.5" thickBot="1" x14ac:dyDescent="0.25">
      <c r="A10" s="2216" t="s">
        <v>972</v>
      </c>
      <c r="B10" s="1999"/>
      <c r="C10" s="2201">
        <v>4979</v>
      </c>
      <c r="D10" s="2203"/>
      <c r="E10" s="2204">
        <v>3615</v>
      </c>
      <c r="F10" s="2205"/>
      <c r="G10" s="1579"/>
      <c r="H10" s="1580"/>
      <c r="I10" s="1581"/>
      <c r="J10" s="1582"/>
      <c r="K10" s="1579"/>
      <c r="L10" s="1580"/>
      <c r="M10" s="1581"/>
      <c r="N10" s="1582"/>
    </row>
    <row r="11" spans="1:17" x14ac:dyDescent="0.2">
      <c r="A11" s="2215" t="s">
        <v>585</v>
      </c>
      <c r="B11" s="2215"/>
      <c r="C11" s="1585"/>
      <c r="D11" s="1584"/>
      <c r="E11" s="1585"/>
      <c r="F11" s="1586"/>
      <c r="G11" s="1583"/>
      <c r="H11" s="1584"/>
      <c r="I11" s="1585"/>
      <c r="J11" s="1586"/>
      <c r="K11" s="1583"/>
      <c r="L11" s="1584"/>
      <c r="M11" s="1585"/>
      <c r="N11" s="1586"/>
    </row>
    <row r="12" spans="1:17" x14ac:dyDescent="0.2">
      <c r="A12" s="2211" t="s">
        <v>232</v>
      </c>
      <c r="B12" s="2211"/>
      <c r="C12" s="2206">
        <v>28695</v>
      </c>
      <c r="D12" s="2203"/>
      <c r="E12" s="2229">
        <v>8334</v>
      </c>
      <c r="F12" s="2230"/>
      <c r="G12" s="1575"/>
      <c r="H12" s="1576"/>
      <c r="I12" s="1577"/>
      <c r="J12" s="1578"/>
      <c r="K12" s="1575"/>
      <c r="L12" s="1576"/>
      <c r="M12" s="1577"/>
      <c r="N12" s="1578"/>
    </row>
    <row r="13" spans="1:17" x14ac:dyDescent="0.2">
      <c r="A13" s="2211" t="s">
        <v>965</v>
      </c>
      <c r="B13" s="2211"/>
      <c r="C13" s="2206">
        <v>354</v>
      </c>
      <c r="D13" s="2203"/>
      <c r="E13" s="2231"/>
      <c r="F13" s="2227"/>
      <c r="G13" s="2201"/>
      <c r="H13" s="2202"/>
      <c r="I13" s="2204"/>
      <c r="J13" s="2227"/>
      <c r="K13" s="1575"/>
      <c r="L13" s="1576"/>
      <c r="M13" s="1577"/>
      <c r="N13" s="1578"/>
    </row>
    <row r="14" spans="1:17" x14ac:dyDescent="0.2">
      <c r="A14" s="1624" t="s">
        <v>227</v>
      </c>
      <c r="B14" s="1626"/>
      <c r="C14" s="2206">
        <v>1083</v>
      </c>
      <c r="D14" s="2203"/>
      <c r="E14" s="2232"/>
      <c r="F14" s="2233"/>
      <c r="G14" s="2201"/>
      <c r="H14" s="2202"/>
      <c r="I14" s="2204"/>
      <c r="J14" s="2227"/>
      <c r="K14" s="1575"/>
      <c r="L14" s="1576"/>
      <c r="M14" s="1577"/>
      <c r="N14" s="1578"/>
    </row>
    <row r="15" spans="1:17" ht="13.5" thickBot="1" x14ac:dyDescent="0.25">
      <c r="A15" s="1570" t="s">
        <v>1084</v>
      </c>
      <c r="B15" s="723"/>
      <c r="C15" s="2206">
        <v>1764</v>
      </c>
      <c r="D15" s="2203"/>
      <c r="E15" s="2204">
        <v>1427</v>
      </c>
      <c r="F15" s="2205"/>
      <c r="G15" s="2201"/>
      <c r="H15" s="2202"/>
      <c r="I15" s="2204"/>
      <c r="J15" s="2227"/>
      <c r="K15" s="1579"/>
      <c r="L15" s="1580"/>
      <c r="M15" s="1581"/>
      <c r="N15" s="1582"/>
    </row>
    <row r="16" spans="1:17" x14ac:dyDescent="0.2">
      <c r="A16" s="2215" t="s">
        <v>1020</v>
      </c>
      <c r="B16" s="2215"/>
      <c r="C16" s="1583"/>
      <c r="D16" s="1584"/>
      <c r="E16" s="1585"/>
      <c r="F16" s="1586"/>
      <c r="G16" s="1583"/>
      <c r="H16" s="1584"/>
      <c r="I16" s="1585"/>
      <c r="J16" s="1586"/>
      <c r="K16" s="1583"/>
      <c r="L16" s="1584"/>
      <c r="M16" s="1585"/>
      <c r="N16" s="1586"/>
    </row>
    <row r="17" spans="1:14" x14ac:dyDescent="0.2">
      <c r="A17" s="2211" t="s">
        <v>228</v>
      </c>
      <c r="B17" s="2211"/>
      <c r="C17" s="2201"/>
      <c r="D17" s="2203"/>
      <c r="E17" s="2204">
        <v>2522</v>
      </c>
      <c r="F17" s="2205"/>
      <c r="G17" s="1575"/>
      <c r="H17" s="1576"/>
      <c r="I17" s="1577"/>
      <c r="J17" s="1578"/>
      <c r="K17" s="2201">
        <v>81108</v>
      </c>
      <c r="L17" s="2203"/>
      <c r="M17" s="2204">
        <v>71293</v>
      </c>
      <c r="N17" s="2205"/>
    </row>
    <row r="18" spans="1:14" ht="13.5" thickBot="1" x14ac:dyDescent="0.25">
      <c r="A18" s="2212" t="s">
        <v>229</v>
      </c>
      <c r="B18" s="2212"/>
      <c r="C18" s="2201">
        <v>13886</v>
      </c>
      <c r="D18" s="2203"/>
      <c r="E18" s="2204">
        <v>10586</v>
      </c>
      <c r="F18" s="2205"/>
      <c r="G18" s="1579"/>
      <c r="H18" s="1580"/>
      <c r="I18" s="1581"/>
      <c r="J18" s="1582"/>
      <c r="K18" s="2225"/>
      <c r="L18" s="2226"/>
      <c r="M18" s="1581"/>
      <c r="N18" s="1582"/>
    </row>
    <row r="19" spans="1:14" x14ac:dyDescent="0.2">
      <c r="A19" s="2213" t="s">
        <v>609</v>
      </c>
      <c r="B19" s="2214"/>
      <c r="C19" s="1583"/>
      <c r="D19" s="1584"/>
      <c r="E19" s="1585"/>
      <c r="F19" s="1586"/>
      <c r="G19" s="1583"/>
      <c r="H19" s="1584"/>
      <c r="I19" s="1585"/>
      <c r="J19" s="1586"/>
      <c r="K19" s="1583"/>
      <c r="L19" s="1584"/>
      <c r="M19" s="1585"/>
      <c r="N19" s="1586"/>
    </row>
    <row r="20" spans="1:14" x14ac:dyDescent="0.2">
      <c r="A20" s="2211" t="s">
        <v>1161</v>
      </c>
      <c r="B20" s="1624"/>
      <c r="C20" s="2201">
        <v>46254</v>
      </c>
      <c r="D20" s="2203"/>
      <c r="E20" s="2204">
        <v>40079</v>
      </c>
      <c r="F20" s="2205"/>
      <c r="G20" s="2201"/>
      <c r="H20" s="2202"/>
      <c r="I20" s="1577"/>
      <c r="J20" s="1578"/>
      <c r="K20" s="1575"/>
      <c r="L20" s="1576"/>
      <c r="M20" s="1577"/>
      <c r="N20" s="1578"/>
    </row>
    <row r="21" spans="1:14" x14ac:dyDescent="0.2">
      <c r="A21" s="2211" t="s">
        <v>229</v>
      </c>
      <c r="B21" s="1624"/>
      <c r="C21" s="2201">
        <v>8156</v>
      </c>
      <c r="D21" s="2203"/>
      <c r="E21" s="2204">
        <v>11010</v>
      </c>
      <c r="F21" s="2205"/>
      <c r="G21" s="1575"/>
      <c r="H21" s="1576"/>
      <c r="I21" s="1577"/>
      <c r="J21" s="1578"/>
      <c r="K21" s="2201"/>
      <c r="L21" s="2202"/>
      <c r="M21" s="1577"/>
      <c r="N21" s="1578"/>
    </row>
    <row r="22" spans="1:14" x14ac:dyDescent="0.2">
      <c r="A22" s="2211" t="s">
        <v>230</v>
      </c>
      <c r="B22" s="1624"/>
      <c r="C22" s="2201">
        <v>50922</v>
      </c>
      <c r="D22" s="2203"/>
      <c r="E22" s="2204">
        <v>167293</v>
      </c>
      <c r="F22" s="2205"/>
      <c r="G22" s="1575"/>
      <c r="H22" s="1576"/>
      <c r="I22" s="1577"/>
      <c r="J22" s="1578"/>
      <c r="K22" s="1575"/>
      <c r="L22" s="1576"/>
      <c r="M22" s="1577"/>
      <c r="N22" s="1578"/>
    </row>
    <row r="23" spans="1:14" x14ac:dyDescent="0.2">
      <c r="A23" s="2211" t="s">
        <v>1162</v>
      </c>
      <c r="B23" s="1624"/>
      <c r="C23" s="2201">
        <v>9849</v>
      </c>
      <c r="D23" s="2203"/>
      <c r="E23" s="2204">
        <v>9393</v>
      </c>
      <c r="F23" s="2205"/>
      <c r="G23" s="1575"/>
      <c r="H23" s="1576"/>
      <c r="I23" s="1577"/>
      <c r="J23" s="1578"/>
      <c r="K23" s="1575"/>
      <c r="L23" s="1576"/>
      <c r="M23" s="1577"/>
      <c r="N23" s="1578"/>
    </row>
    <row r="24" spans="1:14" x14ac:dyDescent="0.2">
      <c r="A24" s="2211" t="s">
        <v>1163</v>
      </c>
      <c r="B24" s="1624"/>
      <c r="C24" s="2201"/>
      <c r="D24" s="2203"/>
      <c r="E24" s="2204"/>
      <c r="F24" s="2205"/>
      <c r="G24" s="2201">
        <v>7800</v>
      </c>
      <c r="H24" s="2203"/>
      <c r="I24" s="2204"/>
      <c r="J24" s="2205"/>
      <c r="K24" s="1575"/>
      <c r="L24" s="1576"/>
      <c r="M24" s="1577"/>
      <c r="N24" s="1578"/>
    </row>
    <row r="25" spans="1:14" x14ac:dyDescent="0.2">
      <c r="A25" s="2211" t="s">
        <v>1274</v>
      </c>
      <c r="B25" s="1624"/>
      <c r="C25" s="2201">
        <v>43608</v>
      </c>
      <c r="D25" s="2203"/>
      <c r="E25" s="2204">
        <v>23861</v>
      </c>
      <c r="F25" s="2205"/>
      <c r="G25" s="1575"/>
      <c r="H25" s="1576"/>
      <c r="I25" s="1577"/>
      <c r="J25" s="1578"/>
      <c r="K25" s="1575"/>
      <c r="L25" s="1576"/>
      <c r="M25" s="1577"/>
      <c r="N25" s="1578"/>
    </row>
    <row r="26" spans="1:14" x14ac:dyDescent="0.2">
      <c r="A26" s="1624" t="s">
        <v>1275</v>
      </c>
      <c r="B26" s="1623"/>
      <c r="C26" s="2201">
        <v>115970</v>
      </c>
      <c r="D26" s="2202"/>
      <c r="E26" s="2204">
        <v>102830</v>
      </c>
      <c r="F26" s="2227"/>
      <c r="G26" s="1575"/>
      <c r="H26" s="1576"/>
      <c r="I26" s="1577"/>
      <c r="J26" s="1578"/>
      <c r="K26" s="1575"/>
      <c r="L26" s="1576"/>
      <c r="M26" s="1577"/>
      <c r="N26" s="1578"/>
    </row>
    <row r="27" spans="1:14" x14ac:dyDescent="0.2">
      <c r="A27" s="2211" t="s">
        <v>1164</v>
      </c>
      <c r="B27" s="1624"/>
      <c r="C27" s="2201">
        <v>3603</v>
      </c>
      <c r="D27" s="2202"/>
      <c r="E27" s="2204">
        <v>4858</v>
      </c>
      <c r="F27" s="2227"/>
      <c r="G27" s="2201"/>
      <c r="H27" s="2203"/>
      <c r="I27" s="2204"/>
      <c r="J27" s="2205"/>
      <c r="K27" s="1575"/>
      <c r="L27" s="1576"/>
      <c r="M27" s="1577"/>
      <c r="N27" s="1578"/>
    </row>
    <row r="28" spans="1:14" ht="13.5" thickBot="1" x14ac:dyDescent="0.25">
      <c r="A28" s="435" t="s">
        <v>231</v>
      </c>
      <c r="B28" s="324"/>
      <c r="C28" s="2201">
        <v>31235</v>
      </c>
      <c r="D28" s="2202"/>
      <c r="E28" s="2204">
        <v>3700</v>
      </c>
      <c r="F28" s="2227"/>
      <c r="G28" s="2201"/>
      <c r="H28" s="2203"/>
      <c r="I28" s="2204"/>
      <c r="J28" s="2205"/>
      <c r="K28" s="1579"/>
      <c r="L28" s="1580"/>
      <c r="M28" s="1581"/>
      <c r="N28" s="1582"/>
    </row>
    <row r="29" spans="1:14" ht="13.5" thickBot="1" x14ac:dyDescent="0.25">
      <c r="A29" s="1587" t="s">
        <v>1047</v>
      </c>
      <c r="B29" s="1588"/>
      <c r="C29" s="2207">
        <f>SUM(C7:C28)</f>
        <v>493248</v>
      </c>
      <c r="D29" s="2208"/>
      <c r="E29" s="2207">
        <f>SUM(E7:E28)</f>
        <v>518326</v>
      </c>
      <c r="F29" s="2208"/>
      <c r="G29" s="2207">
        <v>7800</v>
      </c>
      <c r="H29" s="2208"/>
      <c r="I29" s="2209"/>
      <c r="J29" s="2210"/>
      <c r="K29" s="2209">
        <v>81108</v>
      </c>
      <c r="L29" s="2210"/>
      <c r="M29" s="2209">
        <v>71293</v>
      </c>
      <c r="N29" s="2210"/>
    </row>
  </sheetData>
  <mergeCells count="94">
    <mergeCell ref="E23:F23"/>
    <mergeCell ref="E26:F26"/>
    <mergeCell ref="E27:F27"/>
    <mergeCell ref="E28:F28"/>
    <mergeCell ref="M5:N5"/>
    <mergeCell ref="E15:F15"/>
    <mergeCell ref="E17:F17"/>
    <mergeCell ref="E18:F18"/>
    <mergeCell ref="E12:F14"/>
    <mergeCell ref="E20:F20"/>
    <mergeCell ref="E21:F21"/>
    <mergeCell ref="E22:F22"/>
    <mergeCell ref="G15:H15"/>
    <mergeCell ref="I13:J13"/>
    <mergeCell ref="I15:J15"/>
    <mergeCell ref="I14:J14"/>
    <mergeCell ref="K29:L29"/>
    <mergeCell ref="M29:N29"/>
    <mergeCell ref="C4:F4"/>
    <mergeCell ref="G4:J4"/>
    <mergeCell ref="K4:N4"/>
    <mergeCell ref="C10:D10"/>
    <mergeCell ref="C12:D12"/>
    <mergeCell ref="K18:L18"/>
    <mergeCell ref="K21:L21"/>
    <mergeCell ref="E7:F7"/>
    <mergeCell ref="E5:F5"/>
    <mergeCell ref="G7:H7"/>
    <mergeCell ref="I7:J7"/>
    <mergeCell ref="G5:H5"/>
    <mergeCell ref="C23:D23"/>
    <mergeCell ref="C13:D13"/>
    <mergeCell ref="A9:B9"/>
    <mergeCell ref="A10:B10"/>
    <mergeCell ref="A1:N2"/>
    <mergeCell ref="A6:B6"/>
    <mergeCell ref="A7:B7"/>
    <mergeCell ref="A8:B8"/>
    <mergeCell ref="C5:D5"/>
    <mergeCell ref="E8:F8"/>
    <mergeCell ref="K5:L5"/>
    <mergeCell ref="C7:D7"/>
    <mergeCell ref="C8:D8"/>
    <mergeCell ref="C9:D9"/>
    <mergeCell ref="E9:F9"/>
    <mergeCell ref="E10:F10"/>
    <mergeCell ref="I5:J5"/>
    <mergeCell ref="A18:B18"/>
    <mergeCell ref="A19:B19"/>
    <mergeCell ref="A11:B11"/>
    <mergeCell ref="A12:B12"/>
    <mergeCell ref="A13:B13"/>
    <mergeCell ref="A14:B14"/>
    <mergeCell ref="A16:B16"/>
    <mergeCell ref="A17:B17"/>
    <mergeCell ref="C20:D20"/>
    <mergeCell ref="C21:D21"/>
    <mergeCell ref="A24:B24"/>
    <mergeCell ref="A25:B25"/>
    <mergeCell ref="A27:B27"/>
    <mergeCell ref="A20:B20"/>
    <mergeCell ref="A21:B21"/>
    <mergeCell ref="A22:B22"/>
    <mergeCell ref="A23:B23"/>
    <mergeCell ref="G29:H29"/>
    <mergeCell ref="I29:J29"/>
    <mergeCell ref="I27:J27"/>
    <mergeCell ref="I28:J28"/>
    <mergeCell ref="G27:H27"/>
    <mergeCell ref="G28:H28"/>
    <mergeCell ref="C29:D29"/>
    <mergeCell ref="E29:F29"/>
    <mergeCell ref="E24:F24"/>
    <mergeCell ref="E25:F25"/>
    <mergeCell ref="C27:D27"/>
    <mergeCell ref="C28:D28"/>
    <mergeCell ref="C25:D25"/>
    <mergeCell ref="C24:D24"/>
    <mergeCell ref="O1:Q1"/>
    <mergeCell ref="O2:Q2"/>
    <mergeCell ref="A26:B26"/>
    <mergeCell ref="C26:D26"/>
    <mergeCell ref="K17:L17"/>
    <mergeCell ref="M17:N17"/>
    <mergeCell ref="G24:H24"/>
    <mergeCell ref="I24:J24"/>
    <mergeCell ref="G13:H13"/>
    <mergeCell ref="G14:H14"/>
    <mergeCell ref="G20:H20"/>
    <mergeCell ref="C14:D14"/>
    <mergeCell ref="C17:D17"/>
    <mergeCell ref="C18:D18"/>
    <mergeCell ref="C15:D15"/>
    <mergeCell ref="C22:D22"/>
  </mergeCells>
  <phoneticPr fontId="14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workbookViewId="0">
      <pane xSplit="3" ySplit="1" topLeftCell="E17" activePane="bottomRight" state="frozen"/>
      <selection pane="topRight" activeCell="D1" sqref="D1"/>
      <selection pane="bottomLeft" activeCell="A2" sqref="A2"/>
      <selection pane="bottomRight" activeCell="O25" sqref="O25"/>
    </sheetView>
  </sheetViews>
  <sheetFormatPr defaultRowHeight="15" x14ac:dyDescent="0.25"/>
  <cols>
    <col min="1" max="1" width="6.140625" style="1" customWidth="1"/>
    <col min="2" max="2" width="35.7109375" style="2" customWidth="1"/>
    <col min="3" max="3" width="9.42578125" style="2" customWidth="1"/>
    <col min="4" max="4" width="12" style="2" hidden="1" customWidth="1"/>
    <col min="5" max="5" width="14" style="2" customWidth="1"/>
    <col min="6" max="6" width="14.140625" style="2" hidden="1" customWidth="1"/>
    <col min="7" max="7" width="12" style="2" customWidth="1"/>
    <col min="8" max="9" width="11.85546875" style="2" customWidth="1"/>
    <col min="10" max="16384" width="9.140625" style="2"/>
  </cols>
  <sheetData>
    <row r="1" spans="1:9" s="4" customFormat="1" ht="59.25" customHeight="1" thickBot="1" x14ac:dyDescent="0.25">
      <c r="A1" s="402" t="s">
        <v>838</v>
      </c>
      <c r="B1" s="1702" t="s">
        <v>1263</v>
      </c>
      <c r="C1" s="1703"/>
      <c r="D1" s="123" t="s">
        <v>1106</v>
      </c>
      <c r="E1" s="101" t="s">
        <v>832</v>
      </c>
      <c r="F1" s="101" t="s">
        <v>712</v>
      </c>
      <c r="G1" s="101" t="s">
        <v>211</v>
      </c>
      <c r="H1" s="123" t="s">
        <v>299</v>
      </c>
      <c r="I1" s="101" t="s">
        <v>938</v>
      </c>
    </row>
    <row r="2" spans="1:9" ht="22.5" customHeight="1" x14ac:dyDescent="0.2">
      <c r="A2" s="732" t="s">
        <v>922</v>
      </c>
      <c r="B2" s="1704" t="s">
        <v>1101</v>
      </c>
      <c r="C2" s="1705"/>
      <c r="D2" s="95">
        <v>94260</v>
      </c>
      <c r="E2" s="95">
        <v>102935</v>
      </c>
      <c r="F2" s="95">
        <v>109268</v>
      </c>
      <c r="G2" s="95">
        <v>0</v>
      </c>
      <c r="H2" s="124">
        <v>0</v>
      </c>
      <c r="I2" s="100"/>
    </row>
    <row r="3" spans="1:9" ht="23.25" customHeight="1" x14ac:dyDescent="0.2">
      <c r="A3" s="733" t="s">
        <v>928</v>
      </c>
      <c r="B3" s="1704" t="s">
        <v>1102</v>
      </c>
      <c r="C3" s="1705"/>
      <c r="D3" s="95" t="e">
        <v>#REF!</v>
      </c>
      <c r="E3" s="95">
        <v>18777</v>
      </c>
      <c r="F3" s="95">
        <v>23940</v>
      </c>
      <c r="G3" s="95">
        <v>31916</v>
      </c>
      <c r="H3" s="124">
        <v>31327</v>
      </c>
      <c r="I3" s="1312">
        <f t="shared" ref="I3:I41" si="0">(H3/G3)</f>
        <v>0.9815453064293771</v>
      </c>
    </row>
    <row r="4" spans="1:9" ht="23.25" customHeight="1" x14ac:dyDescent="0.2">
      <c r="A4" s="734" t="s">
        <v>1098</v>
      </c>
      <c r="B4" s="1706" t="s">
        <v>1103</v>
      </c>
      <c r="C4" s="1707"/>
      <c r="D4" s="95">
        <v>108555</v>
      </c>
      <c r="E4" s="95">
        <v>129227</v>
      </c>
      <c r="F4" s="95">
        <v>131589</v>
      </c>
      <c r="G4" s="95">
        <v>133318</v>
      </c>
      <c r="H4" s="124">
        <v>132977</v>
      </c>
      <c r="I4" s="1312">
        <f t="shared" si="0"/>
        <v>0.99744220585367316</v>
      </c>
    </row>
    <row r="5" spans="1:9" ht="23.25" customHeight="1" x14ac:dyDescent="0.2">
      <c r="A5" s="735" t="s">
        <v>1099</v>
      </c>
      <c r="B5" s="1708" t="s">
        <v>1020</v>
      </c>
      <c r="C5" s="1709"/>
      <c r="D5" s="95" t="e">
        <v>#REF!</v>
      </c>
      <c r="E5" s="95">
        <v>75122</v>
      </c>
      <c r="F5" s="95">
        <v>19693</v>
      </c>
      <c r="G5" s="95">
        <v>19693</v>
      </c>
      <c r="H5" s="124">
        <v>19694</v>
      </c>
      <c r="I5" s="1312">
        <f t="shared" si="0"/>
        <v>1.0000507794647844</v>
      </c>
    </row>
    <row r="6" spans="1:9" ht="23.25" customHeight="1" thickBot="1" x14ac:dyDescent="0.25">
      <c r="A6" s="736" t="s">
        <v>1100</v>
      </c>
      <c r="B6" s="1710" t="s">
        <v>812</v>
      </c>
      <c r="C6" s="1711"/>
      <c r="D6" s="94"/>
      <c r="E6" s="94">
        <v>0</v>
      </c>
      <c r="F6" s="94">
        <v>66350</v>
      </c>
      <c r="G6" s="94">
        <v>75309</v>
      </c>
      <c r="H6" s="751">
        <v>75300</v>
      </c>
      <c r="I6" s="1313">
        <f t="shared" si="0"/>
        <v>0.99988049237142973</v>
      </c>
    </row>
    <row r="7" spans="1:9" ht="23.25" customHeight="1" thickBot="1" x14ac:dyDescent="0.3">
      <c r="A7" s="737" t="s">
        <v>852</v>
      </c>
      <c r="B7" s="1712" t="s">
        <v>875</v>
      </c>
      <c r="C7" s="1661"/>
      <c r="D7" s="374" t="e">
        <v>#REF!</v>
      </c>
      <c r="E7" s="374">
        <v>326061</v>
      </c>
      <c r="F7" s="374">
        <v>350840</v>
      </c>
      <c r="G7" s="374">
        <f>SUM(G2:G6)</f>
        <v>260236</v>
      </c>
      <c r="H7" s="1308">
        <f>SUM(H2:H6)</f>
        <v>259298</v>
      </c>
      <c r="I7" s="1314">
        <f t="shared" si="0"/>
        <v>0.99639557939716261</v>
      </c>
    </row>
    <row r="8" spans="1:9" ht="23.25" customHeight="1" x14ac:dyDescent="0.2">
      <c r="A8" s="738" t="s">
        <v>840</v>
      </c>
      <c r="B8" s="1698" t="s">
        <v>1120</v>
      </c>
      <c r="C8" s="1649"/>
      <c r="D8" s="130" t="e">
        <v>#REF!</v>
      </c>
      <c r="E8" s="130">
        <v>28864</v>
      </c>
      <c r="F8" s="130">
        <v>35672</v>
      </c>
      <c r="G8" s="130">
        <v>49194</v>
      </c>
      <c r="H8" s="422">
        <v>46254</v>
      </c>
      <c r="I8" s="1312">
        <f t="shared" si="0"/>
        <v>0.94023661422124649</v>
      </c>
    </row>
    <row r="9" spans="1:9" ht="23.25" customHeight="1" x14ac:dyDescent="0.2">
      <c r="A9" s="733" t="s">
        <v>850</v>
      </c>
      <c r="B9" s="1665" t="s">
        <v>1188</v>
      </c>
      <c r="C9" s="1637"/>
      <c r="D9" s="125" t="e">
        <v>#REF!</v>
      </c>
      <c r="E9" s="65">
        <v>8325</v>
      </c>
      <c r="F9" s="65">
        <v>8325</v>
      </c>
      <c r="G9" s="65">
        <v>8960</v>
      </c>
      <c r="H9" s="125">
        <v>8156</v>
      </c>
      <c r="I9" s="1312">
        <f t="shared" si="0"/>
        <v>0.91026785714285718</v>
      </c>
    </row>
    <row r="10" spans="1:9" ht="22.5" customHeight="1" x14ac:dyDescent="0.2">
      <c r="A10" s="733" t="s">
        <v>869</v>
      </c>
      <c r="B10" s="1665" t="s">
        <v>1123</v>
      </c>
      <c r="C10" s="1637"/>
      <c r="D10" s="95" t="e">
        <v>#REF!</v>
      </c>
      <c r="E10" s="95">
        <v>10517</v>
      </c>
      <c r="F10" s="95">
        <v>11286</v>
      </c>
      <c r="G10" s="95">
        <v>11526</v>
      </c>
      <c r="H10" s="124">
        <v>9849</v>
      </c>
      <c r="I10" s="1312">
        <f t="shared" si="0"/>
        <v>0.85450286309213952</v>
      </c>
    </row>
    <row r="11" spans="1:9" ht="22.5" customHeight="1" x14ac:dyDescent="0.2">
      <c r="A11" s="739" t="s">
        <v>870</v>
      </c>
      <c r="B11" s="1666" t="s">
        <v>1186</v>
      </c>
      <c r="C11" s="1692"/>
      <c r="D11" s="95" t="e">
        <v>#REF!</v>
      </c>
      <c r="E11" s="341">
        <v>57988</v>
      </c>
      <c r="F11" s="341">
        <v>44077</v>
      </c>
      <c r="G11" s="341">
        <v>51787</v>
      </c>
      <c r="H11" s="748">
        <v>50922</v>
      </c>
      <c r="I11" s="1312">
        <f t="shared" si="0"/>
        <v>0.98329696642014408</v>
      </c>
    </row>
    <row r="12" spans="1:9" ht="22.5" customHeight="1" x14ac:dyDescent="0.2">
      <c r="A12" s="739" t="s">
        <v>1093</v>
      </c>
      <c r="B12" s="711" t="s">
        <v>739</v>
      </c>
      <c r="C12" s="711"/>
      <c r="D12" s="341"/>
      <c r="E12" s="341">
        <v>43495</v>
      </c>
      <c r="F12" s="341">
        <v>44618</v>
      </c>
      <c r="G12" s="341">
        <v>44139</v>
      </c>
      <c r="H12" s="748">
        <v>43608</v>
      </c>
      <c r="I12" s="1312">
        <f t="shared" si="0"/>
        <v>0.98796982260585875</v>
      </c>
    </row>
    <row r="13" spans="1:9" ht="22.5" customHeight="1" x14ac:dyDescent="0.2">
      <c r="A13" s="739" t="s">
        <v>64</v>
      </c>
      <c r="B13" s="711" t="s">
        <v>662</v>
      </c>
      <c r="C13" s="711"/>
      <c r="D13" s="341"/>
      <c r="E13" s="341">
        <v>0</v>
      </c>
      <c r="F13" s="341">
        <v>0</v>
      </c>
      <c r="G13" s="341">
        <v>112162</v>
      </c>
      <c r="H13" s="748">
        <v>115970</v>
      </c>
      <c r="I13" s="1312">
        <f t="shared" si="0"/>
        <v>1.0339508924591216</v>
      </c>
    </row>
    <row r="14" spans="1:9" ht="22.5" customHeight="1" thickBot="1" x14ac:dyDescent="0.25">
      <c r="A14" s="740" t="s">
        <v>874</v>
      </c>
      <c r="B14" s="1696" t="s">
        <v>663</v>
      </c>
      <c r="C14" s="1697"/>
      <c r="D14" s="129">
        <v>3200</v>
      </c>
      <c r="E14" s="129">
        <v>3200</v>
      </c>
      <c r="F14" s="129">
        <v>3700</v>
      </c>
      <c r="G14" s="129">
        <v>8000</v>
      </c>
      <c r="H14" s="801">
        <v>7800</v>
      </c>
      <c r="I14" s="1313">
        <f t="shared" si="0"/>
        <v>0.97499999999999998</v>
      </c>
    </row>
    <row r="15" spans="1:9" ht="24" customHeight="1" thickBot="1" x14ac:dyDescent="0.3">
      <c r="A15" s="741" t="s">
        <v>855</v>
      </c>
      <c r="B15" s="1693" t="s">
        <v>876</v>
      </c>
      <c r="C15" s="1694"/>
      <c r="D15" s="131" t="e">
        <v>#REF!</v>
      </c>
      <c r="E15" s="375">
        <v>152389</v>
      </c>
      <c r="F15" s="375">
        <v>147678</v>
      </c>
      <c r="G15" s="375">
        <f>SUM(G8:G14)</f>
        <v>285768</v>
      </c>
      <c r="H15" s="1309">
        <f>SUM(H8:H14)</f>
        <v>282559</v>
      </c>
      <c r="I15" s="1314">
        <f t="shared" si="0"/>
        <v>0.98877061112510845</v>
      </c>
    </row>
    <row r="16" spans="1:9" ht="16.5" customHeight="1" thickBot="1" x14ac:dyDescent="0.3">
      <c r="A16" s="81"/>
      <c r="B16" s="1695"/>
      <c r="C16" s="1695"/>
      <c r="D16" s="20"/>
      <c r="E16" s="20"/>
      <c r="F16" s="20"/>
      <c r="G16" s="20"/>
      <c r="H16" s="20"/>
      <c r="I16" s="921"/>
    </row>
    <row r="17" spans="1:16" ht="20.25" customHeight="1" x14ac:dyDescent="0.25">
      <c r="A17" s="742"/>
      <c r="B17" s="1698" t="s">
        <v>1078</v>
      </c>
      <c r="C17" s="1649"/>
      <c r="D17" s="422" t="e">
        <v>#REF!</v>
      </c>
      <c r="E17" s="700">
        <v>202752</v>
      </c>
      <c r="F17" s="700">
        <v>221000</v>
      </c>
      <c r="G17" s="700">
        <v>168487</v>
      </c>
      <c r="H17" s="1311">
        <v>168808</v>
      </c>
      <c r="I17" s="1315">
        <f t="shared" si="0"/>
        <v>1.0019051914984538</v>
      </c>
    </row>
    <row r="18" spans="1:16" ht="20.100000000000001" customHeight="1" x14ac:dyDescent="0.25">
      <c r="A18" s="743"/>
      <c r="B18" s="1665" t="s">
        <v>1109</v>
      </c>
      <c r="C18" s="1637"/>
      <c r="D18" s="124" t="e">
        <v>#REF!</v>
      </c>
      <c r="E18" s="95">
        <v>53871</v>
      </c>
      <c r="F18" s="95">
        <v>58237</v>
      </c>
      <c r="G18" s="95">
        <v>43536</v>
      </c>
      <c r="H18" s="124">
        <v>43055</v>
      </c>
      <c r="I18" s="1312">
        <f t="shared" si="0"/>
        <v>0.98895167217934588</v>
      </c>
    </row>
    <row r="19" spans="1:16" ht="20.100000000000001" customHeight="1" x14ac:dyDescent="0.25">
      <c r="A19" s="743"/>
      <c r="B19" s="1665" t="s">
        <v>1073</v>
      </c>
      <c r="C19" s="1637"/>
      <c r="D19" s="124" t="e">
        <v>#REF!</v>
      </c>
      <c r="E19" s="100">
        <v>184311</v>
      </c>
      <c r="F19" s="100">
        <v>195750</v>
      </c>
      <c r="G19" s="100">
        <v>190377</v>
      </c>
      <c r="H19" s="1310">
        <v>184222</v>
      </c>
      <c r="I19" s="1312">
        <f t="shared" si="0"/>
        <v>0.96766941384726091</v>
      </c>
    </row>
    <row r="20" spans="1:16" ht="20.100000000000001" customHeight="1" x14ac:dyDescent="0.25">
      <c r="A20" s="743"/>
      <c r="B20" s="1700" t="s">
        <v>877</v>
      </c>
      <c r="C20" s="1701"/>
      <c r="D20" s="744" t="e">
        <v>#REF!</v>
      </c>
      <c r="E20" s="95">
        <v>22891</v>
      </c>
      <c r="F20" s="95">
        <v>2000</v>
      </c>
      <c r="G20" s="95">
        <v>114162</v>
      </c>
      <c r="H20" s="124">
        <v>117230</v>
      </c>
      <c r="I20" s="1312">
        <f t="shared" si="0"/>
        <v>1.026874091203728</v>
      </c>
    </row>
    <row r="21" spans="1:16" ht="20.100000000000001" customHeight="1" x14ac:dyDescent="0.25">
      <c r="A21" s="743"/>
      <c r="B21" s="745" t="s">
        <v>878</v>
      </c>
      <c r="C21" s="15"/>
      <c r="D21" s="746" t="e">
        <v>#REF!</v>
      </c>
      <c r="E21" s="95">
        <v>3200</v>
      </c>
      <c r="F21" s="95">
        <v>3700</v>
      </c>
      <c r="G21" s="95">
        <v>8000</v>
      </c>
      <c r="H21" s="124">
        <v>7800</v>
      </c>
      <c r="I21" s="1312">
        <f t="shared" si="0"/>
        <v>0.97499999999999998</v>
      </c>
    </row>
    <row r="22" spans="1:16" ht="20.100000000000001" customHeight="1" x14ac:dyDescent="0.25">
      <c r="A22" s="743"/>
      <c r="B22" s="1665" t="s">
        <v>1072</v>
      </c>
      <c r="C22" s="1637"/>
      <c r="D22" s="132" t="e">
        <v>#REF!</v>
      </c>
      <c r="E22" s="100">
        <v>11425</v>
      </c>
      <c r="F22" s="100">
        <v>16865</v>
      </c>
      <c r="G22" s="100">
        <v>20416</v>
      </c>
      <c r="H22" s="1310">
        <v>19716</v>
      </c>
      <c r="I22" s="1312">
        <f t="shared" si="0"/>
        <v>0.96571316614420066</v>
      </c>
    </row>
    <row r="23" spans="1:16" ht="20.100000000000001" customHeight="1" thickBot="1" x14ac:dyDescent="0.3">
      <c r="A23" s="747"/>
      <c r="B23" s="1683" t="s">
        <v>1079</v>
      </c>
      <c r="C23" s="1655"/>
      <c r="D23" s="748">
        <v>0</v>
      </c>
      <c r="E23" s="341"/>
      <c r="F23" s="341">
        <v>966</v>
      </c>
      <c r="G23" s="341">
        <v>1026</v>
      </c>
      <c r="H23" s="748">
        <v>1026</v>
      </c>
      <c r="I23" s="1316">
        <f t="shared" si="0"/>
        <v>1</v>
      </c>
      <c r="J23" s="5"/>
      <c r="K23" s="7"/>
      <c r="L23" s="7"/>
      <c r="M23" s="7"/>
      <c r="N23" s="7"/>
      <c r="O23" s="7"/>
      <c r="P23" s="7"/>
    </row>
    <row r="24" spans="1:16" ht="20.100000000000001" customHeight="1" thickBot="1" x14ac:dyDescent="0.3">
      <c r="A24" s="749" t="s">
        <v>1077</v>
      </c>
      <c r="B24" s="1684" t="s">
        <v>1141</v>
      </c>
      <c r="C24" s="1685"/>
      <c r="D24" s="750" t="e">
        <v>#REF!</v>
      </c>
      <c r="E24" s="97">
        <v>478450</v>
      </c>
      <c r="F24" s="97">
        <v>498518</v>
      </c>
      <c r="G24" s="97">
        <f>SUM(G17:G23)</f>
        <v>546004</v>
      </c>
      <c r="H24" s="97">
        <f>SUM(H17:H23)</f>
        <v>541857</v>
      </c>
      <c r="I24" s="1314">
        <f t="shared" si="0"/>
        <v>0.99240481754712417</v>
      </c>
    </row>
    <row r="25" spans="1:16" ht="20.100000000000001" customHeight="1" x14ac:dyDescent="0.2">
      <c r="A25" s="732" t="s">
        <v>880</v>
      </c>
      <c r="B25" s="1699" t="s">
        <v>879</v>
      </c>
      <c r="C25" s="1653"/>
      <c r="D25" s="751" t="e">
        <v>#REF!</v>
      </c>
      <c r="E25" s="100">
        <v>4254</v>
      </c>
      <c r="F25" s="100">
        <v>11530</v>
      </c>
      <c r="G25" s="100">
        <v>31843</v>
      </c>
      <c r="H25" s="1310">
        <v>31235</v>
      </c>
      <c r="I25" s="1312">
        <f t="shared" si="0"/>
        <v>0.98090632164054892</v>
      </c>
    </row>
    <row r="26" spans="1:16" ht="20.100000000000001" customHeight="1" x14ac:dyDescent="0.2">
      <c r="A26" s="733" t="s">
        <v>881</v>
      </c>
      <c r="B26" s="1665" t="s">
        <v>792</v>
      </c>
      <c r="C26" s="1637"/>
      <c r="D26" s="125" t="e">
        <v>#REF!</v>
      </c>
      <c r="E26" s="100">
        <v>0</v>
      </c>
      <c r="F26" s="100">
        <v>0</v>
      </c>
      <c r="G26" s="100">
        <v>1938</v>
      </c>
      <c r="H26" s="1310">
        <v>1831</v>
      </c>
      <c r="I26" s="1312">
        <f t="shared" si="0"/>
        <v>0.94478844169246645</v>
      </c>
    </row>
    <row r="27" spans="1:16" ht="20.100000000000001" customHeight="1" x14ac:dyDescent="0.2">
      <c r="A27" s="752" t="s">
        <v>883</v>
      </c>
      <c r="B27" s="1665" t="s">
        <v>882</v>
      </c>
      <c r="C27" s="1637"/>
      <c r="D27" s="124" t="e">
        <v>#REF!</v>
      </c>
      <c r="E27" s="100">
        <v>1200</v>
      </c>
      <c r="F27" s="100">
        <v>1200</v>
      </c>
      <c r="G27" s="100">
        <v>1200</v>
      </c>
      <c r="H27" s="1310">
        <v>0</v>
      </c>
      <c r="I27" s="1312"/>
    </row>
    <row r="28" spans="1:16" ht="20.100000000000001" customHeight="1" x14ac:dyDescent="0.2">
      <c r="A28" s="752" t="s">
        <v>1075</v>
      </c>
      <c r="B28" s="1666" t="s">
        <v>1257</v>
      </c>
      <c r="C28" s="1665"/>
      <c r="D28" s="124" t="e">
        <v>#REF!</v>
      </c>
      <c r="E28" s="100">
        <v>0</v>
      </c>
      <c r="F28" s="100"/>
      <c r="G28" s="100"/>
      <c r="H28" s="1310"/>
      <c r="I28" s="1312"/>
    </row>
    <row r="29" spans="1:16" ht="20.100000000000001" customHeight="1" thickBot="1" x14ac:dyDescent="0.25">
      <c r="A29" s="752" t="s">
        <v>1076</v>
      </c>
      <c r="B29" s="1683" t="s">
        <v>884</v>
      </c>
      <c r="C29" s="1655"/>
      <c r="D29" s="753" t="e">
        <v>#REF!</v>
      </c>
      <c r="E29" s="100">
        <v>40735</v>
      </c>
      <c r="F29" s="100">
        <v>42448</v>
      </c>
      <c r="G29" s="100">
        <v>48711</v>
      </c>
      <c r="H29" s="1310">
        <v>7233</v>
      </c>
      <c r="I29" s="1313">
        <f t="shared" si="0"/>
        <v>0.14848802118617971</v>
      </c>
    </row>
    <row r="30" spans="1:16" ht="20.100000000000001" customHeight="1" thickBot="1" x14ac:dyDescent="0.3">
      <c r="A30" s="423" t="s">
        <v>885</v>
      </c>
      <c r="B30" s="1684" t="s">
        <v>1142</v>
      </c>
      <c r="C30" s="1685"/>
      <c r="D30" s="96" t="e">
        <v>#REF!</v>
      </c>
      <c r="E30" s="97">
        <v>46189</v>
      </c>
      <c r="F30" s="97">
        <v>55178</v>
      </c>
      <c r="G30" s="97">
        <f>SUM(G25:G29)</f>
        <v>83692</v>
      </c>
      <c r="H30" s="97">
        <f>SUM(H25:H29)</f>
        <v>40299</v>
      </c>
      <c r="I30" s="1314">
        <f t="shared" si="0"/>
        <v>0.48151555704248911</v>
      </c>
    </row>
    <row r="31" spans="1:16" ht="20.100000000000001" customHeight="1" x14ac:dyDescent="0.25">
      <c r="A31" s="754"/>
      <c r="B31" s="1688" t="s">
        <v>1074</v>
      </c>
      <c r="C31" s="1689"/>
      <c r="D31" s="133">
        <v>22997</v>
      </c>
      <c r="E31" s="755">
        <v>26535</v>
      </c>
      <c r="F31" s="755">
        <v>13274</v>
      </c>
      <c r="G31" s="755">
        <v>50976</v>
      </c>
      <c r="H31" s="755"/>
      <c r="I31" s="1312"/>
    </row>
    <row r="32" spans="1:16" ht="20.100000000000001" customHeight="1" thickBot="1" x14ac:dyDescent="0.3">
      <c r="A32" s="756"/>
      <c r="B32" s="1690" t="s">
        <v>1083</v>
      </c>
      <c r="C32" s="1691"/>
      <c r="D32" s="252">
        <v>9942</v>
      </c>
      <c r="E32" s="755">
        <v>9942</v>
      </c>
      <c r="F32" s="755">
        <v>25222</v>
      </c>
      <c r="G32" s="755">
        <v>24897</v>
      </c>
      <c r="H32" s="755"/>
      <c r="I32" s="1312"/>
    </row>
    <row r="33" spans="1:9" ht="20.100000000000001" customHeight="1" thickBot="1" x14ac:dyDescent="0.3">
      <c r="A33" s="423" t="s">
        <v>886</v>
      </c>
      <c r="B33" s="1684" t="s">
        <v>1061</v>
      </c>
      <c r="C33" s="1685"/>
      <c r="D33" s="750">
        <v>32939</v>
      </c>
      <c r="E33" s="97">
        <v>36477</v>
      </c>
      <c r="F33" s="97">
        <v>38496</v>
      </c>
      <c r="G33" s="97">
        <f>SUM(G31+G32)</f>
        <v>75873</v>
      </c>
      <c r="H33" s="97">
        <f>SUM(H31+H32)</f>
        <v>0</v>
      </c>
      <c r="I33" s="1317"/>
    </row>
    <row r="34" spans="1:9" ht="20.100000000000001" customHeight="1" thickBot="1" x14ac:dyDescent="0.3">
      <c r="A34" s="423" t="s">
        <v>887</v>
      </c>
      <c r="B34" s="1684" t="s">
        <v>1191</v>
      </c>
      <c r="C34" s="1685"/>
      <c r="D34" s="750">
        <v>0</v>
      </c>
      <c r="E34" s="97">
        <v>0</v>
      </c>
      <c r="F34" s="97">
        <v>0</v>
      </c>
      <c r="G34" s="97"/>
      <c r="H34" s="97"/>
      <c r="I34" s="1318"/>
    </row>
    <row r="35" spans="1:9" ht="20.100000000000001" customHeight="1" thickBot="1" x14ac:dyDescent="0.3">
      <c r="A35" s="757" t="s">
        <v>1139</v>
      </c>
      <c r="B35" s="1684" t="s">
        <v>1223</v>
      </c>
      <c r="C35" s="1685"/>
      <c r="D35" s="758" t="e">
        <v>#REF!</v>
      </c>
      <c r="E35" s="77">
        <v>561116</v>
      </c>
      <c r="F35" s="77">
        <v>592192</v>
      </c>
      <c r="G35" s="77">
        <f>SUM(G33+G30+G24)</f>
        <v>705569</v>
      </c>
      <c r="H35" s="77">
        <f>SUM(H33+H30+H24)</f>
        <v>582156</v>
      </c>
      <c r="I35" s="1314">
        <f t="shared" si="0"/>
        <v>0.82508726999060333</v>
      </c>
    </row>
    <row r="36" spans="1:9" ht="20.100000000000001" customHeight="1" x14ac:dyDescent="0.2">
      <c r="A36" s="738"/>
      <c r="B36" s="759" t="s">
        <v>1267</v>
      </c>
      <c r="C36" s="318"/>
      <c r="D36" s="312">
        <v>0</v>
      </c>
      <c r="E36" s="309">
        <v>0</v>
      </c>
      <c r="F36" s="309">
        <v>0</v>
      </c>
      <c r="G36" s="309"/>
      <c r="H36" s="309"/>
      <c r="I36" s="1317"/>
    </row>
    <row r="37" spans="1:9" s="16" customFormat="1" ht="20.100000000000001" customHeight="1" thickBot="1" x14ac:dyDescent="0.25">
      <c r="A37" s="752"/>
      <c r="B37" s="760" t="s">
        <v>1266</v>
      </c>
      <c r="C37" s="406"/>
      <c r="D37" s="311">
        <v>0</v>
      </c>
      <c r="E37" s="310">
        <v>0</v>
      </c>
      <c r="F37" s="310">
        <v>0</v>
      </c>
      <c r="G37" s="310"/>
      <c r="H37" s="310"/>
      <c r="I37" s="1318"/>
    </row>
    <row r="38" spans="1:9" s="16" customFormat="1" ht="20.100000000000001" customHeight="1" thickBot="1" x14ac:dyDescent="0.3">
      <c r="A38" s="423" t="s">
        <v>1264</v>
      </c>
      <c r="B38" s="699" t="s">
        <v>1265</v>
      </c>
      <c r="C38" s="408"/>
      <c r="D38" s="410">
        <v>0</v>
      </c>
      <c r="E38" s="409">
        <v>0</v>
      </c>
      <c r="F38" s="409">
        <v>0</v>
      </c>
      <c r="G38" s="409"/>
      <c r="H38" s="409"/>
      <c r="I38" s="1319"/>
    </row>
    <row r="39" spans="1:9" s="16" customFormat="1" ht="20.100000000000001" customHeight="1" thickBot="1" x14ac:dyDescent="0.3">
      <c r="A39" s="423" t="s">
        <v>766</v>
      </c>
      <c r="B39" s="699" t="s">
        <v>769</v>
      </c>
      <c r="C39" s="408"/>
      <c r="D39" s="410"/>
      <c r="E39" s="409"/>
      <c r="F39" s="409"/>
      <c r="G39" s="409"/>
      <c r="H39" s="409">
        <v>123370</v>
      </c>
      <c r="I39" s="1319"/>
    </row>
    <row r="40" spans="1:9" s="16" customFormat="1" ht="20.100000000000001" customHeight="1" thickBot="1" x14ac:dyDescent="0.3">
      <c r="A40" s="423" t="s">
        <v>767</v>
      </c>
      <c r="B40" s="699" t="s">
        <v>770</v>
      </c>
      <c r="C40" s="408"/>
      <c r="D40" s="410"/>
      <c r="E40" s="409"/>
      <c r="F40" s="409"/>
      <c r="G40" s="409"/>
      <c r="H40" s="409">
        <v>9599</v>
      </c>
      <c r="I40" s="1319"/>
    </row>
    <row r="41" spans="1:9" s="16" customFormat="1" ht="20.100000000000001" customHeight="1" thickBot="1" x14ac:dyDescent="0.3">
      <c r="A41" s="887" t="s">
        <v>768</v>
      </c>
      <c r="B41" s="1681" t="s">
        <v>1222</v>
      </c>
      <c r="C41" s="1682"/>
      <c r="D41" s="761" t="e">
        <v>#REF!</v>
      </c>
      <c r="E41" s="314">
        <v>561116</v>
      </c>
      <c r="F41" s="314">
        <v>592192</v>
      </c>
      <c r="G41" s="314">
        <f>(G35)</f>
        <v>705569</v>
      </c>
      <c r="H41" s="314">
        <f>(H35+H39+H40)</f>
        <v>715125</v>
      </c>
      <c r="I41" s="1314">
        <f t="shared" si="0"/>
        <v>1.0135436789314722</v>
      </c>
    </row>
    <row r="42" spans="1:9" ht="15" hidden="1" customHeight="1" x14ac:dyDescent="0.25">
      <c r="B42" s="13"/>
      <c r="C42" s="13"/>
      <c r="D42" s="13"/>
      <c r="E42" s="13"/>
      <c r="F42" s="762"/>
    </row>
    <row r="43" spans="1:9" ht="15" hidden="1" customHeight="1" x14ac:dyDescent="0.25">
      <c r="A43" s="1686" t="s">
        <v>1268</v>
      </c>
      <c r="B43" s="1687"/>
      <c r="C43" s="1687"/>
      <c r="D43" s="1687"/>
      <c r="E43" s="1687"/>
      <c r="F43" s="762"/>
    </row>
    <row r="44" spans="1:9" ht="12.75" customHeight="1" x14ac:dyDescent="0.2">
      <c r="A44" s="963"/>
      <c r="B44" s="963"/>
      <c r="C44" s="963"/>
      <c r="D44" s="963"/>
      <c r="E44" s="962"/>
      <c r="F44" s="962"/>
      <c r="G44" s="962"/>
    </row>
    <row r="45" spans="1:9" ht="12.75" x14ac:dyDescent="0.2">
      <c r="A45"/>
      <c r="B45"/>
      <c r="C45"/>
      <c r="D45"/>
      <c r="E45"/>
      <c r="F45"/>
      <c r="G45"/>
    </row>
  </sheetData>
  <sheetProtection selectLockedCells="1" selectUnlockedCells="1"/>
  <mergeCells count="34">
    <mergeCell ref="B6:C6"/>
    <mergeCell ref="B8:C8"/>
    <mergeCell ref="B9:C9"/>
    <mergeCell ref="B7:C7"/>
    <mergeCell ref="B10:C10"/>
    <mergeCell ref="B1:C1"/>
    <mergeCell ref="B2:C2"/>
    <mergeCell ref="B3:C3"/>
    <mergeCell ref="B4:C4"/>
    <mergeCell ref="B5:C5"/>
    <mergeCell ref="B27:C27"/>
    <mergeCell ref="B11:C11"/>
    <mergeCell ref="B15:C15"/>
    <mergeCell ref="B16:C16"/>
    <mergeCell ref="B14:C14"/>
    <mergeCell ref="B17:C17"/>
    <mergeCell ref="B18:C18"/>
    <mergeCell ref="B25:C25"/>
    <mergeCell ref="B26:C26"/>
    <mergeCell ref="B19:C19"/>
    <mergeCell ref="B20:C20"/>
    <mergeCell ref="B23:C23"/>
    <mergeCell ref="B22:C22"/>
    <mergeCell ref="B24:C24"/>
    <mergeCell ref="B41:C41"/>
    <mergeCell ref="B28:C28"/>
    <mergeCell ref="B29:C29"/>
    <mergeCell ref="B30:C30"/>
    <mergeCell ref="A43:E43"/>
    <mergeCell ref="B31:C31"/>
    <mergeCell ref="B34:C34"/>
    <mergeCell ref="B35:C35"/>
    <mergeCell ref="B32:C32"/>
    <mergeCell ref="B33:C33"/>
  </mergeCells>
  <phoneticPr fontId="14" type="noConversion"/>
  <pageMargins left="0.78740157480314965" right="0" top="0.98425196850393704" bottom="0.19685039370078741" header="0.31496062992125984" footer="0.51181102362204722"/>
  <pageSetup paperSize="9" scale="80" firstPageNumber="0" orientation="portrait" horizontalDpi="300" verticalDpi="300" r:id="rId1"/>
  <headerFooter alignWithMargins="0">
    <oddHeader>&amp;L&amp;"Arial,Normál"&amp;14TÁT
VÁROS
ÖNKORMÁNYZATA&amp;C&amp;"Arial,Normál"&amp;14 2013. ÉVI KÖLTSÉGVETÉS ÖSSZESEN&amp;R&amp;"Arial,Normál"&amp;12 
&amp;"Times New Roman,Normál"&amp;10
1.melléklet 2.oldal a 7/2014. (IV.29.) önkorm.rend-hez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5" sqref="L5:R5"/>
    </sheetView>
  </sheetViews>
  <sheetFormatPr defaultRowHeight="12.75" x14ac:dyDescent="0.2"/>
  <cols>
    <col min="5" max="5" width="1.42578125" customWidth="1"/>
    <col min="6" max="6" width="4.140625" hidden="1" customWidth="1"/>
    <col min="7" max="8" width="9.85546875" customWidth="1"/>
    <col min="14" max="14" width="2.85546875" customWidth="1"/>
    <col min="15" max="15" width="3.28515625" hidden="1" customWidth="1"/>
    <col min="16" max="17" width="9.42578125" customWidth="1"/>
  </cols>
  <sheetData>
    <row r="1" spans="1:19" x14ac:dyDescent="0.2">
      <c r="A1" s="862" t="s">
        <v>729</v>
      </c>
      <c r="B1" s="862"/>
      <c r="C1" s="399"/>
      <c r="D1" s="1723" t="s">
        <v>811</v>
      </c>
      <c r="E1" s="1723"/>
      <c r="F1" s="1723"/>
      <c r="G1" s="1723"/>
      <c r="H1" s="1723"/>
      <c r="I1" s="1723"/>
      <c r="J1" s="1723"/>
      <c r="K1" s="1723"/>
      <c r="L1" s="1723"/>
      <c r="M1" s="1723"/>
      <c r="N1" s="1723"/>
      <c r="O1" s="316"/>
      <c r="P1" s="316"/>
      <c r="Q1" s="316"/>
      <c r="R1" s="316"/>
    </row>
    <row r="2" spans="1:19" x14ac:dyDescent="0.2">
      <c r="A2" s="862" t="s">
        <v>810</v>
      </c>
      <c r="B2" s="862"/>
      <c r="C2" s="399"/>
      <c r="D2" s="1723"/>
      <c r="E2" s="1723"/>
      <c r="F2" s="1723"/>
      <c r="G2" s="1723"/>
      <c r="H2" s="1723"/>
      <c r="I2" s="1723"/>
      <c r="J2" s="1723"/>
      <c r="K2" s="1723"/>
      <c r="L2" s="1723"/>
      <c r="M2" s="1723"/>
      <c r="N2" s="1723"/>
      <c r="O2" s="316"/>
      <c r="P2" s="316"/>
      <c r="Q2" s="316"/>
      <c r="R2" s="316"/>
    </row>
    <row r="3" spans="1:19" x14ac:dyDescent="0.2">
      <c r="A3" s="399"/>
      <c r="B3" s="399"/>
      <c r="C3" s="399"/>
      <c r="D3" s="1723"/>
      <c r="E3" s="1723"/>
      <c r="F3" s="1723"/>
      <c r="G3" s="1723"/>
      <c r="H3" s="1723"/>
      <c r="I3" s="1723"/>
      <c r="J3" s="1723"/>
      <c r="K3" s="1723"/>
      <c r="L3" s="1723"/>
      <c r="M3" s="1723"/>
      <c r="N3" s="1723"/>
      <c r="O3" s="316"/>
      <c r="P3" s="316"/>
      <c r="Q3" s="316"/>
      <c r="R3" s="316"/>
    </row>
    <row r="4" spans="1:19" x14ac:dyDescent="0.2">
      <c r="K4" s="399"/>
      <c r="L4" s="1610"/>
      <c r="M4" s="1610"/>
      <c r="N4" s="1610"/>
      <c r="O4" s="1610"/>
      <c r="P4" s="1610"/>
      <c r="Q4" s="1610"/>
      <c r="R4" s="1610"/>
    </row>
    <row r="5" spans="1:19" x14ac:dyDescent="0.2">
      <c r="K5" s="399"/>
      <c r="L5" s="1610" t="s">
        <v>1277</v>
      </c>
      <c r="M5" s="1610"/>
      <c r="N5" s="1610"/>
      <c r="O5" s="1610"/>
      <c r="P5" s="1610"/>
      <c r="Q5" s="1610"/>
      <c r="R5" s="1610"/>
      <c r="S5" s="316"/>
    </row>
    <row r="6" spans="1:19" ht="13.5" thickBot="1" x14ac:dyDescent="0.25">
      <c r="R6" t="s">
        <v>1227</v>
      </c>
    </row>
    <row r="7" spans="1:19" x14ac:dyDescent="0.2">
      <c r="A7" s="1724" t="s">
        <v>727</v>
      </c>
      <c r="B7" s="1725"/>
      <c r="C7" s="1725"/>
      <c r="D7" s="1725"/>
      <c r="E7" s="1725"/>
      <c r="F7" s="1725"/>
      <c r="G7" s="1725"/>
      <c r="H7" s="1009"/>
      <c r="I7" s="1025"/>
      <c r="J7" s="1724" t="s">
        <v>727</v>
      </c>
      <c r="K7" s="1725"/>
      <c r="L7" s="1725"/>
      <c r="M7" s="1725"/>
      <c r="N7" s="1725"/>
      <c r="O7" s="1725"/>
      <c r="P7" s="1725"/>
      <c r="Q7" s="1009"/>
      <c r="R7" s="1010"/>
    </row>
    <row r="8" spans="1:19" x14ac:dyDescent="0.2">
      <c r="A8" s="1719" t="s">
        <v>1192</v>
      </c>
      <c r="B8" s="1726"/>
      <c r="C8" s="1726"/>
      <c r="D8" s="1726"/>
      <c r="E8" s="1726"/>
      <c r="F8" s="1726"/>
      <c r="G8" s="1726"/>
      <c r="H8" s="1012"/>
      <c r="I8" s="1026"/>
      <c r="J8" s="1719" t="s">
        <v>1193</v>
      </c>
      <c r="K8" s="1726"/>
      <c r="L8" s="1726"/>
      <c r="M8" s="1726"/>
      <c r="N8" s="1726"/>
      <c r="O8" s="1726"/>
      <c r="P8" s="1726"/>
      <c r="Q8" s="1012"/>
      <c r="R8" s="1013"/>
    </row>
    <row r="9" spans="1:19" x14ac:dyDescent="0.2">
      <c r="A9" s="1011"/>
      <c r="B9" s="1012"/>
      <c r="C9" s="1012"/>
      <c r="D9" s="1012"/>
      <c r="E9" s="1012"/>
      <c r="F9" s="1012"/>
      <c r="G9" s="1012" t="s">
        <v>826</v>
      </c>
      <c r="H9" s="1012" t="s">
        <v>827</v>
      </c>
      <c r="I9" s="1014" t="s">
        <v>300</v>
      </c>
      <c r="J9" s="1011"/>
      <c r="K9" s="1012"/>
      <c r="L9" s="1012"/>
      <c r="M9" s="1012"/>
      <c r="N9" s="1012"/>
      <c r="O9" s="1012"/>
      <c r="P9" s="1012" t="s">
        <v>826</v>
      </c>
      <c r="Q9" s="1024" t="s">
        <v>827</v>
      </c>
      <c r="R9" s="1014" t="s">
        <v>300</v>
      </c>
    </row>
    <row r="10" spans="1:19" x14ac:dyDescent="0.2">
      <c r="A10" s="1721" t="s">
        <v>1194</v>
      </c>
      <c r="B10" s="1722"/>
      <c r="C10" s="1722"/>
      <c r="D10" s="1722"/>
      <c r="E10" s="1722"/>
      <c r="F10" s="1722"/>
      <c r="G10" s="1015">
        <v>96321</v>
      </c>
      <c r="H10" s="1015">
        <v>92985</v>
      </c>
      <c r="I10" s="1566">
        <v>94205</v>
      </c>
      <c r="J10" s="1721" t="s">
        <v>1195</v>
      </c>
      <c r="K10" s="1722"/>
      <c r="L10" s="1722"/>
      <c r="M10" s="1722"/>
      <c r="N10" s="1722"/>
      <c r="O10" s="1722"/>
      <c r="P10" s="1015">
        <v>202752</v>
      </c>
      <c r="Q10" s="1015">
        <v>168487</v>
      </c>
      <c r="R10" s="1566">
        <v>168808</v>
      </c>
    </row>
    <row r="11" spans="1:19" x14ac:dyDescent="0.2">
      <c r="A11" s="1721" t="s">
        <v>1196</v>
      </c>
      <c r="B11" s="1722"/>
      <c r="C11" s="1722"/>
      <c r="D11" s="1722"/>
      <c r="E11" s="1722"/>
      <c r="F11" s="1722"/>
      <c r="G11" s="1015">
        <v>98082</v>
      </c>
      <c r="H11" s="1015">
        <v>109191</v>
      </c>
      <c r="I11" s="1566">
        <v>116496</v>
      </c>
      <c r="J11" s="1721" t="s">
        <v>1197</v>
      </c>
      <c r="K11" s="1722"/>
      <c r="L11" s="1722"/>
      <c r="M11" s="1722"/>
      <c r="N11" s="1722"/>
      <c r="O11" s="1722"/>
      <c r="P11" s="1015">
        <v>53871</v>
      </c>
      <c r="Q11" s="1015">
        <v>43536</v>
      </c>
      <c r="R11" s="1566">
        <v>43055</v>
      </c>
    </row>
    <row r="12" spans="1:19" x14ac:dyDescent="0.2">
      <c r="A12" s="1721" t="s">
        <v>1198</v>
      </c>
      <c r="B12" s="1722"/>
      <c r="C12" s="1722"/>
      <c r="D12" s="1722"/>
      <c r="E12" s="1722"/>
      <c r="F12" s="1722"/>
      <c r="G12" s="1015">
        <v>250735</v>
      </c>
      <c r="H12" s="1015">
        <v>309393</v>
      </c>
      <c r="I12" s="1566">
        <v>309130</v>
      </c>
      <c r="J12" s="1721" t="s">
        <v>1199</v>
      </c>
      <c r="K12" s="1722"/>
      <c r="L12" s="1722"/>
      <c r="M12" s="1722"/>
      <c r="N12" s="1722"/>
      <c r="O12" s="1722"/>
      <c r="P12" s="1015">
        <v>184311</v>
      </c>
      <c r="Q12" s="1015">
        <v>191403</v>
      </c>
      <c r="R12" s="1566">
        <v>185248</v>
      </c>
    </row>
    <row r="13" spans="1:19" x14ac:dyDescent="0.2">
      <c r="A13" s="1717" t="s">
        <v>1200</v>
      </c>
      <c r="B13" s="1718"/>
      <c r="C13" s="1718"/>
      <c r="D13" s="1718"/>
      <c r="E13" s="1718"/>
      <c r="F13" s="1718"/>
      <c r="G13" s="1015">
        <v>8497</v>
      </c>
      <c r="H13" s="1015">
        <v>32974</v>
      </c>
      <c r="I13" s="1566">
        <v>33652</v>
      </c>
      <c r="J13" s="1717" t="s">
        <v>1201</v>
      </c>
      <c r="K13" s="1718"/>
      <c r="L13" s="1718"/>
      <c r="M13" s="1718"/>
      <c r="N13" s="1718"/>
      <c r="O13" s="1718"/>
      <c r="P13" s="1015">
        <v>22891</v>
      </c>
      <c r="Q13" s="1015">
        <v>114162</v>
      </c>
      <c r="R13" s="1566">
        <v>117230</v>
      </c>
    </row>
    <row r="14" spans="1:19" x14ac:dyDescent="0.2">
      <c r="A14" s="1018" t="s">
        <v>6</v>
      </c>
      <c r="B14" s="1019"/>
      <c r="C14" s="1019"/>
      <c r="D14" s="1019"/>
      <c r="E14" s="1019"/>
      <c r="F14" s="1019"/>
      <c r="G14" s="1015">
        <v>0</v>
      </c>
      <c r="H14" s="1015">
        <v>0</v>
      </c>
      <c r="I14" s="1566"/>
      <c r="J14" s="1717" t="s">
        <v>1205</v>
      </c>
      <c r="K14" s="1718"/>
      <c r="L14" s="1718"/>
      <c r="M14" s="1718"/>
      <c r="N14" s="1718"/>
      <c r="O14" s="1718"/>
      <c r="P14" s="1015">
        <v>3200</v>
      </c>
      <c r="Q14" s="1015">
        <v>8000</v>
      </c>
      <c r="R14" s="1566">
        <v>7800</v>
      </c>
    </row>
    <row r="15" spans="1:19" x14ac:dyDescent="0.2">
      <c r="A15" s="1717" t="s">
        <v>1</v>
      </c>
      <c r="B15" s="1718"/>
      <c r="C15" s="1718"/>
      <c r="D15" s="1718"/>
      <c r="E15" s="1718"/>
      <c r="F15" s="1718"/>
      <c r="G15" s="1015">
        <v>0</v>
      </c>
      <c r="H15" s="1015">
        <v>650</v>
      </c>
      <c r="I15" s="1566">
        <v>650</v>
      </c>
      <c r="J15" s="1717" t="s">
        <v>1212</v>
      </c>
      <c r="K15" s="1718"/>
      <c r="L15" s="1718"/>
      <c r="M15" s="1718"/>
      <c r="N15" s="1718"/>
      <c r="O15" s="1718"/>
      <c r="P15" s="1015">
        <v>11425</v>
      </c>
      <c r="Q15" s="1015">
        <v>20416</v>
      </c>
      <c r="R15" s="1566">
        <v>19716</v>
      </c>
    </row>
    <row r="16" spans="1:19" x14ac:dyDescent="0.2">
      <c r="A16" s="1016" t="s">
        <v>2</v>
      </c>
      <c r="B16" s="1017"/>
      <c r="C16" s="1017"/>
      <c r="D16" s="1017"/>
      <c r="E16" s="1017"/>
      <c r="F16" s="1017"/>
      <c r="G16" s="1015">
        <v>0</v>
      </c>
      <c r="H16" s="1015">
        <v>0</v>
      </c>
      <c r="I16" s="1566">
        <v>26</v>
      </c>
      <c r="J16" s="1016" t="s">
        <v>0</v>
      </c>
      <c r="K16" s="1017"/>
      <c r="L16" s="1017"/>
      <c r="M16" s="1017"/>
      <c r="N16" s="1017"/>
      <c r="O16" s="1017"/>
      <c r="P16" s="1015">
        <v>0</v>
      </c>
      <c r="Q16" s="1015">
        <v>0</v>
      </c>
      <c r="R16" s="1566">
        <v>0</v>
      </c>
    </row>
    <row r="17" spans="1:18" x14ac:dyDescent="0.2">
      <c r="A17" s="1018"/>
      <c r="B17" s="1019"/>
      <c r="C17" s="1019"/>
      <c r="D17" s="1019"/>
      <c r="E17" s="1019"/>
      <c r="F17" s="1019"/>
      <c r="G17" s="1015"/>
      <c r="H17" s="1015"/>
      <c r="I17" s="1566"/>
      <c r="J17" s="1717" t="s">
        <v>1273</v>
      </c>
      <c r="K17" s="1718"/>
      <c r="L17" s="1718"/>
      <c r="M17" s="1718"/>
      <c r="N17" s="1718"/>
      <c r="O17" s="1718"/>
      <c r="P17" s="1015">
        <v>26535</v>
      </c>
      <c r="Q17" s="1015">
        <v>50976</v>
      </c>
      <c r="R17" s="1566">
        <v>0</v>
      </c>
    </row>
    <row r="18" spans="1:18" x14ac:dyDescent="0.2">
      <c r="A18" s="1717" t="s">
        <v>1224</v>
      </c>
      <c r="B18" s="1718"/>
      <c r="C18" s="1718"/>
      <c r="D18" s="1718"/>
      <c r="E18" s="1718"/>
      <c r="F18" s="1718"/>
      <c r="G18" s="1015">
        <f>SUM(G10:G17)</f>
        <v>453635</v>
      </c>
      <c r="H18" s="1015">
        <f>SUM(H10:H17)</f>
        <v>545193</v>
      </c>
      <c r="I18" s="1015">
        <f>SUM(I10:I17)</f>
        <v>554159</v>
      </c>
      <c r="J18" s="1717" t="s">
        <v>1228</v>
      </c>
      <c r="K18" s="1718"/>
      <c r="L18" s="1718"/>
      <c r="M18" s="1718"/>
      <c r="N18" s="1718"/>
      <c r="O18" s="1718"/>
      <c r="P18" s="1015">
        <f>SUM(P10:P17)</f>
        <v>504985</v>
      </c>
      <c r="Q18" s="1015">
        <f>SUM(Q10:Q17)</f>
        <v>596980</v>
      </c>
      <c r="R18" s="1568">
        <f>SUM(R10:R17)</f>
        <v>541857</v>
      </c>
    </row>
    <row r="19" spans="1:18" x14ac:dyDescent="0.2">
      <c r="A19" s="1717" t="s">
        <v>3</v>
      </c>
      <c r="B19" s="1718"/>
      <c r="C19" s="1718"/>
      <c r="D19" s="1718"/>
      <c r="E19" s="1718"/>
      <c r="F19" s="1718"/>
      <c r="G19" s="1015">
        <v>51350</v>
      </c>
      <c r="H19" s="1015">
        <v>57190</v>
      </c>
      <c r="I19" s="1566">
        <v>56455</v>
      </c>
      <c r="J19" s="1016" t="s">
        <v>647</v>
      </c>
      <c r="K19" s="1017"/>
      <c r="L19" s="1017"/>
      <c r="M19" s="1017"/>
      <c r="N19" s="1017"/>
      <c r="O19" s="1017"/>
      <c r="P19" s="1015"/>
      <c r="Q19" s="1015"/>
      <c r="R19" s="1566">
        <v>57319</v>
      </c>
    </row>
    <row r="20" spans="1:18" x14ac:dyDescent="0.2">
      <c r="A20" s="1717" t="s">
        <v>4</v>
      </c>
      <c r="B20" s="1718"/>
      <c r="C20" s="1718"/>
      <c r="D20" s="1718"/>
      <c r="E20" s="1718"/>
      <c r="F20" s="1718"/>
      <c r="G20" s="1015">
        <v>0</v>
      </c>
      <c r="H20" s="1015">
        <v>0</v>
      </c>
      <c r="I20" s="1566">
        <v>0</v>
      </c>
      <c r="J20" s="1717" t="s">
        <v>648</v>
      </c>
      <c r="K20" s="1718"/>
      <c r="L20" s="1718"/>
      <c r="M20" s="1718"/>
      <c r="N20" s="1718"/>
      <c r="O20" s="1718"/>
      <c r="P20" s="1015">
        <v>0</v>
      </c>
      <c r="Q20" s="1015">
        <v>0</v>
      </c>
      <c r="R20" s="1566">
        <v>0</v>
      </c>
    </row>
    <row r="21" spans="1:18" x14ac:dyDescent="0.2">
      <c r="A21" s="1016" t="s">
        <v>939</v>
      </c>
      <c r="B21" s="1017"/>
      <c r="C21" s="1017"/>
      <c r="D21" s="1017"/>
      <c r="E21" s="1017"/>
      <c r="F21" s="1017"/>
      <c r="G21" s="1015">
        <v>0</v>
      </c>
      <c r="H21" s="1015">
        <v>0</v>
      </c>
      <c r="I21" s="1567">
        <v>1124</v>
      </c>
      <c r="J21" s="1016" t="s">
        <v>649</v>
      </c>
      <c r="K21" s="1017"/>
      <c r="L21" s="1017"/>
      <c r="M21" s="1017"/>
      <c r="N21" s="1017"/>
      <c r="O21" s="1017"/>
      <c r="P21" s="1015">
        <v>0</v>
      </c>
      <c r="Q21" s="1015">
        <v>0</v>
      </c>
      <c r="R21" s="1566">
        <v>9599</v>
      </c>
    </row>
    <row r="22" spans="1:18" x14ac:dyDescent="0.2">
      <c r="A22" s="1713" t="s">
        <v>1269</v>
      </c>
      <c r="B22" s="1714"/>
      <c r="C22" s="1714"/>
      <c r="D22" s="1714"/>
      <c r="E22" s="1714"/>
      <c r="F22" s="1714"/>
      <c r="G22" s="1022">
        <f>SUM(G18+G19+G20)</f>
        <v>504985</v>
      </c>
      <c r="H22" s="1022">
        <f>SUM(H18+H19+H20)</f>
        <v>602383</v>
      </c>
      <c r="I22" s="1022">
        <f>SUM(I18+I19+I21)</f>
        <v>611738</v>
      </c>
      <c r="J22" s="1713" t="s">
        <v>1271</v>
      </c>
      <c r="K22" s="1714"/>
      <c r="L22" s="1714"/>
      <c r="M22" s="1714"/>
      <c r="N22" s="1714"/>
      <c r="O22" s="1714"/>
      <c r="P22" s="1022">
        <f>SUM(P18+P20)</f>
        <v>504985</v>
      </c>
      <c r="Q22" s="1022">
        <f>SUM(Q18+Q20)</f>
        <v>596980</v>
      </c>
      <c r="R22" s="1320">
        <f>SUM(R18+R19+R21)</f>
        <v>608775</v>
      </c>
    </row>
    <row r="23" spans="1:18" x14ac:dyDescent="0.2">
      <c r="A23" s="1719" t="s">
        <v>1213</v>
      </c>
      <c r="B23" s="1720"/>
      <c r="C23" s="1720"/>
      <c r="D23" s="1720"/>
      <c r="E23" s="1720"/>
      <c r="F23" s="1012"/>
      <c r="G23" s="1012"/>
      <c r="H23" s="1012"/>
      <c r="I23" s="1566"/>
      <c r="J23" s="1715" t="s">
        <v>1214</v>
      </c>
      <c r="K23" s="1716"/>
      <c r="L23" s="1716"/>
      <c r="M23" s="1716"/>
      <c r="N23" s="1716"/>
      <c r="O23" s="1716"/>
      <c r="P23" s="1015"/>
      <c r="Q23" s="1015"/>
      <c r="R23" s="1566"/>
    </row>
    <row r="24" spans="1:18" x14ac:dyDescent="0.2">
      <c r="A24" s="1721" t="s">
        <v>1215</v>
      </c>
      <c r="B24" s="1722"/>
      <c r="C24" s="1722"/>
      <c r="D24" s="1722"/>
      <c r="E24" s="1722"/>
      <c r="F24" s="1722"/>
      <c r="G24" s="1015">
        <v>6131</v>
      </c>
      <c r="H24" s="1015">
        <v>27102</v>
      </c>
      <c r="I24" s="1566">
        <v>27302</v>
      </c>
      <c r="J24" s="1717" t="s">
        <v>1216</v>
      </c>
      <c r="K24" s="1718"/>
      <c r="L24" s="1718"/>
      <c r="M24" s="1718"/>
      <c r="N24" s="1718"/>
      <c r="O24" s="1718"/>
      <c r="P24" s="1015">
        <v>4254</v>
      </c>
      <c r="Q24" s="1015">
        <v>33781</v>
      </c>
      <c r="R24" s="1566">
        <v>33066</v>
      </c>
    </row>
    <row r="25" spans="1:18" x14ac:dyDescent="0.2">
      <c r="A25" s="1721" t="s">
        <v>1217</v>
      </c>
      <c r="B25" s="1722"/>
      <c r="C25" s="1722"/>
      <c r="D25" s="1722"/>
      <c r="E25" s="1722"/>
      <c r="F25" s="1722"/>
      <c r="G25" s="1015">
        <v>0</v>
      </c>
      <c r="H25" s="1015">
        <v>8157</v>
      </c>
      <c r="I25" s="1566">
        <v>8158</v>
      </c>
      <c r="J25" s="1717" t="s">
        <v>1218</v>
      </c>
      <c r="K25" s="1718"/>
      <c r="L25" s="1718"/>
      <c r="M25" s="1718"/>
      <c r="N25" s="1718"/>
      <c r="O25" s="1718"/>
      <c r="P25" s="1015">
        <v>19000</v>
      </c>
      <c r="Q25" s="1015">
        <v>26976</v>
      </c>
      <c r="R25" s="1566">
        <v>7233</v>
      </c>
    </row>
    <row r="26" spans="1:18" x14ac:dyDescent="0.2">
      <c r="A26" s="1721" t="s">
        <v>131</v>
      </c>
      <c r="B26" s="1722"/>
      <c r="C26" s="1722"/>
      <c r="D26" s="1722"/>
      <c r="E26" s="1722"/>
      <c r="F26" s="1722"/>
      <c r="G26" s="1015">
        <v>0</v>
      </c>
      <c r="H26" s="1015">
        <v>0</v>
      </c>
      <c r="I26" s="1566">
        <v>0</v>
      </c>
      <c r="J26" s="1717" t="s">
        <v>837</v>
      </c>
      <c r="K26" s="1718"/>
      <c r="L26" s="1718"/>
      <c r="M26" s="1718"/>
      <c r="N26" s="1718"/>
      <c r="O26" s="1718"/>
      <c r="P26" s="1015">
        <v>21735</v>
      </c>
      <c r="Q26" s="1015">
        <v>21735</v>
      </c>
      <c r="R26" s="1566">
        <v>0</v>
      </c>
    </row>
    <row r="27" spans="1:18" x14ac:dyDescent="0.2">
      <c r="A27" s="1721" t="s">
        <v>1219</v>
      </c>
      <c r="B27" s="1722"/>
      <c r="C27" s="1722"/>
      <c r="D27" s="1722"/>
      <c r="E27" s="1722"/>
      <c r="F27" s="1722"/>
      <c r="G27" s="1015">
        <v>0</v>
      </c>
      <c r="H27" s="1015">
        <v>0</v>
      </c>
      <c r="I27" s="1566">
        <v>0</v>
      </c>
      <c r="J27" s="1717" t="s">
        <v>834</v>
      </c>
      <c r="K27" s="1718"/>
      <c r="L27" s="1718"/>
      <c r="M27" s="1718"/>
      <c r="N27" s="1718"/>
      <c r="O27" s="1718"/>
      <c r="P27" s="1015">
        <v>1200</v>
      </c>
      <c r="Q27" s="1015">
        <v>1200</v>
      </c>
      <c r="R27" s="1566">
        <v>0</v>
      </c>
    </row>
    <row r="28" spans="1:18" x14ac:dyDescent="0.2">
      <c r="A28" s="1018"/>
      <c r="B28" s="1019"/>
      <c r="C28" s="1019"/>
      <c r="D28" s="1019"/>
      <c r="E28" s="1019"/>
      <c r="F28" s="1019"/>
      <c r="G28" s="1015"/>
      <c r="H28" s="1015"/>
      <c r="I28" s="1566"/>
      <c r="J28" s="1717" t="s">
        <v>836</v>
      </c>
      <c r="K28" s="1718"/>
      <c r="L28" s="1718"/>
      <c r="M28" s="1718"/>
      <c r="N28" s="1718"/>
      <c r="O28" s="1718"/>
      <c r="P28" s="1015">
        <v>0</v>
      </c>
      <c r="Q28" s="1015">
        <v>0</v>
      </c>
      <c r="R28" s="1566">
        <v>0</v>
      </c>
    </row>
    <row r="29" spans="1:18" x14ac:dyDescent="0.2">
      <c r="A29" s="1717" t="s">
        <v>1224</v>
      </c>
      <c r="B29" s="1718"/>
      <c r="C29" s="1718"/>
      <c r="D29" s="1718"/>
      <c r="E29" s="1718"/>
      <c r="F29" s="1718"/>
      <c r="G29" s="1015">
        <f>SUM(G24:G28)</f>
        <v>6131</v>
      </c>
      <c r="H29" s="1015">
        <f>SUM(H24:H28)</f>
        <v>35259</v>
      </c>
      <c r="I29" s="1015">
        <f>SUM(I24:I28)</f>
        <v>35460</v>
      </c>
      <c r="J29" s="1717" t="s">
        <v>835</v>
      </c>
      <c r="K29" s="1718"/>
      <c r="L29" s="1718"/>
      <c r="M29" s="1718"/>
      <c r="N29" s="1718"/>
      <c r="O29" s="1718"/>
      <c r="P29" s="1015">
        <v>9942</v>
      </c>
      <c r="Q29" s="1015">
        <v>24897</v>
      </c>
      <c r="R29" s="1566">
        <v>0</v>
      </c>
    </row>
    <row r="30" spans="1:18" x14ac:dyDescent="0.2">
      <c r="A30" s="1717" t="s">
        <v>1220</v>
      </c>
      <c r="B30" s="1718"/>
      <c r="C30" s="1718"/>
      <c r="D30" s="1718"/>
      <c r="E30" s="1718"/>
      <c r="F30" s="1718"/>
      <c r="G30" s="1015">
        <v>50000</v>
      </c>
      <c r="H30" s="1015">
        <v>67927</v>
      </c>
      <c r="I30" s="1566">
        <v>67927</v>
      </c>
      <c r="J30" s="1717" t="s">
        <v>1228</v>
      </c>
      <c r="K30" s="1718"/>
      <c r="L30" s="1718"/>
      <c r="M30" s="1718"/>
      <c r="N30" s="1718"/>
      <c r="O30" s="1718"/>
      <c r="P30" s="1015">
        <f>SUM(P24:P29)</f>
        <v>56131</v>
      </c>
      <c r="Q30" s="1015">
        <f>SUM(Q24:Q29)</f>
        <v>108589</v>
      </c>
      <c r="R30" s="1568">
        <f>SUM(R24:R29)</f>
        <v>40299</v>
      </c>
    </row>
    <row r="31" spans="1:18" x14ac:dyDescent="0.2">
      <c r="A31" s="1717" t="s">
        <v>5</v>
      </c>
      <c r="B31" s="1718"/>
      <c r="C31" s="1718"/>
      <c r="D31" s="1718"/>
      <c r="E31" s="1718"/>
      <c r="F31" s="1718"/>
      <c r="G31" s="1015">
        <v>0</v>
      </c>
      <c r="H31" s="1015">
        <v>0</v>
      </c>
      <c r="I31" s="1566">
        <v>0</v>
      </c>
      <c r="J31" s="1717" t="s">
        <v>650</v>
      </c>
      <c r="K31" s="1718"/>
      <c r="L31" s="1718"/>
      <c r="M31" s="1718"/>
      <c r="N31" s="1718"/>
      <c r="O31" s="1718"/>
      <c r="P31" s="1015">
        <v>0</v>
      </c>
      <c r="Q31" s="1015">
        <v>0</v>
      </c>
      <c r="R31" s="1566">
        <v>66051</v>
      </c>
    </row>
    <row r="32" spans="1:18" x14ac:dyDescent="0.2">
      <c r="A32" s="1020" t="s">
        <v>1270</v>
      </c>
      <c r="B32" s="1021"/>
      <c r="C32" s="1021"/>
      <c r="D32" s="1021"/>
      <c r="E32" s="1021"/>
      <c r="F32" s="1021"/>
      <c r="G32" s="1022">
        <f>SUM(G29+G30+G31)</f>
        <v>56131</v>
      </c>
      <c r="H32" s="1022">
        <f>SUM(H29+H30+H31)</f>
        <v>103186</v>
      </c>
      <c r="I32" s="1022">
        <f>SUM(I29+I30+I31)</f>
        <v>103387</v>
      </c>
      <c r="J32" s="1713" t="s">
        <v>1272</v>
      </c>
      <c r="K32" s="1714"/>
      <c r="L32" s="1714"/>
      <c r="M32" s="1714"/>
      <c r="N32" s="1714"/>
      <c r="O32" s="1714"/>
      <c r="P32" s="1022">
        <f>SUM(P30+P31)</f>
        <v>56131</v>
      </c>
      <c r="Q32" s="1022">
        <f>SUM(Q30+Q31)</f>
        <v>108589</v>
      </c>
      <c r="R32" s="1320">
        <f>SUM(R30+R31)</f>
        <v>106350</v>
      </c>
    </row>
    <row r="33" spans="1:18" ht="13.5" thickBot="1" x14ac:dyDescent="0.25">
      <c r="A33" s="1727" t="s">
        <v>1221</v>
      </c>
      <c r="B33" s="1728"/>
      <c r="C33" s="1728"/>
      <c r="D33" s="1728"/>
      <c r="E33" s="1728"/>
      <c r="F33" s="1728"/>
      <c r="G33" s="1023">
        <f>SUM(G22+G32)</f>
        <v>561116</v>
      </c>
      <c r="H33" s="1023">
        <f>SUM(H22+H32)</f>
        <v>705569</v>
      </c>
      <c r="I33" s="1023">
        <f>SUM(I22+I32)</f>
        <v>715125</v>
      </c>
      <c r="J33" s="1729" t="s">
        <v>1222</v>
      </c>
      <c r="K33" s="1730"/>
      <c r="L33" s="1730"/>
      <c r="M33" s="1730"/>
      <c r="N33" s="1730"/>
      <c r="O33" s="1730"/>
      <c r="P33" s="1023">
        <f>SUM(P32+P22)</f>
        <v>561116</v>
      </c>
      <c r="Q33" s="1023">
        <f>SUM(Q32+Q22)</f>
        <v>705569</v>
      </c>
      <c r="R33" s="1321">
        <f>SUM(R32+R22)</f>
        <v>715125</v>
      </c>
    </row>
  </sheetData>
  <mergeCells count="46">
    <mergeCell ref="L5:R5"/>
    <mergeCell ref="J32:O32"/>
    <mergeCell ref="A33:F33"/>
    <mergeCell ref="J33:O33"/>
    <mergeCell ref="A12:F12"/>
    <mergeCell ref="J12:O12"/>
    <mergeCell ref="A13:F13"/>
    <mergeCell ref="J14:O14"/>
    <mergeCell ref="J17:O17"/>
    <mergeCell ref="J18:O18"/>
    <mergeCell ref="J8:P8"/>
    <mergeCell ref="J10:O10"/>
    <mergeCell ref="J11:O11"/>
    <mergeCell ref="J13:O13"/>
    <mergeCell ref="A24:F24"/>
    <mergeCell ref="A19:F19"/>
    <mergeCell ref="D1:N3"/>
    <mergeCell ref="A30:F30"/>
    <mergeCell ref="J30:O30"/>
    <mergeCell ref="A31:F31"/>
    <mergeCell ref="J31:O31"/>
    <mergeCell ref="J15:O15"/>
    <mergeCell ref="A18:F18"/>
    <mergeCell ref="A11:F11"/>
    <mergeCell ref="A15:F15"/>
    <mergeCell ref="A10:F10"/>
    <mergeCell ref="L4:R4"/>
    <mergeCell ref="A29:F29"/>
    <mergeCell ref="A25:F25"/>
    <mergeCell ref="A7:G7"/>
    <mergeCell ref="J7:P7"/>
    <mergeCell ref="A8:G8"/>
    <mergeCell ref="J29:O29"/>
    <mergeCell ref="J24:O24"/>
    <mergeCell ref="J25:O25"/>
    <mergeCell ref="A27:F27"/>
    <mergeCell ref="J27:O27"/>
    <mergeCell ref="J28:O28"/>
    <mergeCell ref="J26:O26"/>
    <mergeCell ref="A26:F26"/>
    <mergeCell ref="J22:O22"/>
    <mergeCell ref="J23:O23"/>
    <mergeCell ref="J20:O20"/>
    <mergeCell ref="A20:F20"/>
    <mergeCell ref="A22:F22"/>
    <mergeCell ref="A23:E23"/>
  </mergeCells>
  <phoneticPr fontId="14" type="noConversion"/>
  <pageMargins left="0.75" right="0.75" top="1" bottom="1" header="0.5" footer="0.5"/>
  <pageSetup paperSize="9" orientation="landscape" r:id="rId1"/>
  <headerFooter alignWithMargins="0">
    <oddHeader>&amp;C&amp;"MS Sans Serif,Félkövér"A MŰKÖDÉSI ÉS FELHALMOZÁSI CÉLÚ BEVÉTELI ÉS KIADÁSI ELŐIRÁNYZATOK MÉRLEGSZERŰ BEMUTATÁSA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2"/>
  <sheetViews>
    <sheetView topLeftCell="A391" workbookViewId="0">
      <selection activeCell="L341" sqref="L341"/>
    </sheetView>
  </sheetViews>
  <sheetFormatPr defaultRowHeight="12.75" x14ac:dyDescent="0.2"/>
  <cols>
    <col min="1" max="1" width="3.42578125" customWidth="1"/>
    <col min="2" max="2" width="7.7109375" customWidth="1"/>
    <col min="3" max="3" width="49.5703125" customWidth="1"/>
    <col min="4" max="4" width="10.140625" customWidth="1"/>
    <col min="5" max="5" width="10" hidden="1" customWidth="1"/>
    <col min="6" max="6" width="9.5703125" customWidth="1"/>
    <col min="7" max="7" width="10.42578125" customWidth="1"/>
    <col min="8" max="8" width="10" customWidth="1"/>
  </cols>
  <sheetData>
    <row r="5" spans="1:8" ht="13.5" customHeight="1" thickBot="1" x14ac:dyDescent="0.25">
      <c r="A5" s="764"/>
      <c r="B5" s="731"/>
      <c r="C5" s="1531" t="s">
        <v>1278</v>
      </c>
      <c r="D5" s="1531"/>
      <c r="E5" s="1531"/>
      <c r="F5" s="327"/>
      <c r="G5" s="327"/>
    </row>
    <row r="6" spans="1:8" ht="12.75" customHeight="1" thickBot="1" x14ac:dyDescent="0.25">
      <c r="A6" s="1746" t="s">
        <v>7</v>
      </c>
      <c r="B6" s="1747"/>
      <c r="C6" s="591" t="s">
        <v>724</v>
      </c>
      <c r="D6" s="610"/>
      <c r="E6" s="610"/>
      <c r="F6" s="610"/>
      <c r="G6" s="610"/>
      <c r="H6" s="610"/>
    </row>
    <row r="7" spans="1:8" ht="10.5" customHeight="1" x14ac:dyDescent="0.2">
      <c r="A7" s="1742" t="s">
        <v>8</v>
      </c>
      <c r="B7" s="1743"/>
      <c r="C7" s="1733" t="s">
        <v>9</v>
      </c>
      <c r="D7" s="1731" t="s">
        <v>683</v>
      </c>
      <c r="E7" s="1731" t="s">
        <v>713</v>
      </c>
      <c r="F7" s="1731" t="s">
        <v>196</v>
      </c>
      <c r="G7" s="1731" t="s">
        <v>300</v>
      </c>
      <c r="H7" s="1731" t="s">
        <v>938</v>
      </c>
    </row>
    <row r="8" spans="1:8" ht="20.25" customHeight="1" thickBot="1" x14ac:dyDescent="0.25">
      <c r="A8" s="1744"/>
      <c r="B8" s="1745"/>
      <c r="C8" s="1734"/>
      <c r="D8" s="1732"/>
      <c r="E8" s="1732"/>
      <c r="F8" s="1732"/>
      <c r="G8" s="1732"/>
      <c r="H8" s="1732"/>
    </row>
    <row r="9" spans="1:8" ht="12.75" customHeight="1" thickBot="1" x14ac:dyDescent="0.25">
      <c r="A9" s="437">
        <v>1</v>
      </c>
      <c r="B9" s="438">
        <v>2</v>
      </c>
      <c r="C9" s="438">
        <v>3</v>
      </c>
      <c r="D9" s="439">
        <v>4</v>
      </c>
      <c r="E9" s="439">
        <v>5</v>
      </c>
      <c r="F9" s="439">
        <v>5</v>
      </c>
      <c r="G9" s="439">
        <v>6</v>
      </c>
      <c r="H9" s="439">
        <v>7</v>
      </c>
    </row>
    <row r="10" spans="1:8" ht="12" customHeight="1" thickBot="1" x14ac:dyDescent="0.25">
      <c r="A10" s="607"/>
      <c r="B10" s="608"/>
      <c r="C10" s="608" t="s">
        <v>1175</v>
      </c>
      <c r="D10" s="609"/>
      <c r="E10" s="609"/>
      <c r="F10" s="609"/>
      <c r="G10" s="609"/>
      <c r="H10" s="609"/>
    </row>
    <row r="11" spans="1:8" ht="13.5" thickBot="1" x14ac:dyDescent="0.25">
      <c r="A11" s="437" t="s">
        <v>922</v>
      </c>
      <c r="B11" s="440"/>
      <c r="C11" s="604" t="s">
        <v>10</v>
      </c>
      <c r="D11" s="507">
        <f>+D12+D18</f>
        <v>112082</v>
      </c>
      <c r="E11" s="507">
        <f>+E12+E18</f>
        <v>91191</v>
      </c>
      <c r="F11" s="507">
        <f>+F12+F18</f>
        <v>126486</v>
      </c>
      <c r="G11" s="507">
        <f>+G12+G18</f>
        <v>135821</v>
      </c>
      <c r="H11" s="1399">
        <f>(G11/F11)</f>
        <v>1.0738026342836362</v>
      </c>
    </row>
    <row r="12" spans="1:8" ht="13.5" thickBot="1" x14ac:dyDescent="0.25">
      <c r="A12" s="437" t="s">
        <v>928</v>
      </c>
      <c r="B12" s="440"/>
      <c r="C12" s="604" t="s">
        <v>782</v>
      </c>
      <c r="D12" s="507">
        <f>SUM(D13:D17)</f>
        <v>98082</v>
      </c>
      <c r="E12" s="507">
        <f>SUM(E13:E17)</f>
        <v>77191</v>
      </c>
      <c r="F12" s="507">
        <f>SUM(F13:F17)</f>
        <v>109191</v>
      </c>
      <c r="G12" s="507">
        <f>SUM(G13:G17)</f>
        <v>116496</v>
      </c>
      <c r="H12" s="1406">
        <f t="shared" ref="H12:H59" si="0">(G12/F12)</f>
        <v>1.0669011182240296</v>
      </c>
    </row>
    <row r="13" spans="1:8" x14ac:dyDescent="0.2">
      <c r="A13" s="470"/>
      <c r="B13" s="912" t="s">
        <v>874</v>
      </c>
      <c r="C13" s="913" t="s">
        <v>1166</v>
      </c>
      <c r="D13" s="471">
        <v>61864</v>
      </c>
      <c r="E13" s="471">
        <v>61864</v>
      </c>
      <c r="F13" s="471">
        <v>91864</v>
      </c>
      <c r="G13" s="1403">
        <v>95114</v>
      </c>
      <c r="H13" s="1415">
        <f t="shared" si="0"/>
        <v>1.035378385439345</v>
      </c>
    </row>
    <row r="14" spans="1:8" x14ac:dyDescent="0.2">
      <c r="A14" s="443"/>
      <c r="B14" s="444" t="s">
        <v>11</v>
      </c>
      <c r="C14" s="445" t="s">
        <v>330</v>
      </c>
      <c r="D14" s="446"/>
      <c r="E14" s="446"/>
      <c r="F14" s="446">
        <v>0</v>
      </c>
      <c r="G14" s="1400">
        <v>1216</v>
      </c>
      <c r="H14" s="1416"/>
    </row>
    <row r="15" spans="1:8" x14ac:dyDescent="0.2">
      <c r="A15" s="443"/>
      <c r="B15" s="444" t="s">
        <v>12</v>
      </c>
      <c r="C15" s="445" t="s">
        <v>847</v>
      </c>
      <c r="D15" s="446">
        <v>34818</v>
      </c>
      <c r="E15" s="446">
        <v>13927</v>
      </c>
      <c r="F15" s="446">
        <v>15927</v>
      </c>
      <c r="G15" s="1400">
        <v>16501</v>
      </c>
      <c r="H15" s="1416">
        <f t="shared" si="0"/>
        <v>1.0360394298989137</v>
      </c>
    </row>
    <row r="16" spans="1:8" x14ac:dyDescent="0.2">
      <c r="A16" s="443"/>
      <c r="B16" s="444" t="s">
        <v>13</v>
      </c>
      <c r="C16" s="445" t="s">
        <v>14</v>
      </c>
      <c r="D16" s="446">
        <v>500</v>
      </c>
      <c r="E16" s="446">
        <v>500</v>
      </c>
      <c r="F16" s="446">
        <v>500</v>
      </c>
      <c r="G16" s="1400">
        <v>2400</v>
      </c>
      <c r="H16" s="1416">
        <f t="shared" si="0"/>
        <v>4.8</v>
      </c>
    </row>
    <row r="17" spans="1:8" ht="13.5" thickBot="1" x14ac:dyDescent="0.25">
      <c r="A17" s="443"/>
      <c r="B17" s="444" t="s">
        <v>15</v>
      </c>
      <c r="C17" s="445" t="s">
        <v>130</v>
      </c>
      <c r="D17" s="446">
        <v>900</v>
      </c>
      <c r="E17" s="446">
        <v>900</v>
      </c>
      <c r="F17" s="446">
        <v>900</v>
      </c>
      <c r="G17" s="1400">
        <v>1265</v>
      </c>
      <c r="H17" s="1417">
        <f t="shared" si="0"/>
        <v>1.4055555555555554</v>
      </c>
    </row>
    <row r="18" spans="1:8" ht="13.5" thickBot="1" x14ac:dyDescent="0.25">
      <c r="A18" s="437" t="s">
        <v>1098</v>
      </c>
      <c r="B18" s="440"/>
      <c r="C18" s="441" t="s">
        <v>17</v>
      </c>
      <c r="D18" s="442">
        <f>SUM(D19:D23)</f>
        <v>14000</v>
      </c>
      <c r="E18" s="442">
        <f>SUM(E19:E23)</f>
        <v>14000</v>
      </c>
      <c r="F18" s="442">
        <f>SUM(F19:F23)</f>
        <v>17295</v>
      </c>
      <c r="G18" s="1407">
        <f>SUM(G19:G23)</f>
        <v>19325</v>
      </c>
      <c r="H18" s="1406">
        <f t="shared" si="0"/>
        <v>1.117374963862388</v>
      </c>
    </row>
    <row r="19" spans="1:8" x14ac:dyDescent="0.2">
      <c r="A19" s="447"/>
      <c r="B19" s="444" t="s">
        <v>18</v>
      </c>
      <c r="C19" s="448" t="s">
        <v>783</v>
      </c>
      <c r="D19" s="449"/>
      <c r="E19" s="449"/>
      <c r="F19" s="449">
        <v>0</v>
      </c>
      <c r="G19" s="1408">
        <v>405</v>
      </c>
      <c r="H19" s="1418"/>
    </row>
    <row r="20" spans="1:8" x14ac:dyDescent="0.2">
      <c r="A20" s="443"/>
      <c r="B20" s="444" t="s">
        <v>20</v>
      </c>
      <c r="C20" s="450" t="s">
        <v>21</v>
      </c>
      <c r="D20" s="446">
        <v>3400</v>
      </c>
      <c r="E20" s="446">
        <v>3400</v>
      </c>
      <c r="F20" s="446">
        <v>3400</v>
      </c>
      <c r="G20" s="1400">
        <v>4839</v>
      </c>
      <c r="H20" s="1416">
        <f t="shared" si="0"/>
        <v>1.4232352941176472</v>
      </c>
    </row>
    <row r="21" spans="1:8" x14ac:dyDescent="0.2">
      <c r="A21" s="443"/>
      <c r="B21" s="444" t="s">
        <v>22</v>
      </c>
      <c r="C21" s="450" t="s">
        <v>1150</v>
      </c>
      <c r="D21" s="446">
        <v>2000</v>
      </c>
      <c r="E21" s="446">
        <v>2000</v>
      </c>
      <c r="F21" s="446">
        <v>2807</v>
      </c>
      <c r="G21" s="1400">
        <v>4464</v>
      </c>
      <c r="H21" s="1416">
        <f t="shared" si="0"/>
        <v>1.5903099394371214</v>
      </c>
    </row>
    <row r="22" spans="1:8" x14ac:dyDescent="0.2">
      <c r="A22" s="443"/>
      <c r="B22" s="444" t="s">
        <v>23</v>
      </c>
      <c r="C22" s="450" t="s">
        <v>24</v>
      </c>
      <c r="D22" s="446">
        <v>5600</v>
      </c>
      <c r="E22" s="446">
        <v>5600</v>
      </c>
      <c r="F22" s="446">
        <v>8088</v>
      </c>
      <c r="G22" s="1400">
        <v>8095</v>
      </c>
      <c r="H22" s="1416">
        <f t="shared" si="0"/>
        <v>1.0008654797230465</v>
      </c>
    </row>
    <row r="23" spans="1:8" ht="13.5" thickBot="1" x14ac:dyDescent="0.25">
      <c r="A23" s="443"/>
      <c r="B23" s="444" t="s">
        <v>25</v>
      </c>
      <c r="C23" s="450" t="s">
        <v>773</v>
      </c>
      <c r="D23" s="446">
        <v>3000</v>
      </c>
      <c r="E23" s="446">
        <v>3000</v>
      </c>
      <c r="F23" s="446">
        <v>3000</v>
      </c>
      <c r="G23" s="1400">
        <v>1522</v>
      </c>
      <c r="H23" s="1419">
        <f t="shared" si="0"/>
        <v>0.5073333333333333</v>
      </c>
    </row>
    <row r="24" spans="1:8" ht="13.5" thickBot="1" x14ac:dyDescent="0.25">
      <c r="A24" s="437" t="s">
        <v>1099</v>
      </c>
      <c r="B24" s="453"/>
      <c r="C24" s="441" t="s">
        <v>27</v>
      </c>
      <c r="D24" s="454">
        <v>0</v>
      </c>
      <c r="E24" s="454">
        <v>0</v>
      </c>
      <c r="F24" s="454">
        <v>0</v>
      </c>
      <c r="G24" s="1409">
        <v>0</v>
      </c>
      <c r="H24" s="1406"/>
    </row>
    <row r="25" spans="1:8" ht="13.5" thickBot="1" x14ac:dyDescent="0.25">
      <c r="A25" s="437" t="s">
        <v>1100</v>
      </c>
      <c r="B25" s="440"/>
      <c r="C25" s="441" t="s">
        <v>28</v>
      </c>
      <c r="D25" s="442">
        <f>SUM(D26:D31)</f>
        <v>250735</v>
      </c>
      <c r="E25" s="442">
        <f>SUM(E26:E31)</f>
        <v>259458</v>
      </c>
      <c r="F25" s="442">
        <f>SUM(F26:F31)</f>
        <v>309393</v>
      </c>
      <c r="G25" s="1407">
        <f>SUM(G26:G31)</f>
        <v>309130</v>
      </c>
      <c r="H25" s="1406">
        <f t="shared" si="0"/>
        <v>0.99914994844744387</v>
      </c>
    </row>
    <row r="26" spans="1:8" x14ac:dyDescent="0.2">
      <c r="A26" s="443"/>
      <c r="B26" s="444" t="s">
        <v>29</v>
      </c>
      <c r="C26" s="455" t="s">
        <v>30</v>
      </c>
      <c r="D26" s="456">
        <v>250735</v>
      </c>
      <c r="E26" s="456">
        <v>249775</v>
      </c>
      <c r="F26" s="456">
        <v>257570</v>
      </c>
      <c r="G26" s="1402">
        <v>257307</v>
      </c>
      <c r="H26" s="1420">
        <f t="shared" si="0"/>
        <v>0.99897891835229258</v>
      </c>
    </row>
    <row r="27" spans="1:8" x14ac:dyDescent="0.2">
      <c r="A27" s="443"/>
      <c r="B27" s="444" t="s">
        <v>31</v>
      </c>
      <c r="C27" s="450" t="s">
        <v>681</v>
      </c>
      <c r="D27" s="456"/>
      <c r="E27" s="456">
        <v>5769</v>
      </c>
      <c r="F27" s="456">
        <v>10586</v>
      </c>
      <c r="G27" s="1402">
        <v>10586</v>
      </c>
      <c r="H27" s="1416">
        <f t="shared" si="0"/>
        <v>1</v>
      </c>
    </row>
    <row r="28" spans="1:8" x14ac:dyDescent="0.2">
      <c r="A28" s="443"/>
      <c r="B28" s="444" t="s">
        <v>32</v>
      </c>
      <c r="C28" s="450" t="s">
        <v>33</v>
      </c>
      <c r="D28" s="456"/>
      <c r="E28" s="456">
        <v>3914</v>
      </c>
      <c r="F28" s="456">
        <v>8937</v>
      </c>
      <c r="G28" s="1402">
        <v>8937</v>
      </c>
      <c r="H28" s="1416">
        <f t="shared" si="0"/>
        <v>1</v>
      </c>
    </row>
    <row r="29" spans="1:8" x14ac:dyDescent="0.2">
      <c r="A29" s="443"/>
      <c r="B29" s="444" t="s">
        <v>34</v>
      </c>
      <c r="C29" s="450" t="s">
        <v>669</v>
      </c>
      <c r="D29" s="456"/>
      <c r="E29" s="456"/>
      <c r="F29" s="456">
        <v>3107</v>
      </c>
      <c r="G29" s="1402">
        <v>3107</v>
      </c>
      <c r="H29" s="1416">
        <f t="shared" si="0"/>
        <v>1</v>
      </c>
    </row>
    <row r="30" spans="1:8" x14ac:dyDescent="0.2">
      <c r="A30" s="443"/>
      <c r="B30" s="444" t="s">
        <v>190</v>
      </c>
      <c r="C30" s="450" t="s">
        <v>185</v>
      </c>
      <c r="D30" s="456"/>
      <c r="E30" s="456"/>
      <c r="F30" s="456">
        <v>928</v>
      </c>
      <c r="G30" s="1402">
        <v>928</v>
      </c>
      <c r="H30" s="1416">
        <f t="shared" si="0"/>
        <v>1</v>
      </c>
    </row>
    <row r="31" spans="1:8" ht="13.5" thickBot="1" x14ac:dyDescent="0.25">
      <c r="A31" s="443"/>
      <c r="B31" s="444" t="s">
        <v>191</v>
      </c>
      <c r="C31" s="450" t="s">
        <v>784</v>
      </c>
      <c r="D31" s="456"/>
      <c r="E31" s="456"/>
      <c r="F31" s="456">
        <v>28265</v>
      </c>
      <c r="G31" s="1402">
        <v>28265</v>
      </c>
      <c r="H31" s="1419">
        <f t="shared" si="0"/>
        <v>1</v>
      </c>
    </row>
    <row r="32" spans="1:8" ht="13.5" thickBot="1" x14ac:dyDescent="0.25">
      <c r="A32" s="459" t="s">
        <v>1118</v>
      </c>
      <c r="B32" s="460"/>
      <c r="C32" s="460" t="s">
        <v>35</v>
      </c>
      <c r="D32" s="442">
        <f>SUM(D33,D43)</f>
        <v>8497</v>
      </c>
      <c r="E32" s="442">
        <f>SUM(E33,E43)</f>
        <v>27337</v>
      </c>
      <c r="F32" s="442">
        <f>SUM(F33,F43)</f>
        <v>41131</v>
      </c>
      <c r="G32" s="1407">
        <f>SUM(G33,G43)</f>
        <v>41810</v>
      </c>
      <c r="H32" s="1406">
        <f t="shared" si="0"/>
        <v>1.0165082298023389</v>
      </c>
    </row>
    <row r="33" spans="1:8" x14ac:dyDescent="0.2">
      <c r="A33" s="447"/>
      <c r="B33" s="461" t="s">
        <v>36</v>
      </c>
      <c r="C33" s="462" t="s">
        <v>37</v>
      </c>
      <c r="D33" s="463">
        <f>SUM(D34:D38)</f>
        <v>8497</v>
      </c>
      <c r="E33" s="463">
        <f>SUM(E34:E41)</f>
        <v>20995</v>
      </c>
      <c r="F33" s="463">
        <f>SUM(F34:F41)</f>
        <v>32974</v>
      </c>
      <c r="G33" s="1410">
        <f>SUM(G34:G42)</f>
        <v>33652</v>
      </c>
      <c r="H33" s="1420">
        <f t="shared" si="0"/>
        <v>1.0205616546369867</v>
      </c>
    </row>
    <row r="34" spans="1:8" ht="17.25" customHeight="1" x14ac:dyDescent="0.2">
      <c r="A34" s="443"/>
      <c r="B34" s="464" t="s">
        <v>38</v>
      </c>
      <c r="C34" s="465" t="s">
        <v>39</v>
      </c>
      <c r="D34" s="446">
        <v>8084</v>
      </c>
      <c r="E34" s="446">
        <v>8084</v>
      </c>
      <c r="F34" s="446">
        <v>8084</v>
      </c>
      <c r="G34" s="1400">
        <v>8538</v>
      </c>
      <c r="H34" s="1416">
        <f t="shared" si="0"/>
        <v>1.0561603166749134</v>
      </c>
    </row>
    <row r="35" spans="1:8" ht="13.5" customHeight="1" x14ac:dyDescent="0.2">
      <c r="A35" s="443"/>
      <c r="B35" s="464" t="s">
        <v>774</v>
      </c>
      <c r="C35" s="465" t="s">
        <v>775</v>
      </c>
      <c r="D35" s="446">
        <v>413</v>
      </c>
      <c r="E35" s="446">
        <v>941</v>
      </c>
      <c r="F35" s="446">
        <v>570</v>
      </c>
      <c r="G35" s="1400">
        <v>570</v>
      </c>
      <c r="H35" s="1416">
        <f t="shared" si="0"/>
        <v>1</v>
      </c>
    </row>
    <row r="36" spans="1:8" ht="13.5" customHeight="1" x14ac:dyDescent="0.2">
      <c r="A36" s="443"/>
      <c r="B36" s="464" t="s">
        <v>776</v>
      </c>
      <c r="C36" s="465" t="s">
        <v>777</v>
      </c>
      <c r="D36" s="446">
        <v>0</v>
      </c>
      <c r="E36" s="446">
        <v>8414</v>
      </c>
      <c r="F36" s="446">
        <v>8414</v>
      </c>
      <c r="G36" s="1400">
        <v>8417</v>
      </c>
      <c r="H36" s="1416">
        <f t="shared" si="0"/>
        <v>1.0003565486094603</v>
      </c>
    </row>
    <row r="37" spans="1:8" ht="12" customHeight="1" x14ac:dyDescent="0.2">
      <c r="A37" s="443"/>
      <c r="B37" s="464" t="s">
        <v>778</v>
      </c>
      <c r="C37" s="465" t="s">
        <v>779</v>
      </c>
      <c r="D37" s="446">
        <v>0</v>
      </c>
      <c r="E37" s="446">
        <v>1018</v>
      </c>
      <c r="F37" s="446">
        <v>1018</v>
      </c>
      <c r="G37" s="1400">
        <v>1018</v>
      </c>
      <c r="H37" s="1416">
        <f t="shared" si="0"/>
        <v>1</v>
      </c>
    </row>
    <row r="38" spans="1:8" ht="14.25" customHeight="1" x14ac:dyDescent="0.2">
      <c r="A38" s="443"/>
      <c r="B38" s="464" t="s">
        <v>780</v>
      </c>
      <c r="C38" s="465" t="s">
        <v>781</v>
      </c>
      <c r="D38" s="446"/>
      <c r="E38" s="446">
        <v>629</v>
      </c>
      <c r="F38" s="446">
        <v>629</v>
      </c>
      <c r="G38" s="1400">
        <v>629</v>
      </c>
      <c r="H38" s="1416">
        <f t="shared" si="0"/>
        <v>1</v>
      </c>
    </row>
    <row r="39" spans="1:8" ht="13.5" customHeight="1" x14ac:dyDescent="0.2">
      <c r="A39" s="443"/>
      <c r="B39" s="464" t="s">
        <v>40</v>
      </c>
      <c r="C39" s="465" t="s">
        <v>194</v>
      </c>
      <c r="D39" s="446"/>
      <c r="E39" s="446"/>
      <c r="F39" s="446">
        <v>227</v>
      </c>
      <c r="G39" s="1400">
        <v>227</v>
      </c>
      <c r="H39" s="1416">
        <f t="shared" si="0"/>
        <v>1</v>
      </c>
    </row>
    <row r="40" spans="1:8" ht="12" customHeight="1" x14ac:dyDescent="0.2">
      <c r="A40" s="443"/>
      <c r="B40" s="464" t="s">
        <v>192</v>
      </c>
      <c r="C40" s="465" t="s">
        <v>195</v>
      </c>
      <c r="D40" s="446"/>
      <c r="E40" s="446"/>
      <c r="F40" s="446">
        <v>400</v>
      </c>
      <c r="G40" s="1400">
        <v>400</v>
      </c>
      <c r="H40" s="1416">
        <f t="shared" si="0"/>
        <v>1</v>
      </c>
    </row>
    <row r="41" spans="1:8" ht="13.5" customHeight="1" x14ac:dyDescent="0.2">
      <c r="A41" s="443"/>
      <c r="B41" s="1292" t="s">
        <v>193</v>
      </c>
      <c r="C41" s="465" t="s">
        <v>796</v>
      </c>
      <c r="D41" s="446"/>
      <c r="E41" s="446">
        <v>1909</v>
      </c>
      <c r="F41" s="446">
        <v>13632</v>
      </c>
      <c r="G41" s="1400">
        <v>13632</v>
      </c>
      <c r="H41" s="1416">
        <f t="shared" si="0"/>
        <v>1</v>
      </c>
    </row>
    <row r="42" spans="1:8" ht="13.5" customHeight="1" x14ac:dyDescent="0.2">
      <c r="A42" s="443"/>
      <c r="B42" s="1292" t="s">
        <v>1203</v>
      </c>
      <c r="C42" s="465" t="s">
        <v>1204</v>
      </c>
      <c r="D42" s="446"/>
      <c r="E42" s="446"/>
      <c r="F42" s="446"/>
      <c r="G42" s="1400">
        <v>221</v>
      </c>
      <c r="H42" s="1416"/>
    </row>
    <row r="43" spans="1:8" x14ac:dyDescent="0.2">
      <c r="A43" s="443"/>
      <c r="B43" s="464" t="s">
        <v>41</v>
      </c>
      <c r="C43" s="466" t="s">
        <v>42</v>
      </c>
      <c r="D43" s="467">
        <f>SUM(D44:D44)</f>
        <v>0</v>
      </c>
      <c r="E43" s="467">
        <f>SUM(E44:E44)</f>
        <v>6342</v>
      </c>
      <c r="F43" s="467">
        <f>SUM(F44:F44)</f>
        <v>8157</v>
      </c>
      <c r="G43" s="1401">
        <v>8158</v>
      </c>
      <c r="H43" s="1416">
        <f t="shared" si="0"/>
        <v>1.0001225940909648</v>
      </c>
    </row>
    <row r="44" spans="1:8" ht="13.5" customHeight="1" thickBot="1" x14ac:dyDescent="0.25">
      <c r="A44" s="443"/>
      <c r="B44" s="464" t="s">
        <v>43</v>
      </c>
      <c r="C44" s="465" t="s">
        <v>797</v>
      </c>
      <c r="D44" s="446"/>
      <c r="E44" s="446">
        <v>6342</v>
      </c>
      <c r="F44" s="446">
        <v>8157</v>
      </c>
      <c r="G44" s="1400">
        <v>8158</v>
      </c>
      <c r="H44" s="1417">
        <f t="shared" si="0"/>
        <v>1.0001225940909648</v>
      </c>
    </row>
    <row r="45" spans="1:8" ht="12.75" customHeight="1" thickBot="1" x14ac:dyDescent="0.25">
      <c r="A45" s="459" t="s">
        <v>1165</v>
      </c>
      <c r="B45" s="440"/>
      <c r="C45" s="460" t="s">
        <v>44</v>
      </c>
      <c r="D45" s="442">
        <f>SUM(D46:D49)</f>
        <v>6131</v>
      </c>
      <c r="E45" s="442">
        <f>SUM(E46:E49)</f>
        <v>6131</v>
      </c>
      <c r="F45" s="442">
        <f>SUM(F46:F49)</f>
        <v>27102</v>
      </c>
      <c r="G45" s="1407">
        <f>SUM(G46:G49)</f>
        <v>27302</v>
      </c>
      <c r="H45" s="1406">
        <f t="shared" si="0"/>
        <v>1.0073795291860379</v>
      </c>
    </row>
    <row r="46" spans="1:8" x14ac:dyDescent="0.2">
      <c r="A46" s="443"/>
      <c r="B46" s="464" t="s">
        <v>45</v>
      </c>
      <c r="C46" s="455" t="s">
        <v>237</v>
      </c>
      <c r="D46" s="446">
        <v>0</v>
      </c>
      <c r="E46" s="446">
        <v>0</v>
      </c>
      <c r="F46" s="446">
        <v>16014</v>
      </c>
      <c r="G46" s="1400">
        <v>16014</v>
      </c>
      <c r="H46" s="1421">
        <f t="shared" si="0"/>
        <v>1</v>
      </c>
    </row>
    <row r="47" spans="1:8" x14ac:dyDescent="0.2">
      <c r="A47" s="443"/>
      <c r="B47" s="464" t="s">
        <v>46</v>
      </c>
      <c r="C47" s="455" t="s">
        <v>901</v>
      </c>
      <c r="D47" s="446">
        <v>200</v>
      </c>
      <c r="E47" s="446">
        <v>200</v>
      </c>
      <c r="F47" s="446">
        <v>3500</v>
      </c>
      <c r="G47" s="1400">
        <v>3597</v>
      </c>
      <c r="H47" s="1416">
        <f t="shared" si="0"/>
        <v>1.0277142857142858</v>
      </c>
    </row>
    <row r="48" spans="1:8" x14ac:dyDescent="0.2">
      <c r="A48" s="443"/>
      <c r="B48" s="464" t="s">
        <v>47</v>
      </c>
      <c r="C48" s="450" t="s">
        <v>785</v>
      </c>
      <c r="D48" s="446">
        <v>0</v>
      </c>
      <c r="E48" s="446">
        <v>0</v>
      </c>
      <c r="F48" s="446">
        <v>1657</v>
      </c>
      <c r="G48" s="1400">
        <v>1657</v>
      </c>
      <c r="H48" s="1416">
        <f t="shared" si="0"/>
        <v>1</v>
      </c>
    </row>
    <row r="49" spans="1:8" ht="13.5" thickBot="1" x14ac:dyDescent="0.25">
      <c r="A49" s="443"/>
      <c r="B49" s="464" t="s">
        <v>105</v>
      </c>
      <c r="C49" s="864" t="s">
        <v>106</v>
      </c>
      <c r="D49" s="446">
        <v>5931</v>
      </c>
      <c r="E49" s="446">
        <v>5931</v>
      </c>
      <c r="F49" s="446">
        <v>5931</v>
      </c>
      <c r="G49" s="1400">
        <v>6034</v>
      </c>
      <c r="H49" s="1417">
        <f t="shared" si="0"/>
        <v>1.0173663800370933</v>
      </c>
    </row>
    <row r="50" spans="1:8" ht="13.5" thickBot="1" x14ac:dyDescent="0.25">
      <c r="A50" s="437" t="s">
        <v>1168</v>
      </c>
      <c r="B50" s="440"/>
      <c r="C50" s="460" t="s">
        <v>48</v>
      </c>
      <c r="D50" s="442">
        <f>SUM(D51:D51)</f>
        <v>0</v>
      </c>
      <c r="E50" s="442">
        <f>SUM(E51:E51)</f>
        <v>500</v>
      </c>
      <c r="F50" s="442">
        <f>SUM(F51:F51)</f>
        <v>650</v>
      </c>
      <c r="G50" s="1407">
        <f>SUM(G51:G51)</f>
        <v>650</v>
      </c>
      <c r="H50" s="1406">
        <f t="shared" si="0"/>
        <v>1</v>
      </c>
    </row>
    <row r="51" spans="1:8" ht="13.5" thickBot="1" x14ac:dyDescent="0.25">
      <c r="A51" s="470"/>
      <c r="B51" s="464" t="s">
        <v>49</v>
      </c>
      <c r="C51" s="450" t="s">
        <v>50</v>
      </c>
      <c r="D51" s="471"/>
      <c r="E51" s="471">
        <v>500</v>
      </c>
      <c r="F51" s="471">
        <v>650</v>
      </c>
      <c r="G51" s="1403">
        <v>650</v>
      </c>
      <c r="H51" s="1406">
        <f t="shared" si="0"/>
        <v>1</v>
      </c>
    </row>
    <row r="52" spans="1:8" ht="13.5" thickBot="1" x14ac:dyDescent="0.25">
      <c r="A52" s="459" t="s">
        <v>1169</v>
      </c>
      <c r="B52" s="472"/>
      <c r="C52" s="473" t="s">
        <v>51</v>
      </c>
      <c r="D52" s="474"/>
      <c r="E52" s="474"/>
      <c r="F52" s="474"/>
      <c r="G52" s="1411">
        <v>26</v>
      </c>
      <c r="H52" s="1406"/>
    </row>
    <row r="53" spans="1:8" ht="13.5" thickBot="1" x14ac:dyDescent="0.25">
      <c r="A53" s="475" t="s">
        <v>1170</v>
      </c>
      <c r="B53" s="476"/>
      <c r="C53" s="477" t="s">
        <v>52</v>
      </c>
      <c r="D53" s="478">
        <f>+D12+D18+D24+D25+D32+D45+D50+D52</f>
        <v>377445</v>
      </c>
      <c r="E53" s="478">
        <f>+E12+E18+E24+E25+E32+E45+E50+E52</f>
        <v>384617</v>
      </c>
      <c r="F53" s="478">
        <f>+F12+F18+F24+F25+F32+F45+F50+F52</f>
        <v>504762</v>
      </c>
      <c r="G53" s="1412">
        <f>+G12+G18+G24+G25+G32+G45+G50+G52</f>
        <v>514739</v>
      </c>
      <c r="H53" s="1422">
        <f t="shared" si="0"/>
        <v>1.0197657509875941</v>
      </c>
    </row>
    <row r="54" spans="1:8" ht="13.5" customHeight="1" thickBot="1" x14ac:dyDescent="0.25">
      <c r="A54" s="437" t="s">
        <v>1171</v>
      </c>
      <c r="B54" s="479"/>
      <c r="C54" s="460" t="s">
        <v>53</v>
      </c>
      <c r="D54" s="480">
        <f>+D55+D56</f>
        <v>101350</v>
      </c>
      <c r="E54" s="480">
        <f>+E55+E56</f>
        <v>124387</v>
      </c>
      <c r="F54" s="480">
        <f>+F55+F56</f>
        <v>124387</v>
      </c>
      <c r="G54" s="1413">
        <f>+G55+G56</f>
        <v>123655</v>
      </c>
      <c r="H54" s="1406">
        <f t="shared" si="0"/>
        <v>0.99411514064974638</v>
      </c>
    </row>
    <row r="55" spans="1:8" x14ac:dyDescent="0.2">
      <c r="A55" s="447"/>
      <c r="B55" s="461" t="s">
        <v>54</v>
      </c>
      <c r="C55" s="481" t="s">
        <v>55</v>
      </c>
      <c r="D55" s="482">
        <v>51350</v>
      </c>
      <c r="E55" s="482">
        <v>56460</v>
      </c>
      <c r="F55" s="482">
        <v>56460</v>
      </c>
      <c r="G55" s="1404">
        <v>55728</v>
      </c>
      <c r="H55" s="1421">
        <f t="shared" si="0"/>
        <v>0.98703506907545169</v>
      </c>
    </row>
    <row r="56" spans="1:8" ht="21.75" customHeight="1" thickBot="1" x14ac:dyDescent="0.25">
      <c r="A56" s="468"/>
      <c r="B56" s="469" t="s">
        <v>56</v>
      </c>
      <c r="C56" s="483" t="s">
        <v>57</v>
      </c>
      <c r="D56" s="484">
        <v>50000</v>
      </c>
      <c r="E56" s="484">
        <v>67927</v>
      </c>
      <c r="F56" s="484">
        <v>67927</v>
      </c>
      <c r="G56" s="1405">
        <v>67927</v>
      </c>
      <c r="H56" s="1419">
        <f t="shared" si="0"/>
        <v>1</v>
      </c>
    </row>
    <row r="57" spans="1:8" ht="13.5" thickBot="1" x14ac:dyDescent="0.25">
      <c r="A57" s="485" t="s">
        <v>1172</v>
      </c>
      <c r="B57" s="486"/>
      <c r="C57" s="460" t="s">
        <v>682</v>
      </c>
      <c r="D57" s="442"/>
      <c r="E57" s="442"/>
      <c r="F57" s="442"/>
      <c r="G57" s="1407"/>
      <c r="H57" s="1406"/>
    </row>
    <row r="58" spans="1:8" ht="13.5" thickBot="1" x14ac:dyDescent="0.25">
      <c r="A58" s="485" t="s">
        <v>1173</v>
      </c>
      <c r="B58" s="865"/>
      <c r="C58" s="866" t="s">
        <v>786</v>
      </c>
      <c r="D58" s="480"/>
      <c r="E58" s="480"/>
      <c r="F58" s="480"/>
      <c r="G58" s="1413">
        <v>1124</v>
      </c>
      <c r="H58" s="1406"/>
    </row>
    <row r="59" spans="1:8" ht="13.5" customHeight="1" thickBot="1" x14ac:dyDescent="0.25">
      <c r="A59" s="485" t="s">
        <v>1174</v>
      </c>
      <c r="B59" s="602"/>
      <c r="C59" s="603" t="s">
        <v>58</v>
      </c>
      <c r="D59" s="489">
        <f>+D53+D54+D57</f>
        <v>478795</v>
      </c>
      <c r="E59" s="489">
        <f>+E53+E54+E57</f>
        <v>509004</v>
      </c>
      <c r="F59" s="489">
        <f>+F53+F54+F57+F58</f>
        <v>629149</v>
      </c>
      <c r="G59" s="1414">
        <f>+G53+G54+G57+G58</f>
        <v>639518</v>
      </c>
      <c r="H59" s="1406">
        <f t="shared" si="0"/>
        <v>1.0164809925788645</v>
      </c>
    </row>
    <row r="60" spans="1:8" x14ac:dyDescent="0.2">
      <c r="A60" s="611"/>
      <c r="B60" s="612"/>
      <c r="C60" s="613"/>
      <c r="D60" s="490"/>
      <c r="E60" s="490"/>
    </row>
    <row r="61" spans="1:8" x14ac:dyDescent="0.2">
      <c r="A61" s="611"/>
      <c r="B61" s="612"/>
      <c r="C61" s="613"/>
      <c r="D61" s="490"/>
      <c r="E61" s="490"/>
    </row>
    <row r="62" spans="1:8" x14ac:dyDescent="0.2">
      <c r="A62" s="611"/>
      <c r="B62" s="612"/>
      <c r="C62" s="613"/>
      <c r="D62" s="490"/>
      <c r="E62" s="490"/>
    </row>
    <row r="63" spans="1:8" x14ac:dyDescent="0.2">
      <c r="A63" s="611"/>
      <c r="B63" s="612"/>
      <c r="C63" s="613"/>
      <c r="D63" s="490"/>
      <c r="E63" s="490"/>
    </row>
    <row r="64" spans="1:8" ht="13.5" thickBot="1" x14ac:dyDescent="0.25">
      <c r="A64" s="611"/>
      <c r="B64" s="612"/>
      <c r="C64" s="613"/>
      <c r="D64" s="490"/>
      <c r="E64" s="490"/>
    </row>
    <row r="65" spans="1:8" ht="13.5" thickBot="1" x14ac:dyDescent="0.25">
      <c r="A65" s="491"/>
      <c r="B65" s="492"/>
      <c r="C65" s="492" t="s">
        <v>1176</v>
      </c>
      <c r="D65" s="493"/>
      <c r="E65" s="493"/>
      <c r="F65" s="493"/>
      <c r="G65" s="493"/>
      <c r="H65" s="493"/>
    </row>
    <row r="66" spans="1:8" ht="13.5" thickBot="1" x14ac:dyDescent="0.25">
      <c r="A66" s="459" t="s">
        <v>922</v>
      </c>
      <c r="B66" s="494"/>
      <c r="C66" s="495" t="s">
        <v>59</v>
      </c>
      <c r="D66" s="442">
        <f>SUM(D67:D71)</f>
        <v>152389</v>
      </c>
      <c r="E66" s="442">
        <f>SUM(E67:E71)</f>
        <v>147678</v>
      </c>
      <c r="F66" s="442">
        <f>SUM(F67:F71)</f>
        <v>285768</v>
      </c>
      <c r="G66" s="442">
        <f>SUM(G67:G71)</f>
        <v>282559</v>
      </c>
      <c r="H66" s="1429">
        <f t="shared" ref="H66:H71" si="1">(G66/F66)</f>
        <v>0.98877061112510845</v>
      </c>
    </row>
    <row r="67" spans="1:8" x14ac:dyDescent="0.2">
      <c r="A67" s="496"/>
      <c r="B67" s="497" t="s">
        <v>840</v>
      </c>
      <c r="C67" s="455" t="s">
        <v>60</v>
      </c>
      <c r="D67" s="471">
        <v>26473</v>
      </c>
      <c r="E67" s="471">
        <v>32729</v>
      </c>
      <c r="F67" s="471">
        <v>42363</v>
      </c>
      <c r="G67" s="1403">
        <v>42701</v>
      </c>
      <c r="H67" s="1415">
        <f t="shared" si="1"/>
        <v>1.0079786606236574</v>
      </c>
    </row>
    <row r="68" spans="1:8" x14ac:dyDescent="0.2">
      <c r="A68" s="498"/>
      <c r="B68" s="464" t="s">
        <v>850</v>
      </c>
      <c r="C68" s="450" t="s">
        <v>1177</v>
      </c>
      <c r="D68" s="456">
        <v>6901</v>
      </c>
      <c r="E68" s="456">
        <v>8228</v>
      </c>
      <c r="F68" s="456">
        <v>9910</v>
      </c>
      <c r="G68" s="1402">
        <v>9582</v>
      </c>
      <c r="H68" s="1416">
        <f t="shared" si="1"/>
        <v>0.96690211907164481</v>
      </c>
    </row>
    <row r="69" spans="1:8" x14ac:dyDescent="0.2">
      <c r="A69" s="498"/>
      <c r="B69" s="464" t="s">
        <v>869</v>
      </c>
      <c r="C69" s="450" t="s">
        <v>61</v>
      </c>
      <c r="D69" s="446">
        <v>84949</v>
      </c>
      <c r="E69" s="446">
        <v>93046</v>
      </c>
      <c r="F69" s="446">
        <v>104803</v>
      </c>
      <c r="G69" s="1400">
        <v>99416</v>
      </c>
      <c r="H69" s="1416">
        <f t="shared" si="1"/>
        <v>0.94859879965268168</v>
      </c>
    </row>
    <row r="70" spans="1:8" x14ac:dyDescent="0.2">
      <c r="A70" s="498"/>
      <c r="B70" s="464" t="s">
        <v>870</v>
      </c>
      <c r="C70" s="450" t="s">
        <v>62</v>
      </c>
      <c r="D70" s="446">
        <v>7975</v>
      </c>
      <c r="E70" s="446">
        <v>7975</v>
      </c>
      <c r="F70" s="446">
        <v>6530</v>
      </c>
      <c r="G70" s="1400">
        <v>5830</v>
      </c>
      <c r="H70" s="1416">
        <f t="shared" si="1"/>
        <v>0.89280245022970905</v>
      </c>
    </row>
    <row r="71" spans="1:8" x14ac:dyDescent="0.2">
      <c r="A71" s="498"/>
      <c r="B71" s="464" t="s">
        <v>63</v>
      </c>
      <c r="C71" s="450" t="s">
        <v>1229</v>
      </c>
      <c r="D71" s="446">
        <v>26091</v>
      </c>
      <c r="E71" s="446">
        <v>5700</v>
      </c>
      <c r="F71" s="446">
        <v>122162</v>
      </c>
      <c r="G71" s="1400">
        <v>125030</v>
      </c>
      <c r="H71" s="1416">
        <f t="shared" si="1"/>
        <v>1.0234770223146314</v>
      </c>
    </row>
    <row r="72" spans="1:8" x14ac:dyDescent="0.2">
      <c r="A72" s="498"/>
      <c r="B72" s="464" t="s">
        <v>64</v>
      </c>
      <c r="C72" s="450" t="s">
        <v>65</v>
      </c>
      <c r="D72" s="456"/>
      <c r="E72" s="456"/>
      <c r="F72" s="456"/>
      <c r="G72" s="1402"/>
      <c r="H72" s="1416"/>
    </row>
    <row r="73" spans="1:8" x14ac:dyDescent="0.2">
      <c r="A73" s="498"/>
      <c r="B73" s="464" t="s">
        <v>66</v>
      </c>
      <c r="C73" s="499" t="s">
        <v>67</v>
      </c>
      <c r="D73" s="446"/>
      <c r="E73" s="446"/>
      <c r="F73" s="446"/>
      <c r="G73" s="1400"/>
      <c r="H73" s="1416"/>
    </row>
    <row r="74" spans="1:8" x14ac:dyDescent="0.2">
      <c r="A74" s="498"/>
      <c r="B74" s="464" t="s">
        <v>68</v>
      </c>
      <c r="C74" s="499" t="s">
        <v>69</v>
      </c>
      <c r="D74" s="446"/>
      <c r="E74" s="446"/>
      <c r="F74" s="446"/>
      <c r="G74" s="1400"/>
      <c r="H74" s="1416"/>
    </row>
    <row r="75" spans="1:8" ht="22.5" x14ac:dyDescent="0.2">
      <c r="A75" s="498"/>
      <c r="B75" s="464" t="s">
        <v>70</v>
      </c>
      <c r="C75" s="500" t="s">
        <v>71</v>
      </c>
      <c r="D75" s="446">
        <v>3200</v>
      </c>
      <c r="E75" s="446">
        <v>3700</v>
      </c>
      <c r="F75" s="446">
        <v>8000</v>
      </c>
      <c r="G75" s="1400">
        <v>7800</v>
      </c>
      <c r="H75" s="1416">
        <f>(G75/F75)</f>
        <v>0.97499999999999998</v>
      </c>
    </row>
    <row r="76" spans="1:8" x14ac:dyDescent="0.2">
      <c r="A76" s="498"/>
      <c r="B76" s="464" t="s">
        <v>72</v>
      </c>
      <c r="C76" s="500" t="s">
        <v>73</v>
      </c>
      <c r="D76" s="446">
        <v>22891</v>
      </c>
      <c r="E76" s="446">
        <v>2000</v>
      </c>
      <c r="F76" s="446">
        <v>114162</v>
      </c>
      <c r="G76" s="1400">
        <v>117230</v>
      </c>
      <c r="H76" s="1416">
        <f>(G76/F76)</f>
        <v>1.026874091203728</v>
      </c>
    </row>
    <row r="77" spans="1:8" x14ac:dyDescent="0.2">
      <c r="A77" s="498"/>
      <c r="B77" s="464" t="s">
        <v>74</v>
      </c>
      <c r="C77" s="500" t="s">
        <v>75</v>
      </c>
      <c r="D77" s="446"/>
      <c r="E77" s="446"/>
      <c r="F77" s="446"/>
      <c r="G77" s="1400"/>
      <c r="H77" s="1431"/>
    </row>
    <row r="78" spans="1:8" ht="23.25" customHeight="1" x14ac:dyDescent="0.2">
      <c r="A78" s="498"/>
      <c r="B78" s="464" t="s">
        <v>76</v>
      </c>
      <c r="C78" s="500" t="s">
        <v>77</v>
      </c>
      <c r="D78" s="446"/>
      <c r="E78" s="446"/>
      <c r="F78" s="446"/>
      <c r="G78" s="1400"/>
      <c r="H78" s="1431"/>
    </row>
    <row r="79" spans="1:8" ht="13.5" thickBot="1" x14ac:dyDescent="0.25">
      <c r="A79" s="501"/>
      <c r="B79" s="488" t="s">
        <v>78</v>
      </c>
      <c r="C79" s="502" t="s">
        <v>80</v>
      </c>
      <c r="D79" s="452"/>
      <c r="E79" s="452"/>
      <c r="F79" s="452"/>
      <c r="G79" s="1423"/>
      <c r="H79" s="1432"/>
    </row>
    <row r="80" spans="1:8" ht="18" customHeight="1" thickBot="1" x14ac:dyDescent="0.25">
      <c r="A80" s="459" t="s">
        <v>928</v>
      </c>
      <c r="B80" s="494"/>
      <c r="C80" s="495" t="s">
        <v>81</v>
      </c>
      <c r="D80" s="442">
        <f>SUM(D81:D87)</f>
        <v>45189</v>
      </c>
      <c r="E80" s="442">
        <f>SUM(E81:E87)</f>
        <v>54178</v>
      </c>
      <c r="F80" s="442">
        <f>SUM(F81:F87)</f>
        <v>78124</v>
      </c>
      <c r="G80" s="1407">
        <f>SUM(G81:G87)</f>
        <v>34838</v>
      </c>
      <c r="H80" s="1429">
        <f>(G80/F80)</f>
        <v>0.44593210793098154</v>
      </c>
    </row>
    <row r="81" spans="1:8" x14ac:dyDescent="0.2">
      <c r="A81" s="496"/>
      <c r="B81" s="497" t="s">
        <v>874</v>
      </c>
      <c r="C81" s="455" t="s">
        <v>1250</v>
      </c>
      <c r="D81" s="487">
        <v>4254</v>
      </c>
      <c r="E81" s="487">
        <v>11530</v>
      </c>
      <c r="F81" s="487">
        <v>31843</v>
      </c>
      <c r="G81" s="1424">
        <v>31235</v>
      </c>
      <c r="H81" s="1415">
        <f>(G81/F81)</f>
        <v>0.98090632164054892</v>
      </c>
    </row>
    <row r="82" spans="1:8" x14ac:dyDescent="0.2">
      <c r="A82" s="498"/>
      <c r="B82" s="464" t="s">
        <v>11</v>
      </c>
      <c r="C82" s="450" t="s">
        <v>1164</v>
      </c>
      <c r="D82" s="456">
        <v>18000</v>
      </c>
      <c r="E82" s="456">
        <v>19713</v>
      </c>
      <c r="F82" s="456">
        <v>23346</v>
      </c>
      <c r="G82" s="1402">
        <v>3603</v>
      </c>
      <c r="H82" s="1416">
        <f>(G82/F82)</f>
        <v>0.15433050629658185</v>
      </c>
    </row>
    <row r="83" spans="1:8" x14ac:dyDescent="0.2">
      <c r="A83" s="498"/>
      <c r="B83" s="464" t="s">
        <v>12</v>
      </c>
      <c r="C83" s="450" t="s">
        <v>1230</v>
      </c>
      <c r="D83" s="456"/>
      <c r="E83" s="456"/>
      <c r="F83" s="456"/>
      <c r="G83" s="1402"/>
      <c r="H83" s="1416"/>
    </row>
    <row r="84" spans="1:8" x14ac:dyDescent="0.2">
      <c r="A84" s="498"/>
      <c r="B84" s="464" t="s">
        <v>13</v>
      </c>
      <c r="C84" s="450" t="s">
        <v>82</v>
      </c>
      <c r="D84" s="456"/>
      <c r="E84" s="456"/>
      <c r="F84" s="456"/>
      <c r="G84" s="1402"/>
      <c r="H84" s="1416"/>
    </row>
    <row r="85" spans="1:8" ht="22.5" x14ac:dyDescent="0.2">
      <c r="A85" s="498"/>
      <c r="B85" s="464" t="s">
        <v>15</v>
      </c>
      <c r="C85" s="450" t="s">
        <v>83</v>
      </c>
      <c r="D85" s="456"/>
      <c r="E85" s="456"/>
      <c r="F85" s="456"/>
      <c r="G85" s="1402"/>
      <c r="H85" s="1416"/>
    </row>
    <row r="86" spans="1:8" ht="22.5" x14ac:dyDescent="0.2">
      <c r="A86" s="498"/>
      <c r="B86" s="464" t="s">
        <v>16</v>
      </c>
      <c r="C86" s="450" t="s">
        <v>84</v>
      </c>
      <c r="D86" s="456">
        <v>21735</v>
      </c>
      <c r="E86" s="456">
        <v>21735</v>
      </c>
      <c r="F86" s="456">
        <v>21735</v>
      </c>
      <c r="G86" s="1402"/>
      <c r="H86" s="1416">
        <f>(G86/F86)</f>
        <v>0</v>
      </c>
    </row>
    <row r="87" spans="1:8" x14ac:dyDescent="0.2">
      <c r="A87" s="498"/>
      <c r="B87" s="464" t="s">
        <v>85</v>
      </c>
      <c r="C87" s="450" t="s">
        <v>86</v>
      </c>
      <c r="D87" s="456">
        <v>1200</v>
      </c>
      <c r="E87" s="456">
        <v>1200</v>
      </c>
      <c r="F87" s="456">
        <v>1200</v>
      </c>
      <c r="G87" s="1402">
        <v>0</v>
      </c>
      <c r="H87" s="1416">
        <f>(G87/F87)</f>
        <v>0</v>
      </c>
    </row>
    <row r="88" spans="1:8" x14ac:dyDescent="0.2">
      <c r="A88" s="498"/>
      <c r="B88" s="464" t="s">
        <v>87</v>
      </c>
      <c r="C88" s="450" t="s">
        <v>88</v>
      </c>
      <c r="D88" s="456"/>
      <c r="E88" s="456"/>
      <c r="F88" s="456"/>
      <c r="G88" s="1402"/>
      <c r="H88" s="1416"/>
    </row>
    <row r="89" spans="1:8" x14ac:dyDescent="0.2">
      <c r="A89" s="498"/>
      <c r="B89" s="464" t="s">
        <v>89</v>
      </c>
      <c r="C89" s="499" t="s">
        <v>90</v>
      </c>
      <c r="D89" s="456">
        <v>1200</v>
      </c>
      <c r="E89" s="456">
        <v>1200</v>
      </c>
      <c r="F89" s="456">
        <v>1200</v>
      </c>
      <c r="G89" s="1402">
        <v>0</v>
      </c>
      <c r="H89" s="1416">
        <f>(G89/F89)</f>
        <v>0</v>
      </c>
    </row>
    <row r="90" spans="1:8" x14ac:dyDescent="0.2">
      <c r="A90" s="498"/>
      <c r="B90" s="464" t="s">
        <v>91</v>
      </c>
      <c r="C90" s="499" t="s">
        <v>92</v>
      </c>
      <c r="D90" s="456"/>
      <c r="E90" s="456"/>
      <c r="F90" s="456"/>
      <c r="G90" s="1402"/>
      <c r="H90" s="1431"/>
    </row>
    <row r="91" spans="1:8" ht="13.5" thickBot="1" x14ac:dyDescent="0.25">
      <c r="A91" s="501"/>
      <c r="B91" s="488" t="s">
        <v>93</v>
      </c>
      <c r="C91" s="503" t="s">
        <v>94</v>
      </c>
      <c r="D91" s="458"/>
      <c r="E91" s="458"/>
      <c r="F91" s="458"/>
      <c r="G91" s="1425"/>
      <c r="H91" s="1432"/>
    </row>
    <row r="92" spans="1:8" ht="13.5" thickBot="1" x14ac:dyDescent="0.25">
      <c r="A92" s="459" t="s">
        <v>1098</v>
      </c>
      <c r="B92" s="494"/>
      <c r="C92" s="495" t="s">
        <v>95</v>
      </c>
      <c r="D92" s="454"/>
      <c r="E92" s="454"/>
      <c r="F92" s="454"/>
      <c r="G92" s="1409"/>
      <c r="H92" s="1429"/>
    </row>
    <row r="93" spans="1:8" ht="13.5" thickBot="1" x14ac:dyDescent="0.25">
      <c r="A93" s="459" t="s">
        <v>1099</v>
      </c>
      <c r="B93" s="494"/>
      <c r="C93" s="495" t="s">
        <v>96</v>
      </c>
      <c r="D93" s="442">
        <f>+D94+D95</f>
        <v>36477</v>
      </c>
      <c r="E93" s="442">
        <f>+E94+E95</f>
        <v>38496</v>
      </c>
      <c r="F93" s="442">
        <f>+F94+F95</f>
        <v>75873</v>
      </c>
      <c r="G93" s="1407">
        <f>+G94+G95</f>
        <v>0</v>
      </c>
      <c r="H93" s="1429"/>
    </row>
    <row r="94" spans="1:8" x14ac:dyDescent="0.2">
      <c r="A94" s="496"/>
      <c r="B94" s="497" t="s">
        <v>97</v>
      </c>
      <c r="C94" s="455" t="s">
        <v>1074</v>
      </c>
      <c r="D94" s="471">
        <v>26535</v>
      </c>
      <c r="E94" s="471">
        <v>13274</v>
      </c>
      <c r="F94" s="471">
        <v>50976</v>
      </c>
      <c r="G94" s="1403"/>
      <c r="H94" s="1430"/>
    </row>
    <row r="95" spans="1:8" ht="13.5" thickBot="1" x14ac:dyDescent="0.25">
      <c r="A95" s="501"/>
      <c r="B95" s="488" t="s">
        <v>98</v>
      </c>
      <c r="C95" s="457" t="s">
        <v>1083</v>
      </c>
      <c r="D95" s="452">
        <v>9942</v>
      </c>
      <c r="E95" s="452">
        <v>25222</v>
      </c>
      <c r="F95" s="452">
        <v>24897</v>
      </c>
      <c r="G95" s="1423"/>
      <c r="H95" s="1433"/>
    </row>
    <row r="96" spans="1:8" ht="13.5" thickBot="1" x14ac:dyDescent="0.25">
      <c r="A96" s="459" t="s">
        <v>1100</v>
      </c>
      <c r="B96" s="504"/>
      <c r="C96" s="495" t="s">
        <v>99</v>
      </c>
      <c r="D96" s="454">
        <v>244740</v>
      </c>
      <c r="E96" s="454">
        <v>268652</v>
      </c>
      <c r="F96" s="454">
        <v>189384</v>
      </c>
      <c r="G96" s="1409">
        <v>195875</v>
      </c>
      <c r="H96" s="1429">
        <f>(G96/F96)</f>
        <v>1.034274278714147</v>
      </c>
    </row>
    <row r="97" spans="1:8" ht="13.5" thickBot="1" x14ac:dyDescent="0.25">
      <c r="A97" s="459" t="s">
        <v>1118</v>
      </c>
      <c r="B97" s="494"/>
      <c r="C97" s="505" t="s">
        <v>100</v>
      </c>
      <c r="D97" s="506">
        <f>+D66+D80+D92+D93+D96</f>
        <v>478795</v>
      </c>
      <c r="E97" s="506">
        <f>+E66+E80+E92+E93+E96</f>
        <v>509004</v>
      </c>
      <c r="F97" s="506">
        <f>+F66+F80+F92+F93+F96</f>
        <v>629149</v>
      </c>
      <c r="G97" s="1426">
        <f>+G66+G80+G92+G93+G96</f>
        <v>513272</v>
      </c>
      <c r="H97" s="1422">
        <f>(G97/F97)</f>
        <v>0.81581946406971961</v>
      </c>
    </row>
    <row r="98" spans="1:8" ht="13.5" thickBot="1" x14ac:dyDescent="0.25">
      <c r="A98" s="459" t="s">
        <v>1165</v>
      </c>
      <c r="B98" s="494"/>
      <c r="C98" s="495" t="s">
        <v>101</v>
      </c>
      <c r="D98" s="442">
        <f>+D99+D100</f>
        <v>0</v>
      </c>
      <c r="E98" s="442">
        <f>+E99+E100</f>
        <v>0</v>
      </c>
      <c r="F98" s="442">
        <f>+F99+F100</f>
        <v>0</v>
      </c>
      <c r="G98" s="1407">
        <f>+G99+G100</f>
        <v>0</v>
      </c>
      <c r="H98" s="1429"/>
    </row>
    <row r="99" spans="1:8" x14ac:dyDescent="0.2">
      <c r="A99" s="496"/>
      <c r="B99" s="464" t="s">
        <v>102</v>
      </c>
      <c r="C99" s="455" t="s">
        <v>1267</v>
      </c>
      <c r="D99" s="471"/>
      <c r="E99" s="471"/>
      <c r="F99" s="471"/>
      <c r="G99" s="1403"/>
      <c r="H99" s="1430"/>
    </row>
    <row r="100" spans="1:8" ht="13.5" thickBot="1" x14ac:dyDescent="0.25">
      <c r="A100" s="501"/>
      <c r="B100" s="488" t="s">
        <v>46</v>
      </c>
      <c r="C100" s="457" t="s">
        <v>1266</v>
      </c>
      <c r="D100" s="452"/>
      <c r="E100" s="452"/>
      <c r="F100" s="452"/>
      <c r="G100" s="1423"/>
      <c r="H100" s="1432"/>
    </row>
    <row r="101" spans="1:8" ht="13.5" thickBot="1" x14ac:dyDescent="0.25">
      <c r="A101" s="459" t="s">
        <v>1168</v>
      </c>
      <c r="B101" s="504"/>
      <c r="C101" s="460" t="s">
        <v>787</v>
      </c>
      <c r="D101" s="868"/>
      <c r="E101" s="868"/>
      <c r="F101" s="454"/>
      <c r="G101" s="1409">
        <v>2876</v>
      </c>
      <c r="H101" s="1429"/>
    </row>
    <row r="102" spans="1:8" ht="13.5" thickBot="1" x14ac:dyDescent="0.25">
      <c r="A102" s="867" t="s">
        <v>1169</v>
      </c>
      <c r="B102" s="863"/>
      <c r="C102" s="869" t="s">
        <v>966</v>
      </c>
      <c r="D102" s="451"/>
      <c r="E102" s="451"/>
      <c r="F102" s="870"/>
      <c r="G102" s="1427">
        <v>123370</v>
      </c>
      <c r="H102" s="1429"/>
    </row>
    <row r="103" spans="1:8" ht="13.5" thickBot="1" x14ac:dyDescent="0.25">
      <c r="A103" s="459" t="s">
        <v>1170</v>
      </c>
      <c r="B103" s="472"/>
      <c r="C103" s="604" t="s">
        <v>103</v>
      </c>
      <c r="D103" s="507">
        <f>+D97+D98</f>
        <v>478795</v>
      </c>
      <c r="E103" s="507">
        <f>+E97+E98</f>
        <v>509004</v>
      </c>
      <c r="F103" s="507">
        <f>+F97+F98+F101+F102</f>
        <v>629149</v>
      </c>
      <c r="G103" s="1428">
        <f>+G97+G98+G101+G102</f>
        <v>639518</v>
      </c>
      <c r="H103" s="1429">
        <f>(G103/F103)</f>
        <v>1.0164809925788645</v>
      </c>
    </row>
    <row r="104" spans="1:8" x14ac:dyDescent="0.2">
      <c r="A104" s="605"/>
      <c r="B104" s="606"/>
      <c r="C104" s="606"/>
      <c r="D104" s="606"/>
      <c r="E104" s="606"/>
    </row>
    <row r="105" spans="1:8" x14ac:dyDescent="0.2">
      <c r="A105" s="615"/>
      <c r="B105" s="616"/>
      <c r="C105" s="617"/>
      <c r="D105" s="618"/>
      <c r="E105" s="618"/>
    </row>
    <row r="106" spans="1:8" x14ac:dyDescent="0.2">
      <c r="A106" s="615"/>
      <c r="B106" s="616"/>
      <c r="C106" s="617"/>
      <c r="D106" s="619"/>
      <c r="E106" s="619"/>
    </row>
    <row r="123" spans="1:8" ht="13.5" thickBot="1" x14ac:dyDescent="0.25">
      <c r="A123" s="764"/>
      <c r="B123" s="731"/>
      <c r="C123" s="1531" t="s">
        <v>1278</v>
      </c>
      <c r="D123" s="1531"/>
      <c r="E123" s="1531"/>
    </row>
    <row r="124" spans="1:8" ht="16.5" thickBot="1" x14ac:dyDescent="0.25">
      <c r="A124" s="1748" t="s">
        <v>108</v>
      </c>
      <c r="B124" s="1749"/>
      <c r="C124" s="591" t="s">
        <v>1020</v>
      </c>
      <c r="D124" s="592"/>
      <c r="E124" s="592"/>
      <c r="F124" s="592"/>
      <c r="G124" s="592"/>
      <c r="H124" s="592"/>
    </row>
    <row r="125" spans="1:8" ht="17.25" customHeight="1" thickBot="1" x14ac:dyDescent="0.3">
      <c r="A125" s="520"/>
      <c r="B125" s="520"/>
      <c r="C125" s="520"/>
      <c r="D125" s="436"/>
      <c r="E125" s="436"/>
      <c r="F125" s="436"/>
      <c r="G125" s="436"/>
      <c r="H125" s="436"/>
    </row>
    <row r="126" spans="1:8" ht="12.75" customHeight="1" x14ac:dyDescent="0.2">
      <c r="A126" s="1742" t="s">
        <v>8</v>
      </c>
      <c r="B126" s="1743"/>
      <c r="C126" s="1733" t="s">
        <v>9</v>
      </c>
      <c r="D126" s="1731" t="s">
        <v>683</v>
      </c>
      <c r="E126" s="1731" t="s">
        <v>713</v>
      </c>
      <c r="F126" s="1731" t="s">
        <v>196</v>
      </c>
      <c r="G126" s="1731" t="s">
        <v>300</v>
      </c>
      <c r="H126" s="1731" t="s">
        <v>938</v>
      </c>
    </row>
    <row r="127" spans="1:8" ht="26.25" customHeight="1" thickBot="1" x14ac:dyDescent="0.25">
      <c r="A127" s="1744"/>
      <c r="B127" s="1745"/>
      <c r="C127" s="1734"/>
      <c r="D127" s="1732"/>
      <c r="E127" s="1732"/>
      <c r="F127" s="1732"/>
      <c r="G127" s="1732"/>
      <c r="H127" s="1732"/>
    </row>
    <row r="128" spans="1:8" ht="21" customHeight="1" thickBot="1" x14ac:dyDescent="0.25">
      <c r="A128" s="522">
        <v>1</v>
      </c>
      <c r="B128" s="523">
        <v>2</v>
      </c>
      <c r="C128" s="523">
        <v>3</v>
      </c>
      <c r="D128" s="524">
        <v>4</v>
      </c>
      <c r="E128" s="524">
        <v>5</v>
      </c>
      <c r="F128" s="524">
        <v>5</v>
      </c>
      <c r="G128" s="524">
        <v>6</v>
      </c>
      <c r="H128" s="439">
        <v>7</v>
      </c>
    </row>
    <row r="129" spans="1:8" ht="13.5" thickBot="1" x14ac:dyDescent="0.25">
      <c r="A129" s="525"/>
      <c r="B129" s="526"/>
      <c r="C129" s="526" t="s">
        <v>1175</v>
      </c>
      <c r="D129" s="527"/>
      <c r="E129" s="527"/>
      <c r="F129" s="527"/>
      <c r="G129" s="527"/>
      <c r="H129" s="527"/>
    </row>
    <row r="130" spans="1:8" ht="14.25" thickBot="1" x14ac:dyDescent="0.25">
      <c r="A130" s="522" t="s">
        <v>922</v>
      </c>
      <c r="B130" s="528"/>
      <c r="C130" s="529" t="s">
        <v>109</v>
      </c>
      <c r="D130" s="530">
        <f>SUM(D131:D139)</f>
        <v>2200</v>
      </c>
      <c r="E130" s="530">
        <f>SUM(E131:E139)</f>
        <v>0</v>
      </c>
      <c r="F130" s="530">
        <f>SUM(F131:F139)</f>
        <v>0</v>
      </c>
      <c r="G130" s="530">
        <f>SUM(G131:G139)</f>
        <v>0</v>
      </c>
      <c r="H130" s="530">
        <f>SUM(H131:H139)</f>
        <v>0</v>
      </c>
    </row>
    <row r="131" spans="1:8" x14ac:dyDescent="0.2">
      <c r="A131" s="534"/>
      <c r="B131" s="532" t="s">
        <v>840</v>
      </c>
      <c r="C131" s="535" t="s">
        <v>19</v>
      </c>
      <c r="D131" s="536"/>
      <c r="E131" s="536"/>
      <c r="F131" s="536"/>
      <c r="G131" s="1436"/>
      <c r="H131" s="1445"/>
    </row>
    <row r="132" spans="1:8" x14ac:dyDescent="0.2">
      <c r="A132" s="531"/>
      <c r="B132" s="532" t="s">
        <v>850</v>
      </c>
      <c r="C132" s="537" t="s">
        <v>21</v>
      </c>
      <c r="D132" s="533"/>
      <c r="E132" s="533"/>
      <c r="F132" s="533"/>
      <c r="G132" s="1437"/>
      <c r="H132" s="1446"/>
    </row>
    <row r="133" spans="1:8" x14ac:dyDescent="0.2">
      <c r="A133" s="531"/>
      <c r="B133" s="532" t="s">
        <v>869</v>
      </c>
      <c r="C133" s="537" t="s">
        <v>1150</v>
      </c>
      <c r="D133" s="533">
        <v>2100</v>
      </c>
      <c r="E133" s="533">
        <v>0</v>
      </c>
      <c r="F133" s="533">
        <v>0</v>
      </c>
      <c r="G133" s="1437">
        <v>0</v>
      </c>
      <c r="H133" s="1446">
        <v>0</v>
      </c>
    </row>
    <row r="134" spans="1:8" x14ac:dyDescent="0.2">
      <c r="A134" s="531"/>
      <c r="B134" s="532" t="s">
        <v>870</v>
      </c>
      <c r="C134" s="537" t="s">
        <v>24</v>
      </c>
      <c r="D134" s="533"/>
      <c r="E134" s="533"/>
      <c r="F134" s="533"/>
      <c r="G134" s="1437"/>
      <c r="H134" s="1446"/>
    </row>
    <row r="135" spans="1:8" x14ac:dyDescent="0.2">
      <c r="A135" s="531"/>
      <c r="B135" s="532" t="s">
        <v>1093</v>
      </c>
      <c r="C135" s="538" t="s">
        <v>1152</v>
      </c>
      <c r="D135" s="533"/>
      <c r="E135" s="533"/>
      <c r="F135" s="533"/>
      <c r="G135" s="1437"/>
      <c r="H135" s="1446"/>
    </row>
    <row r="136" spans="1:8" x14ac:dyDescent="0.2">
      <c r="A136" s="539"/>
      <c r="B136" s="532" t="s">
        <v>64</v>
      </c>
      <c r="C136" s="537" t="s">
        <v>26</v>
      </c>
      <c r="D136" s="540"/>
      <c r="E136" s="540"/>
      <c r="F136" s="540"/>
      <c r="G136" s="1438"/>
      <c r="H136" s="1447"/>
    </row>
    <row r="137" spans="1:8" x14ac:dyDescent="0.2">
      <c r="A137" s="531"/>
      <c r="B137" s="532" t="s">
        <v>66</v>
      </c>
      <c r="C137" s="537" t="s">
        <v>110</v>
      </c>
      <c r="D137" s="533"/>
      <c r="E137" s="533"/>
      <c r="F137" s="533"/>
      <c r="G137" s="1437"/>
      <c r="H137" s="1446"/>
    </row>
    <row r="138" spans="1:8" x14ac:dyDescent="0.2">
      <c r="A138" s="531"/>
      <c r="B138" s="532" t="s">
        <v>68</v>
      </c>
      <c r="C138" s="537" t="s">
        <v>1154</v>
      </c>
      <c r="D138" s="543"/>
      <c r="E138" s="543"/>
      <c r="F138" s="543"/>
      <c r="G138" s="1439"/>
      <c r="H138" s="1448"/>
    </row>
    <row r="139" spans="1:8" ht="13.5" thickBot="1" x14ac:dyDescent="0.25">
      <c r="A139" s="539"/>
      <c r="B139" s="583" t="s">
        <v>70</v>
      </c>
      <c r="C139" s="584" t="s">
        <v>111</v>
      </c>
      <c r="D139" s="543">
        <v>100</v>
      </c>
      <c r="E139" s="543">
        <v>0</v>
      </c>
      <c r="F139" s="543">
        <v>0</v>
      </c>
      <c r="G139" s="1439">
        <v>0</v>
      </c>
      <c r="H139" s="1448">
        <v>0</v>
      </c>
    </row>
    <row r="140" spans="1:8" ht="14.25" thickBot="1" x14ac:dyDescent="0.25">
      <c r="A140" s="522" t="s">
        <v>928</v>
      </c>
      <c r="B140" s="528"/>
      <c r="C140" s="529" t="s">
        <v>112</v>
      </c>
      <c r="D140" s="530">
        <f>SUM(D141:D144)</f>
        <v>0</v>
      </c>
      <c r="E140" s="530">
        <f>SUM(E141:E144)</f>
        <v>0</v>
      </c>
      <c r="F140" s="530">
        <f>SUM(F141:F144)</f>
        <v>0</v>
      </c>
      <c r="G140" s="1440">
        <f>SUM(G141:G144)</f>
        <v>0</v>
      </c>
      <c r="H140" s="1449">
        <f>SUM(H141:H144)</f>
        <v>0</v>
      </c>
    </row>
    <row r="141" spans="1:8" x14ac:dyDescent="0.2">
      <c r="A141" s="531"/>
      <c r="B141" s="532" t="s">
        <v>874</v>
      </c>
      <c r="C141" s="545" t="s">
        <v>1137</v>
      </c>
      <c r="D141" s="533"/>
      <c r="E141" s="533"/>
      <c r="F141" s="533"/>
      <c r="G141" s="1437"/>
      <c r="H141" s="1446"/>
    </row>
    <row r="142" spans="1:8" x14ac:dyDescent="0.2">
      <c r="A142" s="531"/>
      <c r="B142" s="532" t="s">
        <v>11</v>
      </c>
      <c r="C142" s="537" t="s">
        <v>859</v>
      </c>
      <c r="D142" s="533"/>
      <c r="E142" s="533"/>
      <c r="F142" s="533"/>
      <c r="G142" s="1437"/>
      <c r="H142" s="1446"/>
    </row>
    <row r="143" spans="1:8" x14ac:dyDescent="0.2">
      <c r="A143" s="531"/>
      <c r="B143" s="532" t="s">
        <v>12</v>
      </c>
      <c r="C143" s="537" t="s">
        <v>113</v>
      </c>
      <c r="D143" s="533"/>
      <c r="E143" s="533"/>
      <c r="F143" s="533"/>
      <c r="G143" s="1437"/>
      <c r="H143" s="1446"/>
    </row>
    <row r="144" spans="1:8" ht="13.5" thickBot="1" x14ac:dyDescent="0.25">
      <c r="A144" s="531"/>
      <c r="B144" s="532" t="s">
        <v>13</v>
      </c>
      <c r="C144" s="537" t="s">
        <v>862</v>
      </c>
      <c r="D144" s="533"/>
      <c r="E144" s="533"/>
      <c r="F144" s="533"/>
      <c r="G144" s="1437"/>
      <c r="H144" s="1446"/>
    </row>
    <row r="145" spans="1:8" ht="13.5" thickBot="1" x14ac:dyDescent="0.25">
      <c r="A145" s="548" t="s">
        <v>1098</v>
      </c>
      <c r="B145" s="549"/>
      <c r="C145" s="549" t="s">
        <v>114</v>
      </c>
      <c r="D145" s="544"/>
      <c r="E145" s="544"/>
      <c r="F145" s="544"/>
      <c r="G145" s="1441"/>
      <c r="H145" s="1450"/>
    </row>
    <row r="146" spans="1:8" ht="13.5" thickBot="1" x14ac:dyDescent="0.25">
      <c r="A146" s="548" t="s">
        <v>1099</v>
      </c>
      <c r="B146" s="549"/>
      <c r="C146" s="549" t="s">
        <v>115</v>
      </c>
      <c r="D146" s="544"/>
      <c r="E146" s="544"/>
      <c r="F146" s="544"/>
      <c r="G146" s="1441"/>
      <c r="H146" s="1450"/>
    </row>
    <row r="147" spans="1:8" ht="14.25" thickBot="1" x14ac:dyDescent="0.25">
      <c r="A147" s="548" t="s">
        <v>1100</v>
      </c>
      <c r="B147" s="528"/>
      <c r="C147" s="549" t="s">
        <v>116</v>
      </c>
      <c r="D147" s="544"/>
      <c r="E147" s="544"/>
      <c r="F147" s="544"/>
      <c r="G147" s="1441"/>
      <c r="H147" s="1450"/>
    </row>
    <row r="148" spans="1:8" ht="13.5" thickBot="1" x14ac:dyDescent="0.25">
      <c r="A148" s="522" t="s">
        <v>1118</v>
      </c>
      <c r="B148" s="555"/>
      <c r="C148" s="549" t="s">
        <v>117</v>
      </c>
      <c r="D148" s="556">
        <f>+D149+D150</f>
        <v>0</v>
      </c>
      <c r="E148" s="556">
        <f>+E149+E150</f>
        <v>92</v>
      </c>
      <c r="F148" s="556">
        <f>+F149+F150</f>
        <v>92</v>
      </c>
      <c r="G148" s="1442">
        <f>+G149+G150</f>
        <v>93</v>
      </c>
      <c r="H148" s="1435">
        <f>(G148/F148)</f>
        <v>1.0108695652173914</v>
      </c>
    </row>
    <row r="149" spans="1:8" x14ac:dyDescent="0.2">
      <c r="A149" s="534"/>
      <c r="B149" s="550" t="s">
        <v>36</v>
      </c>
      <c r="C149" s="557" t="s">
        <v>118</v>
      </c>
      <c r="D149" s="558"/>
      <c r="E149" s="558">
        <v>92</v>
      </c>
      <c r="F149" s="558">
        <v>92</v>
      </c>
      <c r="G149" s="1434">
        <v>93</v>
      </c>
      <c r="H149" s="1453">
        <f>(G149/F149)</f>
        <v>1.0108695652173914</v>
      </c>
    </row>
    <row r="150" spans="1:8" ht="13.5" thickBot="1" x14ac:dyDescent="0.25">
      <c r="A150" s="552"/>
      <c r="B150" s="553" t="s">
        <v>41</v>
      </c>
      <c r="C150" s="559" t="s">
        <v>119</v>
      </c>
      <c r="D150" s="560"/>
      <c r="E150" s="560"/>
      <c r="F150" s="560"/>
      <c r="G150" s="1443"/>
      <c r="H150" s="1452"/>
    </row>
    <row r="151" spans="1:8" ht="14.25" thickBot="1" x14ac:dyDescent="0.3">
      <c r="A151" s="561" t="s">
        <v>1165</v>
      </c>
      <c r="B151" s="562"/>
      <c r="C151" s="549" t="s">
        <v>120</v>
      </c>
      <c r="D151" s="544">
        <v>72922</v>
      </c>
      <c r="E151" s="544">
        <v>19601</v>
      </c>
      <c r="F151" s="544">
        <v>19601</v>
      </c>
      <c r="G151" s="1441">
        <v>19601</v>
      </c>
      <c r="H151" s="1451">
        <f>(G151/F151)</f>
        <v>1</v>
      </c>
    </row>
    <row r="152" spans="1:8" ht="13.5" thickBot="1" x14ac:dyDescent="0.25">
      <c r="A152" s="561" t="s">
        <v>1168</v>
      </c>
      <c r="B152" s="564"/>
      <c r="C152" s="565" t="s">
        <v>121</v>
      </c>
      <c r="D152" s="566">
        <f>SUM(D130,D140,D145,D146,D147,D148,D151)</f>
        <v>75122</v>
      </c>
      <c r="E152" s="566">
        <f>SUM(E130,E140,E145,E146,E147,E148,E151)</f>
        <v>19693</v>
      </c>
      <c r="F152" s="566">
        <f>SUM(F130,F140,F145,F146,F147,F148,F151)</f>
        <v>19693</v>
      </c>
      <c r="G152" s="1444">
        <f>SUM(G130,G140,G145,G146,G147,G148,G151)</f>
        <v>19694</v>
      </c>
      <c r="H152" s="1435">
        <f>(G152/F152)</f>
        <v>1.0000507794647844</v>
      </c>
    </row>
    <row r="153" spans="1:8" ht="13.5" thickBot="1" x14ac:dyDescent="0.25">
      <c r="A153" s="593"/>
      <c r="B153" s="594"/>
      <c r="C153" s="595"/>
      <c r="D153" s="569"/>
      <c r="E153" s="569"/>
      <c r="F153" s="569"/>
      <c r="G153" s="569"/>
      <c r="H153" s="569"/>
    </row>
    <row r="154" spans="1:8" ht="13.5" thickBot="1" x14ac:dyDescent="0.25">
      <c r="A154" s="521"/>
      <c r="B154" s="572"/>
      <c r="C154" s="572" t="s">
        <v>1176</v>
      </c>
      <c r="D154" s="573"/>
      <c r="E154" s="573"/>
      <c r="F154" s="573"/>
      <c r="G154" s="573"/>
      <c r="H154" s="573"/>
    </row>
    <row r="155" spans="1:8" ht="13.5" thickBot="1" x14ac:dyDescent="0.25">
      <c r="A155" s="548" t="s">
        <v>922</v>
      </c>
      <c r="B155" s="574"/>
      <c r="C155" s="575" t="s">
        <v>107</v>
      </c>
      <c r="D155" s="530">
        <f>SUM(D156:D162)</f>
        <v>75122</v>
      </c>
      <c r="E155" s="530">
        <f>SUM(E156+E158+E160+E161)</f>
        <v>19693</v>
      </c>
      <c r="F155" s="530">
        <f>SUM(F156+F158+F160+F161)</f>
        <v>19693</v>
      </c>
      <c r="G155" s="530">
        <f>SUM(G156+G158+G160+G161)</f>
        <v>19694</v>
      </c>
      <c r="H155" s="1456">
        <f>(G155/F155)</f>
        <v>1.0000507794647844</v>
      </c>
    </row>
    <row r="156" spans="1:8" x14ac:dyDescent="0.2">
      <c r="A156" s="576"/>
      <c r="B156" s="577" t="s">
        <v>840</v>
      </c>
      <c r="C156" s="545" t="s">
        <v>60</v>
      </c>
      <c r="D156" s="563">
        <v>49381</v>
      </c>
      <c r="E156" s="563">
        <v>11802</v>
      </c>
      <c r="F156" s="563">
        <v>11802</v>
      </c>
      <c r="G156" s="1455">
        <v>11802</v>
      </c>
      <c r="H156" s="1458">
        <f t="shared" ref="H156:H161" si="2">(G156/F156)</f>
        <v>1</v>
      </c>
    </row>
    <row r="157" spans="1:8" ht="25.5" x14ac:dyDescent="0.2">
      <c r="A157" s="576"/>
      <c r="B157" s="577" t="s">
        <v>831</v>
      </c>
      <c r="C157" s="765" t="s">
        <v>830</v>
      </c>
      <c r="D157" s="563"/>
      <c r="E157" s="563">
        <v>370</v>
      </c>
      <c r="F157" s="563">
        <v>372</v>
      </c>
      <c r="G157" s="1455">
        <v>372</v>
      </c>
      <c r="H157" s="1459">
        <f t="shared" si="2"/>
        <v>1</v>
      </c>
    </row>
    <row r="158" spans="1:8" ht="25.5" x14ac:dyDescent="0.2">
      <c r="A158" s="578"/>
      <c r="B158" s="551" t="s">
        <v>850</v>
      </c>
      <c r="C158" s="537" t="s">
        <v>1177</v>
      </c>
      <c r="D158" s="563">
        <v>13096</v>
      </c>
      <c r="E158" s="563">
        <v>3077</v>
      </c>
      <c r="F158" s="563">
        <v>3077</v>
      </c>
      <c r="G158" s="1455">
        <v>3076</v>
      </c>
      <c r="H158" s="1459">
        <f t="shared" si="2"/>
        <v>0.99967500812479693</v>
      </c>
    </row>
    <row r="159" spans="1:8" ht="25.5" x14ac:dyDescent="0.2">
      <c r="A159" s="578"/>
      <c r="B159" s="551" t="s">
        <v>843</v>
      </c>
      <c r="C159" s="765" t="s">
        <v>830</v>
      </c>
      <c r="D159" s="563"/>
      <c r="E159" s="563">
        <v>100</v>
      </c>
      <c r="F159" s="563">
        <v>100</v>
      </c>
      <c r="G159" s="1455">
        <v>100</v>
      </c>
      <c r="H159" s="1459">
        <f t="shared" si="2"/>
        <v>1</v>
      </c>
    </row>
    <row r="160" spans="1:8" x14ac:dyDescent="0.2">
      <c r="A160" s="578"/>
      <c r="B160" s="551" t="s">
        <v>869</v>
      </c>
      <c r="C160" s="537" t="s">
        <v>61</v>
      </c>
      <c r="D160" s="563">
        <v>9195</v>
      </c>
      <c r="E160" s="563">
        <v>2124</v>
      </c>
      <c r="F160" s="563">
        <v>2124</v>
      </c>
      <c r="G160" s="1455">
        <v>2126</v>
      </c>
      <c r="H160" s="1459">
        <f t="shared" si="2"/>
        <v>1.0009416195856873</v>
      </c>
    </row>
    <row r="161" spans="1:8" x14ac:dyDescent="0.2">
      <c r="A161" s="578"/>
      <c r="B161" s="551" t="s">
        <v>870</v>
      </c>
      <c r="C161" s="537" t="s">
        <v>62</v>
      </c>
      <c r="D161" s="563">
        <v>3450</v>
      </c>
      <c r="E161" s="563">
        <v>2690</v>
      </c>
      <c r="F161" s="563">
        <v>2690</v>
      </c>
      <c r="G161" s="1455">
        <v>2690</v>
      </c>
      <c r="H161" s="1459">
        <f t="shared" si="2"/>
        <v>1</v>
      </c>
    </row>
    <row r="162" spans="1:8" ht="13.5" thickBot="1" x14ac:dyDescent="0.25">
      <c r="A162" s="578"/>
      <c r="B162" s="551" t="s">
        <v>63</v>
      </c>
      <c r="C162" s="537" t="s">
        <v>1229</v>
      </c>
      <c r="D162" s="546">
        <v>0</v>
      </c>
      <c r="E162" s="546">
        <v>0</v>
      </c>
      <c r="F162" s="546">
        <v>0</v>
      </c>
      <c r="G162" s="1457">
        <v>0</v>
      </c>
      <c r="H162" s="1460">
        <v>0</v>
      </c>
    </row>
    <row r="163" spans="1:8" ht="13.5" thickBot="1" x14ac:dyDescent="0.25">
      <c r="A163" s="548" t="s">
        <v>928</v>
      </c>
      <c r="B163" s="574"/>
      <c r="C163" s="575" t="s">
        <v>126</v>
      </c>
      <c r="D163" s="601">
        <f>SUM(D164:D167)</f>
        <v>0</v>
      </c>
      <c r="E163" s="601">
        <f>SUM(E164:E167)</f>
        <v>0</v>
      </c>
      <c r="F163" s="601">
        <f>SUM(F164:F167)</f>
        <v>0</v>
      </c>
      <c r="G163" s="601">
        <f>SUM(G164:G167)</f>
        <v>0</v>
      </c>
      <c r="H163" s="601">
        <f>SUM(H164:H167)</f>
        <v>0</v>
      </c>
    </row>
    <row r="164" spans="1:8" x14ac:dyDescent="0.2">
      <c r="A164" s="576"/>
      <c r="B164" s="577" t="s">
        <v>874</v>
      </c>
      <c r="C164" s="545" t="s">
        <v>1250</v>
      </c>
      <c r="D164" s="563"/>
      <c r="E164" s="563"/>
      <c r="F164" s="563"/>
      <c r="G164" s="563"/>
      <c r="H164" s="563"/>
    </row>
    <row r="165" spans="1:8" x14ac:dyDescent="0.2">
      <c r="A165" s="578"/>
      <c r="B165" s="551" t="s">
        <v>11</v>
      </c>
      <c r="C165" s="537" t="s">
        <v>1164</v>
      </c>
      <c r="D165" s="546"/>
      <c r="E165" s="546"/>
      <c r="F165" s="546"/>
      <c r="G165" s="546"/>
      <c r="H165" s="546"/>
    </row>
    <row r="166" spans="1:8" ht="25.5" x14ac:dyDescent="0.2">
      <c r="A166" s="578"/>
      <c r="B166" s="551" t="s">
        <v>15</v>
      </c>
      <c r="C166" s="537" t="s">
        <v>83</v>
      </c>
      <c r="D166" s="546"/>
      <c r="E166" s="546"/>
      <c r="F166" s="546"/>
      <c r="G166" s="546"/>
      <c r="H166" s="546"/>
    </row>
    <row r="167" spans="1:8" ht="13.5" thickBot="1" x14ac:dyDescent="0.25">
      <c r="A167" s="578"/>
      <c r="B167" s="551" t="s">
        <v>85</v>
      </c>
      <c r="C167" s="537" t="s">
        <v>127</v>
      </c>
      <c r="D167" s="546"/>
      <c r="E167" s="546"/>
      <c r="F167" s="546"/>
      <c r="G167" s="546"/>
      <c r="H167" s="546"/>
    </row>
    <row r="168" spans="1:8" ht="13.5" thickBot="1" x14ac:dyDescent="0.25">
      <c r="A168" s="548" t="s">
        <v>1098</v>
      </c>
      <c r="B168" s="574"/>
      <c r="C168" s="575" t="s">
        <v>128</v>
      </c>
      <c r="D168" s="544"/>
      <c r="E168" s="544"/>
      <c r="F168" s="544"/>
      <c r="G168" s="544"/>
      <c r="H168" s="544"/>
    </row>
    <row r="169" spans="1:8" ht="13.5" thickBot="1" x14ac:dyDescent="0.25">
      <c r="A169" s="548" t="s">
        <v>1099</v>
      </c>
      <c r="B169" s="554"/>
      <c r="C169" s="579" t="s">
        <v>129</v>
      </c>
      <c r="D169" s="580">
        <f>+D155+D163+D168</f>
        <v>75122</v>
      </c>
      <c r="E169" s="580">
        <f>+E155+E163+E168</f>
        <v>19693</v>
      </c>
      <c r="F169" s="580">
        <f>+F155+F163+F168</f>
        <v>19693</v>
      </c>
      <c r="G169" s="580">
        <f>+G155+G163+G168</f>
        <v>19694</v>
      </c>
      <c r="H169" s="1461">
        <f>(G169/F169)</f>
        <v>1.0000507794647844</v>
      </c>
    </row>
    <row r="170" spans="1:8" x14ac:dyDescent="0.2">
      <c r="A170" s="581"/>
      <c r="B170" s="582"/>
      <c r="C170" s="582"/>
      <c r="D170" s="582"/>
      <c r="E170" s="582"/>
    </row>
    <row r="171" spans="1:8" x14ac:dyDescent="0.2">
      <c r="A171" s="596"/>
      <c r="B171" s="597"/>
      <c r="C171" s="598"/>
      <c r="D171" s="620"/>
      <c r="E171" s="620"/>
    </row>
    <row r="172" spans="1:8" x14ac:dyDescent="0.2">
      <c r="A172" s="596"/>
      <c r="B172" s="597"/>
      <c r="C172" s="598"/>
      <c r="D172" s="599"/>
      <c r="E172" s="599"/>
    </row>
    <row r="173" spans="1:8" x14ac:dyDescent="0.2">
      <c r="A173" s="593"/>
      <c r="B173" s="594"/>
      <c r="C173" s="595"/>
      <c r="D173" s="569"/>
      <c r="E173" s="569"/>
    </row>
    <row r="174" spans="1:8" x14ac:dyDescent="0.2">
      <c r="A174" s="593"/>
      <c r="B174" s="594"/>
      <c r="C174" s="595"/>
      <c r="D174" s="569"/>
      <c r="E174" s="569"/>
    </row>
    <row r="175" spans="1:8" x14ac:dyDescent="0.2">
      <c r="A175" s="593"/>
      <c r="B175" s="594"/>
      <c r="C175" s="595"/>
      <c r="D175" s="569"/>
      <c r="E175" s="569"/>
    </row>
    <row r="176" spans="1:8" x14ac:dyDescent="0.2">
      <c r="A176" s="593"/>
      <c r="B176" s="594"/>
      <c r="C176" s="595"/>
      <c r="D176" s="569"/>
      <c r="E176" s="569"/>
    </row>
    <row r="177" spans="1:8" x14ac:dyDescent="0.2">
      <c r="A177" s="593"/>
      <c r="B177" s="594"/>
      <c r="C177" s="1752"/>
      <c r="D177" s="1752"/>
      <c r="E177" s="1752"/>
    </row>
    <row r="178" spans="1:8" ht="13.5" thickBot="1" x14ac:dyDescent="0.25">
      <c r="A178" s="764"/>
      <c r="B178" s="731"/>
      <c r="C178" s="1531" t="s">
        <v>1278</v>
      </c>
      <c r="D178" s="1531"/>
      <c r="E178" s="1531"/>
    </row>
    <row r="179" spans="1:8" ht="16.5" thickBot="1" x14ac:dyDescent="0.25">
      <c r="A179" s="1748" t="s">
        <v>108</v>
      </c>
      <c r="B179" s="1749"/>
      <c r="C179" s="591" t="s">
        <v>812</v>
      </c>
      <c r="D179" s="592"/>
      <c r="E179" s="592"/>
      <c r="F179" s="592"/>
      <c r="G179" s="592"/>
      <c r="H179" s="592"/>
    </row>
    <row r="180" spans="1:8" ht="14.25" thickBot="1" x14ac:dyDescent="0.3">
      <c r="A180" s="520"/>
      <c r="B180" s="520"/>
      <c r="C180" s="520"/>
      <c r="D180" s="436"/>
      <c r="E180" s="436"/>
      <c r="F180" s="436"/>
      <c r="G180" s="436"/>
      <c r="H180" s="436"/>
    </row>
    <row r="181" spans="1:8" ht="12.75" customHeight="1" x14ac:dyDescent="0.2">
      <c r="A181" s="1742" t="s">
        <v>8</v>
      </c>
      <c r="B181" s="1743"/>
      <c r="C181" s="1733" t="s">
        <v>9</v>
      </c>
      <c r="D181" s="1731" t="s">
        <v>683</v>
      </c>
      <c r="E181" s="1731" t="s">
        <v>713</v>
      </c>
      <c r="F181" s="1731" t="s">
        <v>196</v>
      </c>
      <c r="G181" s="1731" t="s">
        <v>300</v>
      </c>
      <c r="H181" s="1731" t="s">
        <v>938</v>
      </c>
    </row>
    <row r="182" spans="1:8" ht="31.5" customHeight="1" thickBot="1" x14ac:dyDescent="0.25">
      <c r="A182" s="1744"/>
      <c r="B182" s="1745"/>
      <c r="C182" s="1734"/>
      <c r="D182" s="1732"/>
      <c r="E182" s="1732"/>
      <c r="F182" s="1732"/>
      <c r="G182" s="1732"/>
      <c r="H182" s="1732"/>
    </row>
    <row r="183" spans="1:8" ht="16.5" customHeight="1" thickBot="1" x14ac:dyDescent="0.25">
      <c r="A183" s="522">
        <v>1</v>
      </c>
      <c r="B183" s="523">
        <v>2</v>
      </c>
      <c r="C183" s="523">
        <v>3</v>
      </c>
      <c r="D183" s="524">
        <v>4</v>
      </c>
      <c r="E183" s="524">
        <v>5</v>
      </c>
      <c r="F183" s="524">
        <v>5</v>
      </c>
      <c r="G183" s="524">
        <v>6</v>
      </c>
      <c r="H183" s="439">
        <v>7</v>
      </c>
    </row>
    <row r="184" spans="1:8" ht="13.5" customHeight="1" thickBot="1" x14ac:dyDescent="0.25">
      <c r="A184" s="525"/>
      <c r="B184" s="526"/>
      <c r="C184" s="526" t="s">
        <v>1175</v>
      </c>
      <c r="D184" s="527"/>
      <c r="E184" s="527"/>
      <c r="F184" s="527"/>
      <c r="G184" s="527"/>
      <c r="H184" s="527"/>
    </row>
    <row r="185" spans="1:8" ht="18.75" customHeight="1" thickBot="1" x14ac:dyDescent="0.25">
      <c r="A185" s="522" t="s">
        <v>922</v>
      </c>
      <c r="B185" s="528"/>
      <c r="C185" s="529" t="s">
        <v>109</v>
      </c>
      <c r="D185" s="530">
        <f>SUM(D186:D194)</f>
        <v>0</v>
      </c>
      <c r="E185" s="530">
        <f>SUM(E186:E194)</f>
        <v>2200</v>
      </c>
      <c r="F185" s="530">
        <f>SUM(F186:F194)</f>
        <v>2516</v>
      </c>
      <c r="G185" s="530">
        <f>SUM(G186:G194)</f>
        <v>2522</v>
      </c>
      <c r="H185" s="1454">
        <f>SUM(H186:H194)</f>
        <v>1</v>
      </c>
    </row>
    <row r="186" spans="1:8" x14ac:dyDescent="0.2">
      <c r="A186" s="534"/>
      <c r="B186" s="532" t="s">
        <v>840</v>
      </c>
      <c r="C186" s="535" t="s">
        <v>19</v>
      </c>
      <c r="D186" s="536"/>
      <c r="E186" s="536"/>
      <c r="F186" s="536"/>
      <c r="G186" s="536"/>
      <c r="H186" s="536"/>
    </row>
    <row r="187" spans="1:8" x14ac:dyDescent="0.2">
      <c r="A187" s="531"/>
      <c r="B187" s="532" t="s">
        <v>850</v>
      </c>
      <c r="C187" s="537" t="s">
        <v>21</v>
      </c>
      <c r="D187" s="533"/>
      <c r="E187" s="533"/>
      <c r="F187" s="533"/>
      <c r="G187" s="533"/>
      <c r="H187" s="533"/>
    </row>
    <row r="188" spans="1:8" x14ac:dyDescent="0.2">
      <c r="A188" s="531"/>
      <c r="B188" s="532" t="s">
        <v>869</v>
      </c>
      <c r="C188" s="537" t="s">
        <v>1150</v>
      </c>
      <c r="D188" s="533"/>
      <c r="E188" s="533">
        <v>2100</v>
      </c>
      <c r="F188" s="533">
        <v>2516</v>
      </c>
      <c r="G188" s="533">
        <v>2516</v>
      </c>
      <c r="H188" s="1462">
        <f>(G188/F188)</f>
        <v>1</v>
      </c>
    </row>
    <row r="189" spans="1:8" x14ac:dyDescent="0.2">
      <c r="A189" s="531"/>
      <c r="B189" s="532" t="s">
        <v>870</v>
      </c>
      <c r="C189" s="537" t="s">
        <v>24</v>
      </c>
      <c r="D189" s="533"/>
      <c r="E189" s="533"/>
      <c r="F189" s="533"/>
      <c r="G189" s="533"/>
      <c r="H189" s="1462"/>
    </row>
    <row r="190" spans="1:8" x14ac:dyDescent="0.2">
      <c r="A190" s="531"/>
      <c r="B190" s="532" t="s">
        <v>1093</v>
      </c>
      <c r="C190" s="538" t="s">
        <v>1152</v>
      </c>
      <c r="D190" s="533"/>
      <c r="E190" s="533"/>
      <c r="F190" s="533"/>
      <c r="G190" s="533"/>
      <c r="H190" s="1462"/>
    </row>
    <row r="191" spans="1:8" x14ac:dyDescent="0.2">
      <c r="A191" s="539"/>
      <c r="B191" s="532" t="s">
        <v>64</v>
      </c>
      <c r="C191" s="537" t="s">
        <v>26</v>
      </c>
      <c r="D191" s="540"/>
      <c r="E191" s="540"/>
      <c r="F191" s="540"/>
      <c r="G191" s="540"/>
      <c r="H191" s="1462"/>
    </row>
    <row r="192" spans="1:8" x14ac:dyDescent="0.2">
      <c r="A192" s="531"/>
      <c r="B192" s="532" t="s">
        <v>66</v>
      </c>
      <c r="C192" s="537" t="s">
        <v>110</v>
      </c>
      <c r="D192" s="533"/>
      <c r="E192" s="533"/>
      <c r="F192" s="533"/>
      <c r="G192" s="533"/>
      <c r="H192" s="1462"/>
    </row>
    <row r="193" spans="1:8" x14ac:dyDescent="0.2">
      <c r="A193" s="531"/>
      <c r="B193" s="532" t="s">
        <v>68</v>
      </c>
      <c r="C193" s="537" t="s">
        <v>1154</v>
      </c>
      <c r="D193" s="543"/>
      <c r="E193" s="543"/>
      <c r="F193" s="543"/>
      <c r="G193" s="543">
        <v>6</v>
      </c>
      <c r="H193" s="1462"/>
    </row>
    <row r="194" spans="1:8" ht="13.5" thickBot="1" x14ac:dyDescent="0.25">
      <c r="A194" s="539"/>
      <c r="B194" s="583" t="s">
        <v>70</v>
      </c>
      <c r="C194" s="584" t="s">
        <v>111</v>
      </c>
      <c r="D194" s="543"/>
      <c r="E194" s="543">
        <v>100</v>
      </c>
      <c r="F194" s="543">
        <v>0</v>
      </c>
      <c r="G194" s="543">
        <v>0</v>
      </c>
      <c r="H194" s="543">
        <v>0</v>
      </c>
    </row>
    <row r="195" spans="1:8" ht="14.25" thickBot="1" x14ac:dyDescent="0.25">
      <c r="A195" s="522" t="s">
        <v>928</v>
      </c>
      <c r="B195" s="528"/>
      <c r="C195" s="529" t="s">
        <v>112</v>
      </c>
      <c r="D195" s="530">
        <f>SUM(D196:D199)</f>
        <v>0</v>
      </c>
      <c r="E195" s="530">
        <f>SUM(E196:E199)</f>
        <v>0</v>
      </c>
      <c r="F195" s="530">
        <f>SUM(F196:F199)</f>
        <v>0</v>
      </c>
      <c r="G195" s="530">
        <f>SUM(G196:G199)</f>
        <v>0</v>
      </c>
      <c r="H195" s="530">
        <f>SUM(H196:H199)</f>
        <v>0</v>
      </c>
    </row>
    <row r="196" spans="1:8" x14ac:dyDescent="0.2">
      <c r="A196" s="531"/>
      <c r="B196" s="532" t="s">
        <v>874</v>
      </c>
      <c r="C196" s="545" t="s">
        <v>1137</v>
      </c>
      <c r="D196" s="533"/>
      <c r="E196" s="533"/>
      <c r="F196" s="533"/>
      <c r="G196" s="533"/>
      <c r="H196" s="533"/>
    </row>
    <row r="197" spans="1:8" x14ac:dyDescent="0.2">
      <c r="A197" s="531"/>
      <c r="B197" s="532" t="s">
        <v>11</v>
      </c>
      <c r="C197" s="537" t="s">
        <v>859</v>
      </c>
      <c r="D197" s="533"/>
      <c r="E197" s="533"/>
      <c r="F197" s="533"/>
      <c r="G197" s="533"/>
      <c r="H197" s="533"/>
    </row>
    <row r="198" spans="1:8" x14ac:dyDescent="0.2">
      <c r="A198" s="531"/>
      <c r="B198" s="532" t="s">
        <v>12</v>
      </c>
      <c r="C198" s="537" t="s">
        <v>113</v>
      </c>
      <c r="D198" s="533"/>
      <c r="E198" s="533"/>
      <c r="F198" s="533"/>
      <c r="G198" s="533"/>
      <c r="H198" s="533"/>
    </row>
    <row r="199" spans="1:8" ht="13.5" thickBot="1" x14ac:dyDescent="0.25">
      <c r="A199" s="531"/>
      <c r="B199" s="532" t="s">
        <v>13</v>
      </c>
      <c r="C199" s="537" t="s">
        <v>862</v>
      </c>
      <c r="D199" s="533"/>
      <c r="E199" s="533"/>
      <c r="F199" s="533"/>
      <c r="G199" s="533"/>
      <c r="H199" s="533"/>
    </row>
    <row r="200" spans="1:8" ht="13.5" thickBot="1" x14ac:dyDescent="0.25">
      <c r="A200" s="548" t="s">
        <v>1098</v>
      </c>
      <c r="B200" s="549"/>
      <c r="C200" s="549" t="s">
        <v>114</v>
      </c>
      <c r="D200" s="544"/>
      <c r="E200" s="544"/>
      <c r="F200" s="544"/>
      <c r="G200" s="544"/>
      <c r="H200" s="544"/>
    </row>
    <row r="201" spans="1:8" ht="13.5" thickBot="1" x14ac:dyDescent="0.25">
      <c r="A201" s="548" t="s">
        <v>1099</v>
      </c>
      <c r="B201" s="549"/>
      <c r="C201" s="549" t="s">
        <v>115</v>
      </c>
      <c r="D201" s="544"/>
      <c r="E201" s="544"/>
      <c r="F201" s="544"/>
      <c r="G201" s="544"/>
      <c r="H201" s="544"/>
    </row>
    <row r="202" spans="1:8" ht="14.25" thickBot="1" x14ac:dyDescent="0.25">
      <c r="A202" s="548" t="s">
        <v>1100</v>
      </c>
      <c r="B202" s="528"/>
      <c r="C202" s="549" t="s">
        <v>116</v>
      </c>
      <c r="D202" s="544"/>
      <c r="E202" s="544"/>
      <c r="F202" s="544"/>
      <c r="G202" s="544"/>
      <c r="H202" s="544"/>
    </row>
    <row r="203" spans="1:8" ht="13.5" thickBot="1" x14ac:dyDescent="0.25">
      <c r="A203" s="522" t="s">
        <v>1118</v>
      </c>
      <c r="B203" s="555"/>
      <c r="C203" s="549" t="s">
        <v>117</v>
      </c>
      <c r="D203" s="556">
        <f>+D204+D205</f>
        <v>0</v>
      </c>
      <c r="E203" s="556">
        <f>+E204+E205</f>
        <v>0</v>
      </c>
      <c r="F203" s="556">
        <f>+F204+F205</f>
        <v>0</v>
      </c>
      <c r="G203" s="556">
        <f>+G204+G205</f>
        <v>0</v>
      </c>
      <c r="H203" s="556">
        <f>+H204+H205</f>
        <v>0</v>
      </c>
    </row>
    <row r="204" spans="1:8" x14ac:dyDescent="0.2">
      <c r="A204" s="534"/>
      <c r="B204" s="550" t="s">
        <v>36</v>
      </c>
      <c r="C204" s="557" t="s">
        <v>118</v>
      </c>
      <c r="D204" s="558"/>
      <c r="E204" s="558"/>
      <c r="F204" s="558"/>
      <c r="G204" s="558"/>
      <c r="H204" s="558"/>
    </row>
    <row r="205" spans="1:8" ht="13.5" thickBot="1" x14ac:dyDescent="0.25">
      <c r="A205" s="552"/>
      <c r="B205" s="553" t="s">
        <v>41</v>
      </c>
      <c r="C205" s="559" t="s">
        <v>119</v>
      </c>
      <c r="D205" s="560"/>
      <c r="E205" s="560"/>
      <c r="F205" s="560"/>
      <c r="G205" s="560"/>
      <c r="H205" s="560"/>
    </row>
    <row r="206" spans="1:8" ht="14.25" thickBot="1" x14ac:dyDescent="0.3">
      <c r="A206" s="561" t="s">
        <v>1165</v>
      </c>
      <c r="B206" s="562"/>
      <c r="C206" s="549" t="s">
        <v>120</v>
      </c>
      <c r="D206" s="544"/>
      <c r="E206" s="544">
        <v>64150</v>
      </c>
      <c r="F206" s="544">
        <v>72793</v>
      </c>
      <c r="G206" s="544">
        <v>75745</v>
      </c>
      <c r="H206" s="1463">
        <f>(G206/F206)</f>
        <v>1.0405533499100188</v>
      </c>
    </row>
    <row r="207" spans="1:8" ht="13.5" thickBot="1" x14ac:dyDescent="0.25">
      <c r="A207" s="561" t="s">
        <v>1168</v>
      </c>
      <c r="B207" s="564"/>
      <c r="C207" s="565" t="s">
        <v>121</v>
      </c>
      <c r="D207" s="566">
        <f>SUM(D185,D195,D200,D201,D202,D203,D206)</f>
        <v>0</v>
      </c>
      <c r="E207" s="566">
        <f>SUM(E185,E195,E200,E201,E202,E203,E206)</f>
        <v>66350</v>
      </c>
      <c r="F207" s="566">
        <f>SUM(F185,F195,F200,F201,F202,F203,F206)</f>
        <v>75309</v>
      </c>
      <c r="G207" s="566">
        <f>SUM(G185,G195,G200,G201,G202,G203,G206)</f>
        <v>78267</v>
      </c>
      <c r="H207" s="1463">
        <f>(G207/F207)</f>
        <v>1.0392781739234354</v>
      </c>
    </row>
    <row r="208" spans="1:8" ht="13.5" thickBot="1" x14ac:dyDescent="0.25">
      <c r="A208" s="593"/>
      <c r="B208" s="594"/>
      <c r="C208" s="595"/>
      <c r="D208" s="569"/>
      <c r="E208" s="569"/>
      <c r="F208" s="569"/>
      <c r="G208" s="569"/>
      <c r="H208" s="569"/>
    </row>
    <row r="209" spans="1:8" ht="13.5" thickBot="1" x14ac:dyDescent="0.25">
      <c r="A209" s="521"/>
      <c r="B209" s="572"/>
      <c r="C209" s="572" t="s">
        <v>1176</v>
      </c>
      <c r="D209" s="573"/>
      <c r="E209" s="573"/>
      <c r="F209" s="573"/>
      <c r="G209" s="573"/>
      <c r="H209" s="573"/>
    </row>
    <row r="210" spans="1:8" ht="13.5" thickBot="1" x14ac:dyDescent="0.25">
      <c r="A210" s="548" t="s">
        <v>922</v>
      </c>
      <c r="B210" s="574"/>
      <c r="C210" s="575" t="s">
        <v>107</v>
      </c>
      <c r="D210" s="530">
        <f>SUM(D211:D217)</f>
        <v>0</v>
      </c>
      <c r="E210" s="530">
        <f>SUM(E211+E213+E215+E216)</f>
        <v>66350</v>
      </c>
      <c r="F210" s="530">
        <f>SUM(F211+F213+F215+F216)</f>
        <v>75309</v>
      </c>
      <c r="G210" s="530">
        <f>SUM(G211+G213+G215+G216)</f>
        <v>75300</v>
      </c>
      <c r="H210" s="1454">
        <f t="shared" ref="H210:H216" si="3">(G210/F210)</f>
        <v>0.99988049237142973</v>
      </c>
    </row>
    <row r="211" spans="1:8" x14ac:dyDescent="0.2">
      <c r="A211" s="576"/>
      <c r="B211" s="577" t="s">
        <v>840</v>
      </c>
      <c r="C211" s="545" t="s">
        <v>60</v>
      </c>
      <c r="D211" s="563"/>
      <c r="E211" s="563">
        <v>41947</v>
      </c>
      <c r="F211" s="563">
        <v>42504</v>
      </c>
      <c r="G211" s="563">
        <v>42503</v>
      </c>
      <c r="H211" s="1589">
        <f t="shared" si="3"/>
        <v>0.99997647280255975</v>
      </c>
    </row>
    <row r="212" spans="1:8" ht="17.25" customHeight="1" x14ac:dyDescent="0.2">
      <c r="A212" s="576"/>
      <c r="B212" s="577" t="s">
        <v>831</v>
      </c>
      <c r="C212" s="765" t="s">
        <v>830</v>
      </c>
      <c r="D212" s="563"/>
      <c r="E212" s="563">
        <v>1109</v>
      </c>
      <c r="F212" s="563">
        <v>1126</v>
      </c>
      <c r="G212" s="563">
        <v>1126</v>
      </c>
      <c r="H212" s="1589">
        <f t="shared" si="3"/>
        <v>1</v>
      </c>
    </row>
    <row r="213" spans="1:8" ht="18" customHeight="1" x14ac:dyDescent="0.2">
      <c r="A213" s="578"/>
      <c r="B213" s="551" t="s">
        <v>850</v>
      </c>
      <c r="C213" s="537" t="s">
        <v>1177</v>
      </c>
      <c r="D213" s="563"/>
      <c r="E213" s="563">
        <v>11035</v>
      </c>
      <c r="F213" s="563">
        <v>11286</v>
      </c>
      <c r="G213" s="563">
        <v>11281</v>
      </c>
      <c r="H213" s="1589">
        <f t="shared" si="3"/>
        <v>0.99955697324118375</v>
      </c>
    </row>
    <row r="214" spans="1:8" ht="20.25" customHeight="1" x14ac:dyDescent="0.2">
      <c r="A214" s="578"/>
      <c r="B214" s="551" t="s">
        <v>843</v>
      </c>
      <c r="C214" s="765" t="s">
        <v>830</v>
      </c>
      <c r="D214" s="563"/>
      <c r="E214" s="563">
        <v>299</v>
      </c>
      <c r="F214" s="563">
        <v>304</v>
      </c>
      <c r="G214" s="563">
        <v>304</v>
      </c>
      <c r="H214" s="1589">
        <f t="shared" si="3"/>
        <v>1</v>
      </c>
    </row>
    <row r="215" spans="1:8" x14ac:dyDescent="0.2">
      <c r="A215" s="578"/>
      <c r="B215" s="551" t="s">
        <v>869</v>
      </c>
      <c r="C215" s="537" t="s">
        <v>61</v>
      </c>
      <c r="D215" s="563"/>
      <c r="E215" s="563">
        <v>7168</v>
      </c>
      <c r="F215" s="563">
        <v>10323</v>
      </c>
      <c r="G215" s="563">
        <v>10320</v>
      </c>
      <c r="H215" s="1589">
        <f t="shared" si="3"/>
        <v>0.99970938680616095</v>
      </c>
    </row>
    <row r="216" spans="1:8" x14ac:dyDescent="0.2">
      <c r="A216" s="578"/>
      <c r="B216" s="551" t="s">
        <v>870</v>
      </c>
      <c r="C216" s="537" t="s">
        <v>62</v>
      </c>
      <c r="D216" s="563"/>
      <c r="E216" s="563">
        <v>6200</v>
      </c>
      <c r="F216" s="563">
        <v>11196</v>
      </c>
      <c r="G216" s="563">
        <v>11196</v>
      </c>
      <c r="H216" s="1589">
        <f t="shared" si="3"/>
        <v>1</v>
      </c>
    </row>
    <row r="217" spans="1:8" ht="13.5" thickBot="1" x14ac:dyDescent="0.25">
      <c r="A217" s="578"/>
      <c r="B217" s="551" t="s">
        <v>63</v>
      </c>
      <c r="C217" s="537" t="s">
        <v>1229</v>
      </c>
      <c r="D217" s="546">
        <v>0</v>
      </c>
      <c r="E217" s="546">
        <v>0</v>
      </c>
      <c r="F217" s="546">
        <v>0</v>
      </c>
      <c r="G217" s="546">
        <v>0</v>
      </c>
      <c r="H217" s="546"/>
    </row>
    <row r="218" spans="1:8" ht="13.5" thickBot="1" x14ac:dyDescent="0.25">
      <c r="A218" s="548" t="s">
        <v>928</v>
      </c>
      <c r="B218" s="574"/>
      <c r="C218" s="575" t="s">
        <v>126</v>
      </c>
      <c r="D218" s="601">
        <f>SUM(D219:D222)</f>
        <v>0</v>
      </c>
      <c r="E218" s="601">
        <f>SUM(E219:E222)</f>
        <v>0</v>
      </c>
      <c r="F218" s="601">
        <f>SUM(F219:F222)</f>
        <v>0</v>
      </c>
      <c r="G218" s="601">
        <f>SUM(G219:G222)</f>
        <v>0</v>
      </c>
      <c r="H218" s="601"/>
    </row>
    <row r="219" spans="1:8" x14ac:dyDescent="0.2">
      <c r="A219" s="576"/>
      <c r="B219" s="577" t="s">
        <v>874</v>
      </c>
      <c r="C219" s="545" t="s">
        <v>1250</v>
      </c>
      <c r="D219" s="563"/>
      <c r="E219" s="563"/>
      <c r="F219" s="563"/>
      <c r="G219" s="563"/>
      <c r="H219" s="563"/>
    </row>
    <row r="220" spans="1:8" x14ac:dyDescent="0.2">
      <c r="A220" s="578"/>
      <c r="B220" s="551" t="s">
        <v>11</v>
      </c>
      <c r="C220" s="537" t="s">
        <v>1164</v>
      </c>
      <c r="D220" s="546"/>
      <c r="E220" s="546"/>
      <c r="F220" s="546"/>
      <c r="G220" s="546"/>
      <c r="H220" s="546"/>
    </row>
    <row r="221" spans="1:8" ht="25.5" x14ac:dyDescent="0.2">
      <c r="A221" s="578"/>
      <c r="B221" s="551" t="s">
        <v>15</v>
      </c>
      <c r="C221" s="537" t="s">
        <v>83</v>
      </c>
      <c r="D221" s="546"/>
      <c r="E221" s="546"/>
      <c r="F221" s="546"/>
      <c r="G221" s="546"/>
      <c r="H221" s="546"/>
    </row>
    <row r="222" spans="1:8" ht="13.5" thickBot="1" x14ac:dyDescent="0.25">
      <c r="A222" s="578"/>
      <c r="B222" s="551" t="s">
        <v>85</v>
      </c>
      <c r="C222" s="537" t="s">
        <v>127</v>
      </c>
      <c r="D222" s="546"/>
      <c r="E222" s="546"/>
      <c r="F222" s="546"/>
      <c r="G222" s="546"/>
      <c r="H222" s="546"/>
    </row>
    <row r="223" spans="1:8" ht="13.5" thickBot="1" x14ac:dyDescent="0.25">
      <c r="A223" s="548" t="s">
        <v>1098</v>
      </c>
      <c r="B223" s="574"/>
      <c r="C223" s="575" t="s">
        <v>788</v>
      </c>
      <c r="D223" s="544"/>
      <c r="E223" s="544"/>
      <c r="F223" s="544"/>
      <c r="G223" s="544"/>
      <c r="H223" s="544"/>
    </row>
    <row r="224" spans="1:8" ht="13.5" thickBot="1" x14ac:dyDescent="0.25">
      <c r="A224" s="548" t="s">
        <v>1099</v>
      </c>
      <c r="B224" s="574"/>
      <c r="C224" s="575" t="s">
        <v>789</v>
      </c>
      <c r="D224" s="544"/>
      <c r="E224" s="544"/>
      <c r="F224" s="544"/>
      <c r="G224" s="544">
        <v>2967</v>
      </c>
      <c r="H224" s="544"/>
    </row>
    <row r="225" spans="1:8" ht="13.5" thickBot="1" x14ac:dyDescent="0.25">
      <c r="A225" s="548" t="s">
        <v>1100</v>
      </c>
      <c r="B225" s="554"/>
      <c r="C225" s="579" t="s">
        <v>129</v>
      </c>
      <c r="D225" s="580">
        <f>+D210+D218+D223</f>
        <v>0</v>
      </c>
      <c r="E225" s="580">
        <f>+E210+E218+E223</f>
        <v>66350</v>
      </c>
      <c r="F225" s="580">
        <f>F210+F218+F223+F224</f>
        <v>75309</v>
      </c>
      <c r="G225" s="580">
        <f>G210+G218+G223+G224</f>
        <v>78267</v>
      </c>
      <c r="H225" s="1461">
        <f>(G225/F225)</f>
        <v>1.0392781739234354</v>
      </c>
    </row>
    <row r="226" spans="1:8" x14ac:dyDescent="0.2">
      <c r="A226" s="593"/>
      <c r="B226" s="594"/>
      <c r="C226" s="595"/>
      <c r="D226" s="569"/>
      <c r="E226" s="569"/>
    </row>
    <row r="227" spans="1:8" x14ac:dyDescent="0.2">
      <c r="A227" s="593"/>
      <c r="B227" s="594"/>
      <c r="C227" s="595"/>
      <c r="D227" s="569"/>
      <c r="E227" s="569"/>
    </row>
    <row r="228" spans="1:8" x14ac:dyDescent="0.2">
      <c r="A228" s="593"/>
      <c r="B228" s="594"/>
      <c r="C228" s="595"/>
      <c r="D228" s="569"/>
      <c r="E228" s="569"/>
    </row>
    <row r="229" spans="1:8" x14ac:dyDescent="0.2">
      <c r="A229" s="593"/>
      <c r="B229" s="594"/>
      <c r="C229" s="595"/>
      <c r="D229" s="569"/>
      <c r="E229" s="569"/>
    </row>
    <row r="230" spans="1:8" x14ac:dyDescent="0.2">
      <c r="A230" s="593"/>
      <c r="B230" s="594"/>
      <c r="C230" s="595"/>
      <c r="D230" s="569"/>
      <c r="E230" s="569"/>
    </row>
    <row r="231" spans="1:8" x14ac:dyDescent="0.2">
      <c r="A231" s="593"/>
      <c r="B231" s="594"/>
      <c r="C231" s="595"/>
      <c r="D231" s="569"/>
      <c r="E231" s="569"/>
    </row>
    <row r="232" spans="1:8" x14ac:dyDescent="0.2">
      <c r="A232" s="593"/>
      <c r="B232" s="594"/>
      <c r="C232" s="595"/>
      <c r="D232" s="569"/>
      <c r="E232" s="569"/>
    </row>
    <row r="233" spans="1:8" x14ac:dyDescent="0.2">
      <c r="A233" s="1753"/>
      <c r="B233" s="1754"/>
      <c r="C233" s="1754"/>
      <c r="D233" s="1754"/>
      <c r="E233" s="1754"/>
    </row>
    <row r="234" spans="1:8" ht="13.5" thickBot="1" x14ac:dyDescent="0.25">
      <c r="A234" s="764"/>
      <c r="B234" s="731"/>
      <c r="C234" s="1531" t="s">
        <v>1278</v>
      </c>
      <c r="D234" s="1531"/>
      <c r="E234" s="1531"/>
    </row>
    <row r="235" spans="1:8" ht="33.75" customHeight="1" thickBot="1" x14ac:dyDescent="0.25">
      <c r="A235" s="1750" t="s">
        <v>108</v>
      </c>
      <c r="B235" s="1751"/>
      <c r="C235" s="600" t="s">
        <v>725</v>
      </c>
      <c r="D235" s="657"/>
      <c r="E235" s="657"/>
      <c r="F235" s="657"/>
      <c r="G235" s="657"/>
      <c r="H235" s="657"/>
    </row>
    <row r="236" spans="1:8" ht="9" customHeight="1" thickBot="1" x14ac:dyDescent="0.3">
      <c r="A236" s="520"/>
      <c r="B236" s="520"/>
      <c r="C236" s="520"/>
      <c r="D236" s="436"/>
      <c r="E236" s="436"/>
      <c r="F236" s="436"/>
      <c r="G236" s="436"/>
      <c r="H236" s="436"/>
    </row>
    <row r="237" spans="1:8" ht="12.75" customHeight="1" x14ac:dyDescent="0.2">
      <c r="A237" s="1742" t="s">
        <v>8</v>
      </c>
      <c r="B237" s="1743"/>
      <c r="C237" s="1733" t="s">
        <v>9</v>
      </c>
      <c r="D237" s="1731" t="s">
        <v>683</v>
      </c>
      <c r="E237" s="1731" t="s">
        <v>713</v>
      </c>
      <c r="F237" s="1731" t="s">
        <v>196</v>
      </c>
      <c r="G237" s="1731" t="s">
        <v>300</v>
      </c>
      <c r="H237" s="1731" t="s">
        <v>938</v>
      </c>
    </row>
    <row r="238" spans="1:8" ht="20.25" customHeight="1" thickBot="1" x14ac:dyDescent="0.25">
      <c r="A238" s="1744"/>
      <c r="B238" s="1745"/>
      <c r="C238" s="1734"/>
      <c r="D238" s="1732"/>
      <c r="E238" s="1732"/>
      <c r="F238" s="1732"/>
      <c r="G238" s="1732"/>
      <c r="H238" s="1732"/>
    </row>
    <row r="239" spans="1:8" ht="36.75" customHeight="1" thickBot="1" x14ac:dyDescent="0.25">
      <c r="A239" s="522">
        <v>1</v>
      </c>
      <c r="B239" s="523">
        <v>2</v>
      </c>
      <c r="C239" s="523">
        <v>3</v>
      </c>
      <c r="D239" s="524">
        <v>4</v>
      </c>
      <c r="E239" s="524">
        <v>5</v>
      </c>
      <c r="F239" s="524">
        <v>5</v>
      </c>
      <c r="G239" s="524">
        <v>6</v>
      </c>
      <c r="H239" s="439">
        <v>7</v>
      </c>
    </row>
    <row r="240" spans="1:8" ht="29.25" customHeight="1" thickBot="1" x14ac:dyDescent="0.25">
      <c r="A240" s="525"/>
      <c r="B240" s="526"/>
      <c r="C240" s="526" t="s">
        <v>1175</v>
      </c>
      <c r="D240" s="527"/>
      <c r="E240" s="527"/>
      <c r="F240" s="527"/>
      <c r="G240" s="527"/>
      <c r="H240" s="527"/>
    </row>
    <row r="241" spans="1:8" ht="13.5" customHeight="1" thickBot="1" x14ac:dyDescent="0.25">
      <c r="A241" s="522" t="s">
        <v>922</v>
      </c>
      <c r="B241" s="528"/>
      <c r="C241" s="529" t="s">
        <v>109</v>
      </c>
      <c r="D241" s="530">
        <f>SUM(D242:D249)</f>
        <v>7000</v>
      </c>
      <c r="E241" s="530">
        <f>SUM(E242:E249)</f>
        <v>7000</v>
      </c>
      <c r="F241" s="530">
        <f>SUM(F242:F249)</f>
        <v>0</v>
      </c>
      <c r="G241" s="530">
        <f>SUM(G242:G249)</f>
        <v>0</v>
      </c>
      <c r="H241" s="530">
        <f>SUM(H242:H249)</f>
        <v>0</v>
      </c>
    </row>
    <row r="242" spans="1:8" ht="21" customHeight="1" x14ac:dyDescent="0.2">
      <c r="A242" s="534"/>
      <c r="B242" s="532" t="s">
        <v>840</v>
      </c>
      <c r="C242" s="535" t="s">
        <v>19</v>
      </c>
      <c r="D242" s="585"/>
      <c r="E242" s="585"/>
      <c r="F242" s="585"/>
      <c r="G242" s="585"/>
      <c r="H242" s="585"/>
    </row>
    <row r="243" spans="1:8" x14ac:dyDescent="0.2">
      <c r="A243" s="531"/>
      <c r="B243" s="532" t="s">
        <v>850</v>
      </c>
      <c r="C243" s="537" t="s">
        <v>21</v>
      </c>
      <c r="D243" s="546"/>
      <c r="E243" s="546"/>
      <c r="F243" s="546"/>
      <c r="G243" s="546"/>
      <c r="H243" s="546"/>
    </row>
    <row r="244" spans="1:8" x14ac:dyDescent="0.2">
      <c r="A244" s="531"/>
      <c r="B244" s="532" t="s">
        <v>869</v>
      </c>
      <c r="C244" s="537" t="s">
        <v>1150</v>
      </c>
      <c r="D244" s="546"/>
      <c r="E244" s="546"/>
      <c r="F244" s="546"/>
      <c r="G244" s="546"/>
      <c r="H244" s="546"/>
    </row>
    <row r="245" spans="1:8" x14ac:dyDescent="0.2">
      <c r="A245" s="531"/>
      <c r="B245" s="532" t="s">
        <v>870</v>
      </c>
      <c r="C245" s="537" t="s">
        <v>24</v>
      </c>
      <c r="D245" s="546">
        <v>7000</v>
      </c>
      <c r="E245" s="546">
        <v>7000</v>
      </c>
      <c r="F245" s="546"/>
      <c r="G245" s="546"/>
      <c r="H245" s="546"/>
    </row>
    <row r="246" spans="1:8" x14ac:dyDescent="0.2">
      <c r="A246" s="531"/>
      <c r="B246" s="532" t="s">
        <v>1093</v>
      </c>
      <c r="C246" s="538" t="s">
        <v>1152</v>
      </c>
      <c r="D246" s="546"/>
      <c r="E246" s="546"/>
      <c r="F246" s="546"/>
      <c r="G246" s="546"/>
      <c r="H246" s="546"/>
    </row>
    <row r="247" spans="1:8" x14ac:dyDescent="0.2">
      <c r="A247" s="539"/>
      <c r="B247" s="532" t="s">
        <v>64</v>
      </c>
      <c r="C247" s="537" t="s">
        <v>26</v>
      </c>
      <c r="D247" s="586"/>
      <c r="E247" s="586"/>
      <c r="F247" s="586"/>
      <c r="G247" s="586"/>
      <c r="H247" s="586"/>
    </row>
    <row r="248" spans="1:8" x14ac:dyDescent="0.2">
      <c r="A248" s="531"/>
      <c r="B248" s="532" t="s">
        <v>66</v>
      </c>
      <c r="C248" s="537" t="s">
        <v>110</v>
      </c>
      <c r="D248" s="546"/>
      <c r="E248" s="546"/>
      <c r="F248" s="546"/>
      <c r="G248" s="546"/>
      <c r="H248" s="546"/>
    </row>
    <row r="249" spans="1:8" ht="13.5" thickBot="1" x14ac:dyDescent="0.25">
      <c r="A249" s="541"/>
      <c r="B249" s="542" t="s">
        <v>68</v>
      </c>
      <c r="C249" s="538" t="s">
        <v>1154</v>
      </c>
      <c r="D249" s="547"/>
      <c r="E249" s="547"/>
      <c r="F249" s="547"/>
      <c r="G249" s="547"/>
      <c r="H249" s="547"/>
    </row>
    <row r="250" spans="1:8" ht="14.25" thickBot="1" x14ac:dyDescent="0.25">
      <c r="A250" s="522" t="s">
        <v>928</v>
      </c>
      <c r="B250" s="528"/>
      <c r="C250" s="529" t="s">
        <v>112</v>
      </c>
      <c r="D250" s="530">
        <f>SUM(D251:D254)</f>
        <v>0</v>
      </c>
      <c r="E250" s="530">
        <f>SUM(E251:E254)</f>
        <v>0</v>
      </c>
      <c r="F250" s="530">
        <f>SUM(F251:F254)</f>
        <v>0</v>
      </c>
      <c r="G250" s="530">
        <f>SUM(G251:G254)</f>
        <v>0</v>
      </c>
      <c r="H250" s="530">
        <f>SUM(H251:H254)</f>
        <v>0</v>
      </c>
    </row>
    <row r="251" spans="1:8" x14ac:dyDescent="0.2">
      <c r="A251" s="531"/>
      <c r="B251" s="532" t="s">
        <v>874</v>
      </c>
      <c r="C251" s="545" t="s">
        <v>1137</v>
      </c>
      <c r="D251" s="546"/>
      <c r="E251" s="546"/>
      <c r="F251" s="546"/>
      <c r="G251" s="546"/>
      <c r="H251" s="546"/>
    </row>
    <row r="252" spans="1:8" x14ac:dyDescent="0.2">
      <c r="A252" s="531"/>
      <c r="B252" s="532" t="s">
        <v>11</v>
      </c>
      <c r="C252" s="537" t="s">
        <v>859</v>
      </c>
      <c r="D252" s="546"/>
      <c r="E252" s="546"/>
      <c r="F252" s="546"/>
      <c r="G252" s="546"/>
      <c r="H252" s="546"/>
    </row>
    <row r="253" spans="1:8" x14ac:dyDescent="0.2">
      <c r="A253" s="531"/>
      <c r="B253" s="532" t="s">
        <v>12</v>
      </c>
      <c r="C253" s="537" t="s">
        <v>113</v>
      </c>
      <c r="D253" s="546"/>
      <c r="E253" s="546"/>
      <c r="F253" s="546"/>
      <c r="G253" s="546"/>
      <c r="H253" s="546"/>
    </row>
    <row r="254" spans="1:8" ht="13.5" thickBot="1" x14ac:dyDescent="0.25">
      <c r="A254" s="531"/>
      <c r="B254" s="532" t="s">
        <v>13</v>
      </c>
      <c r="C254" s="537" t="s">
        <v>862</v>
      </c>
      <c r="D254" s="546"/>
      <c r="E254" s="546"/>
      <c r="F254" s="546"/>
      <c r="G254" s="546"/>
      <c r="H254" s="546"/>
    </row>
    <row r="255" spans="1:8" ht="13.5" thickBot="1" x14ac:dyDescent="0.25">
      <c r="A255" s="548" t="s">
        <v>1098</v>
      </c>
      <c r="B255" s="549"/>
      <c r="C255" s="549" t="s">
        <v>114</v>
      </c>
      <c r="D255" s="544"/>
      <c r="E255" s="544"/>
      <c r="F255" s="544"/>
      <c r="G255" s="544"/>
      <c r="H255" s="544"/>
    </row>
    <row r="256" spans="1:8" ht="14.25" thickBot="1" x14ac:dyDescent="0.25">
      <c r="A256" s="548" t="s">
        <v>1099</v>
      </c>
      <c r="B256" s="528"/>
      <c r="C256" s="549" t="s">
        <v>122</v>
      </c>
      <c r="D256" s="544"/>
      <c r="E256" s="544"/>
      <c r="F256" s="544"/>
      <c r="G256" s="544"/>
      <c r="H256" s="544"/>
    </row>
    <row r="257" spans="1:8" ht="13.5" thickBot="1" x14ac:dyDescent="0.25">
      <c r="A257" s="522" t="s">
        <v>1100</v>
      </c>
      <c r="B257" s="555"/>
      <c r="C257" s="549" t="s">
        <v>123</v>
      </c>
      <c r="D257" s="556">
        <f>+D258+D259</f>
        <v>0</v>
      </c>
      <c r="E257" s="556">
        <f>+E258+E259</f>
        <v>137</v>
      </c>
      <c r="F257" s="556">
        <f>+F258+F259</f>
        <v>0</v>
      </c>
      <c r="G257" s="556">
        <f>+G258+G259</f>
        <v>0</v>
      </c>
      <c r="H257" s="556">
        <f>+H258+H259</f>
        <v>0</v>
      </c>
    </row>
    <row r="258" spans="1:8" x14ac:dyDescent="0.2">
      <c r="A258" s="534"/>
      <c r="B258" s="550" t="s">
        <v>29</v>
      </c>
      <c r="C258" s="557" t="s">
        <v>118</v>
      </c>
      <c r="D258" s="587"/>
      <c r="E258" s="587">
        <v>137</v>
      </c>
      <c r="F258" s="587"/>
      <c r="G258" s="587"/>
      <c r="H258" s="587"/>
    </row>
    <row r="259" spans="1:8" ht="13.5" thickBot="1" x14ac:dyDescent="0.25">
      <c r="A259" s="552"/>
      <c r="B259" s="553" t="s">
        <v>31</v>
      </c>
      <c r="C259" s="559" t="s">
        <v>119</v>
      </c>
      <c r="D259" s="588"/>
      <c r="E259" s="588"/>
      <c r="F259" s="588"/>
      <c r="G259" s="588"/>
      <c r="H259" s="588"/>
    </row>
    <row r="260" spans="1:8" ht="14.25" thickBot="1" x14ac:dyDescent="0.3">
      <c r="A260" s="561" t="s">
        <v>1118</v>
      </c>
      <c r="B260" s="562"/>
      <c r="C260" s="549" t="s">
        <v>124</v>
      </c>
      <c r="D260" s="544">
        <v>95935</v>
      </c>
      <c r="E260" s="544">
        <v>102131</v>
      </c>
      <c r="F260" s="544"/>
      <c r="G260" s="544"/>
      <c r="H260" s="544"/>
    </row>
    <row r="261" spans="1:8" ht="13.5" thickBot="1" x14ac:dyDescent="0.25">
      <c r="A261" s="561" t="s">
        <v>1165</v>
      </c>
      <c r="B261" s="564"/>
      <c r="C261" s="565" t="s">
        <v>125</v>
      </c>
      <c r="D261" s="556">
        <f>SUM(D241,D250,D255,D256,D257,D260)</f>
        <v>102935</v>
      </c>
      <c r="E261" s="556">
        <f>SUM(E241,E250,E255,E256,E257,E260)</f>
        <v>109268</v>
      </c>
      <c r="F261" s="556">
        <f>SUM(F241,F250,F255,F256,F257,F260)</f>
        <v>0</v>
      </c>
      <c r="G261" s="556">
        <f>SUM(G241,G250,G255,G256,G257,G260)</f>
        <v>0</v>
      </c>
      <c r="H261" s="556">
        <f>SUM(H241,H250,H255,H256,H257,H260)</f>
        <v>0</v>
      </c>
    </row>
    <row r="262" spans="1:8" x14ac:dyDescent="0.2">
      <c r="A262" s="567"/>
      <c r="B262" s="567"/>
      <c r="C262" s="568"/>
      <c r="D262" s="589"/>
      <c r="E262" s="589"/>
      <c r="F262" s="589"/>
      <c r="G262" s="589"/>
      <c r="H262" s="589"/>
    </row>
    <row r="263" spans="1:8" ht="13.5" thickBot="1" x14ac:dyDescent="0.25">
      <c r="A263" s="570"/>
      <c r="B263" s="571"/>
      <c r="C263" s="571"/>
      <c r="D263" s="582"/>
      <c r="E263" s="582"/>
      <c r="F263" s="582"/>
      <c r="G263" s="582"/>
      <c r="H263" s="582"/>
    </row>
    <row r="264" spans="1:8" ht="13.5" thickBot="1" x14ac:dyDescent="0.25">
      <c r="A264" s="521"/>
      <c r="B264" s="572"/>
      <c r="C264" s="572" t="s">
        <v>1176</v>
      </c>
      <c r="D264" s="590"/>
      <c r="E264" s="590"/>
      <c r="F264" s="590"/>
      <c r="G264" s="590"/>
      <c r="H264" s="590"/>
    </row>
    <row r="265" spans="1:8" ht="13.5" thickBot="1" x14ac:dyDescent="0.25">
      <c r="A265" s="548" t="s">
        <v>922</v>
      </c>
      <c r="B265" s="574"/>
      <c r="C265" s="575" t="s">
        <v>107</v>
      </c>
      <c r="D265" s="530">
        <f>SUM(D266:D270)</f>
        <v>102935</v>
      </c>
      <c r="E265" s="530">
        <f>SUM(E266:E270)</f>
        <v>109268</v>
      </c>
      <c r="F265" s="530"/>
      <c r="G265" s="530"/>
      <c r="H265" s="530"/>
    </row>
    <row r="266" spans="1:8" x14ac:dyDescent="0.2">
      <c r="A266" s="576"/>
      <c r="B266" s="577" t="s">
        <v>840</v>
      </c>
      <c r="C266" s="545" t="s">
        <v>60</v>
      </c>
      <c r="D266" s="563">
        <f>'[1]7'!F32</f>
        <v>61494</v>
      </c>
      <c r="E266" s="563">
        <f>'[1]7'!G32</f>
        <v>66269</v>
      </c>
      <c r="F266" s="563"/>
      <c r="G266" s="563"/>
      <c r="H266" s="563"/>
    </row>
    <row r="267" spans="1:8" ht="25.5" x14ac:dyDescent="0.2">
      <c r="A267" s="578"/>
      <c r="B267" s="551" t="s">
        <v>850</v>
      </c>
      <c r="C267" s="537" t="s">
        <v>1177</v>
      </c>
      <c r="D267" s="563">
        <f>'[1]7'!F33</f>
        <v>16564</v>
      </c>
      <c r="E267" s="563">
        <f>'[1]7'!G33</f>
        <v>17484</v>
      </c>
      <c r="F267" s="563"/>
      <c r="G267" s="563"/>
      <c r="H267" s="563"/>
    </row>
    <row r="268" spans="1:8" x14ac:dyDescent="0.2">
      <c r="A268" s="578"/>
      <c r="B268" s="551" t="s">
        <v>869</v>
      </c>
      <c r="C268" s="537" t="s">
        <v>61</v>
      </c>
      <c r="D268" s="563">
        <f>'[1]7'!F34</f>
        <v>24877</v>
      </c>
      <c r="E268" s="563">
        <f>'[1]7'!G34</f>
        <v>25515</v>
      </c>
      <c r="F268" s="563"/>
      <c r="G268" s="563"/>
      <c r="H268" s="563"/>
    </row>
    <row r="269" spans="1:8" x14ac:dyDescent="0.2">
      <c r="A269" s="578"/>
      <c r="B269" s="551" t="s">
        <v>870</v>
      </c>
      <c r="C269" s="537" t="s">
        <v>62</v>
      </c>
      <c r="D269" s="546"/>
      <c r="E269" s="546"/>
      <c r="F269" s="546"/>
      <c r="G269" s="546"/>
      <c r="H269" s="546"/>
    </row>
    <row r="270" spans="1:8" ht="13.5" thickBot="1" x14ac:dyDescent="0.25">
      <c r="A270" s="578"/>
      <c r="B270" s="551" t="s">
        <v>63</v>
      </c>
      <c r="C270" s="537" t="s">
        <v>1229</v>
      </c>
      <c r="D270" s="546"/>
      <c r="E270" s="546"/>
      <c r="F270" s="546"/>
      <c r="G270" s="546"/>
      <c r="H270" s="546"/>
    </row>
    <row r="271" spans="1:8" ht="13.5" thickBot="1" x14ac:dyDescent="0.25">
      <c r="A271" s="548" t="s">
        <v>928</v>
      </c>
      <c r="B271" s="574"/>
      <c r="C271" s="575" t="s">
        <v>126</v>
      </c>
      <c r="D271" s="530">
        <f>SUM(D272:D275)</f>
        <v>0</v>
      </c>
      <c r="E271" s="530">
        <f>SUM(E272:E275)</f>
        <v>0</v>
      </c>
      <c r="F271" s="530">
        <f>SUM(F272:F275)</f>
        <v>0</v>
      </c>
      <c r="G271" s="530">
        <f>SUM(G272:G275)</f>
        <v>0</v>
      </c>
      <c r="H271" s="530">
        <f>SUM(H272:H275)</f>
        <v>0</v>
      </c>
    </row>
    <row r="272" spans="1:8" x14ac:dyDescent="0.2">
      <c r="A272" s="576"/>
      <c r="B272" s="577" t="s">
        <v>874</v>
      </c>
      <c r="C272" s="545" t="s">
        <v>1250</v>
      </c>
      <c r="D272" s="563"/>
      <c r="E272" s="563"/>
      <c r="F272" s="563"/>
      <c r="G272" s="563"/>
      <c r="H272" s="563"/>
    </row>
    <row r="273" spans="1:8" x14ac:dyDescent="0.2">
      <c r="A273" s="578"/>
      <c r="B273" s="551" t="s">
        <v>11</v>
      </c>
      <c r="C273" s="537" t="s">
        <v>1164</v>
      </c>
      <c r="D273" s="546"/>
      <c r="E273" s="546"/>
      <c r="F273" s="546"/>
      <c r="G273" s="546"/>
      <c r="H273" s="546"/>
    </row>
    <row r="274" spans="1:8" ht="25.5" x14ac:dyDescent="0.2">
      <c r="A274" s="578"/>
      <c r="B274" s="551" t="s">
        <v>15</v>
      </c>
      <c r="C274" s="537" t="s">
        <v>83</v>
      </c>
      <c r="D274" s="546"/>
      <c r="E274" s="546"/>
      <c r="F274" s="546"/>
      <c r="G274" s="546"/>
      <c r="H274" s="546"/>
    </row>
    <row r="275" spans="1:8" ht="13.5" thickBot="1" x14ac:dyDescent="0.25">
      <c r="A275" s="578"/>
      <c r="B275" s="551" t="s">
        <v>85</v>
      </c>
      <c r="C275" s="537" t="s">
        <v>127</v>
      </c>
      <c r="D275" s="546"/>
      <c r="E275" s="546"/>
      <c r="F275" s="546"/>
      <c r="G275" s="546"/>
      <c r="H275" s="546"/>
    </row>
    <row r="276" spans="1:8" ht="13.5" thickBot="1" x14ac:dyDescent="0.25">
      <c r="A276" s="548" t="s">
        <v>1098</v>
      </c>
      <c r="B276" s="574"/>
      <c r="C276" s="575" t="s">
        <v>788</v>
      </c>
      <c r="D276" s="544"/>
      <c r="E276" s="544"/>
      <c r="F276" s="544"/>
      <c r="G276" s="544"/>
      <c r="H276" s="544"/>
    </row>
    <row r="277" spans="1:8" ht="13.5" thickBot="1" x14ac:dyDescent="0.25">
      <c r="A277" s="548" t="s">
        <v>1099</v>
      </c>
      <c r="B277" s="574"/>
      <c r="C277" s="575" t="s">
        <v>789</v>
      </c>
      <c r="D277" s="544"/>
      <c r="E277" s="544"/>
      <c r="F277" s="544"/>
      <c r="G277" s="544"/>
      <c r="H277" s="544"/>
    </row>
    <row r="278" spans="1:8" ht="13.5" thickBot="1" x14ac:dyDescent="0.25">
      <c r="A278" s="548" t="s">
        <v>1100</v>
      </c>
      <c r="B278" s="554"/>
      <c r="C278" s="579" t="s">
        <v>129</v>
      </c>
      <c r="D278" s="530">
        <f>+D265+D271+D276</f>
        <v>102935</v>
      </c>
      <c r="E278" s="530">
        <f>+E265+E271+E276</f>
        <v>109268</v>
      </c>
      <c r="F278" s="530">
        <f>+F265+F271+F276+F277</f>
        <v>0</v>
      </c>
      <c r="G278" s="530">
        <f>+G265+G271+G276+G277</f>
        <v>0</v>
      </c>
      <c r="H278" s="530">
        <f>+H265+H271+H276+H277</f>
        <v>0</v>
      </c>
    </row>
    <row r="279" spans="1:8" x14ac:dyDescent="0.2">
      <c r="A279" s="581"/>
      <c r="B279" s="582"/>
      <c r="C279" s="582"/>
      <c r="D279" s="582"/>
      <c r="E279" s="582"/>
    </row>
    <row r="280" spans="1:8" x14ac:dyDescent="0.2">
      <c r="A280" s="596"/>
      <c r="B280" s="597"/>
      <c r="C280" s="598"/>
      <c r="D280" s="599"/>
      <c r="E280" s="599"/>
    </row>
    <row r="281" spans="1:8" x14ac:dyDescent="0.2">
      <c r="A281" s="596"/>
      <c r="B281" s="597"/>
      <c r="C281" s="598"/>
      <c r="D281" s="599"/>
      <c r="E281" s="599"/>
    </row>
    <row r="282" spans="1:8" x14ac:dyDescent="0.2">
      <c r="A282" s="596"/>
      <c r="B282" s="597"/>
      <c r="C282" s="598"/>
      <c r="D282" s="599"/>
      <c r="E282" s="599"/>
    </row>
    <row r="283" spans="1:8" x14ac:dyDescent="0.2">
      <c r="A283" s="596"/>
      <c r="B283" s="597"/>
      <c r="C283" s="598"/>
      <c r="D283" s="599"/>
      <c r="E283" s="599"/>
    </row>
    <row r="284" spans="1:8" x14ac:dyDescent="0.2">
      <c r="A284" s="596"/>
      <c r="B284" s="597"/>
      <c r="C284" s="598"/>
      <c r="D284" s="599"/>
      <c r="E284" s="599"/>
    </row>
    <row r="285" spans="1:8" x14ac:dyDescent="0.2">
      <c r="A285" s="596"/>
      <c r="B285" s="597"/>
      <c r="C285" s="598"/>
      <c r="D285" s="599"/>
      <c r="E285" s="599"/>
    </row>
    <row r="286" spans="1:8" x14ac:dyDescent="0.2">
      <c r="A286" s="596"/>
      <c r="B286" s="597"/>
      <c r="C286" s="598"/>
      <c r="D286" s="599"/>
      <c r="E286" s="599"/>
    </row>
    <row r="287" spans="1:8" x14ac:dyDescent="0.2">
      <c r="A287" s="596"/>
      <c r="B287" s="597"/>
      <c r="C287" s="1752"/>
      <c r="D287" s="1752"/>
      <c r="E287" s="1752"/>
    </row>
    <row r="288" spans="1:8" ht="13.5" thickBot="1" x14ac:dyDescent="0.25">
      <c r="A288" s="764"/>
      <c r="B288" s="731"/>
      <c r="C288" s="1531" t="s">
        <v>1278</v>
      </c>
      <c r="D288" s="1531"/>
      <c r="E288" s="1531"/>
    </row>
    <row r="289" spans="1:8" ht="16.5" thickBot="1" x14ac:dyDescent="0.25">
      <c r="A289" s="1748" t="s">
        <v>108</v>
      </c>
      <c r="B289" s="1749"/>
      <c r="C289" s="591" t="s">
        <v>1086</v>
      </c>
      <c r="D289" s="592"/>
      <c r="E289" s="592"/>
      <c r="F289" s="592"/>
      <c r="G289" s="592"/>
      <c r="H289" s="592"/>
    </row>
    <row r="290" spans="1:8" ht="14.25" thickBot="1" x14ac:dyDescent="0.3">
      <c r="A290" s="520"/>
      <c r="B290" s="520"/>
      <c r="C290" s="520"/>
      <c r="D290" s="436"/>
      <c r="E290" s="436"/>
      <c r="F290" s="436"/>
      <c r="G290" s="436"/>
      <c r="H290" s="436"/>
    </row>
    <row r="291" spans="1:8" ht="12.75" customHeight="1" x14ac:dyDescent="0.2">
      <c r="A291" s="1742" t="s">
        <v>8</v>
      </c>
      <c r="B291" s="1743"/>
      <c r="C291" s="1733" t="s">
        <v>9</v>
      </c>
      <c r="D291" s="1731" t="s">
        <v>683</v>
      </c>
      <c r="E291" s="1731" t="s">
        <v>713</v>
      </c>
      <c r="F291" s="1731" t="s">
        <v>196</v>
      </c>
      <c r="G291" s="1731" t="s">
        <v>300</v>
      </c>
      <c r="H291" s="1731" t="s">
        <v>938</v>
      </c>
    </row>
    <row r="292" spans="1:8" ht="18.75" customHeight="1" thickBot="1" x14ac:dyDescent="0.25">
      <c r="A292" s="1744"/>
      <c r="B292" s="1745"/>
      <c r="C292" s="1734"/>
      <c r="D292" s="1732"/>
      <c r="E292" s="1732"/>
      <c r="F292" s="1732"/>
      <c r="G292" s="1732"/>
      <c r="H292" s="1732"/>
    </row>
    <row r="293" spans="1:8" ht="13.5" thickBot="1" x14ac:dyDescent="0.25">
      <c r="A293" s="522">
        <v>1</v>
      </c>
      <c r="B293" s="523">
        <v>2</v>
      </c>
      <c r="C293" s="523">
        <v>3</v>
      </c>
      <c r="D293" s="524">
        <v>4</v>
      </c>
      <c r="E293" s="524">
        <v>5</v>
      </c>
      <c r="F293" s="524">
        <v>5</v>
      </c>
      <c r="G293" s="524">
        <v>6</v>
      </c>
      <c r="H293" s="439">
        <v>7</v>
      </c>
    </row>
    <row r="294" spans="1:8" ht="24.75" customHeight="1" thickBot="1" x14ac:dyDescent="0.25">
      <c r="A294" s="525"/>
      <c r="B294" s="526"/>
      <c r="C294" s="526" t="s">
        <v>1175</v>
      </c>
      <c r="D294" s="527"/>
      <c r="E294" s="527"/>
      <c r="F294" s="527"/>
      <c r="G294" s="527"/>
      <c r="H294" s="527"/>
    </row>
    <row r="295" spans="1:8" ht="16.5" customHeight="1" thickBot="1" x14ac:dyDescent="0.25">
      <c r="A295" s="522" t="s">
        <v>922</v>
      </c>
      <c r="B295" s="528"/>
      <c r="C295" s="529" t="s">
        <v>109</v>
      </c>
      <c r="D295" s="530">
        <f>SUM(D296:D304)</f>
        <v>2535</v>
      </c>
      <c r="E295" s="530">
        <f>SUM(E296:E304)</f>
        <v>2535</v>
      </c>
      <c r="F295" s="530">
        <f>SUM(F296:F304)</f>
        <v>2588</v>
      </c>
      <c r="G295" s="530">
        <f>SUM(G296:G304)</f>
        <v>2846</v>
      </c>
      <c r="H295" s="1469">
        <f>(G295/F295)</f>
        <v>1.0996908809891808</v>
      </c>
    </row>
    <row r="296" spans="1:8" ht="13.5" customHeight="1" x14ac:dyDescent="0.2">
      <c r="A296" s="534"/>
      <c r="B296" s="532" t="s">
        <v>840</v>
      </c>
      <c r="C296" s="535" t="s">
        <v>19</v>
      </c>
      <c r="D296" s="585"/>
      <c r="E296" s="585"/>
      <c r="F296" s="585"/>
      <c r="G296" s="1464"/>
      <c r="H296" s="1470"/>
    </row>
    <row r="297" spans="1:8" ht="18.75" customHeight="1" x14ac:dyDescent="0.2">
      <c r="A297" s="531"/>
      <c r="B297" s="532" t="s">
        <v>850</v>
      </c>
      <c r="C297" s="537" t="s">
        <v>21</v>
      </c>
      <c r="D297" s="546">
        <v>1035</v>
      </c>
      <c r="E297" s="546">
        <v>1035</v>
      </c>
      <c r="F297" s="546">
        <v>1035</v>
      </c>
      <c r="G297" s="1457">
        <v>1362</v>
      </c>
      <c r="H297" s="1459">
        <f>(G297/F297)</f>
        <v>1.3159420289855073</v>
      </c>
    </row>
    <row r="298" spans="1:8" x14ac:dyDescent="0.2">
      <c r="A298" s="531"/>
      <c r="B298" s="532" t="s">
        <v>869</v>
      </c>
      <c r="C298" s="537" t="s">
        <v>1150</v>
      </c>
      <c r="D298" s="546">
        <v>1500</v>
      </c>
      <c r="E298" s="546">
        <v>1500</v>
      </c>
      <c r="F298" s="546">
        <v>1500</v>
      </c>
      <c r="G298" s="1457">
        <v>1427</v>
      </c>
      <c r="H298" s="1459">
        <f>(G298/F298)</f>
        <v>0.95133333333333336</v>
      </c>
    </row>
    <row r="299" spans="1:8" x14ac:dyDescent="0.2">
      <c r="A299" s="531"/>
      <c r="B299" s="532" t="s">
        <v>870</v>
      </c>
      <c r="C299" s="537" t="s">
        <v>24</v>
      </c>
      <c r="D299" s="546"/>
      <c r="E299" s="546"/>
      <c r="F299" s="546"/>
      <c r="G299" s="1457"/>
      <c r="H299" s="1459"/>
    </row>
    <row r="300" spans="1:8" x14ac:dyDescent="0.2">
      <c r="A300" s="531"/>
      <c r="B300" s="532" t="s">
        <v>1093</v>
      </c>
      <c r="C300" s="538" t="s">
        <v>790</v>
      </c>
      <c r="D300" s="546"/>
      <c r="E300" s="546"/>
      <c r="F300" s="546">
        <v>53</v>
      </c>
      <c r="G300" s="1457">
        <v>53</v>
      </c>
      <c r="H300" s="1459">
        <f>(G300/F300)</f>
        <v>1</v>
      </c>
    </row>
    <row r="301" spans="1:8" x14ac:dyDescent="0.2">
      <c r="A301" s="539"/>
      <c r="B301" s="532" t="s">
        <v>64</v>
      </c>
      <c r="C301" s="537" t="s">
        <v>26</v>
      </c>
      <c r="D301" s="586"/>
      <c r="E301" s="586"/>
      <c r="F301" s="586"/>
      <c r="G301" s="1465"/>
      <c r="H301" s="1459"/>
    </row>
    <row r="302" spans="1:8" x14ac:dyDescent="0.2">
      <c r="A302" s="531"/>
      <c r="B302" s="532" t="s">
        <v>66</v>
      </c>
      <c r="C302" s="537" t="s">
        <v>110</v>
      </c>
      <c r="D302" s="546"/>
      <c r="E302" s="546"/>
      <c r="F302" s="546"/>
      <c r="G302" s="1457"/>
      <c r="H302" s="1459"/>
    </row>
    <row r="303" spans="1:8" x14ac:dyDescent="0.2">
      <c r="A303" s="531"/>
      <c r="B303" s="532" t="s">
        <v>68</v>
      </c>
      <c r="C303" s="537" t="s">
        <v>1154</v>
      </c>
      <c r="D303" s="547"/>
      <c r="E303" s="547"/>
      <c r="F303" s="547"/>
      <c r="G303" s="1466">
        <v>4</v>
      </c>
      <c r="H303" s="1459"/>
    </row>
    <row r="304" spans="1:8" ht="13.5" thickBot="1" x14ac:dyDescent="0.25">
      <c r="A304" s="539"/>
      <c r="B304" s="583" t="s">
        <v>70</v>
      </c>
      <c r="C304" s="584" t="s">
        <v>111</v>
      </c>
      <c r="D304" s="547"/>
      <c r="E304" s="547"/>
      <c r="F304" s="547"/>
      <c r="G304" s="1466"/>
      <c r="H304" s="1471"/>
    </row>
    <row r="305" spans="1:8" ht="14.25" thickBot="1" x14ac:dyDescent="0.25">
      <c r="A305" s="522" t="s">
        <v>928</v>
      </c>
      <c r="B305" s="528"/>
      <c r="C305" s="529" t="s">
        <v>112</v>
      </c>
      <c r="D305" s="530">
        <f>SUM(D306:D309)</f>
        <v>0</v>
      </c>
      <c r="E305" s="530">
        <f>SUM(E306:E309)</f>
        <v>0</v>
      </c>
      <c r="F305" s="530">
        <f>SUM(F306:F309)</f>
        <v>0</v>
      </c>
      <c r="G305" s="1440">
        <f>SUM(G306:G309)</f>
        <v>30</v>
      </c>
      <c r="H305" s="1469"/>
    </row>
    <row r="306" spans="1:8" x14ac:dyDescent="0.2">
      <c r="A306" s="531"/>
      <c r="B306" s="532" t="s">
        <v>874</v>
      </c>
      <c r="C306" s="545" t="s">
        <v>1137</v>
      </c>
      <c r="D306" s="546"/>
      <c r="E306" s="546"/>
      <c r="F306" s="546"/>
      <c r="G306" s="1457">
        <v>30</v>
      </c>
      <c r="H306" s="1472"/>
    </row>
    <row r="307" spans="1:8" x14ac:dyDescent="0.2">
      <c r="A307" s="531"/>
      <c r="B307" s="532" t="s">
        <v>11</v>
      </c>
      <c r="C307" s="537" t="s">
        <v>859</v>
      </c>
      <c r="D307" s="546"/>
      <c r="E307" s="546"/>
      <c r="F307" s="546"/>
      <c r="G307" s="1457"/>
      <c r="H307" s="1473"/>
    </row>
    <row r="308" spans="1:8" x14ac:dyDescent="0.2">
      <c r="A308" s="531"/>
      <c r="B308" s="532" t="s">
        <v>12</v>
      </c>
      <c r="C308" s="537" t="s">
        <v>113</v>
      </c>
      <c r="D308" s="546"/>
      <c r="E308" s="546"/>
      <c r="F308" s="546"/>
      <c r="G308" s="1457"/>
      <c r="H308" s="1473"/>
    </row>
    <row r="309" spans="1:8" ht="13.5" thickBot="1" x14ac:dyDescent="0.25">
      <c r="A309" s="531"/>
      <c r="B309" s="532" t="s">
        <v>13</v>
      </c>
      <c r="C309" s="537" t="s">
        <v>862</v>
      </c>
      <c r="D309" s="546"/>
      <c r="E309" s="546"/>
      <c r="F309" s="546"/>
      <c r="G309" s="1457"/>
      <c r="H309" s="1474"/>
    </row>
    <row r="310" spans="1:8" ht="13.5" thickBot="1" x14ac:dyDescent="0.25">
      <c r="A310" s="548" t="s">
        <v>1098</v>
      </c>
      <c r="B310" s="549"/>
      <c r="C310" s="549" t="s">
        <v>114</v>
      </c>
      <c r="D310" s="544"/>
      <c r="E310" s="544"/>
      <c r="F310" s="544"/>
      <c r="G310" s="1441"/>
      <c r="H310" s="1469"/>
    </row>
    <row r="311" spans="1:8" ht="14.25" thickBot="1" x14ac:dyDescent="0.25">
      <c r="A311" s="548" t="s">
        <v>1099</v>
      </c>
      <c r="B311" s="528"/>
      <c r="C311" s="549" t="s">
        <v>122</v>
      </c>
      <c r="D311" s="544"/>
      <c r="E311" s="544"/>
      <c r="F311" s="544"/>
      <c r="G311" s="1441"/>
      <c r="H311" s="1476"/>
    </row>
    <row r="312" spans="1:8" ht="13.5" thickBot="1" x14ac:dyDescent="0.25">
      <c r="A312" s="522" t="s">
        <v>1100</v>
      </c>
      <c r="B312" s="555"/>
      <c r="C312" s="549" t="s">
        <v>123</v>
      </c>
      <c r="D312" s="556">
        <f>+D313+D314</f>
        <v>0</v>
      </c>
      <c r="E312" s="556">
        <f>+E313+E314</f>
        <v>217</v>
      </c>
      <c r="F312" s="556">
        <f>+F313+F314</f>
        <v>217</v>
      </c>
      <c r="G312" s="1442">
        <f>+G313+G314</f>
        <v>217</v>
      </c>
      <c r="H312" s="1469">
        <f>(G312/F312)</f>
        <v>1</v>
      </c>
    </row>
    <row r="313" spans="1:8" x14ac:dyDescent="0.2">
      <c r="A313" s="534"/>
      <c r="B313" s="550" t="s">
        <v>29</v>
      </c>
      <c r="C313" s="557" t="s">
        <v>118</v>
      </c>
      <c r="D313" s="587"/>
      <c r="E313" s="558">
        <v>217</v>
      </c>
      <c r="F313" s="558">
        <v>217</v>
      </c>
      <c r="G313" s="1434">
        <v>217</v>
      </c>
      <c r="H313" s="1475">
        <f>(G313/F313)</f>
        <v>1</v>
      </c>
    </row>
    <row r="314" spans="1:8" ht="13.5" thickBot="1" x14ac:dyDescent="0.25">
      <c r="A314" s="552"/>
      <c r="B314" s="553" t="s">
        <v>31</v>
      </c>
      <c r="C314" s="559" t="s">
        <v>119</v>
      </c>
      <c r="D314" s="588"/>
      <c r="E314" s="588"/>
      <c r="F314" s="588"/>
      <c r="G314" s="1467"/>
      <c r="H314" s="1474"/>
    </row>
    <row r="315" spans="1:8" ht="14.25" thickBot="1" x14ac:dyDescent="0.3">
      <c r="A315" s="561" t="s">
        <v>1118</v>
      </c>
      <c r="B315" s="562"/>
      <c r="C315" s="549" t="s">
        <v>124</v>
      </c>
      <c r="D315" s="544">
        <v>16242</v>
      </c>
      <c r="E315" s="544">
        <v>21188</v>
      </c>
      <c r="F315" s="544">
        <v>29787</v>
      </c>
      <c r="G315" s="1441">
        <v>29257</v>
      </c>
      <c r="H315" s="1469">
        <f>(G315/F315)</f>
        <v>0.98220700305502395</v>
      </c>
    </row>
    <row r="316" spans="1:8" ht="14.25" thickBot="1" x14ac:dyDescent="0.3">
      <c r="A316" s="561" t="s">
        <v>1165</v>
      </c>
      <c r="B316" s="871"/>
      <c r="C316" s="872" t="s">
        <v>791</v>
      </c>
      <c r="D316" s="873"/>
      <c r="E316" s="873"/>
      <c r="F316" s="873"/>
      <c r="G316" s="1468"/>
      <c r="H316" s="1476"/>
    </row>
    <row r="317" spans="1:8" ht="13.5" thickBot="1" x14ac:dyDescent="0.25">
      <c r="A317" s="561" t="s">
        <v>1168</v>
      </c>
      <c r="B317" s="564"/>
      <c r="C317" s="565" t="s">
        <v>125</v>
      </c>
      <c r="D317" s="556">
        <f>SUM(D295,D305,D310,D311,D312,D315)</f>
        <v>18777</v>
      </c>
      <c r="E317" s="556">
        <f>SUM(E295,E305,E310,E311,E312,E315)</f>
        <v>23940</v>
      </c>
      <c r="F317" s="556">
        <f>SUM(F295,F305,F310,F311,F312,F315+F316)</f>
        <v>32592</v>
      </c>
      <c r="G317" s="1442">
        <f>SUM(G295,G305,G310,G311,G312,G315+G316)</f>
        <v>32350</v>
      </c>
      <c r="H317" s="1469">
        <f>(G317/F317)</f>
        <v>0.99257486499754544</v>
      </c>
    </row>
    <row r="318" spans="1:8" x14ac:dyDescent="0.2">
      <c r="A318" s="567"/>
      <c r="B318" s="567"/>
      <c r="C318" s="568"/>
      <c r="D318" s="589"/>
      <c r="E318" s="589"/>
      <c r="F318" s="589"/>
      <c r="G318" s="589"/>
      <c r="H318" s="589"/>
    </row>
    <row r="319" spans="1:8" ht="13.5" thickBot="1" x14ac:dyDescent="0.25">
      <c r="A319" s="570"/>
      <c r="B319" s="571"/>
      <c r="C319" s="571"/>
      <c r="D319" s="582"/>
      <c r="E319" s="582"/>
      <c r="F319" s="582"/>
      <c r="G319" s="582"/>
      <c r="H319" s="582"/>
    </row>
    <row r="320" spans="1:8" ht="13.5" thickBot="1" x14ac:dyDescent="0.25">
      <c r="A320" s="521"/>
      <c r="B320" s="572"/>
      <c r="C320" s="572" t="s">
        <v>1176</v>
      </c>
      <c r="D320" s="590"/>
      <c r="E320" s="590"/>
      <c r="F320" s="590"/>
      <c r="G320" s="590"/>
      <c r="H320" s="1478"/>
    </row>
    <row r="321" spans="1:8" ht="13.5" thickBot="1" x14ac:dyDescent="0.25">
      <c r="A321" s="548" t="s">
        <v>922</v>
      </c>
      <c r="B321" s="574"/>
      <c r="C321" s="575" t="s">
        <v>107</v>
      </c>
      <c r="D321" s="530">
        <f>SUM(D322:D326)</f>
        <v>18777</v>
      </c>
      <c r="E321" s="530">
        <f>SUM(E322:E326)</f>
        <v>23940</v>
      </c>
      <c r="F321" s="530">
        <f>SUM(F322:F326)</f>
        <v>31916</v>
      </c>
      <c r="G321" s="530">
        <f>SUM(G322:G326)</f>
        <v>31327</v>
      </c>
      <c r="H321" s="1469">
        <f>(G321/F321)</f>
        <v>0.9815453064293771</v>
      </c>
    </row>
    <row r="322" spans="1:8" x14ac:dyDescent="0.2">
      <c r="A322" s="576"/>
      <c r="B322" s="577" t="s">
        <v>840</v>
      </c>
      <c r="C322" s="545" t="s">
        <v>60</v>
      </c>
      <c r="D322" s="563">
        <v>7675</v>
      </c>
      <c r="E322" s="563">
        <v>9410</v>
      </c>
      <c r="F322" s="563">
        <v>11706</v>
      </c>
      <c r="G322" s="563">
        <v>11690</v>
      </c>
      <c r="H322" s="1453">
        <f>(G322/F322)</f>
        <v>0.99863317956603448</v>
      </c>
    </row>
    <row r="323" spans="1:8" ht="25.5" x14ac:dyDescent="0.2">
      <c r="A323" s="578"/>
      <c r="B323" s="551" t="s">
        <v>850</v>
      </c>
      <c r="C323" s="537" t="s">
        <v>1177</v>
      </c>
      <c r="D323" s="563">
        <v>2057</v>
      </c>
      <c r="E323" s="563">
        <v>2476</v>
      </c>
      <c r="F323" s="563">
        <v>3026</v>
      </c>
      <c r="G323" s="563">
        <v>3021</v>
      </c>
      <c r="H323" s="1453">
        <f>(G323/F323)</f>
        <v>0.99834765366820888</v>
      </c>
    </row>
    <row r="324" spans="1:8" x14ac:dyDescent="0.2">
      <c r="A324" s="578"/>
      <c r="B324" s="551" t="s">
        <v>869</v>
      </c>
      <c r="C324" s="537" t="s">
        <v>61</v>
      </c>
      <c r="D324" s="563">
        <v>9045</v>
      </c>
      <c r="E324" s="563">
        <v>12054</v>
      </c>
      <c r="F324" s="563">
        <v>17184</v>
      </c>
      <c r="G324" s="563">
        <v>16616</v>
      </c>
      <c r="H324" s="1453">
        <f>(G324/F324)</f>
        <v>0.96694599627560518</v>
      </c>
    </row>
    <row r="325" spans="1:8" x14ac:dyDescent="0.2">
      <c r="A325" s="578"/>
      <c r="B325" s="551" t="s">
        <v>870</v>
      </c>
      <c r="C325" s="537" t="s">
        <v>62</v>
      </c>
      <c r="D325" s="546"/>
      <c r="E325" s="546"/>
      <c r="F325" s="546"/>
      <c r="G325" s="546"/>
      <c r="H325" s="1453"/>
    </row>
    <row r="326" spans="1:8" ht="13.5" thickBot="1" x14ac:dyDescent="0.25">
      <c r="A326" s="578"/>
      <c r="B326" s="551" t="s">
        <v>63</v>
      </c>
      <c r="C326" s="537" t="s">
        <v>1229</v>
      </c>
      <c r="D326" s="546"/>
      <c r="E326" s="546"/>
      <c r="F326" s="546"/>
      <c r="G326" s="546"/>
      <c r="H326" s="1479"/>
    </row>
    <row r="327" spans="1:8" ht="13.5" thickBot="1" x14ac:dyDescent="0.25">
      <c r="A327" s="548" t="s">
        <v>928</v>
      </c>
      <c r="B327" s="574"/>
      <c r="C327" s="575" t="s">
        <v>126</v>
      </c>
      <c r="D327" s="530">
        <f>SUM(D328:D331)</f>
        <v>0</v>
      </c>
      <c r="E327" s="530">
        <f>SUM(E328:E331)</f>
        <v>0</v>
      </c>
      <c r="F327" s="530">
        <f>SUM(F328:F331)</f>
        <v>676</v>
      </c>
      <c r="G327" s="530">
        <f>SUM(G328:G331)</f>
        <v>569</v>
      </c>
      <c r="H327" s="1435">
        <f>(G327/F327)</f>
        <v>0.84171597633136097</v>
      </c>
    </row>
    <row r="328" spans="1:8" x14ac:dyDescent="0.2">
      <c r="A328" s="576"/>
      <c r="B328" s="577" t="s">
        <v>874</v>
      </c>
      <c r="C328" s="545" t="s">
        <v>1250</v>
      </c>
      <c r="D328" s="563"/>
      <c r="E328" s="563"/>
      <c r="F328" s="563">
        <v>676</v>
      </c>
      <c r="G328" s="563">
        <v>569</v>
      </c>
      <c r="H328" s="1453">
        <f>(G328/F328)</f>
        <v>0.84171597633136097</v>
      </c>
    </row>
    <row r="329" spans="1:8" x14ac:dyDescent="0.2">
      <c r="A329" s="578"/>
      <c r="B329" s="551" t="s">
        <v>11</v>
      </c>
      <c r="C329" s="537" t="s">
        <v>1164</v>
      </c>
      <c r="D329" s="546"/>
      <c r="E329" s="546"/>
      <c r="F329" s="546"/>
      <c r="G329" s="546"/>
      <c r="H329" s="1453"/>
    </row>
    <row r="330" spans="1:8" ht="25.5" x14ac:dyDescent="0.2">
      <c r="A330" s="578"/>
      <c r="B330" s="551" t="s">
        <v>15</v>
      </c>
      <c r="C330" s="537" t="s">
        <v>83</v>
      </c>
      <c r="D330" s="546"/>
      <c r="E330" s="546"/>
      <c r="F330" s="546"/>
      <c r="G330" s="546"/>
      <c r="H330" s="1453"/>
    </row>
    <row r="331" spans="1:8" ht="13.5" thickBot="1" x14ac:dyDescent="0.25">
      <c r="A331" s="578"/>
      <c r="B331" s="551" t="s">
        <v>85</v>
      </c>
      <c r="C331" s="537" t="s">
        <v>127</v>
      </c>
      <c r="D331" s="546"/>
      <c r="E331" s="546"/>
      <c r="F331" s="546"/>
      <c r="G331" s="546"/>
      <c r="H331" s="1479"/>
    </row>
    <row r="332" spans="1:8" ht="13.5" thickBot="1" x14ac:dyDescent="0.25">
      <c r="A332" s="548" t="s">
        <v>1098</v>
      </c>
      <c r="B332" s="574"/>
      <c r="C332" s="575" t="s">
        <v>788</v>
      </c>
      <c r="D332" s="544"/>
      <c r="E332" s="544"/>
      <c r="F332" s="544"/>
      <c r="G332" s="544"/>
      <c r="H332" s="1477"/>
    </row>
    <row r="333" spans="1:8" ht="13.5" thickBot="1" x14ac:dyDescent="0.25">
      <c r="A333" s="548" t="s">
        <v>1099</v>
      </c>
      <c r="B333" s="574"/>
      <c r="C333" s="575" t="s">
        <v>789</v>
      </c>
      <c r="D333" s="544"/>
      <c r="E333" s="544"/>
      <c r="F333" s="544"/>
      <c r="G333" s="544">
        <v>454</v>
      </c>
      <c r="H333" s="1477"/>
    </row>
    <row r="334" spans="1:8" ht="13.5" thickBot="1" x14ac:dyDescent="0.25">
      <c r="A334" s="548" t="s">
        <v>1100</v>
      </c>
      <c r="B334" s="554"/>
      <c r="C334" s="579" t="s">
        <v>129</v>
      </c>
      <c r="D334" s="530">
        <f>+D321+D327+D332</f>
        <v>18777</v>
      </c>
      <c r="E334" s="530">
        <f>+E321+E327+E332</f>
        <v>23940</v>
      </c>
      <c r="F334" s="530">
        <f>+F321+F327+F332+F333</f>
        <v>32592</v>
      </c>
      <c r="G334" s="530">
        <f>+G321+G327+G332+G333</f>
        <v>32350</v>
      </c>
      <c r="H334" s="1435">
        <f>(G334/F334)</f>
        <v>0.99257486499754544</v>
      </c>
    </row>
    <row r="335" spans="1:8" x14ac:dyDescent="0.2">
      <c r="A335" s="581"/>
      <c r="B335" s="582"/>
      <c r="C335" s="582"/>
      <c r="D335" s="582"/>
      <c r="E335" s="582"/>
    </row>
    <row r="336" spans="1:8" x14ac:dyDescent="0.2">
      <c r="A336" s="596"/>
      <c r="B336" s="597"/>
      <c r="C336" s="598"/>
      <c r="D336" s="599"/>
      <c r="E336" s="599"/>
    </row>
    <row r="337" spans="1:8" x14ac:dyDescent="0.2">
      <c r="A337" s="596"/>
      <c r="B337" s="597"/>
      <c r="C337" s="598"/>
      <c r="D337" s="599"/>
      <c r="E337" s="599"/>
    </row>
    <row r="338" spans="1:8" x14ac:dyDescent="0.2">
      <c r="A338" s="518"/>
      <c r="B338" s="519"/>
      <c r="C338" s="519"/>
      <c r="D338" s="519"/>
      <c r="E338" s="519"/>
    </row>
    <row r="339" spans="1:8" x14ac:dyDescent="0.2">
      <c r="A339" s="518"/>
      <c r="B339" s="519"/>
      <c r="C339" s="519"/>
      <c r="D339" s="519"/>
      <c r="E339" s="519"/>
    </row>
    <row r="340" spans="1:8" x14ac:dyDescent="0.2">
      <c r="A340" s="518"/>
      <c r="B340" s="519"/>
      <c r="C340" s="519"/>
      <c r="D340" s="519"/>
      <c r="E340" s="519"/>
    </row>
    <row r="341" spans="1:8" x14ac:dyDescent="0.2">
      <c r="A341" s="518"/>
      <c r="B341" s="519"/>
      <c r="C341" s="519"/>
      <c r="D341" s="519"/>
      <c r="E341" s="519"/>
    </row>
    <row r="342" spans="1:8" x14ac:dyDescent="0.2">
      <c r="A342" s="518"/>
      <c r="B342" s="519"/>
      <c r="C342" s="519"/>
      <c r="D342" s="519"/>
      <c r="E342" s="519"/>
    </row>
    <row r="343" spans="1:8" x14ac:dyDescent="0.2">
      <c r="A343" s="518"/>
      <c r="B343" s="519"/>
      <c r="C343" s="519"/>
      <c r="D343" s="519"/>
      <c r="E343" s="519"/>
    </row>
    <row r="344" spans="1:8" x14ac:dyDescent="0.2">
      <c r="A344" s="1753"/>
      <c r="B344" s="1754"/>
      <c r="C344" s="1754"/>
      <c r="D344" s="1754"/>
      <c r="E344" s="1754"/>
    </row>
    <row r="345" spans="1:8" ht="15" customHeight="1" thickBot="1" x14ac:dyDescent="0.25">
      <c r="A345" s="764"/>
      <c r="B345" s="731"/>
      <c r="C345" s="1531" t="s">
        <v>1278</v>
      </c>
      <c r="D345" s="1531"/>
      <c r="E345" s="1531"/>
    </row>
    <row r="346" spans="1:8" ht="24.75" customHeight="1" thickBot="1" x14ac:dyDescent="0.25">
      <c r="A346" s="1748" t="s">
        <v>108</v>
      </c>
      <c r="B346" s="1749"/>
      <c r="C346" s="591" t="s">
        <v>969</v>
      </c>
      <c r="D346" s="592"/>
      <c r="E346" s="592"/>
      <c r="F346" s="592"/>
      <c r="G346" s="592"/>
      <c r="H346" s="592"/>
    </row>
    <row r="347" spans="1:8" ht="14.25" thickBot="1" x14ac:dyDescent="0.3">
      <c r="A347" s="520"/>
      <c r="B347" s="520"/>
      <c r="C347" s="520"/>
      <c r="D347" s="436"/>
      <c r="E347" s="436"/>
      <c r="F347" s="436"/>
      <c r="G347" s="436"/>
      <c r="H347" s="436"/>
    </row>
    <row r="348" spans="1:8" ht="12.75" customHeight="1" x14ac:dyDescent="0.2">
      <c r="A348" s="1742" t="s">
        <v>8</v>
      </c>
      <c r="B348" s="1743"/>
      <c r="C348" s="1733" t="s">
        <v>9</v>
      </c>
      <c r="D348" s="1731" t="s">
        <v>683</v>
      </c>
      <c r="E348" s="1731" t="s">
        <v>714</v>
      </c>
      <c r="F348" s="1731" t="s">
        <v>197</v>
      </c>
      <c r="G348" s="1731" t="s">
        <v>300</v>
      </c>
      <c r="H348" s="1731" t="s">
        <v>938</v>
      </c>
    </row>
    <row r="349" spans="1:8" ht="20.25" customHeight="1" thickBot="1" x14ac:dyDescent="0.25">
      <c r="A349" s="1744"/>
      <c r="B349" s="1745"/>
      <c r="C349" s="1734"/>
      <c r="D349" s="1732"/>
      <c r="E349" s="1732"/>
      <c r="F349" s="1732"/>
      <c r="G349" s="1732"/>
      <c r="H349" s="1732"/>
    </row>
    <row r="350" spans="1:8" ht="13.5" thickBot="1" x14ac:dyDescent="0.25">
      <c r="A350" s="522">
        <v>1</v>
      </c>
      <c r="B350" s="523">
        <v>2</v>
      </c>
      <c r="C350" s="523">
        <v>3</v>
      </c>
      <c r="D350" s="524">
        <v>4</v>
      </c>
      <c r="E350" s="524">
        <v>6</v>
      </c>
      <c r="F350" s="524">
        <v>5</v>
      </c>
      <c r="G350" s="524">
        <v>6</v>
      </c>
      <c r="H350" s="439">
        <v>7</v>
      </c>
    </row>
    <row r="351" spans="1:8" ht="13.5" thickBot="1" x14ac:dyDescent="0.25">
      <c r="A351" s="525"/>
      <c r="B351" s="526"/>
      <c r="C351" s="526" t="s">
        <v>1175</v>
      </c>
      <c r="D351" s="527"/>
      <c r="E351" s="527"/>
      <c r="F351" s="527"/>
      <c r="G351" s="527"/>
      <c r="H351" s="527"/>
    </row>
    <row r="352" spans="1:8" ht="14.25" thickBot="1" x14ac:dyDescent="0.25">
      <c r="A352" s="522" t="s">
        <v>922</v>
      </c>
      <c r="B352" s="528"/>
      <c r="C352" s="529" t="s">
        <v>109</v>
      </c>
      <c r="D352" s="530">
        <f>SUM(D353:D361)</f>
        <v>70586</v>
      </c>
      <c r="E352" s="530">
        <f>SUM(E353:E361)</f>
        <v>70586</v>
      </c>
      <c r="F352" s="530">
        <f>SUM(F353:F361)</f>
        <v>70586</v>
      </c>
      <c r="G352" s="530">
        <f>SUM(G353:G361)</f>
        <v>69482</v>
      </c>
      <c r="H352" s="1456">
        <f>(G352/F352)</f>
        <v>0.98435950471764944</v>
      </c>
    </row>
    <row r="353" spans="1:8" x14ac:dyDescent="0.2">
      <c r="A353" s="534"/>
      <c r="B353" s="532" t="s">
        <v>840</v>
      </c>
      <c r="C353" s="535" t="s">
        <v>19</v>
      </c>
      <c r="D353" s="585"/>
      <c r="E353" s="585"/>
      <c r="F353" s="585"/>
      <c r="G353" s="1464"/>
      <c r="H353" s="1470"/>
    </row>
    <row r="354" spans="1:8" x14ac:dyDescent="0.2">
      <c r="A354" s="531"/>
      <c r="B354" s="532" t="s">
        <v>850</v>
      </c>
      <c r="C354" s="537" t="s">
        <v>21</v>
      </c>
      <c r="D354" s="546"/>
      <c r="E354" s="546"/>
      <c r="F354" s="546"/>
      <c r="G354" s="1457"/>
      <c r="H354" s="1459"/>
    </row>
    <row r="355" spans="1:8" ht="13.5" customHeight="1" x14ac:dyDescent="0.2">
      <c r="A355" s="531"/>
      <c r="B355" s="532" t="s">
        <v>869</v>
      </c>
      <c r="C355" s="537" t="s">
        <v>1150</v>
      </c>
      <c r="D355" s="546"/>
      <c r="E355" s="546"/>
      <c r="F355" s="546"/>
      <c r="G355" s="1457"/>
      <c r="H355" s="1459"/>
    </row>
    <row r="356" spans="1:8" ht="17.25" customHeight="1" x14ac:dyDescent="0.2">
      <c r="A356" s="531"/>
      <c r="B356" s="532" t="s">
        <v>870</v>
      </c>
      <c r="C356" s="537" t="s">
        <v>24</v>
      </c>
      <c r="D356" s="546">
        <v>68586</v>
      </c>
      <c r="E356" s="546">
        <v>68586</v>
      </c>
      <c r="F356" s="546">
        <v>68586</v>
      </c>
      <c r="G356" s="1457">
        <v>65805</v>
      </c>
      <c r="H356" s="1459">
        <f>(G356/F356)</f>
        <v>0.95945236637214593</v>
      </c>
    </row>
    <row r="357" spans="1:8" ht="12.75" customHeight="1" x14ac:dyDescent="0.2">
      <c r="A357" s="531"/>
      <c r="B357" s="532" t="s">
        <v>1093</v>
      </c>
      <c r="C357" s="538" t="s">
        <v>1152</v>
      </c>
      <c r="D357" s="546"/>
      <c r="E357" s="546"/>
      <c r="F357" s="546"/>
      <c r="G357" s="1457"/>
      <c r="H357" s="1459"/>
    </row>
    <row r="358" spans="1:8" x14ac:dyDescent="0.2">
      <c r="A358" s="539"/>
      <c r="B358" s="532" t="s">
        <v>64</v>
      </c>
      <c r="C358" s="537" t="s">
        <v>26</v>
      </c>
      <c r="D358" s="586"/>
      <c r="E358" s="586"/>
      <c r="F358" s="586"/>
      <c r="G358" s="1465"/>
      <c r="H358" s="1459"/>
    </row>
    <row r="359" spans="1:8" x14ac:dyDescent="0.2">
      <c r="A359" s="531"/>
      <c r="B359" s="532" t="s">
        <v>66</v>
      </c>
      <c r="C359" s="537" t="s">
        <v>110</v>
      </c>
      <c r="D359" s="546"/>
      <c r="E359" s="546"/>
      <c r="F359" s="546"/>
      <c r="G359" s="1457"/>
      <c r="H359" s="1459"/>
    </row>
    <row r="360" spans="1:8" x14ac:dyDescent="0.2">
      <c r="A360" s="531"/>
      <c r="B360" s="532" t="s">
        <v>68</v>
      </c>
      <c r="C360" s="537" t="s">
        <v>1154</v>
      </c>
      <c r="D360" s="547"/>
      <c r="E360" s="547"/>
      <c r="F360" s="547"/>
      <c r="G360" s="1466">
        <v>17</v>
      </c>
      <c r="H360" s="1459"/>
    </row>
    <row r="361" spans="1:8" ht="13.5" thickBot="1" x14ac:dyDescent="0.25">
      <c r="A361" s="539"/>
      <c r="B361" s="583" t="s">
        <v>70</v>
      </c>
      <c r="C361" s="584" t="s">
        <v>111</v>
      </c>
      <c r="D361" s="547">
        <v>2000</v>
      </c>
      <c r="E361" s="547">
        <v>2000</v>
      </c>
      <c r="F361" s="547">
        <v>2000</v>
      </c>
      <c r="G361" s="1466">
        <v>3660</v>
      </c>
      <c r="H361" s="1483">
        <f>(G361/F361)</f>
        <v>1.83</v>
      </c>
    </row>
    <row r="362" spans="1:8" ht="14.25" thickBot="1" x14ac:dyDescent="0.25">
      <c r="A362" s="522" t="s">
        <v>928</v>
      </c>
      <c r="B362" s="528"/>
      <c r="C362" s="529" t="s">
        <v>112</v>
      </c>
      <c r="D362" s="530">
        <f>SUM(D363:D366)</f>
        <v>0</v>
      </c>
      <c r="E362" s="530">
        <f>SUM(E363:E366)</f>
        <v>0</v>
      </c>
      <c r="F362" s="530">
        <f>SUM(F363:F366)</f>
        <v>0</v>
      </c>
      <c r="G362" s="1440">
        <f>SUM(G363:G366)</f>
        <v>0</v>
      </c>
      <c r="H362" s="1469"/>
    </row>
    <row r="363" spans="1:8" x14ac:dyDescent="0.2">
      <c r="A363" s="531"/>
      <c r="B363" s="532" t="s">
        <v>874</v>
      </c>
      <c r="C363" s="545" t="s">
        <v>1137</v>
      </c>
      <c r="D363" s="546"/>
      <c r="E363" s="546"/>
      <c r="F363" s="546"/>
      <c r="G363" s="1457"/>
      <c r="H363" s="1470"/>
    </row>
    <row r="364" spans="1:8" x14ac:dyDescent="0.2">
      <c r="A364" s="531"/>
      <c r="B364" s="532" t="s">
        <v>11</v>
      </c>
      <c r="C364" s="537" t="s">
        <v>859</v>
      </c>
      <c r="D364" s="546"/>
      <c r="E364" s="546"/>
      <c r="F364" s="546"/>
      <c r="G364" s="1457"/>
      <c r="H364" s="1473"/>
    </row>
    <row r="365" spans="1:8" x14ac:dyDescent="0.2">
      <c r="A365" s="531"/>
      <c r="B365" s="532" t="s">
        <v>12</v>
      </c>
      <c r="C365" s="537" t="s">
        <v>113</v>
      </c>
      <c r="D365" s="546"/>
      <c r="E365" s="546"/>
      <c r="F365" s="546"/>
      <c r="G365" s="1457"/>
      <c r="H365" s="1473"/>
    </row>
    <row r="366" spans="1:8" ht="13.5" thickBot="1" x14ac:dyDescent="0.25">
      <c r="A366" s="531"/>
      <c r="B366" s="532" t="s">
        <v>13</v>
      </c>
      <c r="C366" s="537" t="s">
        <v>862</v>
      </c>
      <c r="D366" s="546"/>
      <c r="E366" s="546"/>
      <c r="F366" s="546"/>
      <c r="G366" s="1457"/>
      <c r="H366" s="1484"/>
    </row>
    <row r="367" spans="1:8" ht="13.5" thickBot="1" x14ac:dyDescent="0.25">
      <c r="A367" s="548" t="s">
        <v>1098</v>
      </c>
      <c r="B367" s="549"/>
      <c r="C367" s="549" t="s">
        <v>114</v>
      </c>
      <c r="D367" s="544"/>
      <c r="E367" s="544"/>
      <c r="F367" s="544"/>
      <c r="G367" s="1441"/>
      <c r="H367" s="1469"/>
    </row>
    <row r="368" spans="1:8" ht="14.25" thickBot="1" x14ac:dyDescent="0.25">
      <c r="A368" s="548" t="s">
        <v>1099</v>
      </c>
      <c r="B368" s="528"/>
      <c r="C368" s="549" t="s">
        <v>122</v>
      </c>
      <c r="D368" s="544"/>
      <c r="E368" s="544"/>
      <c r="F368" s="544"/>
      <c r="G368" s="1441"/>
      <c r="H368" s="1469"/>
    </row>
    <row r="369" spans="1:8" ht="13.5" thickBot="1" x14ac:dyDescent="0.25">
      <c r="A369" s="522" t="s">
        <v>1100</v>
      </c>
      <c r="B369" s="555"/>
      <c r="C369" s="549" t="s">
        <v>123</v>
      </c>
      <c r="D369" s="556">
        <f>+D370+D371</f>
        <v>0</v>
      </c>
      <c r="E369" s="556">
        <f>+E370+E371</f>
        <v>421</v>
      </c>
      <c r="F369" s="556">
        <f>+F370+F371</f>
        <v>421</v>
      </c>
      <c r="G369" s="1442">
        <f>+G370+G371</f>
        <v>417</v>
      </c>
      <c r="H369" s="1469">
        <f>(G369/F369)</f>
        <v>0.99049881235154391</v>
      </c>
    </row>
    <row r="370" spans="1:8" x14ac:dyDescent="0.2">
      <c r="A370" s="534"/>
      <c r="B370" s="550" t="s">
        <v>29</v>
      </c>
      <c r="C370" s="557" t="s">
        <v>118</v>
      </c>
      <c r="D370" s="587"/>
      <c r="E370" s="587">
        <v>421</v>
      </c>
      <c r="F370" s="558">
        <v>421</v>
      </c>
      <c r="G370" s="1434">
        <v>417</v>
      </c>
      <c r="H370" s="1458">
        <f>(G370/F370)</f>
        <v>0.99049881235154391</v>
      </c>
    </row>
    <row r="371" spans="1:8" ht="13.5" thickBot="1" x14ac:dyDescent="0.25">
      <c r="A371" s="552"/>
      <c r="B371" s="553" t="s">
        <v>31</v>
      </c>
      <c r="C371" s="559" t="s">
        <v>119</v>
      </c>
      <c r="D371" s="588"/>
      <c r="E371" s="588"/>
      <c r="F371" s="588"/>
      <c r="G371" s="1467"/>
      <c r="H371" s="1476"/>
    </row>
    <row r="372" spans="1:8" ht="14.25" thickBot="1" x14ac:dyDescent="0.3">
      <c r="A372" s="561" t="s">
        <v>1118</v>
      </c>
      <c r="B372" s="562"/>
      <c r="C372" s="549" t="s">
        <v>124</v>
      </c>
      <c r="D372" s="544">
        <v>59641</v>
      </c>
      <c r="E372" s="544">
        <v>61582</v>
      </c>
      <c r="F372" s="544">
        <v>67203</v>
      </c>
      <c r="G372" s="1441">
        <v>71272</v>
      </c>
      <c r="H372" s="1469">
        <f>(G372/F372)</f>
        <v>1.0605478922071931</v>
      </c>
    </row>
    <row r="373" spans="1:8" ht="14.25" thickBot="1" x14ac:dyDescent="0.3">
      <c r="A373" s="561" t="s">
        <v>1165</v>
      </c>
      <c r="B373" s="871"/>
      <c r="C373" s="872" t="s">
        <v>791</v>
      </c>
      <c r="D373" s="873"/>
      <c r="E373" s="873"/>
      <c r="F373" s="873"/>
      <c r="G373" s="1468"/>
      <c r="H373" s="1481"/>
    </row>
    <row r="374" spans="1:8" ht="13.5" thickBot="1" x14ac:dyDescent="0.25">
      <c r="A374" s="561" t="s">
        <v>1168</v>
      </c>
      <c r="B374" s="564"/>
      <c r="C374" s="565" t="s">
        <v>125</v>
      </c>
      <c r="D374" s="556">
        <f>SUM(D352,D362,D367,D368,D369,D372)</f>
        <v>130227</v>
      </c>
      <c r="E374" s="556">
        <f>SUM(E352,E362,E367,E368,E369,E372)</f>
        <v>132589</v>
      </c>
      <c r="F374" s="556">
        <f>SUM(F352,F362,F367,F368,F369,F372+F373)</f>
        <v>138210</v>
      </c>
      <c r="G374" s="1442">
        <f>SUM(G352,G362,G367,G368,G369,G372+G373)</f>
        <v>141171</v>
      </c>
      <c r="H374" s="1469">
        <f>(G374/F374)</f>
        <v>1.0214239201215543</v>
      </c>
    </row>
    <row r="375" spans="1:8" x14ac:dyDescent="0.2">
      <c r="A375" s="567"/>
      <c r="B375" s="567"/>
      <c r="C375" s="568"/>
      <c r="D375" s="569"/>
      <c r="E375" s="569"/>
      <c r="F375" s="569"/>
      <c r="G375" s="569"/>
      <c r="H375" s="1482"/>
    </row>
    <row r="376" spans="1:8" ht="13.5" thickBot="1" x14ac:dyDescent="0.25">
      <c r="A376" s="570"/>
      <c r="B376" s="571"/>
      <c r="C376" s="571"/>
      <c r="D376" s="571"/>
      <c r="E376" s="571"/>
      <c r="F376" s="571"/>
      <c r="G376" s="571"/>
      <c r="H376" s="1482"/>
    </row>
    <row r="377" spans="1:8" ht="13.5" thickBot="1" x14ac:dyDescent="0.25">
      <c r="A377" s="521"/>
      <c r="B377" s="572"/>
      <c r="C377" s="572" t="s">
        <v>1176</v>
      </c>
      <c r="D377" s="573"/>
      <c r="E377" s="573"/>
      <c r="F377" s="573"/>
      <c r="G377" s="1480"/>
      <c r="H377" s="1469"/>
    </row>
    <row r="378" spans="1:8" ht="13.5" thickBot="1" x14ac:dyDescent="0.25">
      <c r="A378" s="548" t="s">
        <v>922</v>
      </c>
      <c r="B378" s="574"/>
      <c r="C378" s="575" t="s">
        <v>107</v>
      </c>
      <c r="D378" s="530">
        <f>SUM(D379:D383)</f>
        <v>129227</v>
      </c>
      <c r="E378" s="530">
        <f>SUM(E379:E383)</f>
        <v>131589</v>
      </c>
      <c r="F378" s="530">
        <f>SUM(F379:F383)</f>
        <v>133318</v>
      </c>
      <c r="G378" s="1440">
        <f>SUM(G379:G383)</f>
        <v>132977</v>
      </c>
      <c r="H378" s="1469">
        <f>(G378/F378)</f>
        <v>0.99744220585367316</v>
      </c>
    </row>
    <row r="379" spans="1:8" x14ac:dyDescent="0.2">
      <c r="A379" s="576"/>
      <c r="B379" s="577" t="s">
        <v>840</v>
      </c>
      <c r="C379" s="545" t="s">
        <v>60</v>
      </c>
      <c r="D379" s="563">
        <v>57729</v>
      </c>
      <c r="E379" s="563">
        <v>58843</v>
      </c>
      <c r="F379" s="563">
        <v>60112</v>
      </c>
      <c r="G379" s="1455">
        <v>60112</v>
      </c>
      <c r="H379" s="1475">
        <f>(G379/F379)</f>
        <v>1</v>
      </c>
    </row>
    <row r="380" spans="1:8" ht="25.5" x14ac:dyDescent="0.2">
      <c r="A380" s="578"/>
      <c r="B380" s="551" t="s">
        <v>850</v>
      </c>
      <c r="C380" s="537" t="s">
        <v>1177</v>
      </c>
      <c r="D380" s="563">
        <v>15253</v>
      </c>
      <c r="E380" s="563">
        <v>15937</v>
      </c>
      <c r="F380" s="563">
        <v>16237</v>
      </c>
      <c r="G380" s="1455">
        <v>16095</v>
      </c>
      <c r="H380" s="1459">
        <f>(G380/F380)</f>
        <v>0.99125454209521469</v>
      </c>
    </row>
    <row r="381" spans="1:8" x14ac:dyDescent="0.2">
      <c r="A381" s="578"/>
      <c r="B381" s="551" t="s">
        <v>869</v>
      </c>
      <c r="C381" s="537" t="s">
        <v>61</v>
      </c>
      <c r="D381" s="563">
        <v>56245</v>
      </c>
      <c r="E381" s="563">
        <v>56809</v>
      </c>
      <c r="F381" s="563">
        <v>56969</v>
      </c>
      <c r="G381" s="1455">
        <v>56770</v>
      </c>
      <c r="H381" s="1459">
        <f>(G381/F381)</f>
        <v>0.99650687215854239</v>
      </c>
    </row>
    <row r="382" spans="1:8" x14ac:dyDescent="0.2">
      <c r="A382" s="578"/>
      <c r="B382" s="551" t="s">
        <v>870</v>
      </c>
      <c r="C382" s="537" t="s">
        <v>62</v>
      </c>
      <c r="D382" s="546"/>
      <c r="E382" s="546"/>
      <c r="F382" s="546"/>
      <c r="G382" s="1457"/>
      <c r="H382" s="1459"/>
    </row>
    <row r="383" spans="1:8" ht="13.5" thickBot="1" x14ac:dyDescent="0.25">
      <c r="A383" s="578"/>
      <c r="B383" s="551" t="s">
        <v>63</v>
      </c>
      <c r="C383" s="537" t="s">
        <v>1229</v>
      </c>
      <c r="D383" s="546"/>
      <c r="E383" s="546"/>
      <c r="F383" s="546"/>
      <c r="G383" s="1457"/>
      <c r="H383" s="1471"/>
    </row>
    <row r="384" spans="1:8" ht="13.5" thickBot="1" x14ac:dyDescent="0.25">
      <c r="A384" s="548" t="s">
        <v>928</v>
      </c>
      <c r="B384" s="574"/>
      <c r="C384" s="575" t="s">
        <v>126</v>
      </c>
      <c r="D384" s="530">
        <f>SUM(D385:D388)</f>
        <v>1000</v>
      </c>
      <c r="E384" s="530">
        <f>SUM(E385:E388)</f>
        <v>1000</v>
      </c>
      <c r="F384" s="530">
        <f>SUM(F385:F388)</f>
        <v>4892</v>
      </c>
      <c r="G384" s="1440">
        <f>SUM(G385:G388)</f>
        <v>4892</v>
      </c>
      <c r="H384" s="1469">
        <f>(G384/F384)</f>
        <v>1</v>
      </c>
    </row>
    <row r="385" spans="1:8" x14ac:dyDescent="0.2">
      <c r="A385" s="576"/>
      <c r="B385" s="577" t="s">
        <v>874</v>
      </c>
      <c r="C385" s="545" t="s">
        <v>1250</v>
      </c>
      <c r="D385" s="563"/>
      <c r="E385" s="563"/>
      <c r="F385" s="563">
        <v>1262</v>
      </c>
      <c r="G385" s="1455">
        <v>1262</v>
      </c>
      <c r="H385" s="1475">
        <f>(G385/F385)</f>
        <v>1</v>
      </c>
    </row>
    <row r="386" spans="1:8" x14ac:dyDescent="0.2">
      <c r="A386" s="578"/>
      <c r="B386" s="551" t="s">
        <v>11</v>
      </c>
      <c r="C386" s="537" t="s">
        <v>1164</v>
      </c>
      <c r="D386" s="546">
        <v>1000</v>
      </c>
      <c r="E386" s="546">
        <v>1000</v>
      </c>
      <c r="F386" s="546">
        <v>3630</v>
      </c>
      <c r="G386" s="1457">
        <v>3630</v>
      </c>
      <c r="H386" s="1459">
        <f>(G386/F386)</f>
        <v>1</v>
      </c>
    </row>
    <row r="387" spans="1:8" ht="25.5" x14ac:dyDescent="0.2">
      <c r="A387" s="578"/>
      <c r="B387" s="551" t="s">
        <v>15</v>
      </c>
      <c r="C387" s="537" t="s">
        <v>83</v>
      </c>
      <c r="D387" s="546"/>
      <c r="E387" s="546"/>
      <c r="F387" s="546"/>
      <c r="G387" s="1457"/>
      <c r="H387" s="1473"/>
    </row>
    <row r="388" spans="1:8" ht="13.5" thickBot="1" x14ac:dyDescent="0.25">
      <c r="A388" s="578"/>
      <c r="B388" s="551" t="s">
        <v>85</v>
      </c>
      <c r="C388" s="537" t="s">
        <v>127</v>
      </c>
      <c r="D388" s="546"/>
      <c r="E388" s="546"/>
      <c r="F388" s="546"/>
      <c r="G388" s="1457"/>
      <c r="H388" s="1474"/>
    </row>
    <row r="389" spans="1:8" ht="13.5" thickBot="1" x14ac:dyDescent="0.25">
      <c r="A389" s="548" t="s">
        <v>1098</v>
      </c>
      <c r="B389" s="574"/>
      <c r="C389" s="575" t="s">
        <v>788</v>
      </c>
      <c r="D389" s="544"/>
      <c r="E389" s="544"/>
      <c r="F389" s="544"/>
      <c r="G389" s="1441"/>
      <c r="H389" s="1469"/>
    </row>
    <row r="390" spans="1:8" ht="13.5" thickBot="1" x14ac:dyDescent="0.25">
      <c r="A390" s="548" t="s">
        <v>1099</v>
      </c>
      <c r="B390" s="574"/>
      <c r="C390" s="575" t="s">
        <v>789</v>
      </c>
      <c r="D390" s="544"/>
      <c r="E390" s="544"/>
      <c r="F390" s="544"/>
      <c r="G390" s="1441">
        <v>3302</v>
      </c>
      <c r="H390" s="1469"/>
    </row>
    <row r="391" spans="1:8" ht="13.5" thickBot="1" x14ac:dyDescent="0.25">
      <c r="A391" s="548" t="s">
        <v>1100</v>
      </c>
      <c r="B391" s="554"/>
      <c r="C391" s="579" t="s">
        <v>129</v>
      </c>
      <c r="D391" s="530">
        <f>+D378+D384+D389</f>
        <v>130227</v>
      </c>
      <c r="E391" s="530">
        <f>+E378+E384+E389</f>
        <v>132589</v>
      </c>
      <c r="F391" s="530">
        <f>+F378+F384+F389+F390</f>
        <v>138210</v>
      </c>
      <c r="G391" s="1440">
        <f>+G378+G384+G389+G390</f>
        <v>141171</v>
      </c>
      <c r="H391" s="1469">
        <f>(G391/F391)</f>
        <v>1.0214239201215543</v>
      </c>
    </row>
    <row r="392" spans="1:8" x14ac:dyDescent="0.2">
      <c r="A392" s="581"/>
      <c r="B392" s="582"/>
      <c r="C392" s="582"/>
      <c r="D392" s="582"/>
      <c r="E392" s="582"/>
    </row>
    <row r="394" spans="1:8" x14ac:dyDescent="0.2">
      <c r="A394" s="518"/>
      <c r="B394" s="519"/>
      <c r="C394" s="519"/>
      <c r="D394" s="519"/>
      <c r="E394" s="519"/>
    </row>
    <row r="395" spans="1:8" ht="14.25" x14ac:dyDescent="0.2">
      <c r="A395" s="1740"/>
      <c r="B395" s="1741"/>
      <c r="C395" s="1741"/>
      <c r="D395" s="1741"/>
      <c r="E395" s="1741"/>
      <c r="F395" s="1741"/>
    </row>
    <row r="396" spans="1:8" x14ac:dyDescent="0.2">
      <c r="A396" s="518"/>
      <c r="B396" s="519"/>
      <c r="C396" s="519"/>
      <c r="D396" s="519"/>
      <c r="E396" s="519"/>
    </row>
    <row r="397" spans="1:8" x14ac:dyDescent="0.2">
      <c r="A397" s="518"/>
      <c r="B397" s="519"/>
      <c r="C397" s="519"/>
      <c r="D397" s="519"/>
      <c r="E397" s="519"/>
    </row>
    <row r="398" spans="1:8" x14ac:dyDescent="0.2">
      <c r="A398" s="518"/>
      <c r="B398" s="519"/>
      <c r="C398" s="519"/>
      <c r="D398" s="519"/>
      <c r="E398" s="519"/>
    </row>
    <row r="399" spans="1:8" x14ac:dyDescent="0.2">
      <c r="A399" s="518"/>
      <c r="B399" s="519"/>
      <c r="C399" s="519"/>
      <c r="D399" s="519"/>
      <c r="E399" s="519"/>
    </row>
    <row r="400" spans="1:8" x14ac:dyDescent="0.2">
      <c r="A400" s="518"/>
      <c r="B400" s="519"/>
      <c r="C400" s="519"/>
      <c r="D400" s="519"/>
      <c r="E400" s="519"/>
    </row>
    <row r="401" spans="1:6" x14ac:dyDescent="0.2">
      <c r="A401" s="766"/>
      <c r="B401" s="767"/>
      <c r="C401" s="767"/>
      <c r="D401" s="767"/>
      <c r="E401" s="767"/>
      <c r="F401" s="324"/>
    </row>
    <row r="402" spans="1:6" x14ac:dyDescent="0.2">
      <c r="A402" s="766"/>
      <c r="B402" s="767"/>
      <c r="C402" s="767"/>
      <c r="D402" s="767"/>
      <c r="E402" s="767"/>
      <c r="F402" s="324"/>
    </row>
    <row r="403" spans="1:6" x14ac:dyDescent="0.2">
      <c r="A403" s="324"/>
      <c r="B403" s="324"/>
      <c r="C403" s="324"/>
      <c r="D403" s="324"/>
      <c r="E403" s="324"/>
      <c r="F403" s="324"/>
    </row>
    <row r="404" spans="1:6" x14ac:dyDescent="0.2">
      <c r="A404" s="324"/>
      <c r="B404" s="324"/>
      <c r="C404" s="324"/>
      <c r="D404" s="324"/>
      <c r="E404" s="324"/>
      <c r="F404" s="324"/>
    </row>
    <row r="405" spans="1:6" x14ac:dyDescent="0.2">
      <c r="A405" s="324"/>
      <c r="B405" s="324"/>
      <c r="C405" s="324"/>
      <c r="D405" s="324"/>
      <c r="E405" s="324"/>
      <c r="F405" s="324"/>
    </row>
    <row r="406" spans="1:6" ht="15.75" x14ac:dyDescent="0.2">
      <c r="A406" s="768"/>
      <c r="B406" s="769"/>
      <c r="C406" s="1737"/>
      <c r="D406" s="1738"/>
      <c r="E406" s="1738"/>
      <c r="F406" s="324"/>
    </row>
    <row r="407" spans="1:6" ht="24.75" customHeight="1" x14ac:dyDescent="0.2">
      <c r="A407" s="1739"/>
      <c r="B407" s="1739"/>
      <c r="C407" s="771"/>
      <c r="D407" s="772"/>
      <c r="E407" s="772"/>
      <c r="F407" s="324"/>
    </row>
    <row r="408" spans="1:6" ht="13.5" x14ac:dyDescent="0.25">
      <c r="A408" s="773"/>
      <c r="B408" s="773"/>
      <c r="C408" s="773"/>
      <c r="D408" s="774"/>
      <c r="E408" s="774"/>
      <c r="F408" s="324"/>
    </row>
    <row r="409" spans="1:6" ht="13.5" customHeight="1" x14ac:dyDescent="0.2">
      <c r="A409" s="1735"/>
      <c r="B409" s="1735"/>
      <c r="C409" s="1735"/>
      <c r="D409" s="1735"/>
      <c r="E409" s="1735"/>
      <c r="F409" s="324"/>
    </row>
    <row r="410" spans="1:6" ht="21" customHeight="1" x14ac:dyDescent="0.2">
      <c r="A410" s="1736"/>
      <c r="B410" s="1736"/>
      <c r="C410" s="1735"/>
      <c r="D410" s="1735"/>
      <c r="E410" s="1735"/>
      <c r="F410" s="324"/>
    </row>
    <row r="411" spans="1:6" x14ac:dyDescent="0.2">
      <c r="A411" s="770"/>
      <c r="B411" s="770"/>
      <c r="C411" s="770"/>
      <c r="D411" s="770"/>
      <c r="E411" s="770"/>
      <c r="F411" s="324"/>
    </row>
    <row r="412" spans="1:6" x14ac:dyDescent="0.2">
      <c r="A412" s="770"/>
      <c r="B412" s="770"/>
      <c r="C412" s="770"/>
      <c r="D412" s="775"/>
      <c r="E412" s="775"/>
      <c r="F412" s="324"/>
    </row>
    <row r="413" spans="1:6" ht="13.5" x14ac:dyDescent="0.2">
      <c r="A413" s="770"/>
      <c r="B413" s="776"/>
      <c r="C413" s="777"/>
      <c r="D413" s="589"/>
      <c r="E413" s="589"/>
      <c r="F413" s="324"/>
    </row>
    <row r="414" spans="1:6" x14ac:dyDescent="0.2">
      <c r="A414" s="770"/>
      <c r="B414" s="778"/>
      <c r="C414" s="779"/>
      <c r="D414" s="780"/>
      <c r="E414" s="780"/>
      <c r="F414" s="324"/>
    </row>
    <row r="415" spans="1:6" x14ac:dyDescent="0.2">
      <c r="A415" s="770"/>
      <c r="B415" s="778"/>
      <c r="C415" s="779"/>
      <c r="D415" s="780"/>
      <c r="E415" s="780"/>
      <c r="F415" s="324"/>
    </row>
    <row r="416" spans="1:6" x14ac:dyDescent="0.2">
      <c r="A416" s="770"/>
      <c r="B416" s="778"/>
      <c r="C416" s="779"/>
      <c r="D416" s="780"/>
      <c r="E416" s="780"/>
      <c r="F416" s="324"/>
    </row>
    <row r="417" spans="1:6" x14ac:dyDescent="0.2">
      <c r="A417" s="770"/>
      <c r="B417" s="778"/>
      <c r="C417" s="779"/>
      <c r="D417" s="780"/>
      <c r="E417" s="780"/>
      <c r="F417" s="324"/>
    </row>
    <row r="418" spans="1:6" x14ac:dyDescent="0.2">
      <c r="A418" s="770"/>
      <c r="B418" s="778"/>
      <c r="C418" s="779"/>
      <c r="D418" s="780"/>
      <c r="E418" s="780"/>
      <c r="F418" s="324"/>
    </row>
    <row r="419" spans="1:6" x14ac:dyDescent="0.2">
      <c r="A419" s="770"/>
      <c r="B419" s="778"/>
      <c r="C419" s="779"/>
      <c r="D419" s="780"/>
      <c r="E419" s="780"/>
      <c r="F419" s="324"/>
    </row>
    <row r="420" spans="1:6" x14ac:dyDescent="0.2">
      <c r="A420" s="770"/>
      <c r="B420" s="778"/>
      <c r="C420" s="779"/>
      <c r="D420" s="780"/>
      <c r="E420" s="780"/>
      <c r="F420" s="324"/>
    </row>
    <row r="421" spans="1:6" x14ac:dyDescent="0.2">
      <c r="A421" s="770"/>
      <c r="B421" s="778"/>
      <c r="C421" s="779"/>
      <c r="D421" s="780"/>
      <c r="E421" s="780"/>
      <c r="F421" s="324"/>
    </row>
    <row r="422" spans="1:6" ht="13.5" x14ac:dyDescent="0.2">
      <c r="A422" s="770"/>
      <c r="B422" s="776"/>
      <c r="C422" s="777"/>
      <c r="D422" s="589"/>
      <c r="E422" s="589"/>
      <c r="F422" s="324"/>
    </row>
    <row r="423" spans="1:6" x14ac:dyDescent="0.2">
      <c r="A423" s="770"/>
      <c r="B423" s="778"/>
      <c r="C423" s="779"/>
      <c r="D423" s="780"/>
      <c r="E423" s="780"/>
      <c r="F423" s="324"/>
    </row>
    <row r="424" spans="1:6" x14ac:dyDescent="0.2">
      <c r="A424" s="770"/>
      <c r="B424" s="778"/>
      <c r="C424" s="779"/>
      <c r="D424" s="780"/>
      <c r="E424" s="780"/>
      <c r="F424" s="324"/>
    </row>
    <row r="425" spans="1:6" x14ac:dyDescent="0.2">
      <c r="A425" s="770"/>
      <c r="B425" s="778"/>
      <c r="C425" s="779"/>
      <c r="D425" s="780"/>
      <c r="E425" s="780"/>
      <c r="F425" s="324"/>
    </row>
    <row r="426" spans="1:6" x14ac:dyDescent="0.2">
      <c r="A426" s="770"/>
      <c r="B426" s="778"/>
      <c r="C426" s="779"/>
      <c r="D426" s="780"/>
      <c r="E426" s="780"/>
      <c r="F426" s="324"/>
    </row>
    <row r="427" spans="1:6" x14ac:dyDescent="0.2">
      <c r="A427" s="781"/>
      <c r="B427" s="782"/>
      <c r="C427" s="782"/>
      <c r="D427" s="783"/>
      <c r="E427" s="783"/>
      <c r="F427" s="324"/>
    </row>
    <row r="428" spans="1:6" ht="13.5" x14ac:dyDescent="0.2">
      <c r="A428" s="781"/>
      <c r="B428" s="776"/>
      <c r="C428" s="782"/>
      <c r="D428" s="783"/>
      <c r="E428" s="783"/>
      <c r="F428" s="324"/>
    </row>
    <row r="429" spans="1:6" x14ac:dyDescent="0.2">
      <c r="A429" s="770"/>
      <c r="B429" s="784"/>
      <c r="C429" s="782"/>
      <c r="D429" s="589"/>
      <c r="E429" s="589"/>
      <c r="F429" s="324"/>
    </row>
    <row r="430" spans="1:6" x14ac:dyDescent="0.2">
      <c r="A430" s="770"/>
      <c r="B430" s="785"/>
      <c r="C430" s="786"/>
      <c r="D430" s="783"/>
      <c r="E430" s="783"/>
      <c r="F430" s="324"/>
    </row>
    <row r="431" spans="1:6" x14ac:dyDescent="0.2">
      <c r="A431" s="770"/>
      <c r="B431" s="785"/>
      <c r="C431" s="786"/>
      <c r="D431" s="783"/>
      <c r="E431" s="783"/>
      <c r="F431" s="324"/>
    </row>
    <row r="432" spans="1:6" ht="13.5" x14ac:dyDescent="0.25">
      <c r="A432" s="593"/>
      <c r="B432" s="787"/>
      <c r="C432" s="782"/>
      <c r="D432" s="783"/>
      <c r="E432" s="783"/>
      <c r="F432" s="324"/>
    </row>
    <row r="433" spans="1:6" x14ac:dyDescent="0.2">
      <c r="A433" s="593"/>
      <c r="B433" s="594"/>
      <c r="C433" s="595"/>
      <c r="D433" s="589"/>
      <c r="E433" s="589"/>
      <c r="F433" s="324"/>
    </row>
    <row r="434" spans="1:6" x14ac:dyDescent="0.2">
      <c r="A434" s="567"/>
      <c r="B434" s="567"/>
      <c r="C434" s="568"/>
      <c r="D434" s="569"/>
      <c r="E434" s="569"/>
      <c r="F434" s="324"/>
    </row>
    <row r="435" spans="1:6" x14ac:dyDescent="0.2">
      <c r="A435" s="788"/>
      <c r="B435" s="597"/>
      <c r="C435" s="597"/>
      <c r="D435" s="597"/>
      <c r="E435" s="597"/>
      <c r="F435" s="324"/>
    </row>
    <row r="436" spans="1:6" x14ac:dyDescent="0.2">
      <c r="A436" s="770"/>
      <c r="B436" s="770"/>
      <c r="C436" s="770"/>
      <c r="D436" s="775"/>
      <c r="E436" s="775"/>
      <c r="F436" s="324"/>
    </row>
    <row r="437" spans="1:6" x14ac:dyDescent="0.2">
      <c r="A437" s="781"/>
      <c r="B437" s="789"/>
      <c r="C437" s="790"/>
      <c r="D437" s="589"/>
      <c r="E437" s="589"/>
      <c r="F437" s="324"/>
    </row>
    <row r="438" spans="1:6" x14ac:dyDescent="0.2">
      <c r="A438" s="781"/>
      <c r="B438" s="785"/>
      <c r="C438" s="779"/>
      <c r="D438" s="780"/>
      <c r="E438" s="780"/>
      <c r="F438" s="324"/>
    </row>
    <row r="439" spans="1:6" x14ac:dyDescent="0.2">
      <c r="A439" s="781"/>
      <c r="B439" s="785"/>
      <c r="C439" s="779"/>
      <c r="D439" s="780"/>
      <c r="E439" s="780"/>
      <c r="F439" s="324"/>
    </row>
    <row r="440" spans="1:6" x14ac:dyDescent="0.2">
      <c r="A440" s="781"/>
      <c r="B440" s="785"/>
      <c r="C440" s="779"/>
      <c r="D440" s="780"/>
      <c r="E440" s="780"/>
      <c r="F440" s="324"/>
    </row>
    <row r="441" spans="1:6" x14ac:dyDescent="0.2">
      <c r="A441" s="781"/>
      <c r="B441" s="785"/>
      <c r="C441" s="779"/>
      <c r="D441" s="780"/>
      <c r="E441" s="780"/>
      <c r="F441" s="324"/>
    </row>
    <row r="442" spans="1:6" x14ac:dyDescent="0.2">
      <c r="A442" s="781"/>
      <c r="B442" s="785"/>
      <c r="C442" s="779"/>
      <c r="D442" s="780"/>
      <c r="E442" s="780"/>
      <c r="F442" s="324"/>
    </row>
    <row r="443" spans="1:6" x14ac:dyDescent="0.2">
      <c r="A443" s="781"/>
      <c r="B443" s="789"/>
      <c r="C443" s="790"/>
      <c r="D443" s="589"/>
      <c r="E443" s="589"/>
      <c r="F443" s="324"/>
    </row>
    <row r="444" spans="1:6" x14ac:dyDescent="0.2">
      <c r="A444" s="781"/>
      <c r="B444" s="785"/>
      <c r="C444" s="779"/>
      <c r="D444" s="780"/>
      <c r="E444" s="780"/>
      <c r="F444" s="324"/>
    </row>
    <row r="445" spans="1:6" x14ac:dyDescent="0.2">
      <c r="A445" s="781"/>
      <c r="B445" s="785"/>
      <c r="C445" s="779"/>
      <c r="D445" s="780"/>
      <c r="E445" s="780"/>
      <c r="F445" s="324"/>
    </row>
    <row r="446" spans="1:6" x14ac:dyDescent="0.2">
      <c r="A446" s="781"/>
      <c r="B446" s="785"/>
      <c r="C446" s="779"/>
      <c r="D446" s="780"/>
      <c r="E446" s="780"/>
      <c r="F446" s="324"/>
    </row>
    <row r="447" spans="1:6" x14ac:dyDescent="0.2">
      <c r="A447" s="781"/>
      <c r="B447" s="785"/>
      <c r="C447" s="779"/>
      <c r="D447" s="780"/>
      <c r="E447" s="780"/>
      <c r="F447" s="324"/>
    </row>
    <row r="448" spans="1:6" x14ac:dyDescent="0.2">
      <c r="A448" s="781"/>
      <c r="B448" s="789"/>
      <c r="C448" s="790"/>
      <c r="D448" s="783"/>
      <c r="E448" s="783"/>
      <c r="F448" s="324"/>
    </row>
    <row r="449" spans="1:6" x14ac:dyDescent="0.2">
      <c r="A449" s="781"/>
      <c r="B449" s="567"/>
      <c r="C449" s="568"/>
      <c r="D449" s="589"/>
      <c r="E449" s="589"/>
      <c r="F449" s="324"/>
    </row>
    <row r="450" spans="1:6" x14ac:dyDescent="0.2">
      <c r="A450" s="791"/>
      <c r="B450" s="792"/>
      <c r="C450" s="792"/>
      <c r="D450" s="792"/>
      <c r="E450" s="792"/>
      <c r="F450" s="324"/>
    </row>
    <row r="451" spans="1:6" x14ac:dyDescent="0.2">
      <c r="A451" s="596"/>
      <c r="B451" s="597"/>
      <c r="C451" s="598"/>
      <c r="D451" s="620"/>
      <c r="E451" s="324"/>
      <c r="F451" s="324"/>
    </row>
    <row r="452" spans="1:6" x14ac:dyDescent="0.2">
      <c r="A452" s="596"/>
      <c r="B452" s="597"/>
      <c r="C452" s="598"/>
      <c r="D452" s="599"/>
      <c r="E452" s="324"/>
      <c r="F452" s="324"/>
    </row>
    <row r="453" spans="1:6" x14ac:dyDescent="0.2">
      <c r="A453" s="766"/>
      <c r="B453" s="767"/>
      <c r="C453" s="767"/>
      <c r="D453" s="767"/>
      <c r="E453" s="324"/>
      <c r="F453" s="324"/>
    </row>
    <row r="454" spans="1:6" x14ac:dyDescent="0.2">
      <c r="A454" s="766"/>
      <c r="B454" s="767"/>
      <c r="C454" s="767"/>
      <c r="D454" s="767"/>
      <c r="E454" s="324"/>
      <c r="F454" s="324"/>
    </row>
    <row r="455" spans="1:6" x14ac:dyDescent="0.2">
      <c r="A455" s="766"/>
      <c r="B455" s="767"/>
      <c r="C455" s="767"/>
      <c r="D455" s="767"/>
      <c r="E455" s="324"/>
      <c r="F455" s="324"/>
    </row>
    <row r="456" spans="1:6" x14ac:dyDescent="0.2">
      <c r="A456" s="324"/>
      <c r="B456" s="324"/>
      <c r="C456" s="324"/>
      <c r="D456" s="324"/>
      <c r="E456" s="324"/>
      <c r="F456" s="324"/>
    </row>
    <row r="457" spans="1:6" x14ac:dyDescent="0.2">
      <c r="A457" s="324"/>
      <c r="B457" s="324"/>
      <c r="C457" s="324"/>
      <c r="D457" s="324"/>
      <c r="E457" s="324"/>
      <c r="F457" s="324"/>
    </row>
    <row r="458" spans="1:6" x14ac:dyDescent="0.2">
      <c r="A458" s="324"/>
      <c r="B458" s="324"/>
      <c r="C458" s="324"/>
      <c r="D458" s="324"/>
      <c r="E458" s="324"/>
      <c r="F458" s="324"/>
    </row>
    <row r="459" spans="1:6" x14ac:dyDescent="0.2">
      <c r="A459" s="324"/>
      <c r="B459" s="324"/>
      <c r="C459" s="324"/>
      <c r="D459" s="324"/>
      <c r="E459" s="324"/>
      <c r="F459" s="324"/>
    </row>
    <row r="460" spans="1:6" x14ac:dyDescent="0.2">
      <c r="A460" s="324"/>
      <c r="B460" s="324"/>
      <c r="C460" s="324"/>
      <c r="D460" s="324"/>
      <c r="E460" s="324"/>
      <c r="F460" s="324"/>
    </row>
    <row r="461" spans="1:6" x14ac:dyDescent="0.2">
      <c r="A461" s="324"/>
      <c r="B461" s="324"/>
      <c r="C461" s="324"/>
      <c r="D461" s="324"/>
      <c r="E461" s="324"/>
      <c r="F461" s="324"/>
    </row>
    <row r="462" spans="1:6" x14ac:dyDescent="0.2">
      <c r="A462" s="324"/>
      <c r="B462" s="324"/>
      <c r="C462" s="324"/>
      <c r="D462" s="324"/>
      <c r="E462" s="324"/>
      <c r="F462" s="324"/>
    </row>
    <row r="463" spans="1:6" x14ac:dyDescent="0.2">
      <c r="A463" s="324"/>
      <c r="B463" s="324"/>
      <c r="C463" s="324"/>
      <c r="D463" s="324"/>
      <c r="E463" s="324"/>
      <c r="F463" s="324"/>
    </row>
    <row r="464" spans="1:6" x14ac:dyDescent="0.2">
      <c r="A464" s="324"/>
      <c r="B464" s="324"/>
      <c r="C464" s="324"/>
      <c r="D464" s="324"/>
      <c r="E464" s="324"/>
      <c r="F464" s="324"/>
    </row>
    <row r="465" spans="1:5" x14ac:dyDescent="0.2">
      <c r="A465" s="324"/>
      <c r="B465" s="324"/>
      <c r="C465" s="324"/>
      <c r="D465" s="324"/>
      <c r="E465" s="324"/>
    </row>
    <row r="466" spans="1:5" x14ac:dyDescent="0.2">
      <c r="A466" s="324"/>
      <c r="B466" s="324"/>
      <c r="C466" s="324"/>
      <c r="D466" s="324"/>
      <c r="E466" s="324"/>
    </row>
    <row r="467" spans="1:5" x14ac:dyDescent="0.2">
      <c r="A467" s="324"/>
      <c r="B467" s="324"/>
      <c r="C467" s="324"/>
      <c r="D467" s="324"/>
      <c r="E467" s="324"/>
    </row>
    <row r="468" spans="1:5" x14ac:dyDescent="0.2">
      <c r="A468" s="324"/>
      <c r="B468" s="324"/>
      <c r="C468" s="324"/>
      <c r="D468" s="324"/>
      <c r="E468" s="324"/>
    </row>
    <row r="469" spans="1:5" x14ac:dyDescent="0.2">
      <c r="A469" s="324"/>
      <c r="B469" s="324"/>
      <c r="C469" s="324"/>
      <c r="D469" s="324"/>
      <c r="E469" s="324"/>
    </row>
    <row r="470" spans="1:5" x14ac:dyDescent="0.2">
      <c r="A470" s="324"/>
      <c r="B470" s="324"/>
      <c r="C470" s="324"/>
      <c r="D470" s="324"/>
      <c r="E470" s="324"/>
    </row>
    <row r="471" spans="1:5" x14ac:dyDescent="0.2">
      <c r="A471" s="324"/>
      <c r="B471" s="324"/>
      <c r="C471" s="324"/>
      <c r="D471" s="324"/>
      <c r="E471" s="324"/>
    </row>
    <row r="472" spans="1:5" x14ac:dyDescent="0.2">
      <c r="A472" s="324"/>
      <c r="B472" s="324"/>
      <c r="C472" s="324"/>
      <c r="D472" s="324"/>
      <c r="E472" s="324"/>
    </row>
    <row r="473" spans="1:5" x14ac:dyDescent="0.2">
      <c r="A473" s="324"/>
      <c r="B473" s="324"/>
      <c r="C473" s="324"/>
      <c r="D473" s="324"/>
      <c r="E473" s="324"/>
    </row>
    <row r="474" spans="1:5" x14ac:dyDescent="0.2">
      <c r="A474" s="324"/>
      <c r="B474" s="324"/>
      <c r="C474" s="324"/>
      <c r="D474" s="324"/>
      <c r="E474" s="324"/>
    </row>
    <row r="475" spans="1:5" x14ac:dyDescent="0.2">
      <c r="A475" s="324"/>
      <c r="B475" s="324"/>
      <c r="C475" s="324"/>
      <c r="D475" s="324"/>
      <c r="E475" s="324"/>
    </row>
    <row r="476" spans="1:5" x14ac:dyDescent="0.2">
      <c r="A476" s="324"/>
      <c r="B476" s="324"/>
      <c r="C476" s="324"/>
      <c r="D476" s="324"/>
      <c r="E476" s="324"/>
    </row>
    <row r="477" spans="1:5" x14ac:dyDescent="0.2">
      <c r="A477" s="324"/>
      <c r="B477" s="324"/>
      <c r="C477" s="324"/>
      <c r="D477" s="324"/>
      <c r="E477" s="324"/>
    </row>
    <row r="478" spans="1:5" x14ac:dyDescent="0.2">
      <c r="A478" s="324"/>
      <c r="B478" s="324"/>
      <c r="C478" s="324"/>
      <c r="D478" s="324"/>
      <c r="E478" s="324"/>
    </row>
    <row r="479" spans="1:5" x14ac:dyDescent="0.2">
      <c r="A479" s="324"/>
      <c r="B479" s="324"/>
      <c r="C479" s="324"/>
      <c r="D479" s="324"/>
      <c r="E479" s="324"/>
    </row>
    <row r="480" spans="1:5" x14ac:dyDescent="0.2">
      <c r="A480" s="324"/>
      <c r="B480" s="324"/>
      <c r="C480" s="324"/>
      <c r="D480" s="324"/>
      <c r="E480" s="324"/>
    </row>
    <row r="481" spans="1:5" x14ac:dyDescent="0.2">
      <c r="A481" s="324"/>
      <c r="B481" s="324"/>
      <c r="C481" s="324"/>
      <c r="D481" s="324"/>
      <c r="E481" s="324"/>
    </row>
    <row r="482" spans="1:5" x14ac:dyDescent="0.2">
      <c r="A482" s="324"/>
      <c r="B482" s="324"/>
      <c r="C482" s="324"/>
      <c r="D482" s="324"/>
      <c r="E482" s="324"/>
    </row>
    <row r="483" spans="1:5" x14ac:dyDescent="0.2">
      <c r="A483" s="324"/>
      <c r="B483" s="324"/>
      <c r="C483" s="324"/>
      <c r="D483" s="324"/>
      <c r="E483" s="324"/>
    </row>
    <row r="484" spans="1:5" x14ac:dyDescent="0.2">
      <c r="A484" s="324"/>
      <c r="B484" s="324"/>
      <c r="C484" s="324"/>
      <c r="D484" s="324"/>
      <c r="E484" s="324"/>
    </row>
    <row r="485" spans="1:5" x14ac:dyDescent="0.2">
      <c r="A485" s="324"/>
      <c r="B485" s="324"/>
      <c r="C485" s="324"/>
      <c r="D485" s="324"/>
      <c r="E485" s="324"/>
    </row>
    <row r="486" spans="1:5" x14ac:dyDescent="0.2">
      <c r="A486" s="324"/>
      <c r="B486" s="324"/>
      <c r="C486" s="324"/>
      <c r="D486" s="324"/>
      <c r="E486" s="324"/>
    </row>
    <row r="487" spans="1:5" x14ac:dyDescent="0.2">
      <c r="A487" s="324"/>
      <c r="B487" s="324"/>
      <c r="C487" s="324"/>
      <c r="D487" s="324"/>
      <c r="E487" s="324"/>
    </row>
    <row r="488" spans="1:5" x14ac:dyDescent="0.2">
      <c r="A488" s="324"/>
      <c r="B488" s="324"/>
      <c r="C488" s="324"/>
      <c r="D488" s="324"/>
      <c r="E488" s="324"/>
    </row>
    <row r="489" spans="1:5" x14ac:dyDescent="0.2">
      <c r="A489" s="324"/>
      <c r="B489" s="324"/>
      <c r="C489" s="324"/>
      <c r="D489" s="324"/>
      <c r="E489" s="324"/>
    </row>
    <row r="490" spans="1:5" x14ac:dyDescent="0.2">
      <c r="A490" s="324"/>
      <c r="B490" s="324"/>
      <c r="C490" s="324"/>
      <c r="D490" s="324"/>
      <c r="E490" s="324"/>
    </row>
    <row r="491" spans="1:5" x14ac:dyDescent="0.2">
      <c r="A491" s="324"/>
      <c r="B491" s="324"/>
      <c r="C491" s="324"/>
      <c r="D491" s="324"/>
      <c r="E491" s="324"/>
    </row>
    <row r="492" spans="1:5" x14ac:dyDescent="0.2">
      <c r="A492" s="324"/>
      <c r="B492" s="324"/>
      <c r="C492" s="324"/>
      <c r="D492" s="324"/>
      <c r="E492" s="324"/>
    </row>
    <row r="493" spans="1:5" x14ac:dyDescent="0.2">
      <c r="A493" s="324"/>
      <c r="B493" s="324"/>
      <c r="C493" s="324"/>
      <c r="D493" s="324"/>
      <c r="E493" s="324"/>
    </row>
    <row r="494" spans="1:5" x14ac:dyDescent="0.2">
      <c r="A494" s="324"/>
      <c r="B494" s="324"/>
      <c r="C494" s="324"/>
      <c r="D494" s="324"/>
      <c r="E494" s="324"/>
    </row>
    <row r="495" spans="1:5" x14ac:dyDescent="0.2">
      <c r="A495" s="324"/>
      <c r="B495" s="324"/>
      <c r="C495" s="324"/>
      <c r="D495" s="324"/>
      <c r="E495" s="324"/>
    </row>
    <row r="496" spans="1:5" x14ac:dyDescent="0.2">
      <c r="A496" s="324"/>
      <c r="B496" s="324"/>
      <c r="C496" s="324"/>
      <c r="D496" s="324"/>
      <c r="E496" s="324"/>
    </row>
    <row r="497" spans="1:5" x14ac:dyDescent="0.2">
      <c r="A497" s="324"/>
      <c r="B497" s="324"/>
      <c r="C497" s="324"/>
      <c r="D497" s="324"/>
      <c r="E497" s="324"/>
    </row>
    <row r="498" spans="1:5" x14ac:dyDescent="0.2">
      <c r="A498" s="324"/>
      <c r="B498" s="324"/>
      <c r="C498" s="324"/>
      <c r="D498" s="324"/>
      <c r="E498" s="324"/>
    </row>
    <row r="499" spans="1:5" x14ac:dyDescent="0.2">
      <c r="A499" s="324"/>
      <c r="B499" s="324"/>
      <c r="C499" s="324"/>
      <c r="D499" s="324"/>
      <c r="E499" s="324"/>
    </row>
    <row r="500" spans="1:5" x14ac:dyDescent="0.2">
      <c r="A500" s="324"/>
      <c r="B500" s="324"/>
      <c r="C500" s="324"/>
      <c r="D500" s="324"/>
      <c r="E500" s="324"/>
    </row>
    <row r="501" spans="1:5" x14ac:dyDescent="0.2">
      <c r="A501" s="324"/>
      <c r="B501" s="324"/>
      <c r="C501" s="324"/>
      <c r="D501" s="324"/>
      <c r="E501" s="324"/>
    </row>
    <row r="502" spans="1:5" x14ac:dyDescent="0.2">
      <c r="A502" s="324"/>
      <c r="B502" s="324"/>
      <c r="C502" s="324"/>
      <c r="D502" s="324"/>
      <c r="E502" s="324"/>
    </row>
    <row r="503" spans="1:5" x14ac:dyDescent="0.2">
      <c r="A503" s="324"/>
      <c r="B503" s="324"/>
      <c r="C503" s="324"/>
      <c r="D503" s="324"/>
      <c r="E503" s="324"/>
    </row>
    <row r="504" spans="1:5" x14ac:dyDescent="0.2">
      <c r="A504" s="324"/>
      <c r="B504" s="324"/>
      <c r="C504" s="324"/>
      <c r="D504" s="324"/>
      <c r="E504" s="324"/>
    </row>
    <row r="505" spans="1:5" x14ac:dyDescent="0.2">
      <c r="A505" s="324"/>
      <c r="B505" s="324"/>
      <c r="C505" s="324"/>
      <c r="D505" s="324"/>
      <c r="E505" s="324"/>
    </row>
    <row r="506" spans="1:5" x14ac:dyDescent="0.2">
      <c r="A506" s="324"/>
      <c r="B506" s="324"/>
      <c r="C506" s="324"/>
      <c r="D506" s="324"/>
      <c r="E506" s="324"/>
    </row>
    <row r="507" spans="1:5" x14ac:dyDescent="0.2">
      <c r="A507" s="324"/>
      <c r="B507" s="324"/>
      <c r="C507" s="324"/>
      <c r="D507" s="324"/>
      <c r="E507" s="324"/>
    </row>
    <row r="508" spans="1:5" x14ac:dyDescent="0.2">
      <c r="A508" s="324"/>
      <c r="B508" s="324"/>
      <c r="C508" s="324"/>
      <c r="D508" s="324"/>
      <c r="E508" s="324"/>
    </row>
    <row r="509" spans="1:5" x14ac:dyDescent="0.2">
      <c r="A509" s="324"/>
      <c r="B509" s="324"/>
      <c r="C509" s="324"/>
      <c r="D509" s="324"/>
      <c r="E509" s="324"/>
    </row>
    <row r="510" spans="1:5" x14ac:dyDescent="0.2">
      <c r="A510" s="324"/>
      <c r="B510" s="324"/>
      <c r="C510" s="324"/>
      <c r="D510" s="324"/>
      <c r="E510" s="324"/>
    </row>
    <row r="511" spans="1:5" x14ac:dyDescent="0.2">
      <c r="A511" s="324"/>
      <c r="B511" s="324"/>
      <c r="C511" s="324"/>
      <c r="D511" s="324"/>
      <c r="E511" s="324"/>
    </row>
    <row r="512" spans="1:5" x14ac:dyDescent="0.2">
      <c r="A512" s="324"/>
      <c r="B512" s="324"/>
      <c r="C512" s="324"/>
      <c r="D512" s="324"/>
      <c r="E512" s="324"/>
    </row>
    <row r="513" spans="1:5" x14ac:dyDescent="0.2">
      <c r="A513" s="324"/>
      <c r="B513" s="324"/>
      <c r="C513" s="324"/>
      <c r="D513" s="324"/>
      <c r="E513" s="324"/>
    </row>
    <row r="514" spans="1:5" x14ac:dyDescent="0.2">
      <c r="A514" s="324"/>
      <c r="B514" s="324"/>
      <c r="C514" s="324"/>
      <c r="D514" s="324"/>
      <c r="E514" s="324"/>
    </row>
    <row r="515" spans="1:5" x14ac:dyDescent="0.2">
      <c r="A515" s="324"/>
      <c r="B515" s="324"/>
      <c r="C515" s="324"/>
      <c r="D515" s="324"/>
      <c r="E515" s="324"/>
    </row>
    <row r="516" spans="1:5" x14ac:dyDescent="0.2">
      <c r="A516" s="324"/>
      <c r="B516" s="324"/>
      <c r="C516" s="324"/>
      <c r="D516" s="324"/>
      <c r="E516" s="324"/>
    </row>
    <row r="517" spans="1:5" x14ac:dyDescent="0.2">
      <c r="A517" s="324"/>
      <c r="B517" s="324"/>
      <c r="C517" s="324"/>
      <c r="D517" s="324"/>
      <c r="E517" s="324"/>
    </row>
    <row r="518" spans="1:5" x14ac:dyDescent="0.2">
      <c r="A518" s="324"/>
      <c r="B518" s="324"/>
      <c r="C518" s="324"/>
      <c r="D518" s="324"/>
      <c r="E518" s="324"/>
    </row>
    <row r="519" spans="1:5" x14ac:dyDescent="0.2">
      <c r="A519" s="324"/>
      <c r="B519" s="324"/>
      <c r="C519" s="324"/>
      <c r="D519" s="324"/>
      <c r="E519" s="324"/>
    </row>
    <row r="520" spans="1:5" x14ac:dyDescent="0.2">
      <c r="A520" s="324"/>
      <c r="B520" s="324"/>
      <c r="C520" s="324"/>
      <c r="D520" s="324"/>
      <c r="E520" s="324"/>
    </row>
    <row r="521" spans="1:5" x14ac:dyDescent="0.2">
      <c r="A521" s="324"/>
      <c r="B521" s="324"/>
      <c r="C521" s="324"/>
      <c r="D521" s="324"/>
      <c r="E521" s="324"/>
    </row>
    <row r="522" spans="1:5" x14ac:dyDescent="0.2">
      <c r="A522" s="324"/>
      <c r="B522" s="324"/>
      <c r="C522" s="324"/>
      <c r="D522" s="324"/>
      <c r="E522" s="324"/>
    </row>
    <row r="523" spans="1:5" x14ac:dyDescent="0.2">
      <c r="A523" s="324"/>
      <c r="B523" s="324"/>
      <c r="C523" s="324"/>
      <c r="D523" s="324"/>
      <c r="E523" s="324"/>
    </row>
    <row r="524" spans="1:5" x14ac:dyDescent="0.2">
      <c r="A524" s="324"/>
      <c r="B524" s="324"/>
      <c r="C524" s="324"/>
      <c r="D524" s="324"/>
      <c r="E524" s="324"/>
    </row>
    <row r="525" spans="1:5" x14ac:dyDescent="0.2">
      <c r="A525" s="324"/>
      <c r="B525" s="324"/>
      <c r="C525" s="324"/>
      <c r="D525" s="324"/>
      <c r="E525" s="324"/>
    </row>
    <row r="526" spans="1:5" x14ac:dyDescent="0.2">
      <c r="A526" s="324"/>
      <c r="B526" s="324"/>
      <c r="C526" s="324"/>
      <c r="D526" s="324"/>
      <c r="E526" s="324"/>
    </row>
    <row r="527" spans="1:5" x14ac:dyDescent="0.2">
      <c r="A527" s="324"/>
      <c r="B527" s="324"/>
      <c r="C527" s="324"/>
      <c r="D527" s="324"/>
      <c r="E527" s="324"/>
    </row>
    <row r="528" spans="1:5" x14ac:dyDescent="0.2">
      <c r="A528" s="324"/>
      <c r="B528" s="324"/>
      <c r="C528" s="324"/>
      <c r="D528" s="324"/>
      <c r="E528" s="324"/>
    </row>
    <row r="529" spans="1:5" x14ac:dyDescent="0.2">
      <c r="A529" s="324"/>
      <c r="B529" s="324"/>
      <c r="C529" s="324"/>
      <c r="D529" s="324"/>
      <c r="E529" s="324"/>
    </row>
    <row r="530" spans="1:5" x14ac:dyDescent="0.2">
      <c r="A530" s="324"/>
      <c r="B530" s="324"/>
      <c r="C530" s="324"/>
      <c r="D530" s="324"/>
      <c r="E530" s="324"/>
    </row>
    <row r="531" spans="1:5" x14ac:dyDescent="0.2">
      <c r="A531" s="324"/>
      <c r="B531" s="324"/>
      <c r="C531" s="324"/>
      <c r="D531" s="324"/>
      <c r="E531" s="324"/>
    </row>
    <row r="532" spans="1:5" x14ac:dyDescent="0.2">
      <c r="A532" s="324"/>
      <c r="B532" s="324"/>
      <c r="C532" s="324"/>
      <c r="D532" s="324"/>
      <c r="E532" s="324"/>
    </row>
    <row r="533" spans="1:5" x14ac:dyDescent="0.2">
      <c r="A533" s="324"/>
      <c r="B533" s="324"/>
      <c r="C533" s="324"/>
      <c r="D533" s="324"/>
      <c r="E533" s="324"/>
    </row>
    <row r="534" spans="1:5" x14ac:dyDescent="0.2">
      <c r="A534" s="324"/>
      <c r="B534" s="324"/>
      <c r="C534" s="324"/>
      <c r="D534" s="324"/>
      <c r="E534" s="324"/>
    </row>
    <row r="535" spans="1:5" x14ac:dyDescent="0.2">
      <c r="A535" s="324"/>
      <c r="B535" s="324"/>
      <c r="C535" s="324"/>
      <c r="D535" s="324"/>
      <c r="E535" s="324"/>
    </row>
    <row r="536" spans="1:5" x14ac:dyDescent="0.2">
      <c r="A536" s="324"/>
      <c r="B536" s="324"/>
      <c r="C536" s="324"/>
      <c r="D536" s="324"/>
      <c r="E536" s="324"/>
    </row>
    <row r="537" spans="1:5" x14ac:dyDescent="0.2">
      <c r="A537" s="324"/>
      <c r="B537" s="324"/>
      <c r="C537" s="324"/>
      <c r="D537" s="324"/>
      <c r="E537" s="324"/>
    </row>
    <row r="538" spans="1:5" x14ac:dyDescent="0.2">
      <c r="A538" s="324"/>
      <c r="B538" s="324"/>
      <c r="C538" s="324"/>
      <c r="D538" s="324"/>
      <c r="E538" s="324"/>
    </row>
    <row r="539" spans="1:5" x14ac:dyDescent="0.2">
      <c r="A539" s="324"/>
      <c r="B539" s="324"/>
      <c r="C539" s="324"/>
      <c r="D539" s="324"/>
      <c r="E539" s="324"/>
    </row>
    <row r="540" spans="1:5" x14ac:dyDescent="0.2">
      <c r="A540" s="324"/>
      <c r="B540" s="324"/>
      <c r="C540" s="324"/>
      <c r="D540" s="324"/>
      <c r="E540" s="324"/>
    </row>
    <row r="541" spans="1:5" x14ac:dyDescent="0.2">
      <c r="A541" s="324"/>
      <c r="B541" s="324"/>
      <c r="C541" s="324"/>
      <c r="D541" s="324"/>
      <c r="E541" s="324"/>
    </row>
    <row r="542" spans="1:5" x14ac:dyDescent="0.2">
      <c r="A542" s="324"/>
      <c r="B542" s="324"/>
      <c r="C542" s="324"/>
      <c r="D542" s="324"/>
      <c r="E542" s="324"/>
    </row>
    <row r="543" spans="1:5" x14ac:dyDescent="0.2">
      <c r="A543" s="324"/>
      <c r="B543" s="324"/>
      <c r="C543" s="324"/>
      <c r="D543" s="324"/>
      <c r="E543" s="324"/>
    </row>
    <row r="544" spans="1:5" x14ac:dyDescent="0.2">
      <c r="A544" s="324"/>
      <c r="B544" s="324"/>
      <c r="C544" s="324"/>
      <c r="D544" s="324"/>
      <c r="E544" s="324"/>
    </row>
    <row r="545" spans="1:5" x14ac:dyDescent="0.2">
      <c r="A545" s="324"/>
      <c r="B545" s="324"/>
      <c r="C545" s="324"/>
      <c r="D545" s="324"/>
      <c r="E545" s="324"/>
    </row>
    <row r="546" spans="1:5" x14ac:dyDescent="0.2">
      <c r="A546" s="324"/>
      <c r="B546" s="324"/>
      <c r="C546" s="324"/>
      <c r="D546" s="324"/>
      <c r="E546" s="324"/>
    </row>
    <row r="547" spans="1:5" x14ac:dyDescent="0.2">
      <c r="A547" s="324"/>
      <c r="B547" s="324"/>
      <c r="C547" s="324"/>
      <c r="D547" s="324"/>
      <c r="E547" s="324"/>
    </row>
    <row r="548" spans="1:5" x14ac:dyDescent="0.2">
      <c r="A548" s="324"/>
      <c r="B548" s="324"/>
      <c r="C548" s="324"/>
      <c r="D548" s="324"/>
      <c r="E548" s="324"/>
    </row>
    <row r="549" spans="1:5" x14ac:dyDescent="0.2">
      <c r="A549" s="324"/>
      <c r="B549" s="324"/>
      <c r="C549" s="324"/>
      <c r="D549" s="324"/>
      <c r="E549" s="324"/>
    </row>
    <row r="550" spans="1:5" x14ac:dyDescent="0.2">
      <c r="A550" s="324"/>
      <c r="B550" s="324"/>
      <c r="C550" s="324"/>
      <c r="D550" s="324"/>
      <c r="E550" s="324"/>
    </row>
    <row r="551" spans="1:5" x14ac:dyDescent="0.2">
      <c r="A551" s="324"/>
      <c r="B551" s="324"/>
      <c r="C551" s="324"/>
      <c r="D551" s="324"/>
      <c r="E551" s="324"/>
    </row>
    <row r="552" spans="1:5" x14ac:dyDescent="0.2">
      <c r="A552" s="324"/>
      <c r="B552" s="324"/>
      <c r="C552" s="324"/>
      <c r="D552" s="324"/>
      <c r="E552" s="324"/>
    </row>
  </sheetData>
  <mergeCells count="59">
    <mergeCell ref="H291:H292"/>
    <mergeCell ref="H348:H349"/>
    <mergeCell ref="H7:H8"/>
    <mergeCell ref="H126:H127"/>
    <mergeCell ref="H181:H182"/>
    <mergeCell ref="H237:H238"/>
    <mergeCell ref="A179:B179"/>
    <mergeCell ref="C177:E177"/>
    <mergeCell ref="E348:E349"/>
    <mergeCell ref="E237:E238"/>
    <mergeCell ref="F181:F182"/>
    <mergeCell ref="F237:F238"/>
    <mergeCell ref="D181:D182"/>
    <mergeCell ref="A233:E233"/>
    <mergeCell ref="E181:E182"/>
    <mergeCell ref="F291:F292"/>
    <mergeCell ref="A291:B292"/>
    <mergeCell ref="C291:C292"/>
    <mergeCell ref="D291:D292"/>
    <mergeCell ref="G348:G349"/>
    <mergeCell ref="G7:G8"/>
    <mergeCell ref="G126:G127"/>
    <mergeCell ref="G181:G182"/>
    <mergeCell ref="G237:G238"/>
    <mergeCell ref="G291:G292"/>
    <mergeCell ref="A6:B6"/>
    <mergeCell ref="A7:B8"/>
    <mergeCell ref="A124:B124"/>
    <mergeCell ref="A126:B127"/>
    <mergeCell ref="D348:D349"/>
    <mergeCell ref="A235:B235"/>
    <mergeCell ref="D237:D238"/>
    <mergeCell ref="A237:B238"/>
    <mergeCell ref="C237:C238"/>
    <mergeCell ref="A289:B289"/>
    <mergeCell ref="A346:B346"/>
    <mergeCell ref="C287:E287"/>
    <mergeCell ref="E291:E292"/>
    <mergeCell ref="A344:E344"/>
    <mergeCell ref="A181:B182"/>
    <mergeCell ref="C181:C182"/>
    <mergeCell ref="A409:B410"/>
    <mergeCell ref="C406:E406"/>
    <mergeCell ref="F348:F349"/>
    <mergeCell ref="A407:B407"/>
    <mergeCell ref="A395:F395"/>
    <mergeCell ref="C409:C410"/>
    <mergeCell ref="D409:D410"/>
    <mergeCell ref="E409:E410"/>
    <mergeCell ref="A348:B349"/>
    <mergeCell ref="C348:C349"/>
    <mergeCell ref="F7:F8"/>
    <mergeCell ref="F126:F127"/>
    <mergeCell ref="E126:E127"/>
    <mergeCell ref="C7:C8"/>
    <mergeCell ref="D7:D8"/>
    <mergeCell ref="E7:E8"/>
    <mergeCell ref="C126:C127"/>
    <mergeCell ref="D126:D127"/>
  </mergeCells>
  <phoneticPr fontId="14" type="noConversion"/>
  <pageMargins left="0.39370078740157483" right="0.19685039370078741" top="0" bottom="0" header="0.51181102362204722" footer="0.51181102362204722"/>
  <pageSetup paperSize="9" orientation="portrait" r:id="rId1"/>
  <headerFooter alignWithMargins="0">
    <oddHeader>&amp;C&amp;"MS Sans Serif,Félkövér"&amp;8AZ ÖNKORMÁNYZATNAK ÉS KÖLTSÉGVETÉSI SZERVEINEK KÖLTSÉGVETÉSI BEVÉTELEI ÉS KÖLTSÉGVETÉSI KIADÁSAI  ELŐIRÁNYZAT-CSOPORTOK, KIEMELT ELŐIRÁNYZATOK SZERINTI BONTÁSBAN</oddHeader>
  </headerFooter>
  <ignoredErrors>
    <ignoredError sqref="H211:H21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showGridLines="0" workbookViewId="0">
      <pane xSplit="3" ySplit="2" topLeftCell="F12" activePane="bottomRight" state="frozen"/>
      <selection pane="topRight" activeCell="D1" sqref="D1"/>
      <selection pane="bottomLeft" activeCell="A5" sqref="A5"/>
      <selection pane="bottomRight" activeCell="P8" sqref="P8"/>
    </sheetView>
  </sheetViews>
  <sheetFormatPr defaultRowHeight="14.25" x14ac:dyDescent="0.2"/>
  <cols>
    <col min="1" max="1" width="7.5703125" style="17" customWidth="1"/>
    <col min="2" max="2" width="37.7109375" style="2" customWidth="1"/>
    <col min="3" max="3" width="20.5703125" style="2" customWidth="1"/>
    <col min="4" max="4" width="11.7109375" style="2" hidden="1" customWidth="1"/>
    <col min="5" max="5" width="13.140625" style="2" hidden="1" customWidth="1"/>
    <col min="6" max="6" width="11.7109375" style="2" customWidth="1"/>
    <col min="7" max="7" width="11" style="2" hidden="1" customWidth="1"/>
    <col min="8" max="8" width="10.85546875" style="2" customWidth="1"/>
    <col min="9" max="9" width="9.85546875" style="2" customWidth="1"/>
    <col min="10" max="10" width="11.42578125" style="2" customWidth="1"/>
    <col min="11" max="16384" width="9.140625" style="2"/>
  </cols>
  <sheetData>
    <row r="1" spans="1:10" ht="15" thickBot="1" x14ac:dyDescent="0.25"/>
    <row r="2" spans="1:10" s="4" customFormat="1" ht="45" customHeight="1" x14ac:dyDescent="0.2">
      <c r="A2" s="319" t="s">
        <v>838</v>
      </c>
      <c r="B2" s="1768" t="s">
        <v>888</v>
      </c>
      <c r="C2" s="1791"/>
      <c r="D2" s="315" t="s">
        <v>1107</v>
      </c>
      <c r="E2" s="712" t="s">
        <v>1140</v>
      </c>
      <c r="F2" s="315" t="s">
        <v>652</v>
      </c>
      <c r="G2" s="321" t="s">
        <v>715</v>
      </c>
      <c r="H2" s="321" t="s">
        <v>198</v>
      </c>
      <c r="I2" s="321" t="s">
        <v>301</v>
      </c>
      <c r="J2" s="321" t="s">
        <v>938</v>
      </c>
    </row>
    <row r="3" spans="1:10" ht="20.100000000000001" customHeight="1" x14ac:dyDescent="0.2">
      <c r="A3" s="64"/>
      <c r="B3" s="1638" t="s">
        <v>1094</v>
      </c>
      <c r="C3" s="1692"/>
      <c r="D3" s="120">
        <v>6800</v>
      </c>
      <c r="E3" s="137">
        <v>1700</v>
      </c>
      <c r="F3" s="120">
        <v>7000</v>
      </c>
      <c r="G3" s="149">
        <v>7000</v>
      </c>
      <c r="H3" s="149">
        <v>0</v>
      </c>
      <c r="I3" s="149">
        <v>0</v>
      </c>
      <c r="J3" s="1542"/>
    </row>
    <row r="4" spans="1:10" ht="20.100000000000001" customHeight="1" x14ac:dyDescent="0.2">
      <c r="A4" s="62"/>
      <c r="B4" s="1670" t="s">
        <v>1086</v>
      </c>
      <c r="C4" s="1779"/>
      <c r="D4" s="119">
        <v>3130</v>
      </c>
      <c r="E4" s="139">
        <v>0</v>
      </c>
      <c r="F4" s="119">
        <v>2535</v>
      </c>
      <c r="G4" s="322">
        <v>2535</v>
      </c>
      <c r="H4" s="322">
        <v>2588</v>
      </c>
      <c r="I4" s="322">
        <v>2846</v>
      </c>
      <c r="J4" s="1542">
        <f t="shared" ref="J4:J68" si="0">(I4/H4)</f>
        <v>1.0996908809891808</v>
      </c>
    </row>
    <row r="5" spans="1:10" ht="20.100000000000001" customHeight="1" x14ac:dyDescent="0.2">
      <c r="A5" s="320"/>
      <c r="B5" s="1767" t="s">
        <v>969</v>
      </c>
      <c r="C5" s="1789"/>
      <c r="D5" s="317">
        <v>69291</v>
      </c>
      <c r="E5" s="713">
        <v>0</v>
      </c>
      <c r="F5" s="317">
        <v>70586</v>
      </c>
      <c r="G5" s="323">
        <v>70586</v>
      </c>
      <c r="H5" s="323">
        <v>70586</v>
      </c>
      <c r="I5" s="323">
        <v>69482</v>
      </c>
      <c r="J5" s="1542">
        <f t="shared" si="0"/>
        <v>0.98435950471764944</v>
      </c>
    </row>
    <row r="6" spans="1:10" ht="20.100000000000001" customHeight="1" x14ac:dyDescent="0.2">
      <c r="A6" s="793"/>
      <c r="B6" s="1765" t="s">
        <v>1020</v>
      </c>
      <c r="C6" s="1790"/>
      <c r="D6" s="317">
        <v>500</v>
      </c>
      <c r="E6" s="713">
        <v>0</v>
      </c>
      <c r="F6" s="111">
        <v>2200</v>
      </c>
      <c r="G6" s="141">
        <v>0</v>
      </c>
      <c r="H6" s="141">
        <v>0</v>
      </c>
      <c r="I6" s="141">
        <v>0</v>
      </c>
      <c r="J6" s="1542"/>
    </row>
    <row r="7" spans="1:10" ht="20.100000000000001" customHeight="1" thickBot="1" x14ac:dyDescent="0.25">
      <c r="A7" s="794"/>
      <c r="B7" s="795" t="s">
        <v>812</v>
      </c>
      <c r="C7" s="796"/>
      <c r="D7" s="797"/>
      <c r="E7" s="797"/>
      <c r="F7" s="418">
        <v>0</v>
      </c>
      <c r="G7" s="190">
        <v>2200</v>
      </c>
      <c r="H7" s="190">
        <v>2516</v>
      </c>
      <c r="I7" s="190">
        <v>2522</v>
      </c>
      <c r="J7" s="1545">
        <f t="shared" si="0"/>
        <v>1.0023847376788553</v>
      </c>
    </row>
    <row r="8" spans="1:10" ht="20.100000000000001" customHeight="1" thickBot="1" x14ac:dyDescent="0.3">
      <c r="A8" s="52"/>
      <c r="B8" s="1782" t="s">
        <v>1146</v>
      </c>
      <c r="C8" s="1783"/>
      <c r="D8" s="50">
        <f>SUM(D3:D6)</f>
        <v>79721</v>
      </c>
      <c r="E8" s="96">
        <f>SUM(E3:E6)</f>
        <v>1700</v>
      </c>
      <c r="F8" s="97">
        <f>SUM(F3:F7)</f>
        <v>82321</v>
      </c>
      <c r="G8" s="51">
        <f>SUM(G3:G7)</f>
        <v>82321</v>
      </c>
      <c r="H8" s="51">
        <f>SUM(H3:H7)</f>
        <v>75690</v>
      </c>
      <c r="I8" s="51">
        <f>SUM(I3:I7)</f>
        <v>74850</v>
      </c>
      <c r="J8" s="1547">
        <f t="shared" si="0"/>
        <v>0.98890210067380102</v>
      </c>
    </row>
    <row r="9" spans="1:10" ht="24.75" customHeight="1" x14ac:dyDescent="0.2">
      <c r="A9" s="64"/>
      <c r="B9" s="1650" t="s">
        <v>890</v>
      </c>
      <c r="C9" s="1788"/>
      <c r="D9" s="137">
        <v>1000</v>
      </c>
      <c r="E9" s="137">
        <v>0</v>
      </c>
      <c r="F9" s="120">
        <v>600</v>
      </c>
      <c r="G9" s="149">
        <v>600</v>
      </c>
      <c r="H9" s="149">
        <v>980</v>
      </c>
      <c r="I9" s="149">
        <v>986</v>
      </c>
      <c r="J9" s="1542">
        <f t="shared" si="0"/>
        <v>1.0061224489795919</v>
      </c>
    </row>
    <row r="10" spans="1:10" ht="23.25" customHeight="1" x14ac:dyDescent="0.2">
      <c r="A10" s="60"/>
      <c r="B10" s="1638" t="s">
        <v>891</v>
      </c>
      <c r="C10" s="1772"/>
      <c r="D10" s="138">
        <v>1300</v>
      </c>
      <c r="E10" s="138">
        <v>0</v>
      </c>
      <c r="F10" s="120">
        <v>1300</v>
      </c>
      <c r="G10" s="149">
        <v>1300</v>
      </c>
      <c r="H10" s="149">
        <v>1300</v>
      </c>
      <c r="I10" s="149">
        <v>2182</v>
      </c>
      <c r="J10" s="1542">
        <f t="shared" si="0"/>
        <v>1.6784615384615384</v>
      </c>
    </row>
    <row r="11" spans="1:10" ht="23.25" customHeight="1" x14ac:dyDescent="0.2">
      <c r="A11" s="60"/>
      <c r="B11" s="1638" t="s">
        <v>326</v>
      </c>
      <c r="C11" s="1772"/>
      <c r="D11" s="138">
        <v>1500</v>
      </c>
      <c r="E11" s="138">
        <v>0</v>
      </c>
      <c r="F11" s="120">
        <v>1500</v>
      </c>
      <c r="G11" s="149">
        <v>1500</v>
      </c>
      <c r="H11" s="149">
        <v>1500</v>
      </c>
      <c r="I11" s="149">
        <v>2199</v>
      </c>
      <c r="J11" s="1542">
        <f t="shared" si="0"/>
        <v>1.466</v>
      </c>
    </row>
    <row r="12" spans="1:10" ht="22.5" customHeight="1" x14ac:dyDescent="0.2">
      <c r="A12" s="60"/>
      <c r="B12" s="1638" t="s">
        <v>893</v>
      </c>
      <c r="C12" s="1772"/>
      <c r="D12" s="138">
        <v>200</v>
      </c>
      <c r="E12" s="138">
        <v>0</v>
      </c>
      <c r="F12" s="120">
        <v>200</v>
      </c>
      <c r="G12" s="149">
        <v>200</v>
      </c>
      <c r="H12" s="149">
        <v>200</v>
      </c>
      <c r="I12" s="149">
        <v>157</v>
      </c>
      <c r="J12" s="1542">
        <f t="shared" si="0"/>
        <v>0.78500000000000003</v>
      </c>
    </row>
    <row r="13" spans="1:10" ht="22.5" customHeight="1" x14ac:dyDescent="0.2">
      <c r="A13" s="60"/>
      <c r="B13" s="1638" t="s">
        <v>695</v>
      </c>
      <c r="C13" s="1772"/>
      <c r="D13" s="138">
        <v>400</v>
      </c>
      <c r="E13" s="138">
        <v>0</v>
      </c>
      <c r="F13" s="120">
        <v>400</v>
      </c>
      <c r="G13" s="149">
        <v>400</v>
      </c>
      <c r="H13" s="149">
        <v>400</v>
      </c>
      <c r="I13" s="149">
        <v>301</v>
      </c>
      <c r="J13" s="1542">
        <f t="shared" si="0"/>
        <v>0.75249999999999995</v>
      </c>
    </row>
    <row r="14" spans="1:10" ht="22.5" customHeight="1" x14ac:dyDescent="0.2">
      <c r="A14" s="60"/>
      <c r="B14" s="1638" t="s">
        <v>895</v>
      </c>
      <c r="C14" s="1772"/>
      <c r="D14" s="138">
        <v>2000</v>
      </c>
      <c r="E14" s="138">
        <v>0</v>
      </c>
      <c r="F14" s="120">
        <v>2000</v>
      </c>
      <c r="G14" s="149">
        <v>2000</v>
      </c>
      <c r="H14" s="149">
        <v>2000</v>
      </c>
      <c r="I14" s="149">
        <v>3656</v>
      </c>
      <c r="J14" s="1542">
        <f t="shared" si="0"/>
        <v>1.8280000000000001</v>
      </c>
    </row>
    <row r="15" spans="1:10" ht="22.5" customHeight="1" x14ac:dyDescent="0.2">
      <c r="A15" s="60"/>
      <c r="B15" s="8" t="s">
        <v>925</v>
      </c>
      <c r="C15" s="694"/>
      <c r="D15" s="138"/>
      <c r="E15" s="138"/>
      <c r="F15" s="120">
        <v>5000</v>
      </c>
      <c r="G15" s="149">
        <v>5000</v>
      </c>
      <c r="H15" s="149">
        <v>7108</v>
      </c>
      <c r="I15" s="149">
        <v>7109</v>
      </c>
      <c r="J15" s="1542">
        <f t="shared" si="0"/>
        <v>1.0001406865503657</v>
      </c>
    </row>
    <row r="16" spans="1:10" ht="21.75" customHeight="1" x14ac:dyDescent="0.2">
      <c r="A16" s="60"/>
      <c r="B16" s="1638" t="s">
        <v>897</v>
      </c>
      <c r="C16" s="1772"/>
      <c r="D16" s="138">
        <v>3000</v>
      </c>
      <c r="E16" s="138">
        <v>0</v>
      </c>
      <c r="F16" s="120">
        <v>3000</v>
      </c>
      <c r="G16" s="149">
        <v>3000</v>
      </c>
      <c r="H16" s="149">
        <v>3000</v>
      </c>
      <c r="I16" s="149">
        <v>1522</v>
      </c>
      <c r="J16" s="1542">
        <f t="shared" si="0"/>
        <v>0.5073333333333333</v>
      </c>
    </row>
    <row r="17" spans="1:10" ht="21.75" customHeight="1" x14ac:dyDescent="0.2">
      <c r="A17" s="965"/>
      <c r="B17" s="966" t="s">
        <v>327</v>
      </c>
      <c r="C17" s="967"/>
      <c r="D17" s="134"/>
      <c r="E17" s="134"/>
      <c r="F17" s="120">
        <v>0</v>
      </c>
      <c r="G17" s="149"/>
      <c r="H17" s="149">
        <v>0</v>
      </c>
      <c r="I17" s="149">
        <v>405</v>
      </c>
      <c r="J17" s="1542"/>
    </row>
    <row r="18" spans="1:10" ht="21.75" customHeight="1" thickBot="1" x14ac:dyDescent="0.25">
      <c r="A18" s="218"/>
      <c r="B18" s="846" t="s">
        <v>209</v>
      </c>
      <c r="C18" s="878"/>
      <c r="D18" s="879"/>
      <c r="E18" s="879"/>
      <c r="F18" s="418">
        <v>0</v>
      </c>
      <c r="G18" s="190"/>
      <c r="H18" s="190">
        <v>807</v>
      </c>
      <c r="I18" s="190">
        <v>808</v>
      </c>
      <c r="J18" s="1545">
        <f t="shared" si="0"/>
        <v>1.0012391573729864</v>
      </c>
    </row>
    <row r="19" spans="1:10" ht="21" customHeight="1" thickBot="1" x14ac:dyDescent="0.3">
      <c r="A19" s="158"/>
      <c r="B19" s="1780" t="s">
        <v>1115</v>
      </c>
      <c r="C19" s="1781"/>
      <c r="D19" s="122">
        <f>(SUM(D9:D16))</f>
        <v>9400</v>
      </c>
      <c r="E19" s="122">
        <f>(SUM(E9:E16))</f>
        <v>0</v>
      </c>
      <c r="F19" s="97">
        <f>(SUM(F9:F16))</f>
        <v>14000</v>
      </c>
      <c r="G19" s="97">
        <f>(SUM(G9:G16))</f>
        <v>14000</v>
      </c>
      <c r="H19" s="97">
        <f>(SUM(H9:H18))</f>
        <v>17295</v>
      </c>
      <c r="I19" s="97">
        <f>(SUM(I9:I18))</f>
        <v>19325</v>
      </c>
      <c r="J19" s="1547">
        <f t="shared" si="0"/>
        <v>1.117374963862388</v>
      </c>
    </row>
    <row r="20" spans="1:10" ht="20.100000000000001" customHeight="1" thickBot="1" x14ac:dyDescent="0.3">
      <c r="A20" s="52" t="s">
        <v>899</v>
      </c>
      <c r="B20" s="1782" t="s">
        <v>1069</v>
      </c>
      <c r="C20" s="1783"/>
      <c r="D20" s="146">
        <f t="shared" ref="D20:I20" si="1">SUM(D8+D19)</f>
        <v>89121</v>
      </c>
      <c r="E20" s="146">
        <f t="shared" si="1"/>
        <v>1700</v>
      </c>
      <c r="F20" s="931">
        <f t="shared" si="1"/>
        <v>96321</v>
      </c>
      <c r="G20" s="931">
        <f t="shared" si="1"/>
        <v>96321</v>
      </c>
      <c r="H20" s="931">
        <f t="shared" si="1"/>
        <v>92985</v>
      </c>
      <c r="I20" s="931">
        <f t="shared" si="1"/>
        <v>94175</v>
      </c>
      <c r="J20" s="1546">
        <f t="shared" si="0"/>
        <v>1.0127977630800666</v>
      </c>
    </row>
    <row r="21" spans="1:10" ht="20.100000000000001" customHeight="1" thickBot="1" x14ac:dyDescent="0.3">
      <c r="A21" s="18"/>
      <c r="B21" s="19"/>
      <c r="C21" s="20"/>
      <c r="D21" s="21"/>
      <c r="E21" s="21"/>
      <c r="F21" s="21"/>
      <c r="G21" s="21"/>
      <c r="H21" s="21"/>
      <c r="I21" s="21"/>
      <c r="J21" s="1548"/>
    </row>
    <row r="22" spans="1:10" ht="20.100000000000001" customHeight="1" thickBot="1" x14ac:dyDescent="0.25">
      <c r="A22" s="151"/>
      <c r="B22" s="1786" t="s">
        <v>206</v>
      </c>
      <c r="C22" s="1787"/>
      <c r="D22" s="181">
        <v>0</v>
      </c>
      <c r="E22" s="183">
        <v>0</v>
      </c>
      <c r="F22" s="181">
        <v>0</v>
      </c>
      <c r="G22" s="181">
        <v>0</v>
      </c>
      <c r="H22" s="181">
        <v>903</v>
      </c>
      <c r="I22" s="181">
        <v>903</v>
      </c>
      <c r="J22" s="1549">
        <f t="shared" si="0"/>
        <v>1</v>
      </c>
    </row>
    <row r="23" spans="1:10" ht="20.100000000000001" customHeight="1" thickBot="1" x14ac:dyDescent="0.3">
      <c r="A23" s="152" t="s">
        <v>900</v>
      </c>
      <c r="B23" s="1672" t="s">
        <v>853</v>
      </c>
      <c r="C23" s="1755"/>
      <c r="D23" s="97">
        <v>0</v>
      </c>
      <c r="E23" s="99">
        <v>0</v>
      </c>
      <c r="F23" s="97">
        <v>0</v>
      </c>
      <c r="G23" s="97">
        <v>0</v>
      </c>
      <c r="H23" s="97">
        <v>903</v>
      </c>
      <c r="I23" s="97">
        <v>903</v>
      </c>
      <c r="J23" s="1547">
        <f t="shared" si="0"/>
        <v>1</v>
      </c>
    </row>
    <row r="24" spans="1:10" ht="20.100000000000001" customHeight="1" x14ac:dyDescent="0.2">
      <c r="A24" s="64"/>
      <c r="B24" s="1784" t="s">
        <v>785</v>
      </c>
      <c r="C24" s="1785"/>
      <c r="D24" s="120">
        <v>8590</v>
      </c>
      <c r="E24" s="134">
        <v>0</v>
      </c>
      <c r="F24" s="120">
        <v>0</v>
      </c>
      <c r="G24" s="120">
        <v>0</v>
      </c>
      <c r="H24" s="120">
        <v>1657</v>
      </c>
      <c r="I24" s="120">
        <v>1657</v>
      </c>
      <c r="J24" s="1542">
        <f t="shared" si="0"/>
        <v>1</v>
      </c>
    </row>
    <row r="25" spans="1:10" ht="20.100000000000001" customHeight="1" x14ac:dyDescent="0.2">
      <c r="A25" s="60"/>
      <c r="B25" s="1638" t="s">
        <v>901</v>
      </c>
      <c r="C25" s="1772"/>
      <c r="D25" s="111">
        <v>200</v>
      </c>
      <c r="E25" s="135">
        <v>0</v>
      </c>
      <c r="F25" s="120">
        <v>200</v>
      </c>
      <c r="G25" s="120">
        <v>200</v>
      </c>
      <c r="H25" s="120">
        <v>3500</v>
      </c>
      <c r="I25" s="120">
        <v>3597</v>
      </c>
      <c r="J25" s="1542">
        <f t="shared" si="0"/>
        <v>1.0277142857142858</v>
      </c>
    </row>
    <row r="26" spans="1:10" ht="20.100000000000001" customHeight="1" x14ac:dyDescent="0.2">
      <c r="A26" s="72"/>
      <c r="B26" s="1670" t="s">
        <v>902</v>
      </c>
      <c r="C26" s="1779"/>
      <c r="D26" s="119">
        <v>5931</v>
      </c>
      <c r="E26" s="136">
        <v>0</v>
      </c>
      <c r="F26" s="120">
        <v>5931</v>
      </c>
      <c r="G26" s="120">
        <v>5931</v>
      </c>
      <c r="H26" s="120">
        <v>5931</v>
      </c>
      <c r="I26" s="120">
        <v>6034</v>
      </c>
      <c r="J26" s="1542">
        <f t="shared" si="0"/>
        <v>1.0173663800370933</v>
      </c>
    </row>
    <row r="27" spans="1:10" ht="20.100000000000001" customHeight="1" x14ac:dyDescent="0.2">
      <c r="A27" s="965"/>
      <c r="B27" s="966" t="s">
        <v>207</v>
      </c>
      <c r="C27" s="986"/>
      <c r="D27" s="120"/>
      <c r="E27" s="134"/>
      <c r="F27" s="120">
        <v>0</v>
      </c>
      <c r="G27" s="120"/>
      <c r="H27" s="120">
        <v>9172</v>
      </c>
      <c r="I27" s="120">
        <v>9172</v>
      </c>
      <c r="J27" s="1542">
        <f t="shared" si="0"/>
        <v>1</v>
      </c>
    </row>
    <row r="28" spans="1:10" ht="20.100000000000001" customHeight="1" x14ac:dyDescent="0.2">
      <c r="A28" s="799"/>
      <c r="B28" s="987" t="s">
        <v>205</v>
      </c>
      <c r="C28" s="988"/>
      <c r="D28" s="111"/>
      <c r="E28" s="135"/>
      <c r="F28" s="111">
        <v>0</v>
      </c>
      <c r="G28" s="111"/>
      <c r="H28" s="111">
        <v>1646</v>
      </c>
      <c r="I28" s="111">
        <v>1646</v>
      </c>
      <c r="J28" s="1542">
        <f t="shared" si="0"/>
        <v>1</v>
      </c>
    </row>
    <row r="29" spans="1:10" ht="20.100000000000001" customHeight="1" thickBot="1" x14ac:dyDescent="0.25">
      <c r="A29" s="218"/>
      <c r="B29" s="846" t="s">
        <v>208</v>
      </c>
      <c r="C29" s="878"/>
      <c r="D29" s="418"/>
      <c r="E29" s="879"/>
      <c r="F29" s="418">
        <v>0</v>
      </c>
      <c r="G29" s="418"/>
      <c r="H29" s="418">
        <v>4293</v>
      </c>
      <c r="I29" s="418">
        <v>4293</v>
      </c>
      <c r="J29" s="1545">
        <f t="shared" si="0"/>
        <v>1</v>
      </c>
    </row>
    <row r="30" spans="1:10" ht="20.100000000000001" customHeight="1" thickBot="1" x14ac:dyDescent="0.3">
      <c r="A30" s="158" t="s">
        <v>903</v>
      </c>
      <c r="B30" s="1780" t="s">
        <v>854</v>
      </c>
      <c r="C30" s="1781"/>
      <c r="D30" s="182">
        <f>SUM(D24:D26)</f>
        <v>14721</v>
      </c>
      <c r="E30" s="182">
        <f>SUM(E24:E26)</f>
        <v>0</v>
      </c>
      <c r="F30" s="182">
        <f>SUM(F24:F26)</f>
        <v>6131</v>
      </c>
      <c r="G30" s="182">
        <f>SUM(G24:G26)</f>
        <v>6131</v>
      </c>
      <c r="H30" s="182">
        <f>SUM(H24:H29)</f>
        <v>26199</v>
      </c>
      <c r="I30" s="182">
        <f>SUM(I24:I29)</f>
        <v>26399</v>
      </c>
      <c r="J30" s="1547">
        <f t="shared" si="0"/>
        <v>1.0076338791556929</v>
      </c>
    </row>
    <row r="31" spans="1:10" ht="20.100000000000001" customHeight="1" thickBot="1" x14ac:dyDescent="0.3">
      <c r="A31" s="52" t="s">
        <v>855</v>
      </c>
      <c r="B31" s="1782" t="s">
        <v>904</v>
      </c>
      <c r="C31" s="1783"/>
      <c r="D31" s="146">
        <f t="shared" ref="D31:I31" si="2">SUM(D23+D30)</f>
        <v>14721</v>
      </c>
      <c r="E31" s="146">
        <f t="shared" si="2"/>
        <v>0</v>
      </c>
      <c r="F31" s="930">
        <f t="shared" si="2"/>
        <v>6131</v>
      </c>
      <c r="G31" s="930">
        <f t="shared" si="2"/>
        <v>6131</v>
      </c>
      <c r="H31" s="930">
        <f t="shared" si="2"/>
        <v>27102</v>
      </c>
      <c r="I31" s="930">
        <f t="shared" si="2"/>
        <v>27302</v>
      </c>
      <c r="J31" s="1544">
        <f t="shared" si="0"/>
        <v>1.0073795291860379</v>
      </c>
    </row>
    <row r="32" spans="1:10" ht="20.100000000000001" customHeight="1" thickBot="1" x14ac:dyDescent="0.3">
      <c r="A32" s="18"/>
      <c r="B32" s="19"/>
      <c r="C32" s="22"/>
      <c r="D32" s="21"/>
      <c r="E32" s="21"/>
      <c r="F32" s="21"/>
      <c r="G32" s="21"/>
      <c r="H32" s="21"/>
      <c r="I32" s="21"/>
      <c r="J32" s="1548"/>
    </row>
    <row r="33" spans="1:10" ht="20.100000000000001" customHeight="1" thickBot="1" x14ac:dyDescent="0.25">
      <c r="A33" s="160"/>
      <c r="B33" s="1777" t="s">
        <v>905</v>
      </c>
      <c r="C33" s="1778"/>
      <c r="D33" s="108">
        <v>7200</v>
      </c>
      <c r="E33" s="113">
        <v>0</v>
      </c>
      <c r="F33" s="113">
        <v>8084</v>
      </c>
      <c r="G33" s="113">
        <v>8084</v>
      </c>
      <c r="H33" s="113">
        <v>8084</v>
      </c>
      <c r="I33" s="113">
        <v>8538</v>
      </c>
      <c r="J33" s="1549">
        <f t="shared" si="0"/>
        <v>1.0561603166749134</v>
      </c>
    </row>
    <row r="34" spans="1:10" ht="20.100000000000001" customHeight="1" thickBot="1" x14ac:dyDescent="0.3">
      <c r="A34" s="159" t="s">
        <v>906</v>
      </c>
      <c r="B34" s="1758" t="s">
        <v>907</v>
      </c>
      <c r="C34" s="1759"/>
      <c r="D34" s="150">
        <v>7200</v>
      </c>
      <c r="E34" s="184">
        <v>0</v>
      </c>
      <c r="F34" s="184">
        <v>8084</v>
      </c>
      <c r="G34" s="184">
        <v>8084</v>
      </c>
      <c r="H34" s="184">
        <v>8084</v>
      </c>
      <c r="I34" s="184">
        <v>8538</v>
      </c>
      <c r="J34" s="1547">
        <f t="shared" si="0"/>
        <v>1.0561603166749134</v>
      </c>
    </row>
    <row r="35" spans="1:10" ht="20.100000000000001" customHeight="1" thickBot="1" x14ac:dyDescent="0.25">
      <c r="A35" s="62"/>
      <c r="B35" s="1775" t="s">
        <v>798</v>
      </c>
      <c r="C35" s="1776"/>
      <c r="D35" s="107">
        <v>0</v>
      </c>
      <c r="E35" s="111">
        <v>0</v>
      </c>
      <c r="F35" s="119">
        <v>0</v>
      </c>
      <c r="G35" s="119">
        <v>1909</v>
      </c>
      <c r="H35" s="119">
        <v>13632</v>
      </c>
      <c r="I35" s="119">
        <v>13632</v>
      </c>
      <c r="J35" s="1545">
        <f t="shared" si="0"/>
        <v>1</v>
      </c>
    </row>
    <row r="36" spans="1:10" ht="20.100000000000001" customHeight="1" thickBot="1" x14ac:dyDescent="0.3">
      <c r="A36" s="63" t="s">
        <v>908</v>
      </c>
      <c r="B36" s="1672" t="s">
        <v>909</v>
      </c>
      <c r="C36" s="1755"/>
      <c r="D36" s="103">
        <v>0</v>
      </c>
      <c r="E36" s="47">
        <v>0</v>
      </c>
      <c r="F36" s="97">
        <v>0</v>
      </c>
      <c r="G36" s="97">
        <v>1909</v>
      </c>
      <c r="H36" s="97">
        <v>13632</v>
      </c>
      <c r="I36" s="97">
        <v>13632</v>
      </c>
      <c r="J36" s="1547">
        <f t="shared" si="0"/>
        <v>1</v>
      </c>
    </row>
    <row r="37" spans="1:10" ht="20.100000000000001" customHeight="1" x14ac:dyDescent="0.2">
      <c r="A37" s="60"/>
      <c r="B37" s="1638" t="s">
        <v>799</v>
      </c>
      <c r="C37" s="1772"/>
      <c r="D37" s="107">
        <v>0</v>
      </c>
      <c r="E37" s="111">
        <v>0</v>
      </c>
      <c r="F37" s="120">
        <v>0</v>
      </c>
      <c r="G37" s="120">
        <v>1018</v>
      </c>
      <c r="H37" s="120">
        <v>1018</v>
      </c>
      <c r="I37" s="120">
        <v>1018</v>
      </c>
      <c r="J37" s="1542">
        <f t="shared" si="0"/>
        <v>1</v>
      </c>
    </row>
    <row r="38" spans="1:10" ht="18.75" customHeight="1" x14ac:dyDescent="0.2">
      <c r="A38" s="60"/>
      <c r="B38" s="1638" t="s">
        <v>800</v>
      </c>
      <c r="C38" s="1772"/>
      <c r="D38" s="107">
        <v>14217</v>
      </c>
      <c r="E38" s="111">
        <v>6788</v>
      </c>
      <c r="F38" s="120">
        <v>0</v>
      </c>
      <c r="G38" s="120">
        <v>629</v>
      </c>
      <c r="H38" s="120">
        <v>629</v>
      </c>
      <c r="I38" s="120">
        <v>629</v>
      </c>
      <c r="J38" s="1542">
        <f t="shared" si="0"/>
        <v>1</v>
      </c>
    </row>
    <row r="39" spans="1:10" ht="18.75" customHeight="1" x14ac:dyDescent="0.2">
      <c r="A39" s="62"/>
      <c r="B39" s="1638" t="s">
        <v>821</v>
      </c>
      <c r="C39" s="1772"/>
      <c r="D39" s="107">
        <v>0</v>
      </c>
      <c r="E39" s="111">
        <v>9881</v>
      </c>
      <c r="F39" s="120">
        <v>413</v>
      </c>
      <c r="G39" s="120">
        <v>941</v>
      </c>
      <c r="H39" s="120">
        <v>570</v>
      </c>
      <c r="I39" s="120">
        <v>570</v>
      </c>
      <c r="J39" s="1542">
        <f t="shared" si="0"/>
        <v>1</v>
      </c>
    </row>
    <row r="40" spans="1:10" ht="20.25" customHeight="1" x14ac:dyDescent="0.2">
      <c r="A40" s="72"/>
      <c r="B40" s="1638" t="s">
        <v>822</v>
      </c>
      <c r="C40" s="1772"/>
      <c r="D40" s="107">
        <v>37780</v>
      </c>
      <c r="E40" s="111">
        <v>0</v>
      </c>
      <c r="F40" s="120">
        <v>0</v>
      </c>
      <c r="G40" s="120">
        <v>8414</v>
      </c>
      <c r="H40" s="120">
        <v>8414</v>
      </c>
      <c r="I40" s="120">
        <v>8417</v>
      </c>
      <c r="J40" s="1542">
        <f t="shared" si="0"/>
        <v>1.0003565486094603</v>
      </c>
    </row>
    <row r="41" spans="1:10" ht="20.25" customHeight="1" x14ac:dyDescent="0.2">
      <c r="A41" s="965"/>
      <c r="B41" s="966" t="s">
        <v>187</v>
      </c>
      <c r="C41" s="967"/>
      <c r="D41" s="134"/>
      <c r="E41" s="120"/>
      <c r="F41" s="120"/>
      <c r="G41" s="120"/>
      <c r="H41" s="120">
        <v>400</v>
      </c>
      <c r="I41" s="120">
        <v>400</v>
      </c>
      <c r="J41" s="1542">
        <f t="shared" si="0"/>
        <v>1</v>
      </c>
    </row>
    <row r="42" spans="1:10" ht="20.25" customHeight="1" x14ac:dyDescent="0.2">
      <c r="A42" s="799"/>
      <c r="B42" s="987" t="s">
        <v>1202</v>
      </c>
      <c r="C42" s="988"/>
      <c r="D42" s="135"/>
      <c r="E42" s="111"/>
      <c r="F42" s="111">
        <v>0</v>
      </c>
      <c r="G42" s="111"/>
      <c r="H42" s="111">
        <v>0</v>
      </c>
      <c r="I42" s="111">
        <v>221</v>
      </c>
      <c r="J42" s="1542"/>
    </row>
    <row r="43" spans="1:10" ht="20.25" customHeight="1" x14ac:dyDescent="0.2">
      <c r="A43" s="799"/>
      <c r="B43" s="987" t="s">
        <v>186</v>
      </c>
      <c r="C43" s="988"/>
      <c r="D43" s="135"/>
      <c r="E43" s="111"/>
      <c r="F43" s="111">
        <v>0</v>
      </c>
      <c r="G43" s="111"/>
      <c r="H43" s="111">
        <v>227</v>
      </c>
      <c r="I43" s="111">
        <v>227</v>
      </c>
      <c r="J43" s="1565">
        <f t="shared" si="0"/>
        <v>1</v>
      </c>
    </row>
    <row r="44" spans="1:10" ht="20.25" customHeight="1" thickBot="1" x14ac:dyDescent="0.25">
      <c r="A44" s="218"/>
      <c r="B44" s="846" t="s">
        <v>646</v>
      </c>
      <c r="C44" s="878"/>
      <c r="D44" s="879"/>
      <c r="E44" s="418"/>
      <c r="F44" s="418"/>
      <c r="G44" s="418"/>
      <c r="H44" s="418"/>
      <c r="I44" s="418">
        <v>30</v>
      </c>
      <c r="J44" s="1545"/>
    </row>
    <row r="45" spans="1:10" ht="20.25" customHeight="1" thickBot="1" x14ac:dyDescent="0.3">
      <c r="A45" s="63" t="s">
        <v>910</v>
      </c>
      <c r="B45" s="1773" t="s">
        <v>645</v>
      </c>
      <c r="C45" s="1774"/>
      <c r="D45" s="103">
        <f>SUM(D37:D40)</f>
        <v>51997</v>
      </c>
      <c r="E45" s="47">
        <f>SUM(E37:E40)</f>
        <v>16669</v>
      </c>
      <c r="F45" s="97">
        <f>SUM(F37:F40)</f>
        <v>413</v>
      </c>
      <c r="G45" s="97">
        <f>SUM(G37:G40)</f>
        <v>11002</v>
      </c>
      <c r="H45" s="97">
        <f>SUM(H37:H43)</f>
        <v>11258</v>
      </c>
      <c r="I45" s="97">
        <f>SUM(I37:I44)</f>
        <v>11512</v>
      </c>
      <c r="J45" s="1547">
        <f t="shared" si="0"/>
        <v>1.0225617338781312</v>
      </c>
    </row>
    <row r="46" spans="1:10" ht="18.75" customHeight="1" thickBot="1" x14ac:dyDescent="0.3">
      <c r="A46" s="155" t="s">
        <v>911</v>
      </c>
      <c r="B46" s="11" t="s">
        <v>912</v>
      </c>
      <c r="C46" s="23"/>
      <c r="D46" s="103">
        <f t="shared" ref="D46:I46" si="3">SUM(D34+D36+D45)</f>
        <v>59197</v>
      </c>
      <c r="E46" s="103">
        <f t="shared" si="3"/>
        <v>16669</v>
      </c>
      <c r="F46" s="47">
        <f t="shared" si="3"/>
        <v>8497</v>
      </c>
      <c r="G46" s="47">
        <f t="shared" si="3"/>
        <v>20995</v>
      </c>
      <c r="H46" s="47">
        <f t="shared" si="3"/>
        <v>32974</v>
      </c>
      <c r="I46" s="47">
        <f t="shared" si="3"/>
        <v>33682</v>
      </c>
      <c r="J46" s="1547">
        <f t="shared" si="0"/>
        <v>1.0214714623642871</v>
      </c>
    </row>
    <row r="47" spans="1:10" ht="18.75" customHeight="1" thickBot="1" x14ac:dyDescent="0.25">
      <c r="A47" s="156"/>
      <c r="B47" s="24" t="s">
        <v>653</v>
      </c>
      <c r="C47" s="25"/>
      <c r="D47" s="109"/>
      <c r="E47" s="119"/>
      <c r="F47" s="119">
        <v>0</v>
      </c>
      <c r="G47" s="119">
        <v>4857</v>
      </c>
      <c r="H47" s="119">
        <v>4857</v>
      </c>
      <c r="I47" s="119">
        <v>4858</v>
      </c>
      <c r="J47" s="1542">
        <f t="shared" si="0"/>
        <v>1.0002058884084826</v>
      </c>
    </row>
    <row r="48" spans="1:10" ht="18.75" customHeight="1" thickBot="1" x14ac:dyDescent="0.25">
      <c r="A48" s="156"/>
      <c r="B48" s="24" t="s">
        <v>801</v>
      </c>
      <c r="C48" s="25"/>
      <c r="D48" s="109"/>
      <c r="E48" s="119"/>
      <c r="F48" s="119">
        <v>0</v>
      </c>
      <c r="G48" s="119">
        <v>1485</v>
      </c>
      <c r="H48" s="119">
        <v>3300</v>
      </c>
      <c r="I48" s="119">
        <v>3300</v>
      </c>
      <c r="J48" s="1542">
        <f t="shared" si="0"/>
        <v>1</v>
      </c>
    </row>
    <row r="49" spans="1:10" ht="18.75" customHeight="1" thickBot="1" x14ac:dyDescent="0.3">
      <c r="A49" s="63" t="s">
        <v>913</v>
      </c>
      <c r="B49" s="11" t="s">
        <v>914</v>
      </c>
      <c r="C49" s="26"/>
      <c r="D49" s="147">
        <v>1568</v>
      </c>
      <c r="E49" s="148">
        <v>0</v>
      </c>
      <c r="F49" s="97">
        <v>0</v>
      </c>
      <c r="G49" s="97">
        <f>SUM(G47:G48)</f>
        <v>6342</v>
      </c>
      <c r="H49" s="97">
        <f>SUM(H47:H48)</f>
        <v>8157</v>
      </c>
      <c r="I49" s="97">
        <f>SUM(I47:I48)</f>
        <v>8158</v>
      </c>
      <c r="J49" s="1545">
        <f t="shared" si="0"/>
        <v>1.0001225940909648</v>
      </c>
    </row>
    <row r="50" spans="1:10" ht="18.75" customHeight="1" thickBot="1" x14ac:dyDescent="0.3">
      <c r="A50" s="63" t="s">
        <v>860</v>
      </c>
      <c r="B50" s="11" t="s">
        <v>915</v>
      </c>
      <c r="C50" s="23"/>
      <c r="D50" s="10">
        <f t="shared" ref="D50:I50" si="4">(D46+D49)</f>
        <v>60765</v>
      </c>
      <c r="E50" s="10">
        <f t="shared" si="4"/>
        <v>16669</v>
      </c>
      <c r="F50" s="928">
        <f t="shared" si="4"/>
        <v>8497</v>
      </c>
      <c r="G50" s="928">
        <f t="shared" si="4"/>
        <v>27337</v>
      </c>
      <c r="H50" s="932">
        <f t="shared" si="4"/>
        <v>41131</v>
      </c>
      <c r="I50" s="932">
        <f t="shared" si="4"/>
        <v>41840</v>
      </c>
      <c r="J50" s="1546">
        <f t="shared" si="0"/>
        <v>1.0172376066713671</v>
      </c>
    </row>
    <row r="51" spans="1:10" ht="18.75" customHeight="1" thickBot="1" x14ac:dyDescent="0.25">
      <c r="A51" s="62"/>
      <c r="B51" s="1762" t="s">
        <v>742</v>
      </c>
      <c r="C51" s="1763"/>
      <c r="D51" s="121">
        <v>0</v>
      </c>
      <c r="E51" s="120">
        <v>0</v>
      </c>
      <c r="F51" s="120">
        <v>0</v>
      </c>
      <c r="G51" s="120">
        <v>500</v>
      </c>
      <c r="H51" s="120">
        <v>650</v>
      </c>
      <c r="I51" s="120">
        <v>650</v>
      </c>
      <c r="J51" s="1542">
        <f t="shared" si="0"/>
        <v>1</v>
      </c>
    </row>
    <row r="52" spans="1:10" ht="18.75" customHeight="1" thickBot="1" x14ac:dyDescent="0.3">
      <c r="A52" s="63" t="s">
        <v>916</v>
      </c>
      <c r="B52" s="9" t="s">
        <v>917</v>
      </c>
      <c r="C52" s="9"/>
      <c r="D52" s="103">
        <f t="shared" ref="D52:I52" si="5">SUM(D51)</f>
        <v>0</v>
      </c>
      <c r="E52" s="47">
        <f t="shared" si="5"/>
        <v>0</v>
      </c>
      <c r="F52" s="47">
        <f t="shared" si="5"/>
        <v>0</v>
      </c>
      <c r="G52" s="47">
        <f t="shared" si="5"/>
        <v>500</v>
      </c>
      <c r="H52" s="47">
        <f t="shared" si="5"/>
        <v>650</v>
      </c>
      <c r="I52" s="47">
        <f t="shared" si="5"/>
        <v>650</v>
      </c>
      <c r="J52" s="1542">
        <f t="shared" si="0"/>
        <v>1</v>
      </c>
    </row>
    <row r="53" spans="1:10" ht="17.25" customHeight="1" thickBot="1" x14ac:dyDescent="0.3">
      <c r="A53" s="63"/>
      <c r="B53" s="1762" t="s">
        <v>654</v>
      </c>
      <c r="C53" s="1763"/>
      <c r="D53" s="109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542"/>
    </row>
    <row r="54" spans="1:10" ht="17.25" customHeight="1" thickBot="1" x14ac:dyDescent="0.3">
      <c r="A54" s="63" t="s">
        <v>918</v>
      </c>
      <c r="B54" s="9" t="s">
        <v>919</v>
      </c>
      <c r="C54" s="9"/>
      <c r="D54" s="103">
        <f t="shared" ref="D54:I54" si="6">SUM(D53:D53)</f>
        <v>0</v>
      </c>
      <c r="E54" s="47">
        <f t="shared" si="6"/>
        <v>0</v>
      </c>
      <c r="F54" s="47">
        <f t="shared" si="6"/>
        <v>0</v>
      </c>
      <c r="G54" s="47">
        <f t="shared" si="6"/>
        <v>0</v>
      </c>
      <c r="H54" s="47">
        <f t="shared" si="6"/>
        <v>0</v>
      </c>
      <c r="I54" s="47">
        <f t="shared" si="6"/>
        <v>0</v>
      </c>
      <c r="J54" s="1545"/>
    </row>
    <row r="55" spans="1:10" ht="15.75" customHeight="1" thickBot="1" x14ac:dyDescent="0.3">
      <c r="A55" s="66" t="s">
        <v>864</v>
      </c>
      <c r="B55" s="157" t="s">
        <v>920</v>
      </c>
      <c r="C55" s="157"/>
      <c r="D55" s="154">
        <f t="shared" ref="D55:I55" si="7">SUM(D52+D54)</f>
        <v>0</v>
      </c>
      <c r="E55" s="185">
        <f t="shared" si="7"/>
        <v>0</v>
      </c>
      <c r="F55" s="929">
        <f t="shared" si="7"/>
        <v>0</v>
      </c>
      <c r="G55" s="929">
        <f t="shared" si="7"/>
        <v>500</v>
      </c>
      <c r="H55" s="929">
        <f t="shared" si="7"/>
        <v>650</v>
      </c>
      <c r="I55" s="929">
        <f t="shared" si="7"/>
        <v>650</v>
      </c>
      <c r="J55" s="1546">
        <f t="shared" si="0"/>
        <v>1</v>
      </c>
    </row>
    <row r="56" spans="1:10" ht="15.75" thickBot="1" x14ac:dyDescent="0.3">
      <c r="A56" s="1"/>
      <c r="B56" s="28"/>
      <c r="C56" s="28"/>
      <c r="D56" s="21"/>
      <c r="E56" s="21"/>
      <c r="J56" s="1548"/>
    </row>
    <row r="57" spans="1:10" ht="48" x14ac:dyDescent="0.2">
      <c r="A57" s="319" t="s">
        <v>838</v>
      </c>
      <c r="B57" s="1768" t="s">
        <v>839</v>
      </c>
      <c r="C57" s="1769"/>
      <c r="D57" s="315" t="s">
        <v>1107</v>
      </c>
      <c r="E57" s="712" t="s">
        <v>1140</v>
      </c>
      <c r="F57" s="315" t="s">
        <v>652</v>
      </c>
      <c r="G57" s="321" t="s">
        <v>715</v>
      </c>
      <c r="H57" s="321" t="s">
        <v>198</v>
      </c>
      <c r="I57" s="321" t="s">
        <v>302</v>
      </c>
      <c r="J57" s="1562" t="s">
        <v>938</v>
      </c>
    </row>
    <row r="58" spans="1:10" x14ac:dyDescent="0.2">
      <c r="A58" s="64"/>
      <c r="B58" s="1653" t="s">
        <v>1094</v>
      </c>
      <c r="C58" s="1654"/>
      <c r="D58" s="120">
        <v>6800</v>
      </c>
      <c r="E58" s="137">
        <v>1700</v>
      </c>
      <c r="F58" s="120">
        <v>7000</v>
      </c>
      <c r="G58" s="149">
        <v>7000</v>
      </c>
      <c r="H58" s="149">
        <v>0</v>
      </c>
      <c r="I58" s="149">
        <v>0</v>
      </c>
      <c r="J58" s="1563"/>
    </row>
    <row r="59" spans="1:10" x14ac:dyDescent="0.2">
      <c r="A59" s="62"/>
      <c r="B59" s="1655" t="s">
        <v>1086</v>
      </c>
      <c r="C59" s="1656"/>
      <c r="D59" s="119">
        <v>3130</v>
      </c>
      <c r="E59" s="139">
        <v>0</v>
      </c>
      <c r="F59" s="119">
        <v>2535</v>
      </c>
      <c r="G59" s="322">
        <v>2535</v>
      </c>
      <c r="H59" s="322">
        <v>2588</v>
      </c>
      <c r="I59" s="322">
        <v>2846</v>
      </c>
      <c r="J59" s="1563">
        <f t="shared" si="0"/>
        <v>1.0996908809891808</v>
      </c>
    </row>
    <row r="60" spans="1:10" x14ac:dyDescent="0.2">
      <c r="A60" s="320"/>
      <c r="B60" s="1766" t="s">
        <v>969</v>
      </c>
      <c r="C60" s="1767"/>
      <c r="D60" s="317">
        <v>69291</v>
      </c>
      <c r="E60" s="713">
        <v>0</v>
      </c>
      <c r="F60" s="317">
        <v>70586</v>
      </c>
      <c r="G60" s="323">
        <v>70586</v>
      </c>
      <c r="H60" s="323">
        <v>70586</v>
      </c>
      <c r="I60" s="323">
        <v>69482</v>
      </c>
      <c r="J60" s="1563">
        <f t="shared" si="0"/>
        <v>0.98435950471764944</v>
      </c>
    </row>
    <row r="61" spans="1:10" x14ac:dyDescent="0.2">
      <c r="A61" s="793"/>
      <c r="B61" s="1764" t="s">
        <v>1020</v>
      </c>
      <c r="C61" s="1765"/>
      <c r="D61" s="317">
        <v>500</v>
      </c>
      <c r="E61" s="713">
        <v>0</v>
      </c>
      <c r="F61" s="111">
        <v>2200</v>
      </c>
      <c r="G61" s="141">
        <v>0</v>
      </c>
      <c r="H61" s="141">
        <v>0</v>
      </c>
      <c r="I61" s="141">
        <v>0</v>
      </c>
      <c r="J61" s="1563"/>
    </row>
    <row r="62" spans="1:10" ht="15" thickBot="1" x14ac:dyDescent="0.25">
      <c r="A62" s="794"/>
      <c r="B62" s="1764" t="s">
        <v>829</v>
      </c>
      <c r="C62" s="1765"/>
      <c r="D62" s="797"/>
      <c r="E62" s="797"/>
      <c r="F62" s="418">
        <v>0</v>
      </c>
      <c r="G62" s="190">
        <v>2200</v>
      </c>
      <c r="H62" s="190">
        <v>2516</v>
      </c>
      <c r="I62" s="190">
        <v>2522</v>
      </c>
      <c r="J62" s="1564">
        <f t="shared" si="0"/>
        <v>1.0023847376788553</v>
      </c>
    </row>
    <row r="63" spans="1:10" ht="15.75" thickBot="1" x14ac:dyDescent="0.3">
      <c r="A63" s="52" t="s">
        <v>852</v>
      </c>
      <c r="B63" s="1685" t="s">
        <v>1146</v>
      </c>
      <c r="C63" s="1685"/>
      <c r="D63" s="50">
        <v>88241</v>
      </c>
      <c r="E63" s="96">
        <v>2250</v>
      </c>
      <c r="F63" s="97">
        <f>SUM(F58:F62)</f>
        <v>82321</v>
      </c>
      <c r="G63" s="51">
        <f>SUM(G58:G62)</f>
        <v>82321</v>
      </c>
      <c r="H63" s="51">
        <f>SUM(H58:H62)</f>
        <v>75690</v>
      </c>
      <c r="I63" s="51">
        <f>SUM(I58:I62)</f>
        <v>74850</v>
      </c>
      <c r="J63" s="1547">
        <f t="shared" si="0"/>
        <v>0.98890210067380102</v>
      </c>
    </row>
    <row r="64" spans="1:10" ht="8.25" hidden="1" customHeight="1" thickBot="1" x14ac:dyDescent="0.25">
      <c r="A64" s="60"/>
      <c r="B64" s="1637" t="s">
        <v>892</v>
      </c>
      <c r="C64" s="1637"/>
      <c r="D64" s="138">
        <v>1500</v>
      </c>
      <c r="E64" s="138">
        <v>0</v>
      </c>
      <c r="F64" s="120">
        <v>1500</v>
      </c>
      <c r="G64" s="149">
        <v>1500</v>
      </c>
      <c r="H64" s="149">
        <v>1500</v>
      </c>
      <c r="I64" s="149">
        <v>1500</v>
      </c>
      <c r="J64" s="1542">
        <f t="shared" si="0"/>
        <v>1</v>
      </c>
    </row>
    <row r="65" spans="1:10" ht="15" hidden="1" customHeight="1" thickBot="1" x14ac:dyDescent="0.25">
      <c r="A65" s="60"/>
      <c r="B65" s="1637" t="s">
        <v>893</v>
      </c>
      <c r="C65" s="1637"/>
      <c r="D65" s="138">
        <v>200</v>
      </c>
      <c r="E65" s="138">
        <v>0</v>
      </c>
      <c r="F65" s="120">
        <v>200</v>
      </c>
      <c r="G65" s="149">
        <v>200</v>
      </c>
      <c r="H65" s="149">
        <v>200</v>
      </c>
      <c r="I65" s="149">
        <v>200</v>
      </c>
      <c r="J65" s="1542">
        <f t="shared" si="0"/>
        <v>1</v>
      </c>
    </row>
    <row r="66" spans="1:10" ht="15" hidden="1" customHeight="1" thickBot="1" x14ac:dyDescent="0.25">
      <c r="A66" s="60"/>
      <c r="B66" s="1637" t="s">
        <v>894</v>
      </c>
      <c r="C66" s="1637"/>
      <c r="D66" s="138">
        <v>400</v>
      </c>
      <c r="E66" s="138">
        <v>0</v>
      </c>
      <c r="F66" s="120">
        <v>400</v>
      </c>
      <c r="G66" s="149">
        <v>400</v>
      </c>
      <c r="H66" s="149">
        <v>400</v>
      </c>
      <c r="I66" s="149">
        <v>400</v>
      </c>
      <c r="J66" s="1542">
        <f t="shared" si="0"/>
        <v>1</v>
      </c>
    </row>
    <row r="67" spans="1:10" ht="15" hidden="1" customHeight="1" thickBot="1" x14ac:dyDescent="0.25">
      <c r="A67" s="60"/>
      <c r="B67" s="1637" t="s">
        <v>895</v>
      </c>
      <c r="C67" s="1637"/>
      <c r="D67" s="138">
        <v>2000</v>
      </c>
      <c r="E67" s="138">
        <v>0</v>
      </c>
      <c r="F67" s="120">
        <v>2000</v>
      </c>
      <c r="G67" s="149">
        <v>2000</v>
      </c>
      <c r="H67" s="149">
        <v>2000</v>
      </c>
      <c r="I67" s="149">
        <v>2000</v>
      </c>
      <c r="J67" s="1542">
        <f t="shared" si="0"/>
        <v>1</v>
      </c>
    </row>
    <row r="68" spans="1:10" ht="15" hidden="1" customHeight="1" thickBot="1" x14ac:dyDescent="0.25">
      <c r="A68" s="60"/>
      <c r="B68" s="1637" t="s">
        <v>896</v>
      </c>
      <c r="C68" s="1637"/>
      <c r="D68" s="138">
        <v>1944</v>
      </c>
      <c r="E68" s="138">
        <v>0</v>
      </c>
      <c r="F68" s="120">
        <v>1944</v>
      </c>
      <c r="G68" s="149">
        <v>1944</v>
      </c>
      <c r="H68" s="149">
        <v>1944</v>
      </c>
      <c r="I68" s="149">
        <v>1944</v>
      </c>
      <c r="J68" s="1542">
        <f t="shared" si="0"/>
        <v>1</v>
      </c>
    </row>
    <row r="69" spans="1:10" ht="15" hidden="1" customHeight="1" thickBot="1" x14ac:dyDescent="0.25">
      <c r="A69" s="60"/>
      <c r="B69" s="1637" t="s">
        <v>897</v>
      </c>
      <c r="C69" s="1637"/>
      <c r="D69" s="138">
        <v>3000</v>
      </c>
      <c r="E69" s="138">
        <v>0</v>
      </c>
      <c r="F69" s="120">
        <v>3000</v>
      </c>
      <c r="G69" s="149">
        <v>3000</v>
      </c>
      <c r="H69" s="149">
        <v>3000</v>
      </c>
      <c r="I69" s="149">
        <v>3000</v>
      </c>
      <c r="J69" s="1542">
        <f t="shared" ref="J69:J131" si="8">(I69/H69)</f>
        <v>1</v>
      </c>
    </row>
    <row r="70" spans="1:10" ht="15" hidden="1" customHeight="1" thickBot="1" x14ac:dyDescent="0.25">
      <c r="A70" s="62"/>
      <c r="B70" s="1655" t="s">
        <v>898</v>
      </c>
      <c r="C70" s="1655"/>
      <c r="D70" s="139">
        <v>0</v>
      </c>
      <c r="E70" s="139">
        <v>0</v>
      </c>
      <c r="F70" s="418">
        <v>0</v>
      </c>
      <c r="G70" s="190">
        <v>0</v>
      </c>
      <c r="H70" s="190">
        <v>0</v>
      </c>
      <c r="I70" s="190">
        <v>0</v>
      </c>
      <c r="J70" s="1542" t="e">
        <f t="shared" si="8"/>
        <v>#DIV/0!</v>
      </c>
    </row>
    <row r="71" spans="1:10" ht="15" hidden="1" customHeight="1" thickBot="1" x14ac:dyDescent="0.25">
      <c r="A71" s="64"/>
      <c r="B71" s="1770" t="s">
        <v>1235</v>
      </c>
      <c r="C71" s="1771"/>
      <c r="D71" s="107">
        <v>0</v>
      </c>
      <c r="E71" s="138">
        <v>0</v>
      </c>
      <c r="F71" s="111">
        <v>0</v>
      </c>
      <c r="G71" s="111">
        <v>0</v>
      </c>
      <c r="H71" s="111">
        <v>0</v>
      </c>
      <c r="I71" s="111">
        <v>0</v>
      </c>
      <c r="J71" s="1542" t="e">
        <f t="shared" si="8"/>
        <v>#DIV/0!</v>
      </c>
    </row>
    <row r="72" spans="1:10" ht="15" hidden="1" customHeight="1" thickBot="1" x14ac:dyDescent="0.25">
      <c r="A72" s="64"/>
      <c r="B72" s="1653" t="s">
        <v>1236</v>
      </c>
      <c r="C72" s="1653"/>
      <c r="D72" s="107">
        <v>0</v>
      </c>
      <c r="E72" s="138">
        <v>0</v>
      </c>
      <c r="F72" s="120">
        <v>0</v>
      </c>
      <c r="G72" s="120">
        <v>0</v>
      </c>
      <c r="H72" s="120">
        <v>0</v>
      </c>
      <c r="I72" s="120">
        <v>0</v>
      </c>
      <c r="J72" s="1542" t="e">
        <f t="shared" si="8"/>
        <v>#DIV/0!</v>
      </c>
    </row>
    <row r="73" spans="1:10" ht="15" hidden="1" customHeight="1" thickBot="1" x14ac:dyDescent="0.25">
      <c r="A73" s="72"/>
      <c r="B73" s="1669" t="s">
        <v>1237</v>
      </c>
      <c r="C73" s="1669"/>
      <c r="D73" s="107">
        <v>0</v>
      </c>
      <c r="E73" s="138">
        <v>0</v>
      </c>
      <c r="F73" s="120">
        <v>0</v>
      </c>
      <c r="G73" s="120">
        <v>0</v>
      </c>
      <c r="H73" s="120">
        <v>0</v>
      </c>
      <c r="I73" s="120">
        <v>0</v>
      </c>
      <c r="J73" s="1542" t="e">
        <f t="shared" si="8"/>
        <v>#DIV/0!</v>
      </c>
    </row>
    <row r="74" spans="1:10" ht="15" hidden="1" customHeight="1" thickBot="1" x14ac:dyDescent="0.25">
      <c r="A74" s="411"/>
      <c r="B74" s="412" t="s">
        <v>1226</v>
      </c>
      <c r="C74" s="413"/>
      <c r="D74" s="107">
        <v>0</v>
      </c>
      <c r="E74" s="138">
        <v>0</v>
      </c>
      <c r="F74" s="111">
        <v>0</v>
      </c>
      <c r="G74" s="111">
        <v>0</v>
      </c>
      <c r="H74" s="111">
        <v>0</v>
      </c>
      <c r="I74" s="111">
        <v>0</v>
      </c>
      <c r="J74" s="1542" t="e">
        <f t="shared" si="8"/>
        <v>#DIV/0!</v>
      </c>
    </row>
    <row r="75" spans="1:10" ht="15" hidden="1" customHeight="1" thickBot="1" x14ac:dyDescent="0.3">
      <c r="A75" s="63" t="s">
        <v>855</v>
      </c>
      <c r="B75" s="11" t="s">
        <v>915</v>
      </c>
      <c r="C75" s="23"/>
      <c r="D75" s="10">
        <v>0</v>
      </c>
      <c r="E75" s="144">
        <v>0</v>
      </c>
      <c r="F75" s="798">
        <v>0</v>
      </c>
      <c r="G75" s="716">
        <v>0</v>
      </c>
      <c r="H75" s="716">
        <v>0</v>
      </c>
      <c r="I75" s="716">
        <v>0</v>
      </c>
      <c r="J75" s="1542" t="e">
        <f t="shared" si="8"/>
        <v>#DIV/0!</v>
      </c>
    </row>
    <row r="76" spans="1:10" ht="15" hidden="1" customHeight="1" thickBot="1" x14ac:dyDescent="0.25">
      <c r="A76" s="414"/>
      <c r="B76" s="1761" t="s">
        <v>1258</v>
      </c>
      <c r="C76" s="1761"/>
      <c r="D76" s="415">
        <v>0</v>
      </c>
      <c r="E76" s="714">
        <v>0</v>
      </c>
      <c r="F76" s="416">
        <v>0</v>
      </c>
      <c r="G76" s="416">
        <v>0</v>
      </c>
      <c r="H76" s="416">
        <v>0</v>
      </c>
      <c r="I76" s="416">
        <v>0</v>
      </c>
      <c r="J76" s="1542" t="e">
        <f t="shared" si="8"/>
        <v>#DIV/0!</v>
      </c>
    </row>
    <row r="77" spans="1:10" ht="15.75" thickBot="1" x14ac:dyDescent="0.3">
      <c r="A77" s="159"/>
      <c r="B77" s="1653" t="s">
        <v>641</v>
      </c>
      <c r="C77" s="1653"/>
      <c r="D77" s="417">
        <v>0</v>
      </c>
      <c r="E77" s="715">
        <v>0</v>
      </c>
      <c r="F77" s="418">
        <v>0</v>
      </c>
      <c r="G77" s="418">
        <v>0</v>
      </c>
      <c r="H77" s="418">
        <v>0</v>
      </c>
      <c r="I77" s="418">
        <v>30</v>
      </c>
      <c r="J77" s="1545"/>
    </row>
    <row r="78" spans="1:10" ht="15.75" thickBot="1" x14ac:dyDescent="0.3">
      <c r="A78" s="66" t="s">
        <v>860</v>
      </c>
      <c r="B78" s="157" t="s">
        <v>642</v>
      </c>
      <c r="C78" s="157"/>
      <c r="D78" s="153">
        <v>0</v>
      </c>
      <c r="E78" s="154">
        <v>0</v>
      </c>
      <c r="F78" s="952">
        <v>0</v>
      </c>
      <c r="G78" s="953">
        <v>0</v>
      </c>
      <c r="H78" s="953">
        <v>0</v>
      </c>
      <c r="I78" s="953">
        <v>30</v>
      </c>
      <c r="J78" s="1546">
        <v>0</v>
      </c>
    </row>
    <row r="79" spans="1:10" ht="15.75" thickBot="1" x14ac:dyDescent="0.3">
      <c r="A79" s="52" t="s">
        <v>1234</v>
      </c>
      <c r="B79" s="419" t="s">
        <v>1233</v>
      </c>
      <c r="C79" s="419"/>
      <c r="D79" s="145">
        <v>88241</v>
      </c>
      <c r="E79" s="146">
        <v>2250</v>
      </c>
      <c r="F79" s="949">
        <f>SUM(F63+F75+F78)</f>
        <v>82321</v>
      </c>
      <c r="G79" s="949">
        <f>SUM(G63+G75+G78)</f>
        <v>82321</v>
      </c>
      <c r="H79" s="949">
        <f>SUM(H63+H75+H78)</f>
        <v>75690</v>
      </c>
      <c r="I79" s="949">
        <f>SUM(I63+I75+I78)</f>
        <v>74880</v>
      </c>
      <c r="J79" s="1550">
        <f t="shared" si="8"/>
        <v>0.98929845422116525</v>
      </c>
    </row>
    <row r="80" spans="1:10" ht="15.75" thickBot="1" x14ac:dyDescent="0.3">
      <c r="A80" s="1760"/>
      <c r="B80" s="1619"/>
      <c r="C80" s="1619"/>
      <c r="D80" s="1619"/>
      <c r="E80" s="1619"/>
      <c r="J80" s="1548"/>
    </row>
    <row r="81" spans="1:10" ht="15.75" thickBot="1" x14ac:dyDescent="0.3">
      <c r="A81" s="52" t="s">
        <v>852</v>
      </c>
      <c r="B81" s="1685" t="s">
        <v>1115</v>
      </c>
      <c r="C81" s="1685"/>
      <c r="D81" s="96">
        <v>11344</v>
      </c>
      <c r="E81" s="51">
        <v>0</v>
      </c>
      <c r="F81" s="97">
        <v>14000</v>
      </c>
      <c r="G81" s="97">
        <v>14000</v>
      </c>
      <c r="H81" s="97">
        <v>17295</v>
      </c>
      <c r="I81" s="97">
        <v>19325</v>
      </c>
      <c r="J81" s="1547">
        <f t="shared" si="8"/>
        <v>1.117374963862388</v>
      </c>
    </row>
    <row r="82" spans="1:10" ht="15.75" thickBot="1" x14ac:dyDescent="0.3">
      <c r="A82" s="52" t="s">
        <v>744</v>
      </c>
      <c r="B82" s="1685" t="s">
        <v>856</v>
      </c>
      <c r="C82" s="1685"/>
      <c r="D82" s="113">
        <v>0</v>
      </c>
      <c r="E82" s="939">
        <v>0</v>
      </c>
      <c r="F82" s="940">
        <v>6131</v>
      </c>
      <c r="G82" s="940">
        <v>6131</v>
      </c>
      <c r="H82" s="940">
        <v>27102</v>
      </c>
      <c r="I82" s="940">
        <v>27302</v>
      </c>
      <c r="J82" s="1557">
        <f t="shared" si="8"/>
        <v>1.0073795291860379</v>
      </c>
    </row>
    <row r="83" spans="1:10" ht="15" x14ac:dyDescent="0.25">
      <c r="A83" s="941"/>
      <c r="B83" s="943" t="s">
        <v>1225</v>
      </c>
      <c r="C83" s="944"/>
      <c r="D83" s="942"/>
      <c r="E83" s="942"/>
      <c r="F83" s="947">
        <v>8497</v>
      </c>
      <c r="G83" s="947">
        <v>20995</v>
      </c>
      <c r="H83" s="947">
        <v>32974</v>
      </c>
      <c r="I83" s="947">
        <v>33652</v>
      </c>
      <c r="J83" s="1542">
        <f t="shared" si="8"/>
        <v>1.0205616546369867</v>
      </c>
    </row>
    <row r="84" spans="1:10" ht="15.75" thickBot="1" x14ac:dyDescent="0.3">
      <c r="A84" s="420"/>
      <c r="B84" s="945" t="s">
        <v>1226</v>
      </c>
      <c r="C84" s="946"/>
      <c r="D84" s="879"/>
      <c r="E84" s="879"/>
      <c r="F84" s="948">
        <v>0</v>
      </c>
      <c r="G84" s="948">
        <v>6342</v>
      </c>
      <c r="H84" s="948">
        <v>8157</v>
      </c>
      <c r="I84" s="948">
        <v>8158</v>
      </c>
      <c r="J84" s="1542">
        <f t="shared" si="8"/>
        <v>1.0001225940909648</v>
      </c>
    </row>
    <row r="85" spans="1:10" ht="15.75" thickBot="1" x14ac:dyDescent="0.3">
      <c r="A85" s="66" t="s">
        <v>858</v>
      </c>
      <c r="B85" s="1758" t="s">
        <v>1240</v>
      </c>
      <c r="C85" s="1759"/>
      <c r="D85" s="153">
        <v>237867</v>
      </c>
      <c r="E85" s="153">
        <v>18915</v>
      </c>
      <c r="F85" s="951">
        <v>250735</v>
      </c>
      <c r="G85" s="951">
        <v>259458</v>
      </c>
      <c r="H85" s="953">
        <v>309393</v>
      </c>
      <c r="I85" s="953">
        <v>309130</v>
      </c>
      <c r="J85" s="1546">
        <f>(I85/H85)</f>
        <v>0.99914994844744387</v>
      </c>
    </row>
    <row r="86" spans="1:10" ht="14.25" customHeight="1" thickBot="1" x14ac:dyDescent="0.3">
      <c r="A86" s="63" t="s">
        <v>643</v>
      </c>
      <c r="B86" s="11" t="s">
        <v>915</v>
      </c>
      <c r="C86" s="23"/>
      <c r="D86" s="144" t="e">
        <f>SUM(#REF!+#REF!)</f>
        <v>#REF!</v>
      </c>
      <c r="E86" s="144" t="e">
        <f>SUM(#REF!+#REF!)</f>
        <v>#REF!</v>
      </c>
      <c r="F86" s="949">
        <f>SUM(F83+F84)</f>
        <v>8497</v>
      </c>
      <c r="G86" s="949">
        <f>SUM(G83+G84)</f>
        <v>27337</v>
      </c>
      <c r="H86" s="949">
        <f>SUM(H83+H84)</f>
        <v>41131</v>
      </c>
      <c r="I86" s="949">
        <f>SUM(I83+I84)</f>
        <v>41810</v>
      </c>
      <c r="J86" s="1544">
        <f t="shared" si="8"/>
        <v>1.0165082298023389</v>
      </c>
    </row>
    <row r="87" spans="1:10" ht="15.75" hidden="1" customHeight="1" thickBot="1" x14ac:dyDescent="0.3">
      <c r="A87" s="63"/>
      <c r="B87" s="1756" t="s">
        <v>1238</v>
      </c>
      <c r="C87" s="1757"/>
      <c r="D87" s="103">
        <v>0</v>
      </c>
      <c r="E87" s="47">
        <v>0</v>
      </c>
      <c r="F87" s="950">
        <v>0</v>
      </c>
      <c r="G87" s="950">
        <v>500</v>
      </c>
      <c r="H87" s="950">
        <v>500</v>
      </c>
      <c r="I87" s="950">
        <v>500</v>
      </c>
      <c r="J87" s="1551">
        <f t="shared" si="8"/>
        <v>1</v>
      </c>
    </row>
    <row r="88" spans="1:10" ht="15.75" thickBot="1" x14ac:dyDescent="0.3">
      <c r="A88" s="66" t="s">
        <v>864</v>
      </c>
      <c r="B88" s="157" t="s">
        <v>920</v>
      </c>
      <c r="C88" s="157"/>
      <c r="D88" s="153">
        <v>0</v>
      </c>
      <c r="E88" s="153">
        <v>0</v>
      </c>
      <c r="F88" s="951">
        <v>0</v>
      </c>
      <c r="G88" s="951">
        <v>500</v>
      </c>
      <c r="H88" s="953">
        <v>650</v>
      </c>
      <c r="I88" s="953">
        <v>650</v>
      </c>
      <c r="J88" s="1546">
        <f t="shared" si="8"/>
        <v>1</v>
      </c>
    </row>
    <row r="89" spans="1:10" ht="15.75" thickBot="1" x14ac:dyDescent="0.3">
      <c r="A89" s="66"/>
      <c r="B89" s="157" t="s">
        <v>1239</v>
      </c>
      <c r="C89" s="157"/>
      <c r="D89" s="153">
        <v>247876</v>
      </c>
      <c r="E89" s="153">
        <v>0</v>
      </c>
      <c r="F89" s="951">
        <v>98082</v>
      </c>
      <c r="G89" s="951">
        <v>77191</v>
      </c>
      <c r="H89" s="953">
        <v>109191</v>
      </c>
      <c r="I89" s="953">
        <v>116496</v>
      </c>
      <c r="J89" s="1546">
        <f t="shared" si="8"/>
        <v>1.0669011182240296</v>
      </c>
    </row>
    <row r="90" spans="1:10" ht="15.75" thickBot="1" x14ac:dyDescent="0.3">
      <c r="A90" s="66" t="s">
        <v>866</v>
      </c>
      <c r="B90" s="1672" t="s">
        <v>1189</v>
      </c>
      <c r="C90" s="1755"/>
      <c r="D90" s="153">
        <v>0</v>
      </c>
      <c r="E90" s="153">
        <v>0</v>
      </c>
      <c r="F90" s="951">
        <v>0</v>
      </c>
      <c r="G90" s="951">
        <v>0</v>
      </c>
      <c r="H90" s="953">
        <v>0</v>
      </c>
      <c r="I90" s="953">
        <v>26</v>
      </c>
      <c r="J90" s="1551"/>
    </row>
    <row r="91" spans="1:10" ht="15.75" thickBot="1" x14ac:dyDescent="0.3">
      <c r="A91" s="66"/>
      <c r="B91" s="1672" t="s">
        <v>1241</v>
      </c>
      <c r="C91" s="1755"/>
      <c r="D91" s="153">
        <v>579773</v>
      </c>
      <c r="E91" s="153">
        <v>35584</v>
      </c>
      <c r="F91" s="951">
        <f>SUM(F81+F82+F86+F88+F89+F90+F85)</f>
        <v>377445</v>
      </c>
      <c r="G91" s="951">
        <f>SUM(G81+G82+G86+G88+G89+G90+G85)</f>
        <v>384617</v>
      </c>
      <c r="H91" s="951">
        <f>SUM(H81+H82+H86+H88+H89+H90+H85)</f>
        <v>504762</v>
      </c>
      <c r="I91" s="951">
        <f>SUM(I81+I82+I86+I88+I89+I90+I85)</f>
        <v>514739</v>
      </c>
      <c r="J91" s="1546">
        <f t="shared" si="8"/>
        <v>1.0197657509875941</v>
      </c>
    </row>
    <row r="92" spans="1:10" ht="15.75" thickBot="1" x14ac:dyDescent="0.3">
      <c r="A92" s="66" t="s">
        <v>644</v>
      </c>
      <c r="B92" s="157" t="s">
        <v>1242</v>
      </c>
      <c r="C92" s="157"/>
      <c r="D92" s="153">
        <v>91253</v>
      </c>
      <c r="E92" s="153">
        <v>0</v>
      </c>
      <c r="F92" s="951">
        <v>101350</v>
      </c>
      <c r="G92" s="951">
        <v>125254</v>
      </c>
      <c r="H92" s="953">
        <v>125117</v>
      </c>
      <c r="I92" s="953">
        <v>124382</v>
      </c>
      <c r="J92" s="1551">
        <f t="shared" si="8"/>
        <v>0.99412549853337273</v>
      </c>
    </row>
    <row r="93" spans="1:10" ht="15.75" thickBot="1" x14ac:dyDescent="0.3">
      <c r="A93" s="66" t="s">
        <v>872</v>
      </c>
      <c r="B93" s="157" t="s">
        <v>1244</v>
      </c>
      <c r="C93" s="157"/>
      <c r="D93" s="153">
        <v>33453</v>
      </c>
      <c r="E93" s="153">
        <v>0</v>
      </c>
      <c r="F93" s="951">
        <v>0</v>
      </c>
      <c r="G93" s="951">
        <v>0</v>
      </c>
      <c r="H93" s="953">
        <v>0</v>
      </c>
      <c r="I93" s="953">
        <v>0</v>
      </c>
      <c r="J93" s="1546"/>
    </row>
    <row r="94" spans="1:10" ht="15.75" thickBot="1" x14ac:dyDescent="0.3">
      <c r="A94" s="66" t="s">
        <v>1243</v>
      </c>
      <c r="B94" s="938" t="s">
        <v>743</v>
      </c>
      <c r="C94" s="28"/>
      <c r="D94" s="153"/>
      <c r="E94" s="153"/>
      <c r="F94" s="951"/>
      <c r="G94" s="951"/>
      <c r="H94" s="953">
        <v>0</v>
      </c>
      <c r="I94" s="953">
        <v>1124</v>
      </c>
      <c r="J94" s="1551"/>
    </row>
    <row r="95" spans="1:10" ht="15.75" thickBot="1" x14ac:dyDescent="0.3">
      <c r="A95" s="66" t="s">
        <v>885</v>
      </c>
      <c r="B95" s="1758" t="s">
        <v>1245</v>
      </c>
      <c r="C95" s="1759"/>
      <c r="D95" s="153">
        <v>704479</v>
      </c>
      <c r="E95" s="153">
        <v>35584</v>
      </c>
      <c r="F95" s="951">
        <f>SUM(F91+F92)</f>
        <v>478795</v>
      </c>
      <c r="G95" s="951">
        <f>SUM(G91+G92)</f>
        <v>509871</v>
      </c>
      <c r="H95" s="953">
        <f>SUM(H91+H92+H94)</f>
        <v>629879</v>
      </c>
      <c r="I95" s="953">
        <f>SUM(I91+I92+I94)</f>
        <v>640245</v>
      </c>
      <c r="J95" s="1546">
        <f t="shared" si="8"/>
        <v>1.0164571290676463</v>
      </c>
    </row>
    <row r="96" spans="1:10" ht="15.75" thickBot="1" x14ac:dyDescent="0.3">
      <c r="A96" s="66" t="s">
        <v>886</v>
      </c>
      <c r="B96" s="1780" t="s">
        <v>1231</v>
      </c>
      <c r="C96" s="1781"/>
      <c r="D96" s="153">
        <v>792720</v>
      </c>
      <c r="E96" s="153">
        <v>37834</v>
      </c>
      <c r="F96" s="951">
        <f>SUM(F79+F95)</f>
        <v>561116</v>
      </c>
      <c r="G96" s="951">
        <f>SUM(G79+G95)</f>
        <v>592192</v>
      </c>
      <c r="H96" s="953">
        <f>SUM(H79+H95)</f>
        <v>705569</v>
      </c>
      <c r="I96" s="953">
        <f>SUM(I79+I95)</f>
        <v>715125</v>
      </c>
      <c r="J96" s="1546">
        <f t="shared" si="8"/>
        <v>1.0135436789314722</v>
      </c>
    </row>
    <row r="97" spans="1:10" ht="15" x14ac:dyDescent="0.25">
      <c r="A97" s="420"/>
      <c r="B97" s="1797" t="s">
        <v>873</v>
      </c>
      <c r="C97" s="1798"/>
      <c r="D97" s="421"/>
      <c r="E97" s="421"/>
      <c r="F97" s="421"/>
      <c r="G97" s="421"/>
      <c r="H97" s="421"/>
      <c r="I97" s="421"/>
      <c r="J97" s="921"/>
    </row>
    <row r="98" spans="1:10" ht="15.75" thickBot="1" x14ac:dyDescent="0.3">
      <c r="A98" s="420"/>
      <c r="B98" s="1799"/>
      <c r="C98" s="1800"/>
      <c r="D98" s="421"/>
      <c r="E98" s="421"/>
      <c r="F98" s="421"/>
      <c r="G98" s="421"/>
      <c r="H98" s="421"/>
      <c r="I98" s="421"/>
      <c r="J98" s="921"/>
    </row>
    <row r="99" spans="1:10" x14ac:dyDescent="0.2">
      <c r="A99" s="377" t="s">
        <v>922</v>
      </c>
      <c r="B99" s="1793" t="s">
        <v>1101</v>
      </c>
      <c r="C99" s="1794"/>
      <c r="D99" s="422">
        <v>94260</v>
      </c>
      <c r="E99" s="422">
        <v>13906</v>
      </c>
      <c r="F99" s="130">
        <v>102935</v>
      </c>
      <c r="G99" s="140">
        <v>109268</v>
      </c>
      <c r="H99" s="140">
        <v>0</v>
      </c>
      <c r="I99" s="140">
        <v>0</v>
      </c>
      <c r="J99" s="1552"/>
    </row>
    <row r="100" spans="1:10" x14ac:dyDescent="0.2">
      <c r="A100" s="60" t="s">
        <v>928</v>
      </c>
      <c r="B100" s="1705" t="s">
        <v>1102</v>
      </c>
      <c r="C100" s="1795"/>
      <c r="D100" s="124">
        <v>17733</v>
      </c>
      <c r="E100" s="124">
        <v>0</v>
      </c>
      <c r="F100" s="95">
        <v>18777</v>
      </c>
      <c r="G100" s="126">
        <v>23940</v>
      </c>
      <c r="H100" s="126">
        <v>31916</v>
      </c>
      <c r="I100" s="126">
        <v>31327</v>
      </c>
      <c r="J100" s="1553">
        <f t="shared" si="8"/>
        <v>0.9815453064293771</v>
      </c>
    </row>
    <row r="101" spans="1:10" x14ac:dyDescent="0.2">
      <c r="A101" s="72" t="s">
        <v>1098</v>
      </c>
      <c r="B101" s="1707" t="s">
        <v>1103</v>
      </c>
      <c r="C101" s="1802"/>
      <c r="D101" s="124">
        <v>108555</v>
      </c>
      <c r="E101" s="124">
        <v>0</v>
      </c>
      <c r="F101" s="95">
        <v>129227</v>
      </c>
      <c r="G101" s="126">
        <v>131589</v>
      </c>
      <c r="H101" s="126">
        <v>133318</v>
      </c>
      <c r="I101" s="126">
        <v>132977</v>
      </c>
      <c r="J101" s="1553">
        <f t="shared" si="8"/>
        <v>0.99744220585367316</v>
      </c>
    </row>
    <row r="102" spans="1:10" x14ac:dyDescent="0.2">
      <c r="A102" s="799" t="s">
        <v>1099</v>
      </c>
      <c r="B102" s="1709" t="s">
        <v>1020</v>
      </c>
      <c r="C102" s="1803"/>
      <c r="D102" s="95">
        <v>41411</v>
      </c>
      <c r="E102" s="124">
        <v>0</v>
      </c>
      <c r="F102" s="95">
        <v>75122</v>
      </c>
      <c r="G102" s="126">
        <v>19693</v>
      </c>
      <c r="H102" s="126">
        <v>19693</v>
      </c>
      <c r="I102" s="126">
        <v>19694</v>
      </c>
      <c r="J102" s="1553">
        <f t="shared" si="8"/>
        <v>1.0000507794647844</v>
      </c>
    </row>
    <row r="103" spans="1:10" ht="15" thickBot="1" x14ac:dyDescent="0.25">
      <c r="A103" s="218" t="s">
        <v>1100</v>
      </c>
      <c r="B103" s="1709" t="s">
        <v>828</v>
      </c>
      <c r="C103" s="1803"/>
      <c r="D103" s="94"/>
      <c r="E103" s="751"/>
      <c r="F103" s="94">
        <v>0</v>
      </c>
      <c r="G103" s="61">
        <v>66350</v>
      </c>
      <c r="H103" s="61">
        <v>75309</v>
      </c>
      <c r="I103" s="61">
        <v>75300</v>
      </c>
      <c r="J103" s="1554">
        <f t="shared" si="8"/>
        <v>0.99988049237142973</v>
      </c>
    </row>
    <row r="104" spans="1:10" ht="15.75" thickBot="1" x14ac:dyDescent="0.3">
      <c r="A104" s="52" t="s">
        <v>852</v>
      </c>
      <c r="B104" s="1685" t="s">
        <v>1247</v>
      </c>
      <c r="C104" s="1782"/>
      <c r="D104" s="97">
        <f>SUM(D99:D102)</f>
        <v>261959</v>
      </c>
      <c r="E104" s="750">
        <f>SUM(E99:E102)</f>
        <v>13906</v>
      </c>
      <c r="F104" s="97">
        <f>SUM(F99:F103)</f>
        <v>326061</v>
      </c>
      <c r="G104" s="97">
        <f>SUM(G99:G103)</f>
        <v>350840</v>
      </c>
      <c r="H104" s="97">
        <f>SUM(H99:H103)</f>
        <v>260236</v>
      </c>
      <c r="I104" s="97">
        <f>SUM(I99:I103)</f>
        <v>259298</v>
      </c>
      <c r="J104" s="1547">
        <f t="shared" si="8"/>
        <v>0.99639557939716261</v>
      </c>
    </row>
    <row r="105" spans="1:10" x14ac:dyDescent="0.2">
      <c r="A105" s="64" t="s">
        <v>922</v>
      </c>
      <c r="B105" s="1653" t="s">
        <v>1250</v>
      </c>
      <c r="C105" s="1653"/>
      <c r="D105" s="102">
        <v>2000</v>
      </c>
      <c r="E105" s="751">
        <v>0</v>
      </c>
      <c r="F105" s="100">
        <v>0</v>
      </c>
      <c r="G105" s="100">
        <v>0</v>
      </c>
      <c r="H105" s="100">
        <v>1938</v>
      </c>
      <c r="I105" s="100">
        <v>1831</v>
      </c>
      <c r="J105" s="1555">
        <f t="shared" si="8"/>
        <v>0.94478844169246645</v>
      </c>
    </row>
    <row r="106" spans="1:10" ht="15" thickBot="1" x14ac:dyDescent="0.25">
      <c r="A106" s="60" t="s">
        <v>928</v>
      </c>
      <c r="B106" s="1637" t="s">
        <v>884</v>
      </c>
      <c r="C106" s="1637"/>
      <c r="D106" s="125">
        <v>0</v>
      </c>
      <c r="E106" s="125">
        <v>0</v>
      </c>
      <c r="F106" s="95">
        <v>1000</v>
      </c>
      <c r="G106" s="95">
        <v>1000</v>
      </c>
      <c r="H106" s="95">
        <v>3630</v>
      </c>
      <c r="I106" s="95">
        <v>3630</v>
      </c>
      <c r="J106" s="1556">
        <f t="shared" si="8"/>
        <v>1</v>
      </c>
    </row>
    <row r="107" spans="1:10" ht="15.75" thickBot="1" x14ac:dyDescent="0.3">
      <c r="A107" s="59" t="s">
        <v>855</v>
      </c>
      <c r="B107" s="1801" t="s">
        <v>1249</v>
      </c>
      <c r="C107" s="1685"/>
      <c r="D107" s="96">
        <v>2000</v>
      </c>
      <c r="E107" s="96">
        <v>0</v>
      </c>
      <c r="F107" s="97">
        <v>1000</v>
      </c>
      <c r="G107" s="51">
        <v>1000</v>
      </c>
      <c r="H107" s="51">
        <v>5568</v>
      </c>
      <c r="I107" s="51">
        <v>5461</v>
      </c>
      <c r="J107" s="1558">
        <f t="shared" si="8"/>
        <v>0.98078304597701149</v>
      </c>
    </row>
    <row r="108" spans="1:10" ht="15.75" thickBot="1" x14ac:dyDescent="0.3">
      <c r="A108" s="423" t="s">
        <v>858</v>
      </c>
      <c r="B108" s="1804" t="s">
        <v>1061</v>
      </c>
      <c r="C108" s="1805"/>
      <c r="D108" s="99">
        <v>0</v>
      </c>
      <c r="E108" s="750">
        <v>0</v>
      </c>
      <c r="F108" s="97">
        <v>0</v>
      </c>
      <c r="G108" s="128">
        <v>0</v>
      </c>
      <c r="H108" s="128">
        <v>0</v>
      </c>
      <c r="I108" s="128">
        <v>0</v>
      </c>
      <c r="J108" s="1547"/>
    </row>
    <row r="109" spans="1:10" ht="15.75" thickBot="1" x14ac:dyDescent="0.3">
      <c r="A109" s="420" t="s">
        <v>1234</v>
      </c>
      <c r="B109" s="424" t="s">
        <v>1251</v>
      </c>
      <c r="C109" s="425"/>
      <c r="D109" s="426">
        <f t="shared" ref="D109:I109" si="9">SUM(D104+D107+D108)</f>
        <v>263959</v>
      </c>
      <c r="E109" s="800">
        <f t="shared" si="9"/>
        <v>13906</v>
      </c>
      <c r="F109" s="426">
        <f t="shared" si="9"/>
        <v>327061</v>
      </c>
      <c r="G109" s="426">
        <f t="shared" si="9"/>
        <v>351840</v>
      </c>
      <c r="H109" s="426">
        <f t="shared" si="9"/>
        <v>265804</v>
      </c>
      <c r="I109" s="426">
        <f t="shared" si="9"/>
        <v>264759</v>
      </c>
      <c r="J109" s="1557">
        <f t="shared" si="8"/>
        <v>0.99606853170004961</v>
      </c>
    </row>
    <row r="110" spans="1:10" x14ac:dyDescent="0.2">
      <c r="A110" s="377" t="s">
        <v>922</v>
      </c>
      <c r="B110" s="1650" t="s">
        <v>1161</v>
      </c>
      <c r="C110" s="1806"/>
      <c r="D110" s="378">
        <v>34411</v>
      </c>
      <c r="E110" s="422">
        <v>0</v>
      </c>
      <c r="F110" s="130">
        <v>28864</v>
      </c>
      <c r="G110" s="140">
        <v>35672</v>
      </c>
      <c r="H110" s="140">
        <v>49194</v>
      </c>
      <c r="I110" s="140">
        <v>46254</v>
      </c>
      <c r="J110" s="1555">
        <f t="shared" si="8"/>
        <v>0.94023661422124649</v>
      </c>
    </row>
    <row r="111" spans="1:10" x14ac:dyDescent="0.2">
      <c r="A111" s="60" t="s">
        <v>928</v>
      </c>
      <c r="B111" s="1638" t="s">
        <v>1246</v>
      </c>
      <c r="C111" s="1692"/>
      <c r="D111" s="125">
        <v>11575</v>
      </c>
      <c r="E111" s="125">
        <v>0</v>
      </c>
      <c r="F111" s="95">
        <v>8325</v>
      </c>
      <c r="G111" s="65">
        <v>8325</v>
      </c>
      <c r="H111" s="65">
        <v>8960</v>
      </c>
      <c r="I111" s="65">
        <v>8156</v>
      </c>
      <c r="J111" s="1555">
        <f t="shared" si="8"/>
        <v>0.91026785714285718</v>
      </c>
    </row>
    <row r="112" spans="1:10" x14ac:dyDescent="0.2">
      <c r="A112" s="60" t="s">
        <v>1098</v>
      </c>
      <c r="B112" s="1637" t="s">
        <v>1162</v>
      </c>
      <c r="C112" s="1638"/>
      <c r="D112" s="125">
        <v>9845</v>
      </c>
      <c r="E112" s="124">
        <v>0</v>
      </c>
      <c r="F112" s="95">
        <v>10517</v>
      </c>
      <c r="G112" s="126">
        <v>11286</v>
      </c>
      <c r="H112" s="126">
        <v>11526</v>
      </c>
      <c r="I112" s="126">
        <v>9849</v>
      </c>
      <c r="J112" s="1555">
        <f t="shared" si="8"/>
        <v>0.85450286309213952</v>
      </c>
    </row>
    <row r="113" spans="1:10" x14ac:dyDescent="0.2">
      <c r="A113" s="62" t="s">
        <v>1099</v>
      </c>
      <c r="B113" s="1638" t="s">
        <v>1190</v>
      </c>
      <c r="C113" s="1666"/>
      <c r="D113" s="95">
        <v>144624</v>
      </c>
      <c r="E113" s="124">
        <v>0</v>
      </c>
      <c r="F113" s="341">
        <v>57988</v>
      </c>
      <c r="G113" s="127">
        <v>44077</v>
      </c>
      <c r="H113" s="127">
        <v>51787</v>
      </c>
      <c r="I113" s="127">
        <v>50922</v>
      </c>
      <c r="J113" s="1555">
        <f t="shared" si="8"/>
        <v>0.98329696642014408</v>
      </c>
    </row>
    <row r="114" spans="1:10" x14ac:dyDescent="0.2">
      <c r="A114" s="62" t="s">
        <v>1100</v>
      </c>
      <c r="B114" s="710" t="s">
        <v>697</v>
      </c>
      <c r="C114" s="711"/>
      <c r="D114" s="102"/>
      <c r="E114" s="748"/>
      <c r="F114" s="341">
        <v>43495</v>
      </c>
      <c r="G114" s="127">
        <v>44618</v>
      </c>
      <c r="H114" s="127">
        <v>44139</v>
      </c>
      <c r="I114" s="127">
        <v>43608</v>
      </c>
      <c r="J114" s="1555">
        <f t="shared" si="8"/>
        <v>0.98796982260585875</v>
      </c>
    </row>
    <row r="115" spans="1:10" x14ac:dyDescent="0.2">
      <c r="A115" s="62" t="s">
        <v>1118</v>
      </c>
      <c r="B115" s="710" t="s">
        <v>671</v>
      </c>
      <c r="C115" s="711"/>
      <c r="D115" s="102"/>
      <c r="E115" s="748"/>
      <c r="F115" s="341">
        <v>0</v>
      </c>
      <c r="G115" s="127">
        <v>0</v>
      </c>
      <c r="H115" s="127">
        <v>112162</v>
      </c>
      <c r="I115" s="127">
        <v>115970</v>
      </c>
      <c r="J115" s="1555">
        <f t="shared" si="8"/>
        <v>1.0339508924591216</v>
      </c>
    </row>
    <row r="116" spans="1:10" ht="15" thickBot="1" x14ac:dyDescent="0.25">
      <c r="A116" s="427" t="s">
        <v>1165</v>
      </c>
      <c r="B116" s="1697" t="s">
        <v>1163</v>
      </c>
      <c r="C116" s="1796"/>
      <c r="D116" s="379">
        <v>3200</v>
      </c>
      <c r="E116" s="801">
        <v>0</v>
      </c>
      <c r="F116" s="129">
        <v>3200</v>
      </c>
      <c r="G116" s="428">
        <v>3700</v>
      </c>
      <c r="H116" s="428">
        <v>8000</v>
      </c>
      <c r="I116" s="428">
        <v>7800</v>
      </c>
      <c r="J116" s="1556">
        <f t="shared" si="8"/>
        <v>0.97499999999999998</v>
      </c>
    </row>
    <row r="117" spans="1:10" ht="15.75" thickBot="1" x14ac:dyDescent="0.3">
      <c r="A117" s="199" t="s">
        <v>852</v>
      </c>
      <c r="B117" s="1694" t="s">
        <v>1248</v>
      </c>
      <c r="C117" s="1694"/>
      <c r="D117" s="376">
        <f t="shared" ref="D117:I117" si="10">SUM(D110:D116)</f>
        <v>203655</v>
      </c>
      <c r="E117" s="131">
        <f t="shared" si="10"/>
        <v>0</v>
      </c>
      <c r="F117" s="375">
        <f t="shared" si="10"/>
        <v>152389</v>
      </c>
      <c r="G117" s="376">
        <f t="shared" si="10"/>
        <v>147678</v>
      </c>
      <c r="H117" s="376">
        <f t="shared" si="10"/>
        <v>285768</v>
      </c>
      <c r="I117" s="376">
        <f t="shared" si="10"/>
        <v>282559</v>
      </c>
      <c r="J117" s="1547">
        <f t="shared" si="8"/>
        <v>0.98877061112510845</v>
      </c>
    </row>
    <row r="118" spans="1:10" x14ac:dyDescent="0.2">
      <c r="A118" s="64" t="s">
        <v>922</v>
      </c>
      <c r="B118" s="1653" t="s">
        <v>1254</v>
      </c>
      <c r="C118" s="1653"/>
      <c r="D118" s="102">
        <v>47600</v>
      </c>
      <c r="E118" s="751">
        <v>0</v>
      </c>
      <c r="F118" s="100">
        <v>4254</v>
      </c>
      <c r="G118" s="100">
        <v>11530</v>
      </c>
      <c r="H118" s="100">
        <v>31843</v>
      </c>
      <c r="I118" s="100">
        <v>31235</v>
      </c>
      <c r="J118" s="1555">
        <f t="shared" si="8"/>
        <v>0.98090632164054892</v>
      </c>
    </row>
    <row r="119" spans="1:10" x14ac:dyDescent="0.2">
      <c r="A119" s="62" t="s">
        <v>928</v>
      </c>
      <c r="B119" s="1637" t="s">
        <v>1253</v>
      </c>
      <c r="C119" s="1637"/>
      <c r="D119" s="125">
        <v>2400</v>
      </c>
      <c r="E119" s="124">
        <v>0</v>
      </c>
      <c r="F119" s="95">
        <v>1200</v>
      </c>
      <c r="G119" s="95">
        <v>1200</v>
      </c>
      <c r="H119" s="95">
        <v>1200</v>
      </c>
      <c r="I119" s="95">
        <v>0</v>
      </c>
      <c r="J119" s="1555">
        <f t="shared" si="8"/>
        <v>0</v>
      </c>
    </row>
    <row r="120" spans="1:10" x14ac:dyDescent="0.2">
      <c r="A120" s="62" t="s">
        <v>1098</v>
      </c>
      <c r="B120" s="1638" t="s">
        <v>1257</v>
      </c>
      <c r="C120" s="1665"/>
      <c r="D120" s="125">
        <v>0</v>
      </c>
      <c r="E120" s="124">
        <v>0</v>
      </c>
      <c r="F120" s="95">
        <v>0</v>
      </c>
      <c r="G120" s="95">
        <v>0</v>
      </c>
      <c r="H120" s="95">
        <v>0</v>
      </c>
      <c r="I120" s="95">
        <v>0</v>
      </c>
      <c r="J120" s="1555"/>
    </row>
    <row r="121" spans="1:10" ht="15" thickBot="1" x14ac:dyDescent="0.25">
      <c r="A121" s="62" t="s">
        <v>1099</v>
      </c>
      <c r="B121" s="1655" t="s">
        <v>884</v>
      </c>
      <c r="C121" s="1655"/>
      <c r="D121" s="102">
        <v>27243</v>
      </c>
      <c r="E121" s="753">
        <v>0</v>
      </c>
      <c r="F121" s="95">
        <v>39735</v>
      </c>
      <c r="G121" s="95">
        <v>41448</v>
      </c>
      <c r="H121" s="95">
        <v>45081</v>
      </c>
      <c r="I121" s="95">
        <v>3603</v>
      </c>
      <c r="J121" s="1556">
        <f t="shared" si="8"/>
        <v>7.9922805616556861E-2</v>
      </c>
    </row>
    <row r="122" spans="1:10" ht="15.75" thickBot="1" x14ac:dyDescent="0.3">
      <c r="A122" s="59" t="s">
        <v>855</v>
      </c>
      <c r="B122" s="1801" t="s">
        <v>1252</v>
      </c>
      <c r="C122" s="1685"/>
      <c r="D122" s="97">
        <f t="shared" ref="D122:I122" si="11">SUM(D118:D121)</f>
        <v>77243</v>
      </c>
      <c r="E122" s="750">
        <f t="shared" si="11"/>
        <v>0</v>
      </c>
      <c r="F122" s="97">
        <f t="shared" si="11"/>
        <v>45189</v>
      </c>
      <c r="G122" s="97">
        <f t="shared" si="11"/>
        <v>54178</v>
      </c>
      <c r="H122" s="97">
        <f t="shared" si="11"/>
        <v>78124</v>
      </c>
      <c r="I122" s="97">
        <f t="shared" si="11"/>
        <v>34838</v>
      </c>
      <c r="J122" s="1547">
        <f t="shared" si="8"/>
        <v>0.44593210793098154</v>
      </c>
    </row>
    <row r="123" spans="1:10" ht="15" x14ac:dyDescent="0.25">
      <c r="A123" s="70"/>
      <c r="B123" s="1688" t="s">
        <v>1074</v>
      </c>
      <c r="C123" s="1689"/>
      <c r="D123" s="133">
        <v>61604</v>
      </c>
      <c r="E123" s="133">
        <v>0</v>
      </c>
      <c r="F123" s="142">
        <v>26535</v>
      </c>
      <c r="G123" s="142">
        <v>13274</v>
      </c>
      <c r="H123" s="142">
        <v>50976</v>
      </c>
      <c r="I123" s="142"/>
      <c r="J123" s="1555">
        <f t="shared" si="8"/>
        <v>0</v>
      </c>
    </row>
    <row r="124" spans="1:10" ht="15.75" thickBot="1" x14ac:dyDescent="0.3">
      <c r="A124" s="71"/>
      <c r="B124" s="1792" t="s">
        <v>1083</v>
      </c>
      <c r="C124" s="1691"/>
      <c r="D124" s="252">
        <v>12678</v>
      </c>
      <c r="E124" s="252">
        <v>0</v>
      </c>
      <c r="F124" s="143">
        <v>9942</v>
      </c>
      <c r="G124" s="143">
        <v>25222</v>
      </c>
      <c r="H124" s="143">
        <v>24897</v>
      </c>
      <c r="I124" s="143"/>
      <c r="J124" s="1556">
        <f t="shared" si="8"/>
        <v>0</v>
      </c>
    </row>
    <row r="125" spans="1:10" ht="15.75" thickBot="1" x14ac:dyDescent="0.3">
      <c r="A125" s="52" t="s">
        <v>858</v>
      </c>
      <c r="B125" s="1685" t="s">
        <v>1061</v>
      </c>
      <c r="C125" s="1685"/>
      <c r="D125" s="98">
        <f t="shared" ref="D125:I125" si="12">SUM(D123+D124)</f>
        <v>74282</v>
      </c>
      <c r="E125" s="750">
        <f t="shared" si="12"/>
        <v>0</v>
      </c>
      <c r="F125" s="98">
        <f t="shared" si="12"/>
        <v>36477</v>
      </c>
      <c r="G125" s="97">
        <f t="shared" si="12"/>
        <v>38496</v>
      </c>
      <c r="H125" s="97">
        <f t="shared" si="12"/>
        <v>75873</v>
      </c>
      <c r="I125" s="97">
        <f t="shared" si="12"/>
        <v>0</v>
      </c>
      <c r="J125" s="1547">
        <f t="shared" si="8"/>
        <v>0</v>
      </c>
    </row>
    <row r="126" spans="1:10" ht="15.75" thickBot="1" x14ac:dyDescent="0.3">
      <c r="A126" s="52"/>
      <c r="B126" s="1782" t="s">
        <v>1255</v>
      </c>
      <c r="C126" s="1805"/>
      <c r="D126" s="97">
        <f t="shared" ref="D126:I126" si="13">SUM(D117+D122+D125)</f>
        <v>355180</v>
      </c>
      <c r="E126" s="750">
        <f t="shared" si="13"/>
        <v>0</v>
      </c>
      <c r="F126" s="97">
        <f t="shared" si="13"/>
        <v>234055</v>
      </c>
      <c r="G126" s="97">
        <f t="shared" si="13"/>
        <v>240352</v>
      </c>
      <c r="H126" s="97">
        <f t="shared" si="13"/>
        <v>439765</v>
      </c>
      <c r="I126" s="97">
        <f t="shared" si="13"/>
        <v>317397</v>
      </c>
      <c r="J126" s="1547">
        <f t="shared" si="8"/>
        <v>0.72174229417984603</v>
      </c>
    </row>
    <row r="127" spans="1:10" ht="15.75" thickBot="1" x14ac:dyDescent="0.3">
      <c r="A127" s="66" t="s">
        <v>1256</v>
      </c>
      <c r="B127" s="157" t="s">
        <v>1244</v>
      </c>
      <c r="C127" s="429"/>
      <c r="D127" s="431">
        <v>0</v>
      </c>
      <c r="E127" s="802">
        <v>0</v>
      </c>
      <c r="F127" s="430">
        <v>0</v>
      </c>
      <c r="G127" s="432">
        <v>0</v>
      </c>
      <c r="H127" s="432">
        <v>0</v>
      </c>
      <c r="I127" s="432">
        <v>0</v>
      </c>
      <c r="J127" s="1543"/>
    </row>
    <row r="128" spans="1:10" ht="15.75" thickBot="1" x14ac:dyDescent="0.3">
      <c r="A128" s="933" t="s">
        <v>864</v>
      </c>
      <c r="B128" s="935" t="s">
        <v>740</v>
      </c>
      <c r="C128" s="936"/>
      <c r="D128" s="431"/>
      <c r="E128" s="802"/>
      <c r="F128" s="430"/>
      <c r="G128" s="432"/>
      <c r="H128" s="432">
        <v>0</v>
      </c>
      <c r="I128" s="432">
        <v>123370</v>
      </c>
      <c r="J128" s="1548"/>
    </row>
    <row r="129" spans="1:10" ht="15.75" thickBot="1" x14ac:dyDescent="0.3">
      <c r="A129" s="933" t="s">
        <v>866</v>
      </c>
      <c r="B129" s="937" t="s">
        <v>741</v>
      </c>
      <c r="C129" s="934"/>
      <c r="D129" s="431"/>
      <c r="E129" s="802"/>
      <c r="F129" s="430"/>
      <c r="G129" s="432"/>
      <c r="H129" s="432">
        <v>0</v>
      </c>
      <c r="I129" s="432">
        <v>9599</v>
      </c>
      <c r="J129" s="1559"/>
    </row>
    <row r="130" spans="1:10" ht="15.75" thickBot="1" x14ac:dyDescent="0.3">
      <c r="A130" s="407" t="s">
        <v>885</v>
      </c>
      <c r="B130" s="408" t="s">
        <v>1255</v>
      </c>
      <c r="C130" s="431"/>
      <c r="D130" s="433">
        <f t="shared" ref="D130:I130" si="14">(D126)</f>
        <v>355180</v>
      </c>
      <c r="E130" s="803">
        <f t="shared" si="14"/>
        <v>0</v>
      </c>
      <c r="F130" s="433">
        <f t="shared" si="14"/>
        <v>234055</v>
      </c>
      <c r="G130" s="433">
        <f t="shared" si="14"/>
        <v>240352</v>
      </c>
      <c r="H130" s="433">
        <f>(H126)</f>
        <v>439765</v>
      </c>
      <c r="I130" s="433">
        <f t="shared" si="14"/>
        <v>317397</v>
      </c>
      <c r="J130" s="1547">
        <f t="shared" si="8"/>
        <v>0.72174229417984603</v>
      </c>
    </row>
    <row r="131" spans="1:10" ht="15.75" thickBot="1" x14ac:dyDescent="0.3">
      <c r="A131" s="407" t="s">
        <v>886</v>
      </c>
      <c r="B131" s="408" t="s">
        <v>1232</v>
      </c>
      <c r="C131" s="431"/>
      <c r="D131" s="433">
        <f>SUM(D109+D130)</f>
        <v>619139</v>
      </c>
      <c r="E131" s="803">
        <f>SUM(E109+E130)</f>
        <v>13906</v>
      </c>
      <c r="F131" s="433">
        <f>SUM(F109+F130)</f>
        <v>561116</v>
      </c>
      <c r="G131" s="433">
        <f>SUM(G109+G130)</f>
        <v>592192</v>
      </c>
      <c r="H131" s="433">
        <f>SUM(H109+H130+H129+H128)</f>
        <v>705569</v>
      </c>
      <c r="I131" s="433">
        <f>SUM(I109+I130+I129+I128)</f>
        <v>715125</v>
      </c>
      <c r="J131" s="1557">
        <f t="shared" si="8"/>
        <v>1.0135436789314722</v>
      </c>
    </row>
    <row r="133" spans="1:10" x14ac:dyDescent="0.2">
      <c r="A133" s="1740"/>
      <c r="B133" s="1807"/>
      <c r="C133" s="1807"/>
    </row>
    <row r="134" spans="1:10" ht="12.75" x14ac:dyDescent="0.2">
      <c r="A134"/>
      <c r="B134"/>
      <c r="C134"/>
      <c r="D134"/>
      <c r="E134"/>
      <c r="F134"/>
      <c r="G134"/>
    </row>
  </sheetData>
  <sheetProtection selectLockedCells="1" selectUnlockedCells="1"/>
  <mergeCells count="88">
    <mergeCell ref="B110:C110"/>
    <mergeCell ref="B125:C125"/>
    <mergeCell ref="A133:C133"/>
    <mergeCell ref="B126:C126"/>
    <mergeCell ref="B121:C121"/>
    <mergeCell ref="B118:C118"/>
    <mergeCell ref="B122:C122"/>
    <mergeCell ref="B123:C123"/>
    <mergeCell ref="B113:C113"/>
    <mergeCell ref="B101:C101"/>
    <mergeCell ref="B102:C102"/>
    <mergeCell ref="B103:C103"/>
    <mergeCell ref="B104:C104"/>
    <mergeCell ref="B108:C108"/>
    <mergeCell ref="B95:C95"/>
    <mergeCell ref="B96:C96"/>
    <mergeCell ref="B91:C91"/>
    <mergeCell ref="B124:C124"/>
    <mergeCell ref="B99:C99"/>
    <mergeCell ref="B100:C100"/>
    <mergeCell ref="B120:C120"/>
    <mergeCell ref="B116:C116"/>
    <mergeCell ref="B117:C117"/>
    <mergeCell ref="B119:C119"/>
    <mergeCell ref="B97:C98"/>
    <mergeCell ref="B112:C112"/>
    <mergeCell ref="B106:C106"/>
    <mergeCell ref="B105:C105"/>
    <mergeCell ref="B111:C111"/>
    <mergeCell ref="B107:C107"/>
    <mergeCell ref="B64:C64"/>
    <mergeCell ref="B65:C65"/>
    <mergeCell ref="B66:C66"/>
    <mergeCell ref="B67:C67"/>
    <mergeCell ref="B68:C68"/>
    <mergeCell ref="B8:C8"/>
    <mergeCell ref="B11:C11"/>
    <mergeCell ref="B5:C5"/>
    <mergeCell ref="B6:C6"/>
    <mergeCell ref="B2:C2"/>
    <mergeCell ref="B3:C3"/>
    <mergeCell ref="B4:C4"/>
    <mergeCell ref="B12:C12"/>
    <mergeCell ref="B13:C13"/>
    <mergeCell ref="B14:C14"/>
    <mergeCell ref="B19:C19"/>
    <mergeCell ref="B9:C9"/>
    <mergeCell ref="B10:C10"/>
    <mergeCell ref="B24:C24"/>
    <mergeCell ref="B22:C22"/>
    <mergeCell ref="B25:C25"/>
    <mergeCell ref="B20:C20"/>
    <mergeCell ref="B16:C16"/>
    <mergeCell ref="B23:C23"/>
    <mergeCell ref="B35:C35"/>
    <mergeCell ref="B33:C33"/>
    <mergeCell ref="B36:C36"/>
    <mergeCell ref="B26:C26"/>
    <mergeCell ref="B30:C30"/>
    <mergeCell ref="B31:C31"/>
    <mergeCell ref="B34:C34"/>
    <mergeCell ref="B37:C37"/>
    <mergeCell ref="B38:C38"/>
    <mergeCell ref="B45:C45"/>
    <mergeCell ref="B39:C39"/>
    <mergeCell ref="B40:C40"/>
    <mergeCell ref="B77:C77"/>
    <mergeCell ref="B76:C76"/>
    <mergeCell ref="B51:C51"/>
    <mergeCell ref="B53:C53"/>
    <mergeCell ref="B63:C63"/>
    <mergeCell ref="B62:C62"/>
    <mergeCell ref="B58:C58"/>
    <mergeCell ref="B59:C59"/>
    <mergeCell ref="B61:C61"/>
    <mergeCell ref="B60:C60"/>
    <mergeCell ref="B57:C57"/>
    <mergeCell ref="B73:C73"/>
    <mergeCell ref="B69:C69"/>
    <mergeCell ref="B70:C70"/>
    <mergeCell ref="B71:C71"/>
    <mergeCell ref="B72:C72"/>
    <mergeCell ref="B90:C90"/>
    <mergeCell ref="B87:C87"/>
    <mergeCell ref="B82:C82"/>
    <mergeCell ref="B85:C85"/>
    <mergeCell ref="A80:E80"/>
    <mergeCell ref="B81:C81"/>
  </mergeCells>
  <phoneticPr fontId="14" type="noConversion"/>
  <printOptions horizontalCentered="1"/>
  <pageMargins left="0.19685039370078741" right="0" top="0.78740157480314965" bottom="0" header="0.31496062992125984" footer="0.51181102362204722"/>
  <pageSetup paperSize="9" scale="68" firstPageNumber="0" orientation="portrait" horizontalDpi="300" verticalDpi="300" r:id="rId1"/>
  <headerFooter alignWithMargins="0">
    <oddHeader>&amp;L&amp;"Arial,Normál"&amp;14TÁT
VÁROS
ÖNKORMÁNYZATA&amp;C&amp;"Arial,Normál"&amp;14
AZ ÖNKORMÁNYZAT ÉS KÖLTSÉGVETÉSI SZERVEI
 BEVÉTELI ÉS KIADÁSI ELŐIRÁNYZATAI&amp;R&amp;"Times New Roman,Normál"&amp;8
3.m. a 7/2014. (IV.29.) r-hez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I20" sqref="I20"/>
    </sheetView>
  </sheetViews>
  <sheetFormatPr defaultRowHeight="12.75" x14ac:dyDescent="0.2"/>
  <cols>
    <col min="2" max="2" width="14.140625" customWidth="1"/>
    <col min="7" max="7" width="10.7109375" customWidth="1"/>
    <col min="10" max="10" width="10.28515625" customWidth="1"/>
    <col min="11" max="11" width="13.28515625" customWidth="1"/>
    <col min="12" max="12" width="10.85546875" customWidth="1"/>
  </cols>
  <sheetData>
    <row r="2" spans="1:15" x14ac:dyDescent="0.2">
      <c r="A2" s="1838" t="s">
        <v>833</v>
      </c>
      <c r="B2" s="1838"/>
      <c r="C2" s="1838"/>
      <c r="D2" s="1838"/>
      <c r="E2" s="1838"/>
      <c r="F2" s="1838"/>
      <c r="G2" s="1838"/>
      <c r="H2" s="1838"/>
      <c r="I2" s="1838"/>
      <c r="J2" s="1838"/>
      <c r="K2" s="1838"/>
      <c r="L2" s="1838"/>
      <c r="M2" s="1838"/>
    </row>
    <row r="3" spans="1:15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spans="1:15" ht="12.75" customHeight="1" x14ac:dyDescent="0.2">
      <c r="H4" s="1610"/>
      <c r="I4" s="1610"/>
      <c r="J4" s="1610"/>
      <c r="K4" s="1610"/>
      <c r="L4" s="1610"/>
      <c r="M4" s="316"/>
    </row>
    <row r="5" spans="1:15" ht="12.75" customHeight="1" x14ac:dyDescent="0.2">
      <c r="H5" s="1610" t="s">
        <v>1279</v>
      </c>
      <c r="I5" s="1610"/>
      <c r="J5" s="1610"/>
      <c r="K5" s="1610"/>
      <c r="L5" s="1610"/>
      <c r="M5" s="316"/>
      <c r="N5" s="327"/>
    </row>
    <row r="6" spans="1:15" ht="1.5" hidden="1" customHeight="1" thickBot="1" x14ac:dyDescent="0.25">
      <c r="O6" s="324"/>
    </row>
    <row r="7" spans="1:15" ht="12.75" customHeight="1" thickBot="1" x14ac:dyDescent="0.25">
      <c r="N7" s="1808"/>
      <c r="O7" s="324"/>
    </row>
    <row r="8" spans="1:15" ht="26.25" customHeight="1" x14ac:dyDescent="0.2">
      <c r="C8" s="1839" t="s">
        <v>1148</v>
      </c>
      <c r="D8" s="1841" t="s">
        <v>1149</v>
      </c>
      <c r="E8" s="1839" t="s">
        <v>1150</v>
      </c>
      <c r="F8" s="1839" t="s">
        <v>1151</v>
      </c>
      <c r="G8" s="1839" t="s">
        <v>1152</v>
      </c>
      <c r="H8" s="1839" t="s">
        <v>896</v>
      </c>
      <c r="I8" s="1839" t="s">
        <v>1153</v>
      </c>
      <c r="J8" s="1839" t="s">
        <v>1154</v>
      </c>
      <c r="K8" s="1821" t="s">
        <v>1157</v>
      </c>
      <c r="L8" s="1823" t="s">
        <v>1155</v>
      </c>
      <c r="M8" s="1808"/>
      <c r="N8" s="1808"/>
      <c r="O8" s="324"/>
    </row>
    <row r="9" spans="1:15" ht="13.5" thickBot="1" x14ac:dyDescent="0.25">
      <c r="C9" s="1840"/>
      <c r="D9" s="1842"/>
      <c r="E9" s="1840"/>
      <c r="F9" s="1840"/>
      <c r="G9" s="1840"/>
      <c r="H9" s="1840"/>
      <c r="I9" s="1840"/>
      <c r="J9" s="1840"/>
      <c r="K9" s="1822"/>
      <c r="L9" s="1824"/>
      <c r="M9" s="1808"/>
      <c r="N9" s="324"/>
      <c r="O9" s="324"/>
    </row>
    <row r="10" spans="1:15" ht="13.5" thickBot="1" x14ac:dyDescent="0.25">
      <c r="A10" s="1827" t="s">
        <v>1147</v>
      </c>
      <c r="B10" s="1628"/>
      <c r="C10" s="331"/>
      <c r="D10" s="332"/>
      <c r="E10" s="332"/>
      <c r="F10" s="332">
        <v>0</v>
      </c>
      <c r="G10" s="332"/>
      <c r="H10" s="332"/>
      <c r="I10" s="332"/>
      <c r="J10" s="332"/>
      <c r="K10" s="333"/>
      <c r="L10" s="337">
        <f>SUM(C10+D10+E10+F10+G10+H10+I10+J10+K10)</f>
        <v>0</v>
      </c>
      <c r="M10" s="324"/>
      <c r="N10" s="324"/>
      <c r="O10" s="324"/>
    </row>
    <row r="11" spans="1:15" ht="13.5" thickBot="1" x14ac:dyDescent="0.25">
      <c r="A11" s="1828" t="s">
        <v>1086</v>
      </c>
      <c r="B11" s="1829"/>
      <c r="C11" s="334"/>
      <c r="D11" s="329"/>
      <c r="E11" s="329">
        <v>1500</v>
      </c>
      <c r="F11" s="329"/>
      <c r="G11" s="329">
        <v>53</v>
      </c>
      <c r="H11" s="329"/>
      <c r="I11" s="329"/>
      <c r="J11" s="329"/>
      <c r="K11" s="330">
        <v>1035</v>
      </c>
      <c r="L11" s="336">
        <f>SUM(C11+D11+E11+F11+G11+H11+I11+J11+K11)</f>
        <v>2588</v>
      </c>
      <c r="M11" s="324"/>
      <c r="N11" s="324"/>
      <c r="O11" s="324"/>
    </row>
    <row r="12" spans="1:15" ht="13.5" thickBot="1" x14ac:dyDescent="0.25">
      <c r="A12" s="1828" t="s">
        <v>969</v>
      </c>
      <c r="B12" s="1829"/>
      <c r="C12" s="334"/>
      <c r="D12" s="329"/>
      <c r="E12" s="329"/>
      <c r="F12" s="329">
        <v>68586</v>
      </c>
      <c r="G12" s="329"/>
      <c r="H12" s="329"/>
      <c r="I12" s="329"/>
      <c r="J12" s="329"/>
      <c r="K12" s="330">
        <v>2000</v>
      </c>
      <c r="L12" s="336">
        <f>SUM(C12+D12+E12+F12+G12+H12+I12+J12+K12)</f>
        <v>70586</v>
      </c>
      <c r="M12" s="324"/>
      <c r="N12" s="324"/>
      <c r="O12" s="324"/>
    </row>
    <row r="13" spans="1:15" ht="13.5" thickBot="1" x14ac:dyDescent="0.25">
      <c r="A13" s="1830" t="s">
        <v>820</v>
      </c>
      <c r="B13" s="1805"/>
      <c r="C13" s="334"/>
      <c r="D13" s="329"/>
      <c r="E13" s="329">
        <v>2416</v>
      </c>
      <c r="F13" s="329"/>
      <c r="G13" s="329"/>
      <c r="H13" s="329"/>
      <c r="I13" s="329"/>
      <c r="J13" s="329"/>
      <c r="K13" s="330">
        <v>100</v>
      </c>
      <c r="L13" s="336">
        <f>SUM(C13+D13+E13+F13+G13+H13+I13+J13+K13)</f>
        <v>2516</v>
      </c>
      <c r="M13" s="324"/>
      <c r="N13" s="324"/>
      <c r="O13" s="324"/>
    </row>
    <row r="14" spans="1:15" ht="13.5" thickBot="1" x14ac:dyDescent="0.25">
      <c r="A14" s="1825" t="s">
        <v>1047</v>
      </c>
      <c r="B14" s="1826"/>
      <c r="C14" s="1291">
        <f t="shared" ref="C14:L14" si="0">SUM(C10:C13)</f>
        <v>0</v>
      </c>
      <c r="D14" s="1291">
        <f t="shared" si="0"/>
        <v>0</v>
      </c>
      <c r="E14" s="1291">
        <f t="shared" si="0"/>
        <v>3916</v>
      </c>
      <c r="F14" s="1291">
        <f t="shared" si="0"/>
        <v>68586</v>
      </c>
      <c r="G14" s="1291">
        <f t="shared" si="0"/>
        <v>53</v>
      </c>
      <c r="H14" s="1291">
        <f t="shared" si="0"/>
        <v>0</v>
      </c>
      <c r="I14" s="1291">
        <f t="shared" si="0"/>
        <v>0</v>
      </c>
      <c r="J14" s="1291">
        <f t="shared" si="0"/>
        <v>0</v>
      </c>
      <c r="K14" s="1291">
        <f t="shared" si="0"/>
        <v>3135</v>
      </c>
      <c r="L14" s="336">
        <f t="shared" si="0"/>
        <v>75690</v>
      </c>
      <c r="M14" s="324"/>
      <c r="N14" s="324"/>
      <c r="O14" s="324"/>
    </row>
    <row r="15" spans="1:15" x14ac:dyDescent="0.2">
      <c r="A15" s="326"/>
      <c r="B15" s="326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</row>
    <row r="16" spans="1:15" x14ac:dyDescent="0.2">
      <c r="A16" s="326"/>
      <c r="B16" s="326"/>
      <c r="C16" s="1817" t="s">
        <v>104</v>
      </c>
      <c r="D16" s="1817"/>
      <c r="E16" s="1817"/>
      <c r="F16" s="1817"/>
      <c r="G16" s="1817"/>
      <c r="H16" s="1817"/>
      <c r="I16" s="1817"/>
      <c r="J16" s="1817"/>
      <c r="K16" s="328"/>
      <c r="L16" s="324"/>
      <c r="M16" s="324"/>
      <c r="N16" s="324"/>
      <c r="O16" s="324"/>
    </row>
    <row r="17" spans="1:15" ht="12.75" customHeight="1" thickBot="1" x14ac:dyDescent="0.25">
      <c r="A17" s="326"/>
      <c r="B17" s="326"/>
      <c r="C17" s="328"/>
      <c r="D17" s="328"/>
      <c r="E17" s="328"/>
      <c r="F17" s="328"/>
      <c r="G17" s="328"/>
      <c r="H17" s="328"/>
      <c r="I17" s="328"/>
      <c r="J17" s="328"/>
      <c r="K17" s="328"/>
      <c r="L17" s="324"/>
      <c r="M17" s="324"/>
      <c r="N17" s="324"/>
      <c r="O17" s="324"/>
    </row>
    <row r="18" spans="1:15" x14ac:dyDescent="0.2">
      <c r="C18" s="324"/>
      <c r="D18" s="324"/>
      <c r="E18" s="324"/>
      <c r="F18" s="1818" t="s">
        <v>639</v>
      </c>
      <c r="G18" s="1818" t="s">
        <v>802</v>
      </c>
      <c r="H18" s="1820"/>
      <c r="I18" s="324"/>
      <c r="J18" s="324"/>
      <c r="K18" s="324"/>
      <c r="L18" s="324"/>
      <c r="M18" s="324"/>
      <c r="N18" s="324"/>
      <c r="O18" s="324"/>
    </row>
    <row r="19" spans="1:15" ht="13.5" thickBot="1" x14ac:dyDescent="0.25">
      <c r="C19" s="324"/>
      <c r="D19" s="324"/>
      <c r="E19" s="324"/>
      <c r="F19" s="1819"/>
      <c r="G19" s="1819"/>
      <c r="H19" s="1820"/>
      <c r="I19" s="324"/>
      <c r="J19" s="324"/>
      <c r="K19" s="324"/>
      <c r="L19" s="324"/>
      <c r="M19" s="324"/>
      <c r="N19" s="324"/>
      <c r="O19" s="324"/>
    </row>
    <row r="20" spans="1:15" ht="14.25" x14ac:dyDescent="0.2">
      <c r="A20" s="1813" t="s">
        <v>733</v>
      </c>
      <c r="B20" s="1814"/>
      <c r="C20" s="1815"/>
      <c r="D20" s="1815"/>
      <c r="E20" s="1816"/>
      <c r="F20" s="338">
        <v>5600</v>
      </c>
      <c r="G20" s="1607">
        <v>8088</v>
      </c>
      <c r="H20" s="7"/>
      <c r="I20" s="324"/>
      <c r="J20" s="324"/>
      <c r="K20" s="324"/>
      <c r="L20" s="324"/>
      <c r="M20" s="324"/>
      <c r="N20" s="324"/>
      <c r="O20" s="324"/>
    </row>
    <row r="21" spans="1:15" ht="14.25" x14ac:dyDescent="0.2">
      <c r="A21" s="1809" t="s">
        <v>891</v>
      </c>
      <c r="B21" s="1810"/>
      <c r="C21" s="1811"/>
      <c r="D21" s="1811"/>
      <c r="E21" s="1812"/>
      <c r="F21" s="41">
        <v>1300</v>
      </c>
      <c r="G21" s="110">
        <v>1300</v>
      </c>
      <c r="H21" s="7"/>
      <c r="I21" s="324"/>
      <c r="J21" s="324"/>
      <c r="K21" s="324"/>
      <c r="L21" s="324"/>
      <c r="M21" s="324"/>
      <c r="N21" s="324"/>
      <c r="O21" s="324"/>
    </row>
    <row r="22" spans="1:15" ht="14.25" x14ac:dyDescent="0.2">
      <c r="A22" s="1809" t="s">
        <v>892</v>
      </c>
      <c r="B22" s="1810"/>
      <c r="C22" s="1811"/>
      <c r="D22" s="1811"/>
      <c r="E22" s="1812"/>
      <c r="F22" s="41">
        <v>1500</v>
      </c>
      <c r="G22" s="110">
        <v>1500</v>
      </c>
      <c r="H22" s="7"/>
      <c r="I22" s="324"/>
      <c r="J22" s="324"/>
      <c r="K22" s="324"/>
      <c r="L22" s="324"/>
      <c r="M22" s="324"/>
      <c r="N22" s="324"/>
      <c r="O22" s="324"/>
    </row>
    <row r="23" spans="1:15" ht="14.25" x14ac:dyDescent="0.2">
      <c r="A23" s="1809" t="s">
        <v>893</v>
      </c>
      <c r="B23" s="1810"/>
      <c r="C23" s="1811"/>
      <c r="D23" s="1811"/>
      <c r="E23" s="1812"/>
      <c r="F23" s="41">
        <v>200</v>
      </c>
      <c r="G23" s="110">
        <v>200</v>
      </c>
      <c r="H23" s="7"/>
      <c r="I23" s="324"/>
      <c r="J23" s="324"/>
      <c r="K23" s="324"/>
      <c r="L23" s="324"/>
      <c r="M23" s="324"/>
      <c r="O23" s="324"/>
    </row>
    <row r="24" spans="1:15" ht="14.25" x14ac:dyDescent="0.2">
      <c r="A24" s="1809" t="s">
        <v>894</v>
      </c>
      <c r="B24" s="1810"/>
      <c r="C24" s="1811"/>
      <c r="D24" s="1811"/>
      <c r="E24" s="1812"/>
      <c r="F24" s="41">
        <v>400</v>
      </c>
      <c r="G24" s="110">
        <v>400</v>
      </c>
      <c r="H24" s="7"/>
    </row>
    <row r="25" spans="1:15" ht="14.25" x14ac:dyDescent="0.2">
      <c r="A25" s="1809" t="s">
        <v>895</v>
      </c>
      <c r="B25" s="1810"/>
      <c r="C25" s="1811"/>
      <c r="D25" s="1811"/>
      <c r="E25" s="1812"/>
      <c r="F25" s="41">
        <v>2000</v>
      </c>
      <c r="G25" s="110">
        <v>2807</v>
      </c>
      <c r="H25" s="7"/>
    </row>
    <row r="26" spans="1:15" ht="14.25" x14ac:dyDescent="0.2">
      <c r="A26" s="1809" t="s">
        <v>896</v>
      </c>
      <c r="B26" s="1810"/>
      <c r="C26" s="1811"/>
      <c r="D26" s="1811"/>
      <c r="E26" s="1812"/>
      <c r="F26" s="41">
        <v>0</v>
      </c>
      <c r="G26" s="110">
        <v>0</v>
      </c>
      <c r="H26" s="7"/>
    </row>
    <row r="27" spans="1:15" ht="14.25" x14ac:dyDescent="0.2">
      <c r="A27" s="1809" t="s">
        <v>897</v>
      </c>
      <c r="B27" s="1810"/>
      <c r="C27" s="1811"/>
      <c r="D27" s="1811"/>
      <c r="E27" s="1812"/>
      <c r="F27" s="41">
        <v>3000</v>
      </c>
      <c r="G27" s="110">
        <v>3000</v>
      </c>
      <c r="H27" s="7"/>
    </row>
    <row r="28" spans="1:15" ht="15.75" customHeight="1" thickBot="1" x14ac:dyDescent="0.25">
      <c r="A28" s="1834" t="s">
        <v>732</v>
      </c>
      <c r="B28" s="1835"/>
      <c r="C28" s="1836"/>
      <c r="D28" s="1836"/>
      <c r="E28" s="1837"/>
      <c r="F28" s="325">
        <v>0</v>
      </c>
      <c r="G28" s="1608">
        <v>0</v>
      </c>
      <c r="H28" s="324"/>
    </row>
    <row r="29" spans="1:15" ht="13.5" thickBot="1" x14ac:dyDescent="0.25">
      <c r="A29" s="1831" t="s">
        <v>1047</v>
      </c>
      <c r="B29" s="1832"/>
      <c r="C29" s="1832"/>
      <c r="D29" s="1832"/>
      <c r="E29" s="1833"/>
      <c r="F29" s="335">
        <f>SUM(F20:F28)</f>
        <v>14000</v>
      </c>
      <c r="G29" s="336">
        <f>SUM(G20:G28)</f>
        <v>17295</v>
      </c>
      <c r="H29" s="1606"/>
    </row>
  </sheetData>
  <mergeCells count="34">
    <mergeCell ref="H5:L5"/>
    <mergeCell ref="A2:M2"/>
    <mergeCell ref="H4:L4"/>
    <mergeCell ref="C8:C9"/>
    <mergeCell ref="D8:D9"/>
    <mergeCell ref="E8:E9"/>
    <mergeCell ref="F8:F9"/>
    <mergeCell ref="G8:G9"/>
    <mergeCell ref="H8:H9"/>
    <mergeCell ref="I8:I9"/>
    <mergeCell ref="J8:J9"/>
    <mergeCell ref="M8:M9"/>
    <mergeCell ref="A23:E23"/>
    <mergeCell ref="A29:E29"/>
    <mergeCell ref="A27:E27"/>
    <mergeCell ref="A28:E28"/>
    <mergeCell ref="A24:E24"/>
    <mergeCell ref="A25:E25"/>
    <mergeCell ref="A26:E26"/>
    <mergeCell ref="N7:N8"/>
    <mergeCell ref="A22:E22"/>
    <mergeCell ref="A21:E21"/>
    <mergeCell ref="A20:E20"/>
    <mergeCell ref="C16:J16"/>
    <mergeCell ref="F18:F19"/>
    <mergeCell ref="G18:G19"/>
    <mergeCell ref="H18:H19"/>
    <mergeCell ref="K8:K9"/>
    <mergeCell ref="L8:L9"/>
    <mergeCell ref="A14:B14"/>
    <mergeCell ref="A10:B10"/>
    <mergeCell ref="A11:B11"/>
    <mergeCell ref="A12:B12"/>
    <mergeCell ref="A13:B13"/>
  </mergeCells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view="pageLayout" topLeftCell="A100" zoomScaleNormal="100" workbookViewId="0">
      <selection activeCell="A4" sqref="A4"/>
    </sheetView>
  </sheetViews>
  <sheetFormatPr defaultRowHeight="12.75" x14ac:dyDescent="0.2"/>
  <cols>
    <col min="2" max="2" width="6.140625" customWidth="1"/>
    <col min="3" max="3" width="24" customWidth="1"/>
    <col min="4" max="4" width="14.7109375" customWidth="1"/>
    <col min="5" max="5" width="9.28515625" hidden="1" customWidth="1"/>
    <col min="6" max="6" width="8.7109375" hidden="1" customWidth="1"/>
    <col min="7" max="7" width="10" customWidth="1"/>
    <col min="8" max="8" width="10.85546875" hidden="1" customWidth="1"/>
    <col min="9" max="9" width="10.5703125" customWidth="1"/>
    <col min="10" max="10" width="10.28515625" customWidth="1"/>
  </cols>
  <sheetData>
    <row r="1" spans="2:11" ht="13.5" thickBot="1" x14ac:dyDescent="0.25">
      <c r="G1" t="s">
        <v>1283</v>
      </c>
    </row>
    <row r="2" spans="2:11" ht="52.5" customHeight="1" x14ac:dyDescent="0.2">
      <c r="B2" s="382" t="s">
        <v>922</v>
      </c>
      <c r="C2" s="383" t="s">
        <v>929</v>
      </c>
      <c r="D2" s="384" t="s">
        <v>1135</v>
      </c>
      <c r="E2" s="385" t="s">
        <v>1107</v>
      </c>
      <c r="F2" s="385" t="s">
        <v>1129</v>
      </c>
      <c r="G2" s="386" t="s">
        <v>655</v>
      </c>
      <c r="H2" s="386" t="s">
        <v>716</v>
      </c>
      <c r="I2" s="386" t="s">
        <v>199</v>
      </c>
      <c r="J2" s="386" t="s">
        <v>298</v>
      </c>
      <c r="K2" s="386" t="s">
        <v>938</v>
      </c>
    </row>
    <row r="3" spans="2:11" x14ac:dyDescent="0.2">
      <c r="B3" s="85"/>
      <c r="C3" s="1864" t="s">
        <v>930</v>
      </c>
      <c r="D3" s="179" t="s">
        <v>923</v>
      </c>
      <c r="E3" s="265">
        <v>3415</v>
      </c>
      <c r="F3" s="280">
        <v>641</v>
      </c>
      <c r="G3" s="266">
        <v>4385</v>
      </c>
      <c r="H3" s="266">
        <v>4785</v>
      </c>
      <c r="I3" s="266">
        <v>0</v>
      </c>
      <c r="J3" s="266">
        <v>0</v>
      </c>
      <c r="K3" s="266">
        <v>0</v>
      </c>
    </row>
    <row r="4" spans="2:11" x14ac:dyDescent="0.2">
      <c r="B4" s="82"/>
      <c r="C4" s="1865"/>
      <c r="D4" s="177" t="s">
        <v>1108</v>
      </c>
      <c r="E4" s="256">
        <v>922</v>
      </c>
      <c r="F4" s="269">
        <v>173</v>
      </c>
      <c r="G4" s="266">
        <v>1184</v>
      </c>
      <c r="H4" s="266">
        <v>1258</v>
      </c>
      <c r="I4" s="266">
        <v>0</v>
      </c>
      <c r="J4" s="266">
        <v>0</v>
      </c>
      <c r="K4" s="266">
        <v>0</v>
      </c>
    </row>
    <row r="5" spans="2:11" x14ac:dyDescent="0.2">
      <c r="B5" s="83"/>
      <c r="C5" s="1865"/>
      <c r="D5" s="178" t="s">
        <v>924</v>
      </c>
      <c r="E5" s="256">
        <v>11909</v>
      </c>
      <c r="F5" s="269">
        <v>3062</v>
      </c>
      <c r="G5" s="266">
        <v>11265</v>
      </c>
      <c r="H5" s="266">
        <v>11328</v>
      </c>
      <c r="I5" s="266">
        <v>0</v>
      </c>
      <c r="J5" s="266">
        <v>0</v>
      </c>
      <c r="K5" s="266">
        <v>0</v>
      </c>
    </row>
    <row r="6" spans="2:11" x14ac:dyDescent="0.2">
      <c r="B6" s="84"/>
      <c r="C6" s="1866" t="s">
        <v>931</v>
      </c>
      <c r="D6" s="1867"/>
      <c r="E6" s="210">
        <f t="shared" ref="E6:K6" si="0">SUM(E3:E5)</f>
        <v>16246</v>
      </c>
      <c r="F6" s="281">
        <f t="shared" si="0"/>
        <v>3876</v>
      </c>
      <c r="G6" s="242">
        <f t="shared" si="0"/>
        <v>16834</v>
      </c>
      <c r="H6" s="242">
        <f t="shared" si="0"/>
        <v>17371</v>
      </c>
      <c r="I6" s="242">
        <f t="shared" si="0"/>
        <v>0</v>
      </c>
      <c r="J6" s="242">
        <f t="shared" si="0"/>
        <v>0</v>
      </c>
      <c r="K6" s="242">
        <f t="shared" si="0"/>
        <v>0</v>
      </c>
    </row>
    <row r="7" spans="2:11" x14ac:dyDescent="0.2">
      <c r="B7" s="85"/>
      <c r="C7" s="1864" t="s">
        <v>932</v>
      </c>
      <c r="D7" s="179" t="s">
        <v>923</v>
      </c>
      <c r="E7" s="256">
        <v>38517</v>
      </c>
      <c r="F7" s="269">
        <v>5656</v>
      </c>
      <c r="G7" s="257">
        <v>41274</v>
      </c>
      <c r="H7" s="257">
        <v>44567</v>
      </c>
      <c r="I7" s="257">
        <v>0</v>
      </c>
      <c r="J7" s="257">
        <v>0</v>
      </c>
      <c r="K7" s="257">
        <v>0</v>
      </c>
    </row>
    <row r="8" spans="2:11" ht="14.25" customHeight="1" x14ac:dyDescent="0.2">
      <c r="B8" s="82"/>
      <c r="C8" s="1864"/>
      <c r="D8" s="177" t="s">
        <v>1108</v>
      </c>
      <c r="E8" s="256">
        <v>10353</v>
      </c>
      <c r="F8" s="269">
        <v>1503</v>
      </c>
      <c r="G8" s="257">
        <v>11105</v>
      </c>
      <c r="H8" s="257">
        <v>11725</v>
      </c>
      <c r="I8" s="257">
        <v>0</v>
      </c>
      <c r="J8" s="257">
        <v>0</v>
      </c>
      <c r="K8" s="257">
        <v>0</v>
      </c>
    </row>
    <row r="9" spans="2:11" x14ac:dyDescent="0.2">
      <c r="B9" s="83"/>
      <c r="C9" s="1864"/>
      <c r="D9" s="283" t="s">
        <v>924</v>
      </c>
      <c r="E9" s="256">
        <v>7289</v>
      </c>
      <c r="F9" s="269">
        <v>1445</v>
      </c>
      <c r="G9" s="257">
        <v>9305</v>
      </c>
      <c r="H9" s="257">
        <v>9761</v>
      </c>
      <c r="I9" s="257">
        <v>0</v>
      </c>
      <c r="J9" s="257">
        <v>0</v>
      </c>
      <c r="K9" s="257">
        <v>0</v>
      </c>
    </row>
    <row r="10" spans="2:11" x14ac:dyDescent="0.2">
      <c r="B10" s="84"/>
      <c r="C10" s="1866" t="s">
        <v>933</v>
      </c>
      <c r="D10" s="1867"/>
      <c r="E10" s="210">
        <f t="shared" ref="E10:K10" si="1">SUM(E7:E9)</f>
        <v>56159</v>
      </c>
      <c r="F10" s="281">
        <f t="shared" si="1"/>
        <v>8604</v>
      </c>
      <c r="G10" s="242">
        <f t="shared" si="1"/>
        <v>61684</v>
      </c>
      <c r="H10" s="242">
        <f t="shared" si="1"/>
        <v>66053</v>
      </c>
      <c r="I10" s="242">
        <f t="shared" si="1"/>
        <v>0</v>
      </c>
      <c r="J10" s="242">
        <f t="shared" si="1"/>
        <v>0</v>
      </c>
      <c r="K10" s="242">
        <f t="shared" si="1"/>
        <v>0</v>
      </c>
    </row>
    <row r="11" spans="2:11" x14ac:dyDescent="0.2">
      <c r="B11" s="85"/>
      <c r="C11" s="1864" t="s">
        <v>934</v>
      </c>
      <c r="D11" s="179" t="s">
        <v>923</v>
      </c>
      <c r="E11" s="256">
        <v>4290</v>
      </c>
      <c r="F11" s="269">
        <v>0</v>
      </c>
      <c r="G11" s="257">
        <v>4404</v>
      </c>
      <c r="H11" s="257">
        <v>4924</v>
      </c>
      <c r="I11" s="257">
        <v>0</v>
      </c>
      <c r="J11" s="257">
        <v>0</v>
      </c>
      <c r="K11" s="257">
        <v>0</v>
      </c>
    </row>
    <row r="12" spans="2:11" ht="14.25" customHeight="1" x14ac:dyDescent="0.2">
      <c r="B12" s="82"/>
      <c r="C12" s="1864"/>
      <c r="D12" s="177" t="s">
        <v>1108</v>
      </c>
      <c r="E12" s="256">
        <v>1157</v>
      </c>
      <c r="F12" s="269">
        <v>0</v>
      </c>
      <c r="G12" s="257">
        <v>1189</v>
      </c>
      <c r="H12" s="257">
        <v>1300</v>
      </c>
      <c r="I12" s="257">
        <v>0</v>
      </c>
      <c r="J12" s="257">
        <v>0</v>
      </c>
      <c r="K12" s="257">
        <v>0</v>
      </c>
    </row>
    <row r="13" spans="2:11" x14ac:dyDescent="0.2">
      <c r="B13" s="83"/>
      <c r="C13" s="1864"/>
      <c r="D13" s="178" t="s">
        <v>924</v>
      </c>
      <c r="E13" s="256">
        <v>1816</v>
      </c>
      <c r="F13" s="269">
        <v>0</v>
      </c>
      <c r="G13" s="257">
        <v>1972</v>
      </c>
      <c r="H13" s="257">
        <v>2027</v>
      </c>
      <c r="I13" s="257">
        <v>0</v>
      </c>
      <c r="J13" s="257">
        <v>0</v>
      </c>
      <c r="K13" s="257">
        <v>0</v>
      </c>
    </row>
    <row r="14" spans="2:11" x14ac:dyDescent="0.2">
      <c r="B14" s="84"/>
      <c r="C14" s="1866" t="s">
        <v>935</v>
      </c>
      <c r="D14" s="1867"/>
      <c r="E14" s="210">
        <f t="shared" ref="E14:K14" si="2">SUM(E11:E13)</f>
        <v>7263</v>
      </c>
      <c r="F14" s="281">
        <f t="shared" si="2"/>
        <v>0</v>
      </c>
      <c r="G14" s="242">
        <f t="shared" si="2"/>
        <v>7565</v>
      </c>
      <c r="H14" s="242">
        <f t="shared" si="2"/>
        <v>8251</v>
      </c>
      <c r="I14" s="242">
        <f t="shared" si="2"/>
        <v>0</v>
      </c>
      <c r="J14" s="242">
        <f t="shared" si="2"/>
        <v>0</v>
      </c>
      <c r="K14" s="242">
        <f t="shared" si="2"/>
        <v>0</v>
      </c>
    </row>
    <row r="15" spans="2:11" x14ac:dyDescent="0.2">
      <c r="B15" s="85"/>
      <c r="C15" s="166"/>
      <c r="D15" s="179" t="s">
        <v>923</v>
      </c>
      <c r="E15" s="256">
        <v>4240</v>
      </c>
      <c r="F15" s="269">
        <v>809</v>
      </c>
      <c r="G15" s="257">
        <v>5043</v>
      </c>
      <c r="H15" s="257">
        <v>5043</v>
      </c>
      <c r="I15" s="257">
        <v>0</v>
      </c>
      <c r="J15" s="257">
        <v>0</v>
      </c>
      <c r="K15" s="257">
        <v>0</v>
      </c>
    </row>
    <row r="16" spans="2:11" x14ac:dyDescent="0.2">
      <c r="B16" s="82"/>
      <c r="C16" s="167" t="s">
        <v>936</v>
      </c>
      <c r="D16" s="177" t="s">
        <v>1108</v>
      </c>
      <c r="E16" s="256">
        <v>1145</v>
      </c>
      <c r="F16" s="269">
        <v>218</v>
      </c>
      <c r="G16" s="257">
        <v>1361</v>
      </c>
      <c r="H16" s="257">
        <v>1361</v>
      </c>
      <c r="I16" s="257">
        <v>0</v>
      </c>
      <c r="J16" s="257">
        <v>0</v>
      </c>
      <c r="K16" s="257">
        <v>0</v>
      </c>
    </row>
    <row r="17" spans="2:11" x14ac:dyDescent="0.2">
      <c r="B17" s="83"/>
      <c r="C17" s="166"/>
      <c r="D17" s="178" t="s">
        <v>924</v>
      </c>
      <c r="E17" s="256">
        <v>1290</v>
      </c>
      <c r="F17" s="269">
        <v>200</v>
      </c>
      <c r="G17" s="257">
        <v>1490</v>
      </c>
      <c r="H17" s="257">
        <v>1490</v>
      </c>
      <c r="I17" s="257">
        <v>0</v>
      </c>
      <c r="J17" s="257">
        <v>0</v>
      </c>
      <c r="K17" s="257">
        <v>0</v>
      </c>
    </row>
    <row r="18" spans="2:11" x14ac:dyDescent="0.2">
      <c r="B18" s="84"/>
      <c r="C18" s="168" t="s">
        <v>937</v>
      </c>
      <c r="D18" s="246"/>
      <c r="E18" s="210">
        <f>SUM(E15:E17)</f>
        <v>6675</v>
      </c>
      <c r="F18" s="281">
        <f>SUM(F15:F17)</f>
        <v>1227</v>
      </c>
      <c r="G18" s="242">
        <f>SUM(G15:G17)</f>
        <v>7894</v>
      </c>
      <c r="H18" s="242">
        <f>SUM(H15:H17)</f>
        <v>7894</v>
      </c>
      <c r="I18" s="242">
        <v>0</v>
      </c>
      <c r="J18" s="242">
        <v>0</v>
      </c>
      <c r="K18" s="242">
        <v>0</v>
      </c>
    </row>
    <row r="19" spans="2:11" ht="12.75" customHeight="1" x14ac:dyDescent="0.2">
      <c r="B19" s="85"/>
      <c r="C19" s="1868" t="s">
        <v>1113</v>
      </c>
      <c r="D19" s="179" t="s">
        <v>923</v>
      </c>
      <c r="E19" s="256">
        <v>157</v>
      </c>
      <c r="F19" s="269">
        <v>157</v>
      </c>
      <c r="G19" s="257">
        <v>0</v>
      </c>
      <c r="H19" s="257">
        <v>0</v>
      </c>
      <c r="I19" s="257">
        <v>0</v>
      </c>
      <c r="J19" s="257">
        <v>0</v>
      </c>
      <c r="K19" s="257">
        <v>0</v>
      </c>
    </row>
    <row r="20" spans="2:11" x14ac:dyDescent="0.2">
      <c r="B20" s="82"/>
      <c r="C20" s="1869"/>
      <c r="D20" s="177" t="s">
        <v>1108</v>
      </c>
      <c r="E20" s="256">
        <v>42</v>
      </c>
      <c r="F20" s="269">
        <v>42</v>
      </c>
      <c r="G20" s="257">
        <v>0</v>
      </c>
      <c r="H20" s="257">
        <v>0</v>
      </c>
      <c r="I20" s="257">
        <v>0</v>
      </c>
      <c r="J20" s="257">
        <v>0</v>
      </c>
      <c r="K20" s="257">
        <v>0</v>
      </c>
    </row>
    <row r="21" spans="2:11" x14ac:dyDescent="0.2">
      <c r="B21" s="83"/>
      <c r="C21" s="1870"/>
      <c r="D21" s="178" t="s">
        <v>924</v>
      </c>
      <c r="E21" s="256">
        <v>0</v>
      </c>
      <c r="F21" s="269">
        <v>0</v>
      </c>
      <c r="G21" s="257">
        <v>0</v>
      </c>
      <c r="H21" s="257">
        <v>0</v>
      </c>
      <c r="I21" s="257">
        <v>0</v>
      </c>
      <c r="J21" s="257">
        <v>0</v>
      </c>
      <c r="K21" s="257">
        <v>0</v>
      </c>
    </row>
    <row r="22" spans="2:11" x14ac:dyDescent="0.2">
      <c r="B22" s="84"/>
      <c r="C22" s="168" t="s">
        <v>1112</v>
      </c>
      <c r="D22" s="246"/>
      <c r="E22" s="210">
        <f t="shared" ref="E22:K22" si="3">SUM(E19:E21)</f>
        <v>199</v>
      </c>
      <c r="F22" s="281">
        <f t="shared" si="3"/>
        <v>199</v>
      </c>
      <c r="G22" s="242">
        <f t="shared" si="3"/>
        <v>0</v>
      </c>
      <c r="H22" s="242">
        <f t="shared" si="3"/>
        <v>0</v>
      </c>
      <c r="I22" s="242">
        <f t="shared" si="3"/>
        <v>0</v>
      </c>
      <c r="J22" s="242">
        <f t="shared" si="3"/>
        <v>0</v>
      </c>
      <c r="K22" s="242">
        <f t="shared" si="3"/>
        <v>0</v>
      </c>
    </row>
    <row r="23" spans="2:11" x14ac:dyDescent="0.2">
      <c r="B23" s="86"/>
      <c r="C23" s="1875" t="s">
        <v>958</v>
      </c>
      <c r="D23" s="284" t="s">
        <v>959</v>
      </c>
      <c r="E23" s="256">
        <v>2599</v>
      </c>
      <c r="F23" s="269">
        <v>0</v>
      </c>
      <c r="G23" s="257">
        <v>2704</v>
      </c>
      <c r="H23" s="257">
        <v>3006</v>
      </c>
      <c r="I23" s="257">
        <v>0</v>
      </c>
      <c r="J23" s="257">
        <v>0</v>
      </c>
      <c r="K23" s="257">
        <v>0</v>
      </c>
    </row>
    <row r="24" spans="2:11" x14ac:dyDescent="0.2">
      <c r="B24" s="82"/>
      <c r="C24" s="1875"/>
      <c r="D24" s="177" t="s">
        <v>1108</v>
      </c>
      <c r="E24" s="256">
        <v>701</v>
      </c>
      <c r="F24" s="269">
        <v>0</v>
      </c>
      <c r="G24" s="257">
        <v>730</v>
      </c>
      <c r="H24" s="257">
        <v>792</v>
      </c>
      <c r="I24" s="257">
        <v>0</v>
      </c>
      <c r="J24" s="257">
        <v>0</v>
      </c>
      <c r="K24" s="257">
        <v>0</v>
      </c>
    </row>
    <row r="25" spans="2:11" x14ac:dyDescent="0.2">
      <c r="B25" s="87"/>
      <c r="C25" s="1875"/>
      <c r="D25" s="283" t="s">
        <v>924</v>
      </c>
      <c r="E25" s="256">
        <v>0</v>
      </c>
      <c r="F25" s="269">
        <v>0</v>
      </c>
      <c r="G25" s="257">
        <v>69</v>
      </c>
      <c r="H25" s="257">
        <v>106</v>
      </c>
      <c r="I25" s="257">
        <v>0</v>
      </c>
      <c r="J25" s="257">
        <v>0</v>
      </c>
      <c r="K25" s="257">
        <v>0</v>
      </c>
    </row>
    <row r="26" spans="2:11" x14ac:dyDescent="0.2">
      <c r="B26" s="84"/>
      <c r="C26" s="1866" t="s">
        <v>960</v>
      </c>
      <c r="D26" s="1867"/>
      <c r="E26" s="210">
        <f t="shared" ref="E26:K26" si="4">SUM(E23:E25)</f>
        <v>3300</v>
      </c>
      <c r="F26" s="281">
        <f t="shared" si="4"/>
        <v>0</v>
      </c>
      <c r="G26" s="242">
        <f t="shared" si="4"/>
        <v>3503</v>
      </c>
      <c r="H26" s="242">
        <f t="shared" si="4"/>
        <v>3904</v>
      </c>
      <c r="I26" s="242">
        <f t="shared" si="4"/>
        <v>0</v>
      </c>
      <c r="J26" s="242">
        <f t="shared" si="4"/>
        <v>0</v>
      </c>
      <c r="K26" s="242">
        <f t="shared" si="4"/>
        <v>0</v>
      </c>
    </row>
    <row r="27" spans="2:11" x14ac:dyDescent="0.2">
      <c r="B27" s="86"/>
      <c r="C27" s="1875" t="s">
        <v>961</v>
      </c>
      <c r="D27" s="284" t="s">
        <v>959</v>
      </c>
      <c r="E27" s="256">
        <v>2830</v>
      </c>
      <c r="F27" s="269">
        <v>0</v>
      </c>
      <c r="G27" s="257">
        <v>3684</v>
      </c>
      <c r="H27" s="257">
        <v>3944</v>
      </c>
      <c r="I27" s="257">
        <v>0</v>
      </c>
      <c r="J27" s="257">
        <v>0</v>
      </c>
      <c r="K27" s="257">
        <v>0</v>
      </c>
    </row>
    <row r="28" spans="2:11" x14ac:dyDescent="0.2">
      <c r="B28" s="82"/>
      <c r="C28" s="1875"/>
      <c r="D28" s="177" t="s">
        <v>1108</v>
      </c>
      <c r="E28" s="256">
        <v>764</v>
      </c>
      <c r="F28" s="269">
        <v>0</v>
      </c>
      <c r="G28" s="257">
        <v>995</v>
      </c>
      <c r="H28" s="257">
        <v>1048</v>
      </c>
      <c r="I28" s="257">
        <v>0</v>
      </c>
      <c r="J28" s="257">
        <v>0</v>
      </c>
      <c r="K28" s="257">
        <v>0</v>
      </c>
    </row>
    <row r="29" spans="2:11" x14ac:dyDescent="0.2">
      <c r="B29" s="87"/>
      <c r="C29" s="1875"/>
      <c r="D29" s="283" t="s">
        <v>924</v>
      </c>
      <c r="E29" s="256">
        <v>824</v>
      </c>
      <c r="F29" s="269">
        <v>0</v>
      </c>
      <c r="G29" s="257">
        <v>776</v>
      </c>
      <c r="H29" s="257">
        <v>803</v>
      </c>
      <c r="I29" s="257">
        <v>0</v>
      </c>
      <c r="J29" s="257">
        <v>0</v>
      </c>
      <c r="K29" s="257">
        <v>0</v>
      </c>
    </row>
    <row r="30" spans="2:11" x14ac:dyDescent="0.2">
      <c r="B30" s="84"/>
      <c r="C30" s="1866" t="s">
        <v>962</v>
      </c>
      <c r="D30" s="1867"/>
      <c r="E30" s="210">
        <f t="shared" ref="E30:K30" si="5">SUM(E27:E29)</f>
        <v>4418</v>
      </c>
      <c r="F30" s="281">
        <f t="shared" si="5"/>
        <v>0</v>
      </c>
      <c r="G30" s="242">
        <f t="shared" si="5"/>
        <v>5455</v>
      </c>
      <c r="H30" s="242">
        <f t="shared" si="5"/>
        <v>5795</v>
      </c>
      <c r="I30" s="242">
        <f t="shared" si="5"/>
        <v>0</v>
      </c>
      <c r="J30" s="242">
        <f t="shared" si="5"/>
        <v>0</v>
      </c>
      <c r="K30" s="242">
        <f t="shared" si="5"/>
        <v>0</v>
      </c>
    </row>
    <row r="31" spans="2:11" x14ac:dyDescent="0.2">
      <c r="B31" s="85"/>
      <c r="C31" s="1881" t="s">
        <v>1111</v>
      </c>
      <c r="D31" s="179" t="s">
        <v>923</v>
      </c>
      <c r="E31" s="278">
        <f t="shared" ref="E31:F33" si="6">SUM(E3+E7+E11+E15+E23+E27+E19)</f>
        <v>56048</v>
      </c>
      <c r="F31" s="282">
        <f t="shared" si="6"/>
        <v>7263</v>
      </c>
      <c r="G31" s="257">
        <f t="shared" ref="G31:H33" si="7">SUM(G3+G7+G11+G15+G19+G23+G27)</f>
        <v>61494</v>
      </c>
      <c r="H31" s="257">
        <f t="shared" si="7"/>
        <v>66269</v>
      </c>
      <c r="I31" s="257">
        <f t="shared" ref="I31:J33" si="8">SUM(I3+I7+I11+I15+I19+I23+I27)</f>
        <v>0</v>
      </c>
      <c r="J31" s="257">
        <f t="shared" si="8"/>
        <v>0</v>
      </c>
      <c r="K31" s="257">
        <f>SUM(K3+K7+K11+K15+K19+K23+K27)</f>
        <v>0</v>
      </c>
    </row>
    <row r="32" spans="2:11" x14ac:dyDescent="0.2">
      <c r="B32" s="82"/>
      <c r="C32" s="1881"/>
      <c r="D32" s="177" t="s">
        <v>1108</v>
      </c>
      <c r="E32" s="278">
        <f t="shared" si="6"/>
        <v>15084</v>
      </c>
      <c r="F32" s="282">
        <f t="shared" si="6"/>
        <v>1936</v>
      </c>
      <c r="G32" s="257">
        <f t="shared" si="7"/>
        <v>16564</v>
      </c>
      <c r="H32" s="257">
        <f t="shared" si="7"/>
        <v>17484</v>
      </c>
      <c r="I32" s="257">
        <f t="shared" si="8"/>
        <v>0</v>
      </c>
      <c r="J32" s="257">
        <f t="shared" si="8"/>
        <v>0</v>
      </c>
      <c r="K32" s="257">
        <f>SUM(K4+K8+K12+K16+K20+K24+K28)</f>
        <v>0</v>
      </c>
    </row>
    <row r="33" spans="2:11" ht="13.5" thickBot="1" x14ac:dyDescent="0.25">
      <c r="B33" s="387"/>
      <c r="C33" s="1882"/>
      <c r="D33" s="299" t="s">
        <v>924</v>
      </c>
      <c r="E33" s="279">
        <f t="shared" si="6"/>
        <v>23128</v>
      </c>
      <c r="F33" s="301">
        <f t="shared" si="6"/>
        <v>4707</v>
      </c>
      <c r="G33" s="257">
        <f t="shared" si="7"/>
        <v>24877</v>
      </c>
      <c r="H33" s="257">
        <f t="shared" si="7"/>
        <v>25515</v>
      </c>
      <c r="I33" s="257">
        <f t="shared" si="8"/>
        <v>0</v>
      </c>
      <c r="J33" s="257">
        <f t="shared" si="8"/>
        <v>0</v>
      </c>
      <c r="K33" s="257">
        <f>SUM(K5+K9+K13+K17+K21+K25+K29)</f>
        <v>0</v>
      </c>
    </row>
    <row r="34" spans="2:11" ht="13.5" thickBot="1" x14ac:dyDescent="0.25">
      <c r="B34" s="174" t="s">
        <v>922</v>
      </c>
      <c r="C34" s="254" t="s">
        <v>1085</v>
      </c>
      <c r="D34" s="169"/>
      <c r="E34" s="163">
        <f t="shared" ref="E34:K34" si="9">SUM(E31:E33)</f>
        <v>94260</v>
      </c>
      <c r="F34" s="162">
        <f t="shared" si="9"/>
        <v>13906</v>
      </c>
      <c r="G34" s="170">
        <f t="shared" si="9"/>
        <v>102935</v>
      </c>
      <c r="H34" s="170">
        <f t="shared" si="9"/>
        <v>109268</v>
      </c>
      <c r="I34" s="170">
        <f t="shared" si="9"/>
        <v>0</v>
      </c>
      <c r="J34" s="170">
        <f t="shared" si="9"/>
        <v>0</v>
      </c>
      <c r="K34" s="170">
        <f t="shared" si="9"/>
        <v>0</v>
      </c>
    </row>
    <row r="35" spans="2:11" x14ac:dyDescent="0.2">
      <c r="B35" s="161"/>
      <c r="C35" s="171"/>
      <c r="D35" s="172"/>
      <c r="E35" s="434"/>
      <c r="F35" s="434"/>
      <c r="G35" s="164"/>
      <c r="H35" s="164"/>
      <c r="I35" s="164"/>
      <c r="J35" s="164"/>
      <c r="K35" s="164"/>
    </row>
    <row r="36" spans="2:11" ht="13.5" thickBot="1" x14ac:dyDescent="0.25">
      <c r="B36" s="161"/>
      <c r="C36" s="171"/>
      <c r="D36" s="172"/>
      <c r="E36" s="434"/>
      <c r="F36" s="434"/>
      <c r="G36" s="164"/>
      <c r="H36" s="164"/>
      <c r="I36" s="164"/>
      <c r="J36" s="164"/>
      <c r="K36" s="164"/>
    </row>
    <row r="37" spans="2:11" x14ac:dyDescent="0.2">
      <c r="B37" s="804" t="s">
        <v>928</v>
      </c>
      <c r="C37" s="1879" t="s">
        <v>1086</v>
      </c>
      <c r="D37" s="1880"/>
      <c r="E37" s="805"/>
      <c r="F37" s="255">
        <v>0</v>
      </c>
      <c r="G37" s="806"/>
      <c r="H37" s="261"/>
      <c r="I37" s="261"/>
      <c r="J37" s="261"/>
      <c r="K37" s="261"/>
    </row>
    <row r="38" spans="2:11" x14ac:dyDescent="0.2">
      <c r="B38" s="85"/>
      <c r="C38" s="1864" t="s">
        <v>963</v>
      </c>
      <c r="D38" s="179" t="s">
        <v>923</v>
      </c>
      <c r="E38" s="280">
        <v>5961</v>
      </c>
      <c r="F38" s="265">
        <v>0</v>
      </c>
      <c r="G38" s="266">
        <v>6205</v>
      </c>
      <c r="H38" s="259">
        <v>7727</v>
      </c>
      <c r="I38" s="259">
        <v>9711</v>
      </c>
      <c r="J38" s="259">
        <v>9694</v>
      </c>
      <c r="K38" s="1602">
        <f>(J38/I38)</f>
        <v>0.99824940788796213</v>
      </c>
    </row>
    <row r="39" spans="2:11" x14ac:dyDescent="0.2">
      <c r="B39" s="82"/>
      <c r="C39" s="1865"/>
      <c r="D39" s="177" t="s">
        <v>1108</v>
      </c>
      <c r="E39" s="269">
        <v>1594</v>
      </c>
      <c r="F39" s="256">
        <v>0</v>
      </c>
      <c r="G39" s="257">
        <v>1660</v>
      </c>
      <c r="H39" s="260">
        <v>2031</v>
      </c>
      <c r="I39" s="260">
        <v>2511</v>
      </c>
      <c r="J39" s="260">
        <v>2505</v>
      </c>
      <c r="K39" s="1602">
        <f t="shared" ref="K39:K52" si="10">(J39/I39)</f>
        <v>0.99761051373954601</v>
      </c>
    </row>
    <row r="40" spans="2:11" x14ac:dyDescent="0.2">
      <c r="B40" s="83"/>
      <c r="C40" s="1865"/>
      <c r="D40" s="178" t="s">
        <v>924</v>
      </c>
      <c r="E40" s="269">
        <v>4865</v>
      </c>
      <c r="F40" s="256">
        <v>0</v>
      </c>
      <c r="G40" s="257">
        <v>5655</v>
      </c>
      <c r="H40" s="260">
        <v>8341</v>
      </c>
      <c r="I40" s="260">
        <v>12681</v>
      </c>
      <c r="J40" s="260">
        <v>12480</v>
      </c>
      <c r="K40" s="1602">
        <f t="shared" si="10"/>
        <v>0.98414951502247461</v>
      </c>
    </row>
    <row r="41" spans="2:11" x14ac:dyDescent="0.2">
      <c r="B41" s="84"/>
      <c r="C41" s="1866" t="s">
        <v>1130</v>
      </c>
      <c r="D41" s="1867"/>
      <c r="E41" s="281">
        <f t="shared" ref="E41:J41" si="11">SUM(E38:E40)</f>
        <v>12420</v>
      </c>
      <c r="F41" s="210">
        <f t="shared" si="11"/>
        <v>0</v>
      </c>
      <c r="G41" s="242">
        <f t="shared" si="11"/>
        <v>13520</v>
      </c>
      <c r="H41" s="165">
        <f t="shared" si="11"/>
        <v>18099</v>
      </c>
      <c r="I41" s="165">
        <f t="shared" si="11"/>
        <v>24903</v>
      </c>
      <c r="J41" s="165">
        <f t="shared" si="11"/>
        <v>24679</v>
      </c>
      <c r="K41" s="1603">
        <f t="shared" si="10"/>
        <v>0.99100509978717422</v>
      </c>
    </row>
    <row r="42" spans="2:11" x14ac:dyDescent="0.2">
      <c r="B42" s="85"/>
      <c r="C42" s="1864" t="s">
        <v>964</v>
      </c>
      <c r="D42" s="179" t="s">
        <v>923</v>
      </c>
      <c r="E42" s="269">
        <v>1297</v>
      </c>
      <c r="F42" s="256">
        <v>0</v>
      </c>
      <c r="G42" s="257">
        <v>1470</v>
      </c>
      <c r="H42" s="260">
        <v>1683</v>
      </c>
      <c r="I42" s="260">
        <v>1995</v>
      </c>
      <c r="J42" s="260">
        <v>1996</v>
      </c>
      <c r="K42" s="1602">
        <f t="shared" si="10"/>
        <v>1.0005012531328321</v>
      </c>
    </row>
    <row r="43" spans="2:11" x14ac:dyDescent="0.2">
      <c r="B43" s="82"/>
      <c r="C43" s="1864"/>
      <c r="D43" s="177" t="s">
        <v>1108</v>
      </c>
      <c r="E43" s="269">
        <v>350</v>
      </c>
      <c r="F43" s="256">
        <v>0</v>
      </c>
      <c r="G43" s="257">
        <v>397</v>
      </c>
      <c r="H43" s="260">
        <v>445</v>
      </c>
      <c r="I43" s="260">
        <v>515</v>
      </c>
      <c r="J43" s="260">
        <v>516</v>
      </c>
      <c r="K43" s="1602">
        <f t="shared" si="10"/>
        <v>1.0019417475728156</v>
      </c>
    </row>
    <row r="44" spans="2:11" x14ac:dyDescent="0.2">
      <c r="B44" s="83"/>
      <c r="C44" s="1864"/>
      <c r="D44" s="178" t="s">
        <v>924</v>
      </c>
      <c r="E44" s="269">
        <v>750</v>
      </c>
      <c r="F44" s="256">
        <v>0</v>
      </c>
      <c r="G44" s="257">
        <v>750</v>
      </c>
      <c r="H44" s="260">
        <v>768</v>
      </c>
      <c r="I44" s="260">
        <v>954</v>
      </c>
      <c r="J44" s="260">
        <v>935</v>
      </c>
      <c r="K44" s="1602">
        <f t="shared" si="10"/>
        <v>0.98008385744234805</v>
      </c>
    </row>
    <row r="45" spans="2:11" x14ac:dyDescent="0.2">
      <c r="B45" s="88"/>
      <c r="C45" s="1883" t="s">
        <v>1131</v>
      </c>
      <c r="D45" s="1884"/>
      <c r="E45" s="281">
        <f t="shared" ref="E45:J45" si="12">SUM(E42:E44)</f>
        <v>2397</v>
      </c>
      <c r="F45" s="210">
        <f t="shared" si="12"/>
        <v>0</v>
      </c>
      <c r="G45" s="242">
        <f t="shared" si="12"/>
        <v>2617</v>
      </c>
      <c r="H45" s="165">
        <f t="shared" si="12"/>
        <v>2896</v>
      </c>
      <c r="I45" s="165">
        <f t="shared" si="12"/>
        <v>3464</v>
      </c>
      <c r="J45" s="165">
        <f t="shared" si="12"/>
        <v>3447</v>
      </c>
      <c r="K45" s="1603">
        <f t="shared" si="10"/>
        <v>0.99509237875288681</v>
      </c>
    </row>
    <row r="46" spans="2:11" x14ac:dyDescent="0.2">
      <c r="B46" s="92"/>
      <c r="C46" s="247" t="s">
        <v>965</v>
      </c>
      <c r="D46" s="246" t="s">
        <v>924</v>
      </c>
      <c r="E46" s="289">
        <v>676</v>
      </c>
      <c r="F46" s="175">
        <v>0</v>
      </c>
      <c r="G46" s="807">
        <v>700</v>
      </c>
      <c r="H46" s="176">
        <v>700</v>
      </c>
      <c r="I46" s="176">
        <v>700</v>
      </c>
      <c r="J46" s="176">
        <v>354</v>
      </c>
      <c r="K46" s="1604">
        <f t="shared" si="10"/>
        <v>0.50571428571428567</v>
      </c>
    </row>
    <row r="47" spans="2:11" x14ac:dyDescent="0.2">
      <c r="B47" s="92"/>
      <c r="C47" s="249" t="s">
        <v>1084</v>
      </c>
      <c r="D47" s="246" t="s">
        <v>924</v>
      </c>
      <c r="E47" s="289">
        <v>1800</v>
      </c>
      <c r="F47" s="175">
        <v>0</v>
      </c>
      <c r="G47" s="807">
        <v>1500</v>
      </c>
      <c r="H47" s="176">
        <v>1500</v>
      </c>
      <c r="I47" s="176">
        <v>1500</v>
      </c>
      <c r="J47" s="176">
        <v>1764</v>
      </c>
      <c r="K47" s="1604">
        <f t="shared" si="10"/>
        <v>1.1759999999999999</v>
      </c>
    </row>
    <row r="48" spans="2:11" x14ac:dyDescent="0.2">
      <c r="B48" s="84"/>
      <c r="C48" s="248" t="s">
        <v>967</v>
      </c>
      <c r="D48" s="180" t="s">
        <v>924</v>
      </c>
      <c r="E48" s="201">
        <v>440</v>
      </c>
      <c r="F48" s="175">
        <v>0</v>
      </c>
      <c r="G48" s="807">
        <v>440</v>
      </c>
      <c r="H48" s="176">
        <v>745</v>
      </c>
      <c r="I48" s="176">
        <v>1349</v>
      </c>
      <c r="J48" s="176">
        <v>1083</v>
      </c>
      <c r="K48" s="1604">
        <f t="shared" si="10"/>
        <v>0.80281690140845074</v>
      </c>
    </row>
    <row r="49" spans="2:11" ht="12.75" customHeight="1" x14ac:dyDescent="0.2">
      <c r="B49" s="85"/>
      <c r="C49" s="1876" t="s">
        <v>968</v>
      </c>
      <c r="D49" s="179" t="s">
        <v>923</v>
      </c>
      <c r="E49" s="269" t="e">
        <f>SUM(E38+E42+#REF!)</f>
        <v>#REF!</v>
      </c>
      <c r="F49" s="256">
        <v>0</v>
      </c>
      <c r="G49" s="257">
        <f t="shared" ref="G49:J50" si="13">SUM(G38+G42)</f>
        <v>7675</v>
      </c>
      <c r="H49" s="260">
        <f t="shared" si="13"/>
        <v>9410</v>
      </c>
      <c r="I49" s="260">
        <f>SUM(I38+I42)</f>
        <v>11706</v>
      </c>
      <c r="J49" s="260">
        <f t="shared" si="13"/>
        <v>11690</v>
      </c>
      <c r="K49" s="1602">
        <f t="shared" si="10"/>
        <v>0.99863317956603448</v>
      </c>
    </row>
    <row r="50" spans="2:11" x14ac:dyDescent="0.2">
      <c r="B50" s="82"/>
      <c r="C50" s="1877"/>
      <c r="D50" s="177" t="s">
        <v>1108</v>
      </c>
      <c r="E50" s="269" t="e">
        <f>SUM(E39+E43+#REF!)</f>
        <v>#REF!</v>
      </c>
      <c r="F50" s="256">
        <v>0</v>
      </c>
      <c r="G50" s="257">
        <f t="shared" si="13"/>
        <v>2057</v>
      </c>
      <c r="H50" s="260">
        <f t="shared" si="13"/>
        <v>2476</v>
      </c>
      <c r="I50" s="260">
        <f>SUM(I39+I43)</f>
        <v>3026</v>
      </c>
      <c r="J50" s="260">
        <f t="shared" si="13"/>
        <v>3021</v>
      </c>
      <c r="K50" s="1602">
        <f t="shared" si="10"/>
        <v>0.99834765366820888</v>
      </c>
    </row>
    <row r="51" spans="2:11" ht="13.5" thickBot="1" x14ac:dyDescent="0.25">
      <c r="B51" s="83"/>
      <c r="C51" s="1878"/>
      <c r="D51" s="178" t="s">
        <v>924</v>
      </c>
      <c r="E51" s="269" t="e">
        <f>SUM(E40+E44+#REF!+E46+E47+E48)</f>
        <v>#REF!</v>
      </c>
      <c r="F51" s="268">
        <v>0</v>
      </c>
      <c r="G51" s="257">
        <f>SUM(G40+G44+G46+G47+G48)</f>
        <v>9045</v>
      </c>
      <c r="H51" s="260">
        <f>SUM(H40+H44+H46+H47+H48)</f>
        <v>12054</v>
      </c>
      <c r="I51" s="260">
        <f>SUM(I40+I44+I46+I47+I48)</f>
        <v>17184</v>
      </c>
      <c r="J51" s="260">
        <f>SUM(J40+J44+J46+J47+J48)</f>
        <v>16616</v>
      </c>
      <c r="K51" s="1605">
        <f t="shared" si="10"/>
        <v>0.96694599627560518</v>
      </c>
    </row>
    <row r="52" spans="2:11" ht="13.5" thickBot="1" x14ac:dyDescent="0.25">
      <c r="B52" s="174" t="s">
        <v>928</v>
      </c>
      <c r="C52" s="1871" t="s">
        <v>1087</v>
      </c>
      <c r="D52" s="1872"/>
      <c r="E52" s="290" t="e">
        <f t="shared" ref="E52:J52" si="14">SUM(E49:E51)</f>
        <v>#REF!</v>
      </c>
      <c r="F52" s="288">
        <f t="shared" si="14"/>
        <v>0</v>
      </c>
      <c r="G52" s="287">
        <f t="shared" si="14"/>
        <v>18777</v>
      </c>
      <c r="H52" s="170">
        <f t="shared" si="14"/>
        <v>23940</v>
      </c>
      <c r="I52" s="170">
        <f t="shared" si="14"/>
        <v>31916</v>
      </c>
      <c r="J52" s="170">
        <f t="shared" si="14"/>
        <v>31327</v>
      </c>
      <c r="K52" s="1375">
        <f t="shared" si="10"/>
        <v>0.9815453064293771</v>
      </c>
    </row>
    <row r="53" spans="2:11" x14ac:dyDescent="0.2">
      <c r="B53" s="161"/>
      <c r="C53" s="373"/>
      <c r="D53" s="373"/>
      <c r="E53" s="164"/>
      <c r="F53" s="164"/>
    </row>
    <row r="54" spans="2:11" x14ac:dyDescent="0.2">
      <c r="B54" s="161"/>
      <c r="C54" s="373"/>
      <c r="D54" s="373"/>
      <c r="E54" s="164"/>
      <c r="F54" s="164"/>
    </row>
    <row r="55" spans="2:11" x14ac:dyDescent="0.2">
      <c r="B55" s="161"/>
      <c r="C55" s="373"/>
      <c r="D55" s="373"/>
      <c r="E55" s="164"/>
      <c r="F55" s="164"/>
    </row>
    <row r="56" spans="2:11" ht="13.5" thickBot="1" x14ac:dyDescent="0.25">
      <c r="B56" s="161"/>
      <c r="C56" s="373"/>
      <c r="D56" s="373"/>
      <c r="E56" s="164"/>
      <c r="F56" s="164"/>
      <c r="G56" t="s">
        <v>1283</v>
      </c>
    </row>
    <row r="57" spans="2:11" ht="12.75" customHeight="1" x14ac:dyDescent="0.2">
      <c r="B57" s="1862" t="s">
        <v>1098</v>
      </c>
      <c r="C57" s="1873" t="s">
        <v>969</v>
      </c>
      <c r="D57" s="1873"/>
      <c r="E57" s="1852" t="s">
        <v>1136</v>
      </c>
      <c r="F57" s="1852" t="s">
        <v>1129</v>
      </c>
      <c r="G57" s="1844" t="s">
        <v>814</v>
      </c>
      <c r="H57" s="1844" t="s">
        <v>717</v>
      </c>
      <c r="I57" s="1844" t="s">
        <v>200</v>
      </c>
      <c r="J57" s="1913" t="s">
        <v>303</v>
      </c>
      <c r="K57" s="1908" t="s">
        <v>938</v>
      </c>
    </row>
    <row r="58" spans="2:11" ht="26.25" customHeight="1" x14ac:dyDescent="0.2">
      <c r="B58" s="1863"/>
      <c r="C58" s="1874"/>
      <c r="D58" s="1874"/>
      <c r="E58" s="1853"/>
      <c r="F58" s="1853"/>
      <c r="G58" s="1845"/>
      <c r="H58" s="1845"/>
      <c r="I58" s="1845"/>
      <c r="J58" s="1914"/>
      <c r="K58" s="1909"/>
    </row>
    <row r="59" spans="2:11" ht="12.75" customHeight="1" x14ac:dyDescent="0.2">
      <c r="B59" s="89"/>
      <c r="C59" s="1860" t="s">
        <v>970</v>
      </c>
      <c r="D59" s="179" t="s">
        <v>923</v>
      </c>
      <c r="E59" s="265">
        <v>39634</v>
      </c>
      <c r="F59" s="265">
        <v>0</v>
      </c>
      <c r="G59" s="266">
        <v>41810</v>
      </c>
      <c r="H59" s="266">
        <v>42421</v>
      </c>
      <c r="I59" s="266">
        <v>43795</v>
      </c>
      <c r="J59" s="1376">
        <v>43794</v>
      </c>
      <c r="K59" s="1383">
        <f>(J59/I59)</f>
        <v>0.99997716634318989</v>
      </c>
    </row>
    <row r="60" spans="2:11" ht="18" customHeight="1" x14ac:dyDescent="0.2">
      <c r="B60" s="90"/>
      <c r="C60" s="1860"/>
      <c r="D60" s="177" t="s">
        <v>1108</v>
      </c>
      <c r="E60" s="256">
        <v>10608</v>
      </c>
      <c r="F60" s="256">
        <v>0</v>
      </c>
      <c r="G60" s="257">
        <v>11020</v>
      </c>
      <c r="H60" s="257">
        <v>11523</v>
      </c>
      <c r="I60" s="257">
        <v>11722</v>
      </c>
      <c r="J60" s="1377">
        <v>11722</v>
      </c>
      <c r="K60" s="1383">
        <f t="shared" ref="K60:K82" si="15">(J60/I60)</f>
        <v>1</v>
      </c>
    </row>
    <row r="61" spans="2:11" x14ac:dyDescent="0.2">
      <c r="B61" s="91"/>
      <c r="C61" s="1861"/>
      <c r="D61" s="178" t="s">
        <v>924</v>
      </c>
      <c r="E61" s="258">
        <v>37130</v>
      </c>
      <c r="F61" s="258">
        <v>0</v>
      </c>
      <c r="G61" s="263">
        <v>44876</v>
      </c>
      <c r="H61" s="263">
        <v>45273</v>
      </c>
      <c r="I61" s="263">
        <v>45393</v>
      </c>
      <c r="J61" s="1378">
        <v>45393</v>
      </c>
      <c r="K61" s="1383">
        <f t="shared" si="15"/>
        <v>1</v>
      </c>
    </row>
    <row r="62" spans="2:11" x14ac:dyDescent="0.2">
      <c r="B62" s="250"/>
      <c r="C62" s="1848" t="s">
        <v>971</v>
      </c>
      <c r="D62" s="1848"/>
      <c r="E62" s="210">
        <f t="shared" ref="E62:J62" si="16">SUM(E59:E61)</f>
        <v>87372</v>
      </c>
      <c r="F62" s="210">
        <f t="shared" si="16"/>
        <v>0</v>
      </c>
      <c r="G62" s="242">
        <f t="shared" si="16"/>
        <v>97706</v>
      </c>
      <c r="H62" s="242">
        <f t="shared" si="16"/>
        <v>99217</v>
      </c>
      <c r="I62" s="242">
        <f t="shared" si="16"/>
        <v>100910</v>
      </c>
      <c r="J62" s="1379">
        <f t="shared" si="16"/>
        <v>100909</v>
      </c>
      <c r="K62" s="1384">
        <f t="shared" si="15"/>
        <v>0.9999900901793678</v>
      </c>
    </row>
    <row r="63" spans="2:11" x14ac:dyDescent="0.2">
      <c r="B63" s="89"/>
      <c r="C63" s="1854" t="s">
        <v>972</v>
      </c>
      <c r="D63" s="179" t="s">
        <v>923</v>
      </c>
      <c r="E63" s="265">
        <v>3482</v>
      </c>
      <c r="F63" s="265">
        <v>0</v>
      </c>
      <c r="G63" s="266">
        <v>3999</v>
      </c>
      <c r="H63" s="266">
        <v>4402</v>
      </c>
      <c r="I63" s="266">
        <v>3763</v>
      </c>
      <c r="J63" s="1376">
        <v>3763</v>
      </c>
      <c r="K63" s="1383">
        <f t="shared" si="15"/>
        <v>1</v>
      </c>
    </row>
    <row r="64" spans="2:11" x14ac:dyDescent="0.2">
      <c r="B64" s="90"/>
      <c r="C64" s="1855"/>
      <c r="D64" s="177" t="s">
        <v>1108</v>
      </c>
      <c r="E64" s="256">
        <v>931</v>
      </c>
      <c r="F64" s="256">
        <v>0</v>
      </c>
      <c r="G64" s="257">
        <v>1080</v>
      </c>
      <c r="H64" s="257">
        <v>1160</v>
      </c>
      <c r="I64" s="257">
        <v>1152</v>
      </c>
      <c r="J64" s="1377">
        <v>1010</v>
      </c>
      <c r="K64" s="1383">
        <f t="shared" si="15"/>
        <v>0.87673611111111116</v>
      </c>
    </row>
    <row r="65" spans="2:11" x14ac:dyDescent="0.2">
      <c r="B65" s="91"/>
      <c r="C65" s="1856"/>
      <c r="D65" s="178" t="s">
        <v>924</v>
      </c>
      <c r="E65" s="258">
        <v>50</v>
      </c>
      <c r="F65" s="258">
        <v>0</v>
      </c>
      <c r="G65" s="263">
        <v>200</v>
      </c>
      <c r="H65" s="263">
        <v>252</v>
      </c>
      <c r="I65" s="263">
        <v>260</v>
      </c>
      <c r="J65" s="1378">
        <v>206</v>
      </c>
      <c r="K65" s="1383">
        <f t="shared" si="15"/>
        <v>0.79230769230769227</v>
      </c>
    </row>
    <row r="66" spans="2:11" x14ac:dyDescent="0.2">
      <c r="B66" s="250"/>
      <c r="C66" s="1848" t="s">
        <v>973</v>
      </c>
      <c r="D66" s="1848"/>
      <c r="E66" s="210">
        <f t="shared" ref="E66:J66" si="17">SUM(E63:E65)</f>
        <v>4463</v>
      </c>
      <c r="F66" s="210">
        <f t="shared" si="17"/>
        <v>0</v>
      </c>
      <c r="G66" s="242">
        <f t="shared" si="17"/>
        <v>5279</v>
      </c>
      <c r="H66" s="242">
        <f t="shared" si="17"/>
        <v>5814</v>
      </c>
      <c r="I66" s="242">
        <f t="shared" si="17"/>
        <v>5175</v>
      </c>
      <c r="J66" s="1379">
        <f t="shared" si="17"/>
        <v>4979</v>
      </c>
      <c r="K66" s="1384">
        <f t="shared" si="15"/>
        <v>0.96212560386473434</v>
      </c>
    </row>
    <row r="67" spans="2:11" x14ac:dyDescent="0.2">
      <c r="B67" s="89"/>
      <c r="C67" s="1854" t="s">
        <v>1132</v>
      </c>
      <c r="D67" s="179" t="s">
        <v>923</v>
      </c>
      <c r="E67" s="265">
        <v>785</v>
      </c>
      <c r="F67" s="265">
        <v>0</v>
      </c>
      <c r="G67" s="266">
        <v>825</v>
      </c>
      <c r="H67" s="266">
        <v>825</v>
      </c>
      <c r="I67" s="266">
        <v>841</v>
      </c>
      <c r="J67" s="1376">
        <v>841</v>
      </c>
      <c r="K67" s="1383">
        <f t="shared" si="15"/>
        <v>1</v>
      </c>
    </row>
    <row r="68" spans="2:11" x14ac:dyDescent="0.2">
      <c r="B68" s="90"/>
      <c r="C68" s="1855"/>
      <c r="D68" s="177" t="s">
        <v>1108</v>
      </c>
      <c r="E68" s="256">
        <v>212</v>
      </c>
      <c r="F68" s="256">
        <v>0</v>
      </c>
      <c r="G68" s="257">
        <v>223</v>
      </c>
      <c r="H68" s="257">
        <v>223</v>
      </c>
      <c r="I68" s="257">
        <v>227</v>
      </c>
      <c r="J68" s="1377">
        <v>227</v>
      </c>
      <c r="K68" s="1383">
        <f t="shared" si="15"/>
        <v>1</v>
      </c>
    </row>
    <row r="69" spans="2:11" x14ac:dyDescent="0.2">
      <c r="B69" s="91"/>
      <c r="C69" s="1856"/>
      <c r="D69" s="178" t="s">
        <v>924</v>
      </c>
      <c r="E69" s="258">
        <v>190</v>
      </c>
      <c r="F69" s="258">
        <v>0</v>
      </c>
      <c r="G69" s="263">
        <v>145</v>
      </c>
      <c r="H69" s="263">
        <v>145</v>
      </c>
      <c r="I69" s="263">
        <v>145</v>
      </c>
      <c r="J69" s="1378">
        <v>0</v>
      </c>
      <c r="K69" s="1383">
        <f t="shared" si="15"/>
        <v>0</v>
      </c>
    </row>
    <row r="70" spans="2:11" ht="12.75" customHeight="1" x14ac:dyDescent="0.2">
      <c r="B70" s="250"/>
      <c r="C70" s="1848" t="s">
        <v>974</v>
      </c>
      <c r="D70" s="1848"/>
      <c r="E70" s="210">
        <f t="shared" ref="E70:J70" si="18">SUM(E67:E69)</f>
        <v>1187</v>
      </c>
      <c r="F70" s="210">
        <f t="shared" si="18"/>
        <v>0</v>
      </c>
      <c r="G70" s="242">
        <f t="shared" si="18"/>
        <v>1193</v>
      </c>
      <c r="H70" s="242">
        <f t="shared" si="18"/>
        <v>1193</v>
      </c>
      <c r="I70" s="242">
        <f t="shared" si="18"/>
        <v>1213</v>
      </c>
      <c r="J70" s="1379">
        <f t="shared" si="18"/>
        <v>1068</v>
      </c>
      <c r="K70" s="1384">
        <f t="shared" si="15"/>
        <v>0.88046166529266279</v>
      </c>
    </row>
    <row r="71" spans="2:11" x14ac:dyDescent="0.2">
      <c r="B71" s="89"/>
      <c r="C71" s="1854" t="s">
        <v>889</v>
      </c>
      <c r="D71" s="179" t="s">
        <v>923</v>
      </c>
      <c r="E71" s="265">
        <v>7456</v>
      </c>
      <c r="F71" s="265">
        <v>0</v>
      </c>
      <c r="G71" s="266">
        <v>10270</v>
      </c>
      <c r="H71" s="266">
        <v>10270</v>
      </c>
      <c r="I71" s="266">
        <v>10756</v>
      </c>
      <c r="J71" s="1376">
        <v>10757</v>
      </c>
      <c r="K71" s="1383">
        <f t="shared" si="15"/>
        <v>1.0000929713648197</v>
      </c>
    </row>
    <row r="72" spans="2:11" x14ac:dyDescent="0.2">
      <c r="B72" s="90"/>
      <c r="C72" s="1855"/>
      <c r="D72" s="177" t="s">
        <v>1108</v>
      </c>
      <c r="E72" s="256">
        <v>2013</v>
      </c>
      <c r="F72" s="256">
        <v>0</v>
      </c>
      <c r="G72" s="257">
        <v>2707</v>
      </c>
      <c r="H72" s="257">
        <v>2792</v>
      </c>
      <c r="I72" s="257">
        <v>2879</v>
      </c>
      <c r="J72" s="1377">
        <v>2879</v>
      </c>
      <c r="K72" s="1383">
        <f t="shared" si="15"/>
        <v>1</v>
      </c>
    </row>
    <row r="73" spans="2:11" x14ac:dyDescent="0.2">
      <c r="B73" s="91"/>
      <c r="C73" s="1856"/>
      <c r="D73" s="178" t="s">
        <v>924</v>
      </c>
      <c r="E73" s="258">
        <v>6064</v>
      </c>
      <c r="F73" s="258">
        <v>0</v>
      </c>
      <c r="G73" s="263">
        <v>11024</v>
      </c>
      <c r="H73" s="263">
        <v>11121</v>
      </c>
      <c r="I73" s="263">
        <v>11149</v>
      </c>
      <c r="J73" s="1378">
        <v>11149</v>
      </c>
      <c r="K73" s="1383">
        <f t="shared" si="15"/>
        <v>1</v>
      </c>
    </row>
    <row r="74" spans="2:11" x14ac:dyDescent="0.2">
      <c r="B74" s="250"/>
      <c r="C74" s="1848" t="s">
        <v>975</v>
      </c>
      <c r="D74" s="1848"/>
      <c r="E74" s="210">
        <f t="shared" ref="E74:J74" si="19">SUM(E71:E73)</f>
        <v>15533</v>
      </c>
      <c r="F74" s="210">
        <f t="shared" si="19"/>
        <v>0</v>
      </c>
      <c r="G74" s="242">
        <f t="shared" si="19"/>
        <v>24001</v>
      </c>
      <c r="H74" s="242">
        <f t="shared" si="19"/>
        <v>24183</v>
      </c>
      <c r="I74" s="242">
        <f t="shared" si="19"/>
        <v>24784</v>
      </c>
      <c r="J74" s="1379">
        <f t="shared" si="19"/>
        <v>24785</v>
      </c>
      <c r="K74" s="1384">
        <f t="shared" si="15"/>
        <v>1.0000403486120077</v>
      </c>
    </row>
    <row r="75" spans="2:11" x14ac:dyDescent="0.2">
      <c r="B75" s="223"/>
      <c r="C75" s="1849" t="s">
        <v>637</v>
      </c>
      <c r="D75" s="179" t="s">
        <v>923</v>
      </c>
      <c r="E75" s="658"/>
      <c r="F75" s="658"/>
      <c r="G75" s="686">
        <v>825</v>
      </c>
      <c r="H75" s="686">
        <v>925</v>
      </c>
      <c r="I75" s="686">
        <v>957</v>
      </c>
      <c r="J75" s="1380">
        <v>957</v>
      </c>
      <c r="K75" s="1383">
        <f t="shared" si="15"/>
        <v>1</v>
      </c>
    </row>
    <row r="76" spans="2:11" x14ac:dyDescent="0.2">
      <c r="B76" s="223"/>
      <c r="C76" s="1850"/>
      <c r="D76" s="177" t="s">
        <v>1108</v>
      </c>
      <c r="E76" s="658"/>
      <c r="F76" s="658"/>
      <c r="G76" s="686">
        <v>223</v>
      </c>
      <c r="H76" s="686">
        <v>239</v>
      </c>
      <c r="I76" s="686">
        <v>257</v>
      </c>
      <c r="J76" s="1380">
        <v>257</v>
      </c>
      <c r="K76" s="1383">
        <f t="shared" si="15"/>
        <v>1</v>
      </c>
    </row>
    <row r="77" spans="2:11" x14ac:dyDescent="0.2">
      <c r="B77" s="223"/>
      <c r="C77" s="1851"/>
      <c r="D77" s="178" t="s">
        <v>924</v>
      </c>
      <c r="E77" s="659"/>
      <c r="F77" s="659"/>
      <c r="G77" s="695">
        <v>0</v>
      </c>
      <c r="H77" s="695">
        <v>18</v>
      </c>
      <c r="I77" s="695">
        <v>22</v>
      </c>
      <c r="J77" s="1381">
        <v>22</v>
      </c>
      <c r="K77" s="1383">
        <f t="shared" si="15"/>
        <v>1</v>
      </c>
    </row>
    <row r="78" spans="2:11" x14ac:dyDescent="0.2">
      <c r="B78" s="660"/>
      <c r="C78" s="653" t="s">
        <v>684</v>
      </c>
      <c r="D78" s="653"/>
      <c r="E78" s="210"/>
      <c r="F78" s="210"/>
      <c r="G78" s="210">
        <f>SUM(G75:G77)</f>
        <v>1048</v>
      </c>
      <c r="H78" s="210">
        <f>SUM(H75:H77)</f>
        <v>1182</v>
      </c>
      <c r="I78" s="210">
        <f>SUM(I75:I77)</f>
        <v>1236</v>
      </c>
      <c r="J78" s="1379">
        <f>SUM(J75:J77)</f>
        <v>1236</v>
      </c>
      <c r="K78" s="1384">
        <f t="shared" si="15"/>
        <v>1</v>
      </c>
    </row>
    <row r="79" spans="2:11" x14ac:dyDescent="0.2">
      <c r="B79" s="89"/>
      <c r="C79" s="1887" t="s">
        <v>976</v>
      </c>
      <c r="D79" s="179" t="s">
        <v>923</v>
      </c>
      <c r="E79" s="264">
        <f t="shared" ref="E79:F81" si="20">SUM(E59+E63+E67+E71)</f>
        <v>51357</v>
      </c>
      <c r="F79" s="264">
        <f t="shared" si="20"/>
        <v>0</v>
      </c>
      <c r="G79" s="266">
        <f t="shared" ref="G79:H81" si="21">SUM(G59+G63+G67+G71+G75)</f>
        <v>57729</v>
      </c>
      <c r="H79" s="266">
        <f t="shared" si="21"/>
        <v>58843</v>
      </c>
      <c r="I79" s="266">
        <f t="shared" ref="I79:J81" si="22">SUM(I59+I63+I67+I71+I75)</f>
        <v>60112</v>
      </c>
      <c r="J79" s="1376">
        <f t="shared" si="22"/>
        <v>60112</v>
      </c>
      <c r="K79" s="1383">
        <f t="shared" si="15"/>
        <v>1</v>
      </c>
    </row>
    <row r="80" spans="2:11" x14ac:dyDescent="0.2">
      <c r="B80" s="90"/>
      <c r="C80" s="1887"/>
      <c r="D80" s="177" t="s">
        <v>1108</v>
      </c>
      <c r="E80" s="262">
        <f t="shared" si="20"/>
        <v>13764</v>
      </c>
      <c r="F80" s="262">
        <f t="shared" si="20"/>
        <v>0</v>
      </c>
      <c r="G80" s="266">
        <f t="shared" si="21"/>
        <v>15253</v>
      </c>
      <c r="H80" s="266">
        <f t="shared" si="21"/>
        <v>15937</v>
      </c>
      <c r="I80" s="266">
        <f t="shared" si="22"/>
        <v>16237</v>
      </c>
      <c r="J80" s="1376">
        <f t="shared" si="22"/>
        <v>16095</v>
      </c>
      <c r="K80" s="1383">
        <f t="shared" si="15"/>
        <v>0.99125454209521469</v>
      </c>
    </row>
    <row r="81" spans="2:11" ht="12.75" customHeight="1" thickBot="1" x14ac:dyDescent="0.25">
      <c r="B81" s="243"/>
      <c r="C81" s="1888"/>
      <c r="D81" s="178" t="s">
        <v>924</v>
      </c>
      <c r="E81" s="267">
        <f t="shared" si="20"/>
        <v>43434</v>
      </c>
      <c r="F81" s="267">
        <f t="shared" si="20"/>
        <v>0</v>
      </c>
      <c r="G81" s="266">
        <f t="shared" si="21"/>
        <v>56245</v>
      </c>
      <c r="H81" s="266">
        <f t="shared" si="21"/>
        <v>56809</v>
      </c>
      <c r="I81" s="266">
        <f t="shared" si="22"/>
        <v>56969</v>
      </c>
      <c r="J81" s="1376">
        <f t="shared" si="22"/>
        <v>56770</v>
      </c>
      <c r="K81" s="1385">
        <f t="shared" si="15"/>
        <v>0.99650687215854239</v>
      </c>
    </row>
    <row r="82" spans="2:11" ht="13.5" thickBot="1" x14ac:dyDescent="0.25">
      <c r="B82" s="174" t="s">
        <v>1098</v>
      </c>
      <c r="C82" s="1889" t="s">
        <v>977</v>
      </c>
      <c r="D82" s="1889"/>
      <c r="E82" s="288">
        <f t="shared" ref="E82:J82" si="23">SUM(E79:E81)</f>
        <v>108555</v>
      </c>
      <c r="F82" s="288">
        <f t="shared" si="23"/>
        <v>0</v>
      </c>
      <c r="G82" s="287">
        <f t="shared" si="23"/>
        <v>129227</v>
      </c>
      <c r="H82" s="287">
        <f t="shared" si="23"/>
        <v>131589</v>
      </c>
      <c r="I82" s="287">
        <f t="shared" si="23"/>
        <v>133318</v>
      </c>
      <c r="J82" s="1382">
        <f t="shared" si="23"/>
        <v>132977</v>
      </c>
      <c r="K82" s="1375">
        <f t="shared" si="15"/>
        <v>0.99744220585367316</v>
      </c>
    </row>
    <row r="83" spans="2:11" ht="13.5" thickBot="1" x14ac:dyDescent="0.25">
      <c r="B83" s="161"/>
      <c r="C83" s="373"/>
      <c r="D83" s="373"/>
      <c r="E83" s="164"/>
      <c r="F83" s="164"/>
    </row>
    <row r="84" spans="2:11" ht="13.5" thickBot="1" x14ac:dyDescent="0.25">
      <c r="B84" s="174" t="s">
        <v>1099</v>
      </c>
      <c r="C84" s="244" t="s">
        <v>1020</v>
      </c>
      <c r="D84" s="808"/>
      <c r="E84" s="809"/>
      <c r="F84" s="809"/>
      <c r="G84" s="810"/>
      <c r="H84" s="810"/>
      <c r="I84" s="810"/>
      <c r="J84" s="809"/>
      <c r="K84" s="1398"/>
    </row>
    <row r="85" spans="2:11" x14ac:dyDescent="0.2">
      <c r="B85" s="362"/>
      <c r="C85" s="1890" t="s">
        <v>693</v>
      </c>
      <c r="D85" s="363" t="s">
        <v>987</v>
      </c>
      <c r="E85" s="293">
        <v>10666</v>
      </c>
      <c r="F85" s="677">
        <v>0</v>
      </c>
      <c r="G85" s="354">
        <v>46193</v>
      </c>
      <c r="H85" s="354">
        <v>11041</v>
      </c>
      <c r="I85" s="354">
        <v>10669</v>
      </c>
      <c r="J85" s="1386">
        <v>10669</v>
      </c>
      <c r="K85" s="1598">
        <f>(J85/I85)</f>
        <v>1</v>
      </c>
    </row>
    <row r="86" spans="2:11" x14ac:dyDescent="0.2">
      <c r="B86" s="360"/>
      <c r="C86" s="1891"/>
      <c r="D86" s="239" t="s">
        <v>1108</v>
      </c>
      <c r="E86" s="294">
        <v>2880</v>
      </c>
      <c r="F86" s="678">
        <v>0</v>
      </c>
      <c r="G86" s="226">
        <v>12249</v>
      </c>
      <c r="H86" s="226">
        <v>2871</v>
      </c>
      <c r="I86" s="226">
        <v>2771</v>
      </c>
      <c r="J86" s="1387">
        <v>2771</v>
      </c>
      <c r="K86" s="1598">
        <f t="shared" ref="K86:K110" si="24">(J86/I86)</f>
        <v>1</v>
      </c>
    </row>
    <row r="87" spans="2:11" x14ac:dyDescent="0.2">
      <c r="B87" s="360"/>
      <c r="C87" s="1891"/>
      <c r="D87" s="241" t="s">
        <v>924</v>
      </c>
      <c r="E87" s="294">
        <v>6365</v>
      </c>
      <c r="F87" s="678">
        <v>0</v>
      </c>
      <c r="G87" s="226">
        <v>9168</v>
      </c>
      <c r="H87" s="226">
        <v>2120</v>
      </c>
      <c r="I87" s="226">
        <v>2120</v>
      </c>
      <c r="J87" s="1387">
        <v>2121</v>
      </c>
      <c r="K87" s="1598">
        <f t="shared" si="24"/>
        <v>1.0004716981132076</v>
      </c>
    </row>
    <row r="88" spans="2:11" x14ac:dyDescent="0.2">
      <c r="B88" s="78"/>
      <c r="C88" s="213" t="s">
        <v>694</v>
      </c>
      <c r="D88" s="991"/>
      <c r="E88" s="277">
        <f>SUM(E85:E87)</f>
        <v>19911</v>
      </c>
      <c r="F88" s="679">
        <v>0</v>
      </c>
      <c r="G88" s="214">
        <f>SUM(G85:G87)</f>
        <v>67610</v>
      </c>
      <c r="H88" s="214">
        <f>SUM(H85:H87)</f>
        <v>16032</v>
      </c>
      <c r="I88" s="214">
        <f>SUM(I85:I87)</f>
        <v>15560</v>
      </c>
      <c r="J88" s="1388">
        <f>SUM(J85:J87)</f>
        <v>15561</v>
      </c>
      <c r="K88" s="1599">
        <f t="shared" si="24"/>
        <v>1.0000642673521851</v>
      </c>
    </row>
    <row r="89" spans="2:11" x14ac:dyDescent="0.2">
      <c r="B89" s="251"/>
      <c r="C89" s="1857" t="s">
        <v>236</v>
      </c>
      <c r="D89" s="270" t="s">
        <v>987</v>
      </c>
      <c r="E89" s="662"/>
      <c r="F89" s="680"/>
      <c r="G89" s="992">
        <v>0</v>
      </c>
      <c r="H89" s="992"/>
      <c r="I89" s="992">
        <v>299</v>
      </c>
      <c r="J89" s="1389">
        <v>299</v>
      </c>
      <c r="K89" s="1598">
        <f t="shared" si="24"/>
        <v>1</v>
      </c>
    </row>
    <row r="90" spans="2:11" x14ac:dyDescent="0.2">
      <c r="B90" s="251"/>
      <c r="C90" s="1857"/>
      <c r="D90" s="241" t="s">
        <v>1108</v>
      </c>
      <c r="E90" s="662"/>
      <c r="F90" s="680"/>
      <c r="G90" s="992">
        <v>0</v>
      </c>
      <c r="H90" s="992"/>
      <c r="I90" s="992">
        <v>80</v>
      </c>
      <c r="J90" s="1389">
        <v>80</v>
      </c>
      <c r="K90" s="1598">
        <f t="shared" si="24"/>
        <v>1</v>
      </c>
    </row>
    <row r="91" spans="2:11" x14ac:dyDescent="0.2">
      <c r="B91" s="954"/>
      <c r="C91" s="1885" t="s">
        <v>202</v>
      </c>
      <c r="D91" s="1886"/>
      <c r="E91" s="665"/>
      <c r="F91" s="681"/>
      <c r="G91" s="234">
        <v>0</v>
      </c>
      <c r="H91" s="234"/>
      <c r="I91" s="234">
        <v>379</v>
      </c>
      <c r="J91" s="1390">
        <v>379</v>
      </c>
      <c r="K91" s="1599">
        <f t="shared" si="24"/>
        <v>1</v>
      </c>
    </row>
    <row r="92" spans="2:11" x14ac:dyDescent="0.2">
      <c r="B92" s="251"/>
      <c r="C92" s="1857" t="s">
        <v>235</v>
      </c>
      <c r="D92" s="270" t="s">
        <v>987</v>
      </c>
      <c r="E92" s="662"/>
      <c r="F92" s="680"/>
      <c r="G92" s="673">
        <v>0</v>
      </c>
      <c r="H92" s="673"/>
      <c r="I92" s="673">
        <v>73</v>
      </c>
      <c r="J92" s="1391">
        <v>73</v>
      </c>
      <c r="K92" s="1598">
        <f t="shared" si="24"/>
        <v>1</v>
      </c>
    </row>
    <row r="93" spans="2:11" x14ac:dyDescent="0.2">
      <c r="B93" s="251"/>
      <c r="C93" s="1857"/>
      <c r="D93" s="241" t="s">
        <v>1108</v>
      </c>
      <c r="E93" s="662"/>
      <c r="F93" s="680"/>
      <c r="G93" s="992">
        <v>0</v>
      </c>
      <c r="H93" s="992"/>
      <c r="I93" s="992">
        <v>20</v>
      </c>
      <c r="J93" s="1389">
        <v>20</v>
      </c>
      <c r="K93" s="1598">
        <f t="shared" si="24"/>
        <v>1</v>
      </c>
    </row>
    <row r="94" spans="2:11" x14ac:dyDescent="0.2">
      <c r="B94" s="983"/>
      <c r="C94" s="1858" t="s">
        <v>203</v>
      </c>
      <c r="D94" s="1859"/>
      <c r="E94" s="665"/>
      <c r="F94" s="681"/>
      <c r="G94" s="234">
        <v>0</v>
      </c>
      <c r="H94" s="234"/>
      <c r="I94" s="234">
        <v>93</v>
      </c>
      <c r="J94" s="1390">
        <v>93</v>
      </c>
      <c r="K94" s="1599">
        <f t="shared" si="24"/>
        <v>1</v>
      </c>
    </row>
    <row r="95" spans="2:11" x14ac:dyDescent="0.2">
      <c r="B95" s="661"/>
      <c r="C95" s="1911" t="s">
        <v>1013</v>
      </c>
      <c r="D95" s="270" t="s">
        <v>987</v>
      </c>
      <c r="E95" s="662"/>
      <c r="F95" s="680"/>
      <c r="G95" s="672">
        <v>3188</v>
      </c>
      <c r="H95" s="672">
        <v>761</v>
      </c>
      <c r="I95" s="672">
        <v>761</v>
      </c>
      <c r="J95" s="1392">
        <v>761</v>
      </c>
      <c r="K95" s="1598">
        <f t="shared" si="24"/>
        <v>1</v>
      </c>
    </row>
    <row r="96" spans="2:11" x14ac:dyDescent="0.2">
      <c r="B96" s="661"/>
      <c r="C96" s="1911"/>
      <c r="D96" s="239" t="s">
        <v>1108</v>
      </c>
      <c r="E96" s="662"/>
      <c r="F96" s="680"/>
      <c r="G96" s="671">
        <v>847</v>
      </c>
      <c r="H96" s="671">
        <v>206</v>
      </c>
      <c r="I96" s="671">
        <v>206</v>
      </c>
      <c r="J96" s="1393">
        <v>205</v>
      </c>
      <c r="K96" s="1598">
        <f t="shared" si="24"/>
        <v>0.99514563106796117</v>
      </c>
    </row>
    <row r="97" spans="2:11" x14ac:dyDescent="0.2">
      <c r="B97" s="661"/>
      <c r="C97" s="1912"/>
      <c r="D97" s="239" t="s">
        <v>924</v>
      </c>
      <c r="E97" s="662"/>
      <c r="F97" s="680"/>
      <c r="G97" s="673">
        <v>27</v>
      </c>
      <c r="H97" s="673">
        <v>4</v>
      </c>
      <c r="I97" s="673">
        <v>4</v>
      </c>
      <c r="J97" s="1391">
        <v>5</v>
      </c>
      <c r="K97" s="1598">
        <f t="shared" si="24"/>
        <v>1.25</v>
      </c>
    </row>
    <row r="98" spans="2:11" x14ac:dyDescent="0.2">
      <c r="B98" s="954"/>
      <c r="C98" s="663" t="s">
        <v>1127</v>
      </c>
      <c r="D98" s="664"/>
      <c r="E98" s="665"/>
      <c r="F98" s="681"/>
      <c r="G98" s="234">
        <f>SUM(G95:G97)</f>
        <v>4062</v>
      </c>
      <c r="H98" s="234">
        <f>SUM(H95:H97)</f>
        <v>971</v>
      </c>
      <c r="I98" s="234">
        <f>SUM(I95:I97)</f>
        <v>971</v>
      </c>
      <c r="J98" s="1390">
        <f>SUM(J95:J97)</f>
        <v>971</v>
      </c>
      <c r="K98" s="1599">
        <f t="shared" si="24"/>
        <v>1</v>
      </c>
    </row>
    <row r="99" spans="2:11" x14ac:dyDescent="0.2">
      <c r="B99" s="954"/>
      <c r="C99" s="663" t="s">
        <v>696</v>
      </c>
      <c r="D99" s="664"/>
      <c r="E99" s="665"/>
      <c r="F99" s="681"/>
      <c r="G99" s="234">
        <f>SUM(G88+G98)</f>
        <v>71672</v>
      </c>
      <c r="H99" s="234">
        <f>SUM(H88+H98)</f>
        <v>17003</v>
      </c>
      <c r="I99" s="234">
        <f>SUM(I88+I98+I91+I94)</f>
        <v>17003</v>
      </c>
      <c r="J99" s="1390">
        <f>SUM(J88+J98+J91+J94)</f>
        <v>17004</v>
      </c>
      <c r="K99" s="1599">
        <f t="shared" si="24"/>
        <v>1.0000588131506205</v>
      </c>
    </row>
    <row r="100" spans="2:11" x14ac:dyDescent="0.2">
      <c r="B100" s="390"/>
      <c r="C100" s="651" t="s">
        <v>995</v>
      </c>
      <c r="D100" s="391" t="s">
        <v>991</v>
      </c>
      <c r="E100" s="392">
        <v>3500</v>
      </c>
      <c r="F100" s="392">
        <v>0</v>
      </c>
      <c r="G100" s="670">
        <v>0</v>
      </c>
      <c r="H100" s="670">
        <v>403</v>
      </c>
      <c r="I100" s="670">
        <v>403</v>
      </c>
      <c r="J100" s="1394">
        <v>403</v>
      </c>
      <c r="K100" s="1598">
        <f t="shared" si="24"/>
        <v>1</v>
      </c>
    </row>
    <row r="101" spans="2:11" x14ac:dyDescent="0.2">
      <c r="B101" s="221"/>
      <c r="C101" s="388" t="s">
        <v>996</v>
      </c>
      <c r="D101" s="396" t="s">
        <v>991</v>
      </c>
      <c r="E101" s="389">
        <v>200</v>
      </c>
      <c r="F101" s="389">
        <v>0</v>
      </c>
      <c r="G101" s="671">
        <v>200</v>
      </c>
      <c r="H101" s="671">
        <v>0</v>
      </c>
      <c r="I101" s="671">
        <v>0</v>
      </c>
      <c r="J101" s="1393">
        <v>0</v>
      </c>
      <c r="K101" s="1598"/>
    </row>
    <row r="102" spans="2:11" x14ac:dyDescent="0.2">
      <c r="B102" s="221"/>
      <c r="C102" s="388" t="s">
        <v>1180</v>
      </c>
      <c r="D102" s="396" t="s">
        <v>991</v>
      </c>
      <c r="E102" s="389">
        <v>3000</v>
      </c>
      <c r="F102" s="389">
        <v>0</v>
      </c>
      <c r="G102" s="671">
        <v>1000</v>
      </c>
      <c r="H102" s="671">
        <v>136</v>
      </c>
      <c r="I102" s="671">
        <v>136</v>
      </c>
      <c r="J102" s="1393">
        <v>136</v>
      </c>
      <c r="K102" s="1598">
        <f t="shared" si="24"/>
        <v>1</v>
      </c>
    </row>
    <row r="103" spans="2:11" x14ac:dyDescent="0.2">
      <c r="B103" s="393"/>
      <c r="C103" s="654" t="s">
        <v>1181</v>
      </c>
      <c r="D103" s="655" t="s">
        <v>991</v>
      </c>
      <c r="E103" s="394">
        <v>11800</v>
      </c>
      <c r="F103" s="394">
        <v>0</v>
      </c>
      <c r="G103" s="672">
        <v>1250</v>
      </c>
      <c r="H103" s="672">
        <v>2039</v>
      </c>
      <c r="I103" s="672">
        <v>2039</v>
      </c>
      <c r="J103" s="1392">
        <v>2039</v>
      </c>
      <c r="K103" s="1598">
        <f t="shared" si="24"/>
        <v>1</v>
      </c>
    </row>
    <row r="104" spans="2:11" x14ac:dyDescent="0.2">
      <c r="B104" s="351"/>
      <c r="C104" s="368" t="s">
        <v>1002</v>
      </c>
      <c r="D104" s="398" t="s">
        <v>991</v>
      </c>
      <c r="E104" s="369">
        <v>200</v>
      </c>
      <c r="F104" s="369">
        <v>0</v>
      </c>
      <c r="G104" s="673">
        <v>1000</v>
      </c>
      <c r="H104" s="673">
        <v>112</v>
      </c>
      <c r="I104" s="673">
        <v>112</v>
      </c>
      <c r="J104" s="1391">
        <v>112</v>
      </c>
      <c r="K104" s="1598">
        <f t="shared" si="24"/>
        <v>1</v>
      </c>
    </row>
    <row r="105" spans="2:11" x14ac:dyDescent="0.2">
      <c r="B105" s="221"/>
      <c r="C105" s="371" t="s">
        <v>1184</v>
      </c>
      <c r="D105" s="370"/>
      <c r="E105" s="372">
        <f t="shared" ref="E105:J105" si="25">SUM(E100:E104)</f>
        <v>18700</v>
      </c>
      <c r="F105" s="666">
        <f t="shared" si="25"/>
        <v>0</v>
      </c>
      <c r="G105" s="674">
        <f t="shared" si="25"/>
        <v>3450</v>
      </c>
      <c r="H105" s="674">
        <f t="shared" si="25"/>
        <v>2690</v>
      </c>
      <c r="I105" s="674">
        <f t="shared" si="25"/>
        <v>2690</v>
      </c>
      <c r="J105" s="1395">
        <f t="shared" si="25"/>
        <v>2690</v>
      </c>
      <c r="K105" s="1599">
        <f t="shared" si="24"/>
        <v>1</v>
      </c>
    </row>
    <row r="106" spans="2:11" x14ac:dyDescent="0.2">
      <c r="B106" s="216"/>
      <c r="C106" s="1910" t="s">
        <v>1014</v>
      </c>
      <c r="D106" s="270" t="s">
        <v>987</v>
      </c>
      <c r="E106" s="276" t="e">
        <f>SUM(+E85+#REF!+#REF!)</f>
        <v>#REF!</v>
      </c>
      <c r="F106" s="667" t="e">
        <f>SUM(+F85+#REF!+#REF!)</f>
        <v>#REF!</v>
      </c>
      <c r="G106" s="675">
        <f t="shared" ref="G106:J108" si="26">(G85+G95)</f>
        <v>49381</v>
      </c>
      <c r="H106" s="675">
        <f t="shared" si="26"/>
        <v>11802</v>
      </c>
      <c r="I106" s="675">
        <f>(I85+I95+I89+I92)</f>
        <v>11802</v>
      </c>
      <c r="J106" s="1396">
        <f>(J85+J95+J89+J92)</f>
        <v>11802</v>
      </c>
      <c r="K106" s="1598">
        <f t="shared" si="24"/>
        <v>1</v>
      </c>
    </row>
    <row r="107" spans="2:11" x14ac:dyDescent="0.2">
      <c r="B107" s="360"/>
      <c r="C107" s="1910"/>
      <c r="D107" s="239" t="s">
        <v>1108</v>
      </c>
      <c r="E107" s="276" t="e">
        <f>SUM(E86+#REF!+#REF!+#REF!)</f>
        <v>#REF!</v>
      </c>
      <c r="F107" s="667" t="e">
        <f>SUM(F86+#REF!+#REF!+#REF!)</f>
        <v>#REF!</v>
      </c>
      <c r="G107" s="675">
        <f t="shared" si="26"/>
        <v>13096</v>
      </c>
      <c r="H107" s="675">
        <f t="shared" si="26"/>
        <v>3077</v>
      </c>
      <c r="I107" s="675">
        <f>(I86+I96+I90+I93)</f>
        <v>3077</v>
      </c>
      <c r="J107" s="1396">
        <f>(J86+J96+J90+J93)</f>
        <v>3076</v>
      </c>
      <c r="K107" s="1598">
        <f t="shared" si="24"/>
        <v>0.99967500812479693</v>
      </c>
    </row>
    <row r="108" spans="2:11" ht="12.75" customHeight="1" x14ac:dyDescent="0.2">
      <c r="B108" s="360"/>
      <c r="C108" s="1910"/>
      <c r="D108" s="239" t="s">
        <v>924</v>
      </c>
      <c r="E108" s="276" t="e">
        <f>SUM(E87+#REF!+#REF!+#REF!)</f>
        <v>#REF!</v>
      </c>
      <c r="F108" s="667" t="e">
        <f>SUM(F87+#REF!+#REF!+#REF!)</f>
        <v>#REF!</v>
      </c>
      <c r="G108" s="675">
        <f t="shared" si="26"/>
        <v>9195</v>
      </c>
      <c r="H108" s="675">
        <f t="shared" si="26"/>
        <v>2124</v>
      </c>
      <c r="I108" s="675">
        <f>(I87+I97)</f>
        <v>2124</v>
      </c>
      <c r="J108" s="1396">
        <f t="shared" si="26"/>
        <v>2126</v>
      </c>
      <c r="K108" s="1598">
        <f t="shared" si="24"/>
        <v>1.0009416195856873</v>
      </c>
    </row>
    <row r="109" spans="2:11" ht="12.75" customHeight="1" thickBot="1" x14ac:dyDescent="0.25">
      <c r="B109" s="813"/>
      <c r="C109" s="1910"/>
      <c r="D109" s="239" t="s">
        <v>1000</v>
      </c>
      <c r="E109" s="276" t="e">
        <f>SUM(#REF!+E100+E101+#REF!+E102+E103+#REF!+#REF!+#REF!+E104)</f>
        <v>#REF!</v>
      </c>
      <c r="F109" s="667" t="e">
        <f>SUM(#REF!+F100+F101+#REF!+F102+F103+#REF!+#REF!+#REF!+F104)</f>
        <v>#REF!</v>
      </c>
      <c r="G109" s="675">
        <f>SUM(G100+G101+G102+G103+G104)</f>
        <v>3450</v>
      </c>
      <c r="H109" s="675">
        <f>SUM(H100+H101+H102+H103+H104)</f>
        <v>2690</v>
      </c>
      <c r="I109" s="675">
        <f>SUM(I100+I101+I102+I103+I104)</f>
        <v>2690</v>
      </c>
      <c r="J109" s="1396">
        <f>SUM(J100+J101+J102+J103+J104)</f>
        <v>2690</v>
      </c>
      <c r="K109" s="1600">
        <f t="shared" si="24"/>
        <v>1</v>
      </c>
    </row>
    <row r="110" spans="2:11" ht="13.5" thickBot="1" x14ac:dyDescent="0.25">
      <c r="B110" s="76" t="s">
        <v>1099</v>
      </c>
      <c r="C110" s="1893" t="s">
        <v>1126</v>
      </c>
      <c r="D110" s="1893"/>
      <c r="E110" s="297" t="e">
        <f t="shared" ref="E110:J110" si="27">SUM(E106:E109)</f>
        <v>#REF!</v>
      </c>
      <c r="F110" s="684" t="e">
        <f t="shared" si="27"/>
        <v>#REF!</v>
      </c>
      <c r="G110" s="292">
        <f t="shared" si="27"/>
        <v>75122</v>
      </c>
      <c r="H110" s="292">
        <f t="shared" si="27"/>
        <v>19693</v>
      </c>
      <c r="I110" s="292">
        <f t="shared" si="27"/>
        <v>19693</v>
      </c>
      <c r="J110" s="1397">
        <f t="shared" si="27"/>
        <v>19694</v>
      </c>
      <c r="K110" s="1601">
        <f t="shared" si="24"/>
        <v>1.0000507794647844</v>
      </c>
    </row>
    <row r="111" spans="2:11" x14ac:dyDescent="0.2">
      <c r="B111" s="515"/>
      <c r="C111" s="516"/>
      <c r="D111" s="516"/>
      <c r="E111" s="717"/>
      <c r="F111" s="717"/>
      <c r="G111" s="291"/>
      <c r="H111" s="291"/>
      <c r="I111" s="291"/>
      <c r="J111" s="291"/>
      <c r="K111" s="291"/>
    </row>
    <row r="112" spans="2:11" x14ac:dyDescent="0.2">
      <c r="B112" s="515"/>
      <c r="C112" s="516"/>
      <c r="D112" s="516"/>
      <c r="E112" s="717"/>
      <c r="F112" s="717"/>
      <c r="G112" s="291"/>
      <c r="H112" s="291"/>
      <c r="I112" s="291"/>
      <c r="J112" s="291"/>
      <c r="K112" s="291"/>
    </row>
    <row r="113" spans="1:11" x14ac:dyDescent="0.2">
      <c r="B113" s="515"/>
      <c r="C113" s="516"/>
      <c r="D113" s="516"/>
      <c r="E113" s="717"/>
      <c r="F113" s="717"/>
      <c r="G113" s="291"/>
      <c r="H113" s="291"/>
      <c r="I113" s="291"/>
      <c r="J113" s="291"/>
      <c r="K113" s="291"/>
    </row>
    <row r="114" spans="1:11" x14ac:dyDescent="0.2">
      <c r="B114" s="515"/>
      <c r="C114" s="516"/>
      <c r="D114" s="516"/>
      <c r="E114" s="717"/>
      <c r="F114" s="717"/>
    </row>
    <row r="115" spans="1:11" ht="13.5" thickBot="1" x14ac:dyDescent="0.25">
      <c r="B115" s="515"/>
      <c r="C115" s="516"/>
      <c r="D115" s="516"/>
      <c r="E115" s="717"/>
      <c r="F115" s="717"/>
      <c r="G115" t="s">
        <v>1283</v>
      </c>
    </row>
    <row r="116" spans="1:11" ht="36.75" thickBot="1" x14ac:dyDescent="0.25">
      <c r="B116" s="174" t="s">
        <v>1100</v>
      </c>
      <c r="C116" s="244" t="s">
        <v>812</v>
      </c>
      <c r="D116" s="808"/>
      <c r="E116" s="809"/>
      <c r="F116" s="809"/>
      <c r="G116" s="814" t="s">
        <v>814</v>
      </c>
      <c r="H116" s="815" t="s">
        <v>718</v>
      </c>
      <c r="I116" s="815" t="s">
        <v>201</v>
      </c>
      <c r="J116" s="815" t="s">
        <v>303</v>
      </c>
      <c r="K116" s="815" t="s">
        <v>938</v>
      </c>
    </row>
    <row r="117" spans="1:11" x14ac:dyDescent="0.2">
      <c r="B117" s="362"/>
      <c r="C117" s="1890" t="s">
        <v>693</v>
      </c>
      <c r="D117" s="363" t="s">
        <v>987</v>
      </c>
      <c r="E117" s="293">
        <v>10666</v>
      </c>
      <c r="F117" s="677">
        <v>0</v>
      </c>
      <c r="G117" s="816"/>
      <c r="H117" s="850">
        <v>41947</v>
      </c>
      <c r="I117" s="850">
        <v>41378</v>
      </c>
      <c r="J117" s="850">
        <v>41377</v>
      </c>
      <c r="K117" s="1593">
        <f>(J117/I117)</f>
        <v>0.99997583256803135</v>
      </c>
    </row>
    <row r="118" spans="1:11" x14ac:dyDescent="0.2">
      <c r="B118" s="360"/>
      <c r="C118" s="1891"/>
      <c r="D118" s="239" t="s">
        <v>1108</v>
      </c>
      <c r="E118" s="294">
        <v>2880</v>
      </c>
      <c r="F118" s="678">
        <v>0</v>
      </c>
      <c r="G118" s="226">
        <v>0</v>
      </c>
      <c r="H118" s="226">
        <v>11035</v>
      </c>
      <c r="I118" s="226">
        <v>10982</v>
      </c>
      <c r="J118" s="226">
        <v>10977</v>
      </c>
      <c r="K118" s="1593">
        <f t="shared" ref="K118:K143" si="28">(J118/I118)</f>
        <v>0.99954470952467678</v>
      </c>
    </row>
    <row r="119" spans="1:11" x14ac:dyDescent="0.2">
      <c r="B119" s="360"/>
      <c r="C119" s="1891"/>
      <c r="D119" s="239" t="s">
        <v>924</v>
      </c>
      <c r="E119" s="294">
        <v>6365</v>
      </c>
      <c r="F119" s="678">
        <v>0</v>
      </c>
      <c r="G119" s="226">
        <v>0</v>
      </c>
      <c r="H119" s="226">
        <v>7168</v>
      </c>
      <c r="I119" s="226">
        <v>10323</v>
      </c>
      <c r="J119" s="226">
        <v>10320</v>
      </c>
      <c r="K119" s="1593">
        <f t="shared" si="28"/>
        <v>0.99970938680616095</v>
      </c>
    </row>
    <row r="120" spans="1:11" ht="13.5" thickBot="1" x14ac:dyDescent="0.25">
      <c r="B120" s="78"/>
      <c r="C120" s="213" t="s">
        <v>694</v>
      </c>
      <c r="D120" s="811"/>
      <c r="E120" s="277">
        <f>SUM(E117:E119)</f>
        <v>19911</v>
      </c>
      <c r="F120" s="679">
        <v>0</v>
      </c>
      <c r="G120" s="214">
        <f>SUM(G117:G119)</f>
        <v>0</v>
      </c>
      <c r="H120" s="214">
        <f>SUM(H117:H119)</f>
        <v>60150</v>
      </c>
      <c r="I120" s="214">
        <f>SUM(I117:I119)</f>
        <v>62683</v>
      </c>
      <c r="J120" s="214">
        <f>SUM(J117:J119)</f>
        <v>62674</v>
      </c>
      <c r="K120" s="1594">
        <f t="shared" si="28"/>
        <v>0.9998564204010657</v>
      </c>
    </row>
    <row r="121" spans="1:11" x14ac:dyDescent="0.2">
      <c r="B121" s="251"/>
      <c r="C121" s="1857" t="s">
        <v>236</v>
      </c>
      <c r="D121" s="363" t="s">
        <v>987</v>
      </c>
      <c r="E121" s="295">
        <v>0</v>
      </c>
      <c r="F121" s="682">
        <v>0</v>
      </c>
      <c r="G121" s="668">
        <v>0</v>
      </c>
      <c r="H121" s="668">
        <v>0</v>
      </c>
      <c r="I121" s="668">
        <v>904</v>
      </c>
      <c r="J121" s="668">
        <v>904</v>
      </c>
      <c r="K121" s="1593">
        <f t="shared" si="28"/>
        <v>1</v>
      </c>
    </row>
    <row r="122" spans="1:11" x14ac:dyDescent="0.2">
      <c r="B122" s="251"/>
      <c r="C122" s="1857"/>
      <c r="D122" s="241" t="s">
        <v>1108</v>
      </c>
      <c r="E122" s="296">
        <v>0</v>
      </c>
      <c r="F122" s="683">
        <v>0</v>
      </c>
      <c r="G122" s="669">
        <v>0</v>
      </c>
      <c r="H122" s="669">
        <v>0</v>
      </c>
      <c r="I122" s="669">
        <v>244</v>
      </c>
      <c r="J122" s="669">
        <v>244</v>
      </c>
      <c r="K122" s="1593">
        <f t="shared" si="28"/>
        <v>1</v>
      </c>
    </row>
    <row r="123" spans="1:11" ht="12" customHeight="1" x14ac:dyDescent="0.2">
      <c r="A123" s="324"/>
      <c r="B123" s="954"/>
      <c r="C123" s="1885" t="s">
        <v>202</v>
      </c>
      <c r="D123" s="1886"/>
      <c r="E123" s="982"/>
      <c r="F123" s="982"/>
      <c r="G123" s="674">
        <v>0</v>
      </c>
      <c r="H123" s="674"/>
      <c r="I123" s="674">
        <v>1148</v>
      </c>
      <c r="J123" s="674">
        <v>1148</v>
      </c>
      <c r="K123" s="1594">
        <f t="shared" si="28"/>
        <v>1</v>
      </c>
    </row>
    <row r="124" spans="1:11" x14ac:dyDescent="0.2">
      <c r="B124" s="251"/>
      <c r="C124" s="1857" t="s">
        <v>235</v>
      </c>
      <c r="D124" s="270" t="s">
        <v>987</v>
      </c>
      <c r="E124" s="977"/>
      <c r="F124" s="977"/>
      <c r="G124" s="875">
        <v>0</v>
      </c>
      <c r="H124" s="875"/>
      <c r="I124" s="875">
        <v>222</v>
      </c>
      <c r="J124" s="875">
        <v>222</v>
      </c>
      <c r="K124" s="1593">
        <f t="shared" si="28"/>
        <v>1</v>
      </c>
    </row>
    <row r="125" spans="1:11" x14ac:dyDescent="0.2">
      <c r="B125" s="251"/>
      <c r="C125" s="1857"/>
      <c r="D125" s="241" t="s">
        <v>1108</v>
      </c>
      <c r="E125" s="683"/>
      <c r="F125" s="683"/>
      <c r="G125" s="669">
        <v>0</v>
      </c>
      <c r="H125" s="669"/>
      <c r="I125" s="669">
        <v>60</v>
      </c>
      <c r="J125" s="669">
        <v>60</v>
      </c>
      <c r="K125" s="1593">
        <f t="shared" si="28"/>
        <v>1</v>
      </c>
    </row>
    <row r="126" spans="1:11" ht="13.5" thickBot="1" x14ac:dyDescent="0.25">
      <c r="B126" s="983"/>
      <c r="C126" s="1858" t="s">
        <v>203</v>
      </c>
      <c r="D126" s="1859"/>
      <c r="E126" s="978"/>
      <c r="F126" s="978"/>
      <c r="G126" s="984">
        <v>0</v>
      </c>
      <c r="H126" s="984"/>
      <c r="I126" s="984">
        <v>282</v>
      </c>
      <c r="J126" s="984">
        <v>282</v>
      </c>
      <c r="K126" s="1595">
        <f t="shared" si="28"/>
        <v>1</v>
      </c>
    </row>
    <row r="127" spans="1:11" ht="13.5" thickBot="1" x14ac:dyDescent="0.25">
      <c r="B127" s="979"/>
      <c r="C127" s="1915" t="s">
        <v>204</v>
      </c>
      <c r="D127" s="1916"/>
      <c r="E127" s="980"/>
      <c r="F127" s="980"/>
      <c r="G127" s="981">
        <v>0</v>
      </c>
      <c r="H127" s="981"/>
      <c r="I127" s="981">
        <v>64113</v>
      </c>
      <c r="J127" s="981">
        <v>64104</v>
      </c>
      <c r="K127" s="1596">
        <f t="shared" si="28"/>
        <v>0.99985962285339947</v>
      </c>
    </row>
    <row r="128" spans="1:11" x14ac:dyDescent="0.2">
      <c r="B128" s="351"/>
      <c r="C128" s="976" t="s">
        <v>995</v>
      </c>
      <c r="D128" s="217" t="s">
        <v>991</v>
      </c>
      <c r="E128" s="369">
        <v>3500</v>
      </c>
      <c r="F128" s="369">
        <v>0</v>
      </c>
      <c r="G128" s="673">
        <v>0</v>
      </c>
      <c r="H128" s="673">
        <v>0</v>
      </c>
      <c r="I128" s="673">
        <v>0</v>
      </c>
      <c r="J128" s="673">
        <v>0</v>
      </c>
      <c r="K128" s="1593"/>
    </row>
    <row r="129" spans="2:11" x14ac:dyDescent="0.2">
      <c r="B129" s="221"/>
      <c r="C129" s="388" t="s">
        <v>998</v>
      </c>
      <c r="D129" s="395" t="s">
        <v>1108</v>
      </c>
      <c r="E129" s="389">
        <v>1000</v>
      </c>
      <c r="F129" s="389">
        <v>0</v>
      </c>
      <c r="G129" s="671">
        <v>0</v>
      </c>
      <c r="H129" s="671">
        <v>0</v>
      </c>
      <c r="I129" s="671">
        <v>0</v>
      </c>
      <c r="J129" s="671">
        <v>0</v>
      </c>
      <c r="K129" s="1593"/>
    </row>
    <row r="130" spans="2:11" x14ac:dyDescent="0.2">
      <c r="B130" s="221"/>
      <c r="C130" s="388" t="s">
        <v>819</v>
      </c>
      <c r="D130" s="396" t="s">
        <v>991</v>
      </c>
      <c r="E130" s="389">
        <v>200</v>
      </c>
      <c r="F130" s="389">
        <v>0</v>
      </c>
      <c r="G130" s="671">
        <v>0</v>
      </c>
      <c r="H130" s="671">
        <v>200</v>
      </c>
      <c r="I130" s="671">
        <v>0</v>
      </c>
      <c r="J130" s="671">
        <v>0</v>
      </c>
      <c r="K130" s="1593"/>
    </row>
    <row r="131" spans="2:11" x14ac:dyDescent="0.2">
      <c r="B131" s="221"/>
      <c r="C131" s="388" t="s">
        <v>997</v>
      </c>
      <c r="D131" s="396" t="s">
        <v>991</v>
      </c>
      <c r="E131" s="389">
        <v>200</v>
      </c>
      <c r="F131" s="389">
        <v>0</v>
      </c>
      <c r="G131" s="671">
        <v>0</v>
      </c>
      <c r="H131" s="671">
        <v>0</v>
      </c>
      <c r="I131" s="671">
        <v>0</v>
      </c>
      <c r="J131" s="671">
        <v>0</v>
      </c>
      <c r="K131" s="1593"/>
    </row>
    <row r="132" spans="2:11" x14ac:dyDescent="0.2">
      <c r="B132" s="221"/>
      <c r="C132" s="388" t="s">
        <v>1180</v>
      </c>
      <c r="D132" s="396" t="s">
        <v>991</v>
      </c>
      <c r="E132" s="389">
        <v>3000</v>
      </c>
      <c r="F132" s="389">
        <v>0</v>
      </c>
      <c r="G132" s="671">
        <v>0</v>
      </c>
      <c r="H132" s="671">
        <v>575</v>
      </c>
      <c r="I132" s="671">
        <v>1580</v>
      </c>
      <c r="J132" s="671">
        <v>1580</v>
      </c>
      <c r="K132" s="1593">
        <f t="shared" si="28"/>
        <v>1</v>
      </c>
    </row>
    <row r="133" spans="2:11" x14ac:dyDescent="0.2">
      <c r="B133" s="393"/>
      <c r="C133" s="654" t="s">
        <v>1181</v>
      </c>
      <c r="D133" s="655" t="s">
        <v>991</v>
      </c>
      <c r="E133" s="394">
        <v>11800</v>
      </c>
      <c r="F133" s="394">
        <v>0</v>
      </c>
      <c r="G133" s="672">
        <v>0</v>
      </c>
      <c r="H133" s="672">
        <v>4537</v>
      </c>
      <c r="I133" s="672">
        <v>8175</v>
      </c>
      <c r="J133" s="672">
        <v>8175</v>
      </c>
      <c r="K133" s="1593">
        <f t="shared" si="28"/>
        <v>1</v>
      </c>
    </row>
    <row r="134" spans="2:11" x14ac:dyDescent="0.2">
      <c r="B134" s="351"/>
      <c r="C134" s="397" t="s">
        <v>1182</v>
      </c>
      <c r="D134" s="398" t="s">
        <v>991</v>
      </c>
      <c r="E134" s="369">
        <v>100</v>
      </c>
      <c r="F134" s="369">
        <v>0</v>
      </c>
      <c r="G134" s="673">
        <v>0</v>
      </c>
      <c r="H134" s="673">
        <v>0</v>
      </c>
      <c r="I134" s="673">
        <v>0</v>
      </c>
      <c r="J134" s="673">
        <v>0</v>
      </c>
      <c r="K134" s="1593"/>
    </row>
    <row r="135" spans="2:11" x14ac:dyDescent="0.2">
      <c r="B135" s="221"/>
      <c r="C135" s="388" t="s">
        <v>1183</v>
      </c>
      <c r="D135" s="396" t="s">
        <v>991</v>
      </c>
      <c r="E135" s="389">
        <v>1500</v>
      </c>
      <c r="F135" s="389">
        <v>0</v>
      </c>
      <c r="G135" s="671">
        <v>0</v>
      </c>
      <c r="H135" s="671">
        <v>0</v>
      </c>
      <c r="I135" s="671">
        <v>928</v>
      </c>
      <c r="J135" s="671">
        <v>928</v>
      </c>
      <c r="K135" s="1593">
        <f t="shared" si="28"/>
        <v>1</v>
      </c>
    </row>
    <row r="136" spans="2:11" x14ac:dyDescent="0.2">
      <c r="B136" s="351"/>
      <c r="C136" s="368" t="s">
        <v>1002</v>
      </c>
      <c r="D136" s="398" t="s">
        <v>991</v>
      </c>
      <c r="E136" s="369">
        <v>200</v>
      </c>
      <c r="F136" s="369">
        <v>0</v>
      </c>
      <c r="G136" s="673">
        <v>0</v>
      </c>
      <c r="H136" s="673">
        <v>888</v>
      </c>
      <c r="I136" s="673">
        <v>513</v>
      </c>
      <c r="J136" s="673">
        <v>513</v>
      </c>
      <c r="K136" s="1593">
        <f t="shared" si="28"/>
        <v>1</v>
      </c>
    </row>
    <row r="137" spans="2:11" ht="12.75" customHeight="1" x14ac:dyDescent="0.2">
      <c r="B137" s="221"/>
      <c r="C137" s="371" t="s">
        <v>1184</v>
      </c>
      <c r="D137" s="370"/>
      <c r="E137" s="372">
        <f>SUM(E128:E136)</f>
        <v>21500</v>
      </c>
      <c r="F137" s="666">
        <f>SUM(F128:F136)</f>
        <v>0</v>
      </c>
      <c r="G137" s="674">
        <f>SUM(G121:G136)</f>
        <v>0</v>
      </c>
      <c r="H137" s="674">
        <f>SUM(H121:H136)</f>
        <v>6200</v>
      </c>
      <c r="I137" s="674">
        <f>SUM(I128:I136)</f>
        <v>11196</v>
      </c>
      <c r="J137" s="674">
        <f>SUM(J128:J136)</f>
        <v>11196</v>
      </c>
      <c r="K137" s="1594">
        <f t="shared" si="28"/>
        <v>1</v>
      </c>
    </row>
    <row r="138" spans="2:11" x14ac:dyDescent="0.2">
      <c r="B138" s="216"/>
      <c r="C138" s="1910" t="s">
        <v>803</v>
      </c>
      <c r="D138" s="270" t="s">
        <v>987</v>
      </c>
      <c r="E138" s="276" t="e">
        <f>SUM(+E117+E121+#REF!)</f>
        <v>#REF!</v>
      </c>
      <c r="F138" s="667" t="e">
        <f>SUM(+F117+F121+#REF!)</f>
        <v>#REF!</v>
      </c>
      <c r="G138" s="675">
        <f>(G117)</f>
        <v>0</v>
      </c>
      <c r="H138" s="675">
        <v>41947</v>
      </c>
      <c r="I138" s="675">
        <v>42504</v>
      </c>
      <c r="J138" s="675">
        <v>42503</v>
      </c>
      <c r="K138" s="1593">
        <f t="shared" si="28"/>
        <v>0.99997647280255975</v>
      </c>
    </row>
    <row r="139" spans="2:11" x14ac:dyDescent="0.2">
      <c r="B139" s="360"/>
      <c r="C139" s="1910"/>
      <c r="D139" s="239" t="s">
        <v>1108</v>
      </c>
      <c r="E139" s="276" t="e">
        <f>SUM(E118+#REF!+#REF!+E129)</f>
        <v>#REF!</v>
      </c>
      <c r="F139" s="667" t="e">
        <f>SUM(F118+#REF!+#REF!+F129)</f>
        <v>#REF!</v>
      </c>
      <c r="G139" s="675">
        <v>0</v>
      </c>
      <c r="H139" s="675">
        <v>11035</v>
      </c>
      <c r="I139" s="675">
        <v>11286</v>
      </c>
      <c r="J139" s="675">
        <v>11281</v>
      </c>
      <c r="K139" s="1593">
        <f t="shared" si="28"/>
        <v>0.99955697324118375</v>
      </c>
    </row>
    <row r="140" spans="2:11" ht="12.75" customHeight="1" x14ac:dyDescent="0.2">
      <c r="B140" s="360"/>
      <c r="C140" s="1910"/>
      <c r="D140" s="239" t="s">
        <v>924</v>
      </c>
      <c r="E140" s="276" t="e">
        <f>SUM(E119+E122+#REF!+#REF!)</f>
        <v>#REF!</v>
      </c>
      <c r="F140" s="667" t="e">
        <f>SUM(F119+F122+#REF!+#REF!)</f>
        <v>#REF!</v>
      </c>
      <c r="G140" s="675">
        <v>0</v>
      </c>
      <c r="H140" s="675">
        <v>7168</v>
      </c>
      <c r="I140" s="675">
        <v>10323</v>
      </c>
      <c r="J140" s="675">
        <v>10320</v>
      </c>
      <c r="K140" s="1593">
        <f t="shared" si="28"/>
        <v>0.99970938680616095</v>
      </c>
    </row>
    <row r="141" spans="2:11" x14ac:dyDescent="0.2">
      <c r="B141" s="813"/>
      <c r="C141" s="1910"/>
      <c r="D141" s="239" t="s">
        <v>1000</v>
      </c>
      <c r="E141" s="276" t="e">
        <f>SUM(#REF!+E128+E130+E131+E132+E133+#REF!+E134+E135+E136)</f>
        <v>#REF!</v>
      </c>
      <c r="F141" s="667" t="e">
        <f>SUM(#REF!+F128+F130+F131+F132+F133+#REF!+F134+F135+F136)</f>
        <v>#REF!</v>
      </c>
      <c r="G141" s="675">
        <v>0</v>
      </c>
      <c r="H141" s="675">
        <v>6200</v>
      </c>
      <c r="I141" s="675">
        <v>11196</v>
      </c>
      <c r="J141" s="675">
        <v>11196</v>
      </c>
      <c r="K141" s="1593">
        <f t="shared" si="28"/>
        <v>1</v>
      </c>
    </row>
    <row r="142" spans="2:11" ht="13.5" thickBot="1" x14ac:dyDescent="0.25">
      <c r="B142" s="813"/>
      <c r="C142" s="1910"/>
      <c r="D142" s="239" t="s">
        <v>1012</v>
      </c>
      <c r="E142" s="295">
        <v>0</v>
      </c>
      <c r="F142" s="667">
        <v>0</v>
      </c>
      <c r="G142" s="676">
        <v>0</v>
      </c>
      <c r="H142" s="676">
        <v>0</v>
      </c>
      <c r="I142" s="676">
        <v>0</v>
      </c>
      <c r="J142" s="676">
        <v>0</v>
      </c>
      <c r="K142" s="1597"/>
    </row>
    <row r="143" spans="2:11" ht="15.75" customHeight="1" thickBot="1" x14ac:dyDescent="0.25">
      <c r="B143" s="76" t="s">
        <v>1100</v>
      </c>
      <c r="C143" s="1893" t="s">
        <v>813</v>
      </c>
      <c r="D143" s="1893"/>
      <c r="E143" s="297" t="e">
        <f t="shared" ref="E143:J143" si="29">SUM(E138:E142)</f>
        <v>#REF!</v>
      </c>
      <c r="F143" s="684" t="e">
        <f t="shared" si="29"/>
        <v>#REF!</v>
      </c>
      <c r="G143" s="292">
        <f t="shared" si="29"/>
        <v>0</v>
      </c>
      <c r="H143" s="292">
        <f t="shared" si="29"/>
        <v>66350</v>
      </c>
      <c r="I143" s="292">
        <f t="shared" si="29"/>
        <v>75309</v>
      </c>
      <c r="J143" s="292">
        <f t="shared" si="29"/>
        <v>75300</v>
      </c>
      <c r="K143" s="1590">
        <f t="shared" si="28"/>
        <v>0.99988049237142973</v>
      </c>
    </row>
    <row r="144" spans="2:11" ht="15" customHeight="1" x14ac:dyDescent="0.2">
      <c r="B144" s="515"/>
      <c r="C144" s="516"/>
      <c r="D144" s="516"/>
      <c r="E144" s="717"/>
      <c r="F144" s="717"/>
    </row>
    <row r="145" spans="2:11" ht="14.25" customHeight="1" x14ac:dyDescent="0.2">
      <c r="B145" s="515"/>
      <c r="C145" s="516"/>
      <c r="D145" s="516"/>
      <c r="E145" s="717"/>
      <c r="F145" s="717"/>
    </row>
    <row r="146" spans="2:11" ht="12" customHeight="1" x14ac:dyDescent="0.2">
      <c r="B146" s="515"/>
      <c r="C146" s="516"/>
      <c r="D146" s="516"/>
      <c r="E146" s="717"/>
      <c r="F146" s="717"/>
    </row>
    <row r="147" spans="2:11" ht="12" customHeight="1" thickBot="1" x14ac:dyDescent="0.25">
      <c r="B147" s="515"/>
      <c r="C147" s="516"/>
      <c r="D147" s="516"/>
      <c r="E147" s="717"/>
      <c r="F147" s="717"/>
    </row>
    <row r="148" spans="2:11" ht="12" customHeight="1" x14ac:dyDescent="0.2">
      <c r="B148" s="1897"/>
      <c r="C148" s="1900" t="s">
        <v>1047</v>
      </c>
      <c r="D148" s="1901"/>
      <c r="E148" s="1894" t="s">
        <v>1110</v>
      </c>
      <c r="F148" s="1894" t="s">
        <v>1129</v>
      </c>
      <c r="G148" s="1844" t="s">
        <v>815</v>
      </c>
      <c r="H148" s="1844" t="s">
        <v>719</v>
      </c>
      <c r="I148" s="1844" t="s">
        <v>182</v>
      </c>
      <c r="J148" s="1844" t="s">
        <v>304</v>
      </c>
      <c r="K148" s="1844" t="s">
        <v>938</v>
      </c>
    </row>
    <row r="149" spans="2:11" ht="12" customHeight="1" x14ac:dyDescent="0.2">
      <c r="B149" s="1898"/>
      <c r="C149" s="1902"/>
      <c r="D149" s="1903"/>
      <c r="E149" s="1895"/>
      <c r="F149" s="1895"/>
      <c r="G149" s="1846"/>
      <c r="H149" s="1846"/>
      <c r="I149" s="1846"/>
      <c r="J149" s="1846"/>
      <c r="K149" s="1846"/>
    </row>
    <row r="150" spans="2:11" ht="12" customHeight="1" x14ac:dyDescent="0.2">
      <c r="B150" s="1899"/>
      <c r="C150" s="1904"/>
      <c r="D150" s="1905"/>
      <c r="E150" s="1896"/>
      <c r="F150" s="1896"/>
      <c r="G150" s="1845"/>
      <c r="H150" s="1845"/>
      <c r="I150" s="1845"/>
      <c r="J150" s="1845"/>
      <c r="K150" s="1845"/>
    </row>
    <row r="151" spans="2:11" ht="12" customHeight="1" x14ac:dyDescent="0.2">
      <c r="B151" s="223"/>
      <c r="C151" s="1906" t="s">
        <v>1125</v>
      </c>
      <c r="D151" s="179" t="s">
        <v>923</v>
      </c>
      <c r="E151" s="300" t="e">
        <f>SUM(#REF!+#REF!+E31+E49+E79+E106)</f>
        <v>#REF!</v>
      </c>
      <c r="F151" s="298" t="e">
        <f>SUM(#REF!+#REF!+F31+F49+F79+F106)</f>
        <v>#REF!</v>
      </c>
      <c r="G151" s="817">
        <f>SUM(G31+G49+G79+G106)</f>
        <v>176279</v>
      </c>
      <c r="H151" s="285">
        <f t="shared" ref="H151:J153" si="30">SUM(H31+H49+H79+H106+H138)</f>
        <v>188271</v>
      </c>
      <c r="I151" s="285">
        <f>SUM(I31+I49+I79+I106+I138)</f>
        <v>126124</v>
      </c>
      <c r="J151" s="285">
        <f t="shared" si="30"/>
        <v>126107</v>
      </c>
      <c r="K151" s="1591">
        <f>(J151/I151)</f>
        <v>0.99986521201357392</v>
      </c>
    </row>
    <row r="152" spans="2:11" ht="11.25" customHeight="1" x14ac:dyDescent="0.2">
      <c r="B152" s="223"/>
      <c r="C152" s="1907"/>
      <c r="D152" s="177" t="s">
        <v>1108</v>
      </c>
      <c r="E152" s="300" t="e">
        <f>SUM(#REF!+#REF!+E32+E50+E80+E107)</f>
        <v>#REF!</v>
      </c>
      <c r="F152" s="298" t="e">
        <f>SUM(#REF!+#REF!+F32+F50+F80+F107)</f>
        <v>#REF!</v>
      </c>
      <c r="G152" s="517">
        <f>SUM(G32+G50+G80+G107)</f>
        <v>46970</v>
      </c>
      <c r="H152" s="285">
        <f t="shared" si="30"/>
        <v>50009</v>
      </c>
      <c r="I152" s="285">
        <f>SUM(I32+I50+I80+I107+I139)</f>
        <v>33626</v>
      </c>
      <c r="J152" s="285">
        <f t="shared" si="30"/>
        <v>33473</v>
      </c>
      <c r="K152" s="1591">
        <f>(J152/I152)</f>
        <v>0.99544994944388276</v>
      </c>
    </row>
    <row r="153" spans="2:11" ht="12" customHeight="1" x14ac:dyDescent="0.2">
      <c r="B153" s="223"/>
      <c r="C153" s="1907"/>
      <c r="D153" s="177" t="s">
        <v>924</v>
      </c>
      <c r="E153" s="300" t="e">
        <f>SUM(#REF!+#REF!+E33+E51+E81+E108)</f>
        <v>#REF!</v>
      </c>
      <c r="F153" s="298" t="e">
        <f>SUM(#REF!+#REF!+F33+F51+F81+F108)</f>
        <v>#REF!</v>
      </c>
      <c r="G153" s="517">
        <f>SUM(G33+G51+G81+G108)</f>
        <v>99362</v>
      </c>
      <c r="H153" s="285">
        <f t="shared" si="30"/>
        <v>103670</v>
      </c>
      <c r="I153" s="285">
        <f>SUM(I33+I51+I81+I108+I140)</f>
        <v>86600</v>
      </c>
      <c r="J153" s="285">
        <f t="shared" si="30"/>
        <v>85832</v>
      </c>
      <c r="K153" s="1591">
        <f>(J153/I153)</f>
        <v>0.99113163972286378</v>
      </c>
    </row>
    <row r="154" spans="2:11" x14ac:dyDescent="0.2">
      <c r="B154" s="223"/>
      <c r="C154" s="1907"/>
      <c r="D154" s="178" t="s">
        <v>1000</v>
      </c>
      <c r="E154" s="298" t="e">
        <f>(E109)</f>
        <v>#REF!</v>
      </c>
      <c r="F154" s="298" t="e">
        <f>(F109)</f>
        <v>#REF!</v>
      </c>
      <c r="G154" s="517">
        <f>(G109)</f>
        <v>3450</v>
      </c>
      <c r="H154" s="517">
        <f>SUM(H109+H141)</f>
        <v>8890</v>
      </c>
      <c r="I154" s="517">
        <f>SUM(I109+I141)</f>
        <v>13886</v>
      </c>
      <c r="J154" s="517">
        <f>SUM(J109+J141)</f>
        <v>13886</v>
      </c>
      <c r="K154" s="1591">
        <f>(J154/I154)</f>
        <v>1</v>
      </c>
    </row>
    <row r="155" spans="2:11" ht="13.5" thickBot="1" x14ac:dyDescent="0.25">
      <c r="B155" s="223"/>
      <c r="C155" s="1907"/>
      <c r="D155" s="178" t="s">
        <v>1119</v>
      </c>
      <c r="E155" s="282" t="e">
        <f>(#REF!)</f>
        <v>#REF!</v>
      </c>
      <c r="F155" s="278" t="e">
        <f>(#REF!)</f>
        <v>#REF!</v>
      </c>
      <c r="G155" s="818">
        <v>0</v>
      </c>
      <c r="H155" s="286">
        <v>0</v>
      </c>
      <c r="I155" s="286">
        <v>0</v>
      </c>
      <c r="J155" s="286">
        <v>0</v>
      </c>
      <c r="K155" s="1592"/>
    </row>
    <row r="156" spans="2:11" ht="13.5" thickBot="1" x14ac:dyDescent="0.25">
      <c r="B156" s="174" t="s">
        <v>852</v>
      </c>
      <c r="C156" s="1892" t="s">
        <v>978</v>
      </c>
      <c r="D156" s="1892"/>
      <c r="E156" s="163" t="e">
        <f t="shared" ref="E156:J156" si="31">SUM(E151:E155)</f>
        <v>#REF!</v>
      </c>
      <c r="F156" s="163" t="e">
        <f t="shared" si="31"/>
        <v>#REF!</v>
      </c>
      <c r="G156" s="200">
        <f t="shared" si="31"/>
        <v>326061</v>
      </c>
      <c r="H156" s="200">
        <f t="shared" si="31"/>
        <v>350840</v>
      </c>
      <c r="I156" s="200">
        <f t="shared" si="31"/>
        <v>260236</v>
      </c>
      <c r="J156" s="200">
        <f t="shared" si="31"/>
        <v>259298</v>
      </c>
      <c r="K156" s="1590">
        <f>(J156/I156)</f>
        <v>0.99639557939716261</v>
      </c>
    </row>
    <row r="157" spans="2:11" ht="14.25" x14ac:dyDescent="0.2">
      <c r="B157" s="245"/>
      <c r="C157" s="245"/>
      <c r="D157" s="245"/>
      <c r="E157" s="245"/>
      <c r="F157" s="245"/>
    </row>
    <row r="158" spans="2:11" ht="14.25" x14ac:dyDescent="0.2">
      <c r="B158" s="245"/>
      <c r="C158" s="245"/>
      <c r="D158" s="245"/>
      <c r="E158" s="245"/>
      <c r="F158" s="245"/>
    </row>
    <row r="159" spans="2:11" x14ac:dyDescent="0.2">
      <c r="H159" s="652"/>
    </row>
    <row r="160" spans="2:11" x14ac:dyDescent="0.2">
      <c r="B160" s="722"/>
      <c r="C160" s="819"/>
      <c r="D160" s="352"/>
      <c r="E160" s="685"/>
      <c r="F160" s="685"/>
      <c r="G160" s="685"/>
      <c r="H160" s="685"/>
    </row>
    <row r="161" spans="1:9" x14ac:dyDescent="0.2">
      <c r="B161" s="722"/>
      <c r="C161" s="819"/>
      <c r="D161" s="352"/>
      <c r="E161" s="685"/>
      <c r="F161" s="685"/>
      <c r="G161" s="685"/>
      <c r="H161" s="685"/>
    </row>
    <row r="162" spans="1:9" x14ac:dyDescent="0.2">
      <c r="B162" s="722"/>
      <c r="C162" s="820"/>
      <c r="D162" s="352"/>
      <c r="E162" s="356"/>
      <c r="F162" s="356"/>
      <c r="G162" s="356"/>
      <c r="H162" s="356"/>
    </row>
    <row r="163" spans="1:9" ht="12" customHeight="1" x14ac:dyDescent="0.2">
      <c r="B163" s="821"/>
      <c r="C163" s="914"/>
      <c r="D163" s="352"/>
      <c r="E163" s="352"/>
      <c r="F163" s="352"/>
      <c r="G163" s="352"/>
      <c r="H163" s="352"/>
    </row>
    <row r="164" spans="1:9" ht="12" customHeight="1" x14ac:dyDescent="0.2">
      <c r="B164" s="822"/>
      <c r="C164" s="914"/>
      <c r="D164" s="352"/>
      <c r="E164" s="352"/>
      <c r="F164" s="352"/>
      <c r="G164" s="352"/>
      <c r="H164" s="352"/>
    </row>
    <row r="165" spans="1:9" ht="12" customHeight="1" x14ac:dyDescent="0.2">
      <c r="B165" s="822"/>
      <c r="C165" s="914"/>
      <c r="D165" s="352"/>
      <c r="E165" s="352"/>
      <c r="F165" s="352"/>
      <c r="G165" s="352"/>
      <c r="H165" s="352"/>
    </row>
    <row r="166" spans="1:9" ht="12" customHeight="1" x14ac:dyDescent="0.2">
      <c r="B166" s="822"/>
      <c r="C166" s="914"/>
      <c r="D166" s="352"/>
      <c r="E166" s="352"/>
      <c r="F166" s="352"/>
      <c r="G166" s="352"/>
      <c r="H166" s="352"/>
    </row>
    <row r="167" spans="1:9" ht="11.25" customHeight="1" x14ac:dyDescent="0.2">
      <c r="B167" s="822"/>
      <c r="C167" s="914"/>
      <c r="D167" s="352"/>
      <c r="E167" s="352"/>
      <c r="F167" s="352"/>
      <c r="G167" s="352"/>
      <c r="H167" s="352"/>
    </row>
    <row r="168" spans="1:9" x14ac:dyDescent="0.2">
      <c r="B168" s="515"/>
      <c r="C168" s="1847"/>
      <c r="D168" s="1847"/>
      <c r="E168" s="291"/>
      <c r="F168" s="291"/>
      <c r="G168" s="291"/>
      <c r="H168" s="291"/>
    </row>
    <row r="169" spans="1:9" x14ac:dyDescent="0.2">
      <c r="B169" s="515"/>
      <c r="C169" s="516"/>
      <c r="D169" s="516"/>
      <c r="E169" s="291"/>
      <c r="F169" s="291"/>
      <c r="G169" s="291"/>
      <c r="H169" s="291"/>
    </row>
    <row r="170" spans="1:9" x14ac:dyDescent="0.2">
      <c r="B170" s="515"/>
      <c r="C170" s="516"/>
      <c r="D170" s="516"/>
      <c r="E170" s="291"/>
      <c r="F170" s="291"/>
      <c r="G170" s="291"/>
      <c r="H170" s="291"/>
      <c r="I170" s="652"/>
    </row>
    <row r="171" spans="1:9" x14ac:dyDescent="0.2">
      <c r="B171" s="515"/>
      <c r="C171" s="516"/>
      <c r="D171" s="516"/>
      <c r="E171" s="291"/>
      <c r="F171" s="291"/>
      <c r="G171" s="291"/>
      <c r="H171" s="291"/>
      <c r="I171" s="652"/>
    </row>
    <row r="172" spans="1:9" x14ac:dyDescent="0.2">
      <c r="B172" s="515"/>
      <c r="C172" s="516"/>
      <c r="D172" s="516"/>
      <c r="E172" s="291"/>
      <c r="F172" s="291"/>
      <c r="G172" s="291"/>
      <c r="H172" s="291"/>
      <c r="I172" s="652"/>
    </row>
    <row r="173" spans="1:9" x14ac:dyDescent="0.2">
      <c r="B173" s="515"/>
      <c r="C173" s="516"/>
      <c r="D173" s="516"/>
      <c r="E173" s="291"/>
      <c r="F173" s="291"/>
      <c r="G173" s="291"/>
      <c r="H173" s="291"/>
      <c r="I173" s="652"/>
    </row>
    <row r="174" spans="1:9" ht="12.75" customHeight="1" x14ac:dyDescent="0.2">
      <c r="A174" s="399"/>
      <c r="B174" s="915"/>
      <c r="C174" s="916"/>
      <c r="D174" s="916"/>
      <c r="E174" s="917"/>
      <c r="F174" s="917"/>
      <c r="G174" s="917"/>
      <c r="H174" s="917"/>
      <c r="I174" s="652"/>
    </row>
    <row r="175" spans="1:9" ht="15" x14ac:dyDescent="0.2">
      <c r="A175" s="399"/>
      <c r="B175" s="915"/>
      <c r="C175" s="916"/>
      <c r="D175" s="916"/>
      <c r="E175" s="917"/>
      <c r="F175" s="917"/>
      <c r="G175" s="917"/>
      <c r="H175" s="917"/>
      <c r="I175" s="652"/>
    </row>
    <row r="176" spans="1:9" ht="15" x14ac:dyDescent="0.2">
      <c r="A176" s="399"/>
      <c r="B176" s="915"/>
      <c r="C176" s="916"/>
      <c r="D176" s="916"/>
      <c r="E176" s="917"/>
      <c r="F176" s="917"/>
      <c r="G176" s="917"/>
      <c r="H176" s="917"/>
      <c r="I176" s="652"/>
    </row>
    <row r="177" spans="1:9" x14ac:dyDescent="0.2">
      <c r="A177" s="399"/>
      <c r="B177" s="825"/>
      <c r="C177" s="918"/>
      <c r="D177" s="919"/>
      <c r="E177" s="353"/>
      <c r="F177" s="353"/>
      <c r="G177" s="353"/>
      <c r="H177" s="353"/>
      <c r="I177" s="652"/>
    </row>
    <row r="178" spans="1:9" x14ac:dyDescent="0.2">
      <c r="A178" s="399"/>
      <c r="B178" s="825"/>
      <c r="C178" s="918"/>
      <c r="D178" s="919"/>
      <c r="E178" s="353"/>
      <c r="F178" s="353"/>
      <c r="G178" s="353"/>
      <c r="H178" s="353"/>
      <c r="I178" s="652"/>
    </row>
    <row r="179" spans="1:9" x14ac:dyDescent="0.2">
      <c r="A179" s="399"/>
      <c r="B179" s="825"/>
      <c r="C179" s="918"/>
      <c r="D179" s="919"/>
      <c r="E179" s="353"/>
      <c r="F179" s="353"/>
      <c r="G179" s="353"/>
      <c r="H179" s="353"/>
      <c r="I179" s="652"/>
    </row>
    <row r="180" spans="1:9" x14ac:dyDescent="0.2">
      <c r="A180" s="399"/>
      <c r="B180" s="825"/>
      <c r="C180" s="918"/>
      <c r="D180" s="919"/>
      <c r="E180" s="353"/>
      <c r="F180" s="353"/>
      <c r="G180" s="353"/>
      <c r="H180" s="353"/>
      <c r="I180" s="652"/>
    </row>
    <row r="181" spans="1:9" x14ac:dyDescent="0.2">
      <c r="A181" s="399"/>
      <c r="B181" s="825"/>
      <c r="C181" s="918"/>
      <c r="D181" s="919"/>
      <c r="E181" s="353"/>
      <c r="F181" s="353"/>
      <c r="G181" s="353"/>
      <c r="H181" s="353"/>
      <c r="I181" s="652"/>
    </row>
    <row r="182" spans="1:9" x14ac:dyDescent="0.2">
      <c r="B182" s="161"/>
      <c r="C182" s="1843"/>
      <c r="D182" s="1843"/>
      <c r="E182" s="164"/>
      <c r="F182" s="164"/>
      <c r="G182" s="164"/>
      <c r="H182" s="164"/>
      <c r="I182" s="652"/>
    </row>
    <row r="183" spans="1:9" ht="14.25" x14ac:dyDescent="0.2">
      <c r="B183" s="823"/>
      <c r="C183" s="823"/>
      <c r="D183" s="823"/>
      <c r="E183" s="823"/>
      <c r="F183" s="823"/>
      <c r="G183" s="823"/>
      <c r="H183" s="652"/>
      <c r="I183" s="652"/>
    </row>
    <row r="184" spans="1:9" ht="14.25" x14ac:dyDescent="0.2">
      <c r="B184" s="823"/>
      <c r="C184" s="823"/>
      <c r="D184" s="823"/>
      <c r="E184" s="824"/>
      <c r="F184" s="824"/>
      <c r="G184" s="824"/>
      <c r="H184" s="652"/>
      <c r="I184" s="652"/>
    </row>
    <row r="185" spans="1:9" x14ac:dyDescent="0.2">
      <c r="B185" s="93"/>
      <c r="C185" s="93"/>
      <c r="D185" s="93"/>
      <c r="E185" s="173"/>
      <c r="F185" s="173"/>
      <c r="G185" s="173"/>
    </row>
    <row r="186" spans="1:9" x14ac:dyDescent="0.2">
      <c r="B186" s="93"/>
      <c r="C186" s="93"/>
      <c r="D186" s="93"/>
      <c r="E186" s="173"/>
      <c r="F186" s="173"/>
      <c r="G186" s="173"/>
    </row>
    <row r="187" spans="1:9" x14ac:dyDescent="0.2">
      <c r="B187" s="93"/>
      <c r="C187" s="93"/>
      <c r="D187" s="93"/>
      <c r="E187" s="173"/>
      <c r="F187" s="173"/>
      <c r="G187" s="173"/>
    </row>
    <row r="188" spans="1:9" x14ac:dyDescent="0.2">
      <c r="B188" s="93"/>
      <c r="C188" s="93"/>
      <c r="D188" s="93"/>
      <c r="E188" s="173"/>
      <c r="F188" s="173"/>
      <c r="G188" s="173"/>
    </row>
    <row r="189" spans="1:9" x14ac:dyDescent="0.2">
      <c r="B189" s="93"/>
      <c r="C189" s="93"/>
      <c r="D189" s="93"/>
      <c r="E189" s="173"/>
      <c r="F189" s="173"/>
      <c r="G189" s="173"/>
    </row>
    <row r="190" spans="1:9" x14ac:dyDescent="0.2">
      <c r="B190" s="93"/>
      <c r="C190" s="93"/>
      <c r="D190" s="93"/>
      <c r="E190" s="173"/>
      <c r="F190" s="173"/>
      <c r="G190" s="173"/>
    </row>
    <row r="191" spans="1:9" x14ac:dyDescent="0.2">
      <c r="B191" s="93"/>
      <c r="C191" s="93"/>
      <c r="D191" s="93"/>
      <c r="E191" s="173"/>
      <c r="F191" s="173"/>
      <c r="G191" s="173"/>
    </row>
    <row r="192" spans="1:9" x14ac:dyDescent="0.2">
      <c r="B192" s="93"/>
      <c r="C192" s="93"/>
      <c r="D192" s="93"/>
      <c r="E192" s="173"/>
      <c r="F192" s="173"/>
      <c r="G192" s="173"/>
    </row>
    <row r="193" spans="2:7" x14ac:dyDescent="0.2">
      <c r="B193" s="93"/>
      <c r="C193" s="93"/>
      <c r="D193" s="93"/>
      <c r="E193" s="173"/>
      <c r="F193" s="173"/>
      <c r="G193" s="173"/>
    </row>
    <row r="194" spans="2:7" x14ac:dyDescent="0.2">
      <c r="B194" s="93"/>
      <c r="C194" s="93"/>
      <c r="D194" s="93"/>
      <c r="E194" s="173"/>
      <c r="F194" s="173"/>
      <c r="G194" s="173"/>
    </row>
    <row r="195" spans="2:7" x14ac:dyDescent="0.2">
      <c r="B195" s="93"/>
      <c r="C195" s="93"/>
      <c r="D195" s="93"/>
      <c r="E195" s="173"/>
      <c r="F195" s="173"/>
      <c r="G195" s="173"/>
    </row>
    <row r="196" spans="2:7" x14ac:dyDescent="0.2">
      <c r="B196" s="93"/>
      <c r="C196" s="93"/>
      <c r="D196" s="93"/>
      <c r="E196" s="173"/>
      <c r="F196" s="173"/>
      <c r="G196" s="173"/>
    </row>
    <row r="197" spans="2:7" x14ac:dyDescent="0.2">
      <c r="B197" s="93"/>
      <c r="C197" s="93"/>
      <c r="D197" s="93"/>
      <c r="E197" s="173"/>
      <c r="F197" s="173"/>
      <c r="G197" s="173"/>
    </row>
    <row r="198" spans="2:7" x14ac:dyDescent="0.2">
      <c r="B198" s="93"/>
      <c r="C198" s="93"/>
      <c r="D198" s="93"/>
    </row>
    <row r="199" spans="2:7" x14ac:dyDescent="0.2">
      <c r="B199" s="93"/>
      <c r="C199" s="93"/>
      <c r="D199" s="93"/>
    </row>
    <row r="200" spans="2:7" x14ac:dyDescent="0.2">
      <c r="B200" s="93"/>
      <c r="C200" s="93"/>
      <c r="D200" s="93"/>
    </row>
    <row r="201" spans="2:7" x14ac:dyDescent="0.2">
      <c r="B201" s="93"/>
      <c r="C201" s="93"/>
      <c r="D201" s="93"/>
    </row>
    <row r="202" spans="2:7" x14ac:dyDescent="0.2">
      <c r="B202" s="93"/>
      <c r="C202" s="93"/>
      <c r="D202" s="93"/>
    </row>
    <row r="203" spans="2:7" x14ac:dyDescent="0.2">
      <c r="B203" s="93"/>
      <c r="C203" s="93"/>
      <c r="D203" s="93"/>
    </row>
    <row r="204" spans="2:7" x14ac:dyDescent="0.2">
      <c r="B204" s="93"/>
      <c r="C204" s="93"/>
      <c r="D204" s="93"/>
    </row>
    <row r="205" spans="2:7" x14ac:dyDescent="0.2">
      <c r="B205" s="93"/>
      <c r="C205" s="93"/>
      <c r="D205" s="93"/>
    </row>
    <row r="206" spans="2:7" x14ac:dyDescent="0.2">
      <c r="B206" s="93"/>
      <c r="C206" s="93"/>
      <c r="D206" s="93"/>
    </row>
    <row r="207" spans="2:7" x14ac:dyDescent="0.2">
      <c r="B207" s="93"/>
      <c r="C207" s="93"/>
      <c r="D207" s="93"/>
    </row>
    <row r="208" spans="2:7" x14ac:dyDescent="0.2">
      <c r="B208" s="93"/>
      <c r="C208" s="93"/>
      <c r="D208" s="93"/>
    </row>
    <row r="209" spans="2:4" x14ac:dyDescent="0.2">
      <c r="B209" s="93"/>
      <c r="C209" s="93"/>
      <c r="D209" s="93"/>
    </row>
    <row r="210" spans="2:4" x14ac:dyDescent="0.2">
      <c r="B210" s="93"/>
      <c r="C210" s="93"/>
      <c r="D210" s="93"/>
    </row>
    <row r="211" spans="2:4" x14ac:dyDescent="0.2">
      <c r="B211" s="93"/>
      <c r="C211" s="93"/>
      <c r="D211" s="93"/>
    </row>
    <row r="212" spans="2:4" x14ac:dyDescent="0.2">
      <c r="B212" s="93"/>
      <c r="C212" s="93"/>
      <c r="D212" s="93"/>
    </row>
    <row r="213" spans="2:4" x14ac:dyDescent="0.2">
      <c r="B213" s="93"/>
      <c r="C213" s="93"/>
      <c r="D213" s="93"/>
    </row>
    <row r="214" spans="2:4" x14ac:dyDescent="0.2">
      <c r="B214" s="93"/>
      <c r="C214" s="93"/>
      <c r="D214" s="93"/>
    </row>
    <row r="215" spans="2:4" x14ac:dyDescent="0.2">
      <c r="B215" s="93"/>
      <c r="C215" s="93"/>
      <c r="D215" s="93"/>
    </row>
    <row r="216" spans="2:4" x14ac:dyDescent="0.2">
      <c r="B216" s="93"/>
      <c r="C216" s="93"/>
      <c r="D216" s="93"/>
    </row>
    <row r="217" spans="2:4" x14ac:dyDescent="0.2">
      <c r="B217" s="93"/>
      <c r="C217" s="93"/>
      <c r="D217" s="93"/>
    </row>
    <row r="218" spans="2:4" x14ac:dyDescent="0.2">
      <c r="B218" s="93"/>
      <c r="C218" s="93"/>
      <c r="D218" s="93"/>
    </row>
    <row r="219" spans="2:4" x14ac:dyDescent="0.2">
      <c r="B219" s="93"/>
      <c r="C219" s="93"/>
      <c r="D219" s="93"/>
    </row>
    <row r="220" spans="2:4" x14ac:dyDescent="0.2">
      <c r="B220" s="93"/>
      <c r="C220" s="93"/>
      <c r="D220" s="93"/>
    </row>
    <row r="221" spans="2:4" x14ac:dyDescent="0.2">
      <c r="B221" s="93"/>
      <c r="C221" s="93"/>
      <c r="D221" s="93"/>
    </row>
    <row r="222" spans="2:4" x14ac:dyDescent="0.2">
      <c r="B222" s="93"/>
      <c r="C222" s="93"/>
      <c r="D222" s="93"/>
    </row>
    <row r="223" spans="2:4" x14ac:dyDescent="0.2">
      <c r="B223" s="93"/>
      <c r="C223" s="93"/>
      <c r="D223" s="93"/>
    </row>
    <row r="224" spans="2:4" x14ac:dyDescent="0.2">
      <c r="B224" s="93"/>
      <c r="C224" s="93"/>
      <c r="D224" s="93"/>
    </row>
    <row r="225" spans="2:4" x14ac:dyDescent="0.2">
      <c r="B225" s="93"/>
      <c r="C225" s="93"/>
      <c r="D225" s="93"/>
    </row>
    <row r="226" spans="2:4" x14ac:dyDescent="0.2">
      <c r="B226" s="93"/>
      <c r="C226" s="93"/>
      <c r="D226" s="93"/>
    </row>
    <row r="227" spans="2:4" x14ac:dyDescent="0.2">
      <c r="B227" s="93"/>
      <c r="C227" s="93"/>
      <c r="D227" s="93"/>
    </row>
    <row r="228" spans="2:4" x14ac:dyDescent="0.2">
      <c r="B228" s="93"/>
      <c r="C228" s="93"/>
      <c r="D228" s="93"/>
    </row>
    <row r="229" spans="2:4" x14ac:dyDescent="0.2">
      <c r="B229" s="93"/>
      <c r="C229" s="93"/>
      <c r="D229" s="93"/>
    </row>
    <row r="230" spans="2:4" x14ac:dyDescent="0.2">
      <c r="B230" s="93"/>
      <c r="C230" s="93"/>
      <c r="D230" s="93"/>
    </row>
    <row r="231" spans="2:4" x14ac:dyDescent="0.2">
      <c r="B231" s="93"/>
      <c r="C231" s="93"/>
      <c r="D231" s="93"/>
    </row>
    <row r="232" spans="2:4" x14ac:dyDescent="0.2">
      <c r="B232" s="93"/>
      <c r="C232" s="93"/>
      <c r="D232" s="93"/>
    </row>
    <row r="233" spans="2:4" x14ac:dyDescent="0.2">
      <c r="B233" s="93"/>
      <c r="C233" s="93"/>
      <c r="D233" s="93"/>
    </row>
    <row r="234" spans="2:4" x14ac:dyDescent="0.2">
      <c r="B234" s="93"/>
      <c r="C234" s="93"/>
      <c r="D234" s="93"/>
    </row>
    <row r="235" spans="2:4" x14ac:dyDescent="0.2">
      <c r="B235" s="93"/>
      <c r="C235" s="93"/>
      <c r="D235" s="93"/>
    </row>
    <row r="236" spans="2:4" x14ac:dyDescent="0.2">
      <c r="B236" s="93"/>
      <c r="C236" s="93"/>
      <c r="D236" s="93"/>
    </row>
    <row r="237" spans="2:4" x14ac:dyDescent="0.2">
      <c r="B237" s="93"/>
      <c r="C237" s="93"/>
      <c r="D237" s="93"/>
    </row>
    <row r="238" spans="2:4" x14ac:dyDescent="0.2">
      <c r="B238" s="93"/>
      <c r="C238" s="93"/>
      <c r="D238" s="93"/>
    </row>
    <row r="239" spans="2:4" x14ac:dyDescent="0.2">
      <c r="B239" s="93"/>
      <c r="C239" s="93"/>
      <c r="D239" s="93"/>
    </row>
    <row r="240" spans="2:4" x14ac:dyDescent="0.2">
      <c r="B240" s="93"/>
      <c r="C240" s="93"/>
      <c r="D240" s="93"/>
    </row>
    <row r="241" spans="2:4" x14ac:dyDescent="0.2">
      <c r="B241" s="93"/>
      <c r="C241" s="93"/>
      <c r="D241" s="93"/>
    </row>
    <row r="242" spans="2:4" x14ac:dyDescent="0.2">
      <c r="B242" s="93"/>
      <c r="C242" s="93"/>
      <c r="D242" s="93"/>
    </row>
    <row r="243" spans="2:4" x14ac:dyDescent="0.2">
      <c r="B243" s="93"/>
      <c r="C243" s="93"/>
      <c r="D243" s="93"/>
    </row>
    <row r="244" spans="2:4" x14ac:dyDescent="0.2">
      <c r="B244" s="93"/>
      <c r="C244" s="93"/>
      <c r="D244" s="93"/>
    </row>
    <row r="245" spans="2:4" x14ac:dyDescent="0.2">
      <c r="B245" s="93"/>
      <c r="C245" s="93"/>
      <c r="D245" s="93"/>
    </row>
    <row r="246" spans="2:4" x14ac:dyDescent="0.2">
      <c r="B246" s="93"/>
      <c r="C246" s="93"/>
      <c r="D246" s="93"/>
    </row>
    <row r="247" spans="2:4" x14ac:dyDescent="0.2">
      <c r="B247" s="93"/>
      <c r="C247" s="93"/>
      <c r="D247" s="93"/>
    </row>
    <row r="248" spans="2:4" x14ac:dyDescent="0.2">
      <c r="B248" s="93"/>
      <c r="C248" s="93"/>
      <c r="D248" s="93"/>
    </row>
    <row r="249" spans="2:4" x14ac:dyDescent="0.2">
      <c r="B249" s="93"/>
      <c r="C249" s="93"/>
      <c r="D249" s="93"/>
    </row>
    <row r="250" spans="2:4" x14ac:dyDescent="0.2">
      <c r="B250" s="93"/>
      <c r="C250" s="93"/>
      <c r="D250" s="93"/>
    </row>
    <row r="251" spans="2:4" x14ac:dyDescent="0.2">
      <c r="B251" s="93"/>
      <c r="C251" s="93"/>
      <c r="D251" s="93"/>
    </row>
    <row r="252" spans="2:4" x14ac:dyDescent="0.2">
      <c r="B252" s="93"/>
      <c r="C252" s="93"/>
      <c r="D252" s="93"/>
    </row>
    <row r="253" spans="2:4" x14ac:dyDescent="0.2">
      <c r="B253" s="93"/>
      <c r="C253" s="93"/>
      <c r="D253" s="93"/>
    </row>
    <row r="254" spans="2:4" x14ac:dyDescent="0.2">
      <c r="B254" s="93"/>
      <c r="C254" s="93"/>
      <c r="D254" s="93"/>
    </row>
    <row r="255" spans="2:4" x14ac:dyDescent="0.2">
      <c r="B255" s="93"/>
      <c r="C255" s="93"/>
      <c r="D255" s="93"/>
    </row>
    <row r="256" spans="2:4" x14ac:dyDescent="0.2">
      <c r="B256" s="93"/>
      <c r="C256" s="93"/>
      <c r="D256" s="93"/>
    </row>
    <row r="257" spans="2:4" x14ac:dyDescent="0.2">
      <c r="B257" s="93"/>
      <c r="C257" s="93"/>
      <c r="D257" s="93"/>
    </row>
    <row r="258" spans="2:4" x14ac:dyDescent="0.2">
      <c r="B258" s="93"/>
      <c r="C258" s="93"/>
      <c r="D258" s="93"/>
    </row>
    <row r="259" spans="2:4" x14ac:dyDescent="0.2">
      <c r="B259" s="93"/>
      <c r="C259" s="93"/>
      <c r="D259" s="93"/>
    </row>
    <row r="260" spans="2:4" x14ac:dyDescent="0.2">
      <c r="B260" s="93"/>
      <c r="C260" s="93"/>
      <c r="D260" s="93"/>
    </row>
    <row r="261" spans="2:4" x14ac:dyDescent="0.2">
      <c r="B261" s="93"/>
      <c r="C261" s="93"/>
      <c r="D261" s="93"/>
    </row>
    <row r="262" spans="2:4" x14ac:dyDescent="0.2">
      <c r="B262" s="93"/>
      <c r="C262" s="93"/>
      <c r="D262" s="93"/>
    </row>
    <row r="263" spans="2:4" x14ac:dyDescent="0.2">
      <c r="B263" s="93"/>
      <c r="C263" s="93"/>
      <c r="D263" s="93"/>
    </row>
    <row r="264" spans="2:4" x14ac:dyDescent="0.2">
      <c r="B264" s="93"/>
      <c r="C264" s="93"/>
      <c r="D264" s="93"/>
    </row>
    <row r="265" spans="2:4" x14ac:dyDescent="0.2">
      <c r="B265" s="93"/>
      <c r="C265" s="93"/>
      <c r="D265" s="93"/>
    </row>
    <row r="266" spans="2:4" x14ac:dyDescent="0.2">
      <c r="B266" s="93"/>
      <c r="C266" s="93"/>
      <c r="D266" s="93"/>
    </row>
    <row r="267" spans="2:4" x14ac:dyDescent="0.2">
      <c r="B267" s="93"/>
      <c r="C267" s="93"/>
      <c r="D267" s="93"/>
    </row>
    <row r="268" spans="2:4" x14ac:dyDescent="0.2">
      <c r="B268" s="93"/>
      <c r="C268" s="93"/>
      <c r="D268" s="93"/>
    </row>
    <row r="269" spans="2:4" x14ac:dyDescent="0.2">
      <c r="B269" s="93"/>
      <c r="C269" s="93"/>
      <c r="D269" s="93"/>
    </row>
    <row r="270" spans="2:4" x14ac:dyDescent="0.2">
      <c r="B270" s="93"/>
      <c r="C270" s="93"/>
      <c r="D270" s="93"/>
    </row>
    <row r="271" spans="2:4" x14ac:dyDescent="0.2">
      <c r="B271" s="93"/>
      <c r="C271" s="93"/>
      <c r="D271" s="93"/>
    </row>
    <row r="272" spans="2:4" x14ac:dyDescent="0.2">
      <c r="B272" s="93"/>
      <c r="C272" s="93"/>
      <c r="D272" s="93"/>
    </row>
    <row r="273" spans="2:4" x14ac:dyDescent="0.2">
      <c r="B273" s="93"/>
      <c r="C273" s="93"/>
      <c r="D273" s="93"/>
    </row>
    <row r="274" spans="2:4" x14ac:dyDescent="0.2">
      <c r="B274" s="93"/>
      <c r="C274" s="93"/>
      <c r="D274" s="93"/>
    </row>
    <row r="275" spans="2:4" x14ac:dyDescent="0.2">
      <c r="B275" s="93"/>
      <c r="C275" s="93"/>
      <c r="D275" s="93"/>
    </row>
    <row r="276" spans="2:4" x14ac:dyDescent="0.2">
      <c r="B276" s="93"/>
      <c r="C276" s="93"/>
      <c r="D276" s="93"/>
    </row>
    <row r="277" spans="2:4" x14ac:dyDescent="0.2">
      <c r="B277" s="93"/>
      <c r="C277" s="93"/>
      <c r="D277" s="93"/>
    </row>
    <row r="278" spans="2:4" x14ac:dyDescent="0.2">
      <c r="B278" s="93"/>
      <c r="C278" s="93"/>
      <c r="D278" s="93"/>
    </row>
    <row r="279" spans="2:4" x14ac:dyDescent="0.2">
      <c r="B279" s="93"/>
      <c r="C279" s="93"/>
      <c r="D279" s="93"/>
    </row>
    <row r="280" spans="2:4" x14ac:dyDescent="0.2">
      <c r="B280" s="93"/>
      <c r="C280" s="93"/>
      <c r="D280" s="93"/>
    </row>
    <row r="281" spans="2:4" x14ac:dyDescent="0.2">
      <c r="B281" s="93"/>
      <c r="C281" s="93"/>
      <c r="D281" s="93"/>
    </row>
    <row r="282" spans="2:4" x14ac:dyDescent="0.2">
      <c r="B282" s="93"/>
      <c r="C282" s="93"/>
      <c r="D282" s="93"/>
    </row>
    <row r="283" spans="2:4" x14ac:dyDescent="0.2">
      <c r="B283" s="93"/>
      <c r="C283" s="93"/>
      <c r="D283" s="93"/>
    </row>
    <row r="284" spans="2:4" x14ac:dyDescent="0.2">
      <c r="B284" s="93"/>
      <c r="C284" s="93"/>
      <c r="D284" s="93"/>
    </row>
    <row r="285" spans="2:4" x14ac:dyDescent="0.2">
      <c r="B285" s="93"/>
      <c r="C285" s="93"/>
      <c r="D285" s="93"/>
    </row>
    <row r="286" spans="2:4" x14ac:dyDescent="0.2">
      <c r="B286" s="93"/>
      <c r="C286" s="93"/>
      <c r="D286" s="93"/>
    </row>
    <row r="287" spans="2:4" x14ac:dyDescent="0.2">
      <c r="B287" s="93"/>
      <c r="C287" s="93"/>
      <c r="D287" s="93"/>
    </row>
    <row r="288" spans="2:4" x14ac:dyDescent="0.2">
      <c r="B288" s="93"/>
      <c r="C288" s="93"/>
      <c r="D288" s="93"/>
    </row>
    <row r="289" spans="2:4" x14ac:dyDescent="0.2">
      <c r="B289" s="93"/>
      <c r="C289" s="93"/>
      <c r="D289" s="93"/>
    </row>
    <row r="290" spans="2:4" x14ac:dyDescent="0.2">
      <c r="B290" s="93"/>
      <c r="C290" s="93"/>
      <c r="D290" s="93"/>
    </row>
    <row r="291" spans="2:4" x14ac:dyDescent="0.2">
      <c r="B291" s="93"/>
      <c r="C291" s="93"/>
      <c r="D291" s="93"/>
    </row>
    <row r="292" spans="2:4" x14ac:dyDescent="0.2">
      <c r="B292" s="93"/>
      <c r="C292" s="93"/>
      <c r="D292" s="93"/>
    </row>
    <row r="293" spans="2:4" x14ac:dyDescent="0.2">
      <c r="B293" s="93"/>
      <c r="C293" s="93"/>
      <c r="D293" s="93"/>
    </row>
    <row r="294" spans="2:4" x14ac:dyDescent="0.2">
      <c r="B294" s="93"/>
      <c r="C294" s="93"/>
      <c r="D294" s="93"/>
    </row>
    <row r="295" spans="2:4" x14ac:dyDescent="0.2">
      <c r="B295" s="93"/>
      <c r="C295" s="93"/>
      <c r="D295" s="93"/>
    </row>
    <row r="296" spans="2:4" x14ac:dyDescent="0.2">
      <c r="B296" s="93"/>
      <c r="C296" s="93"/>
      <c r="D296" s="93"/>
    </row>
    <row r="297" spans="2:4" x14ac:dyDescent="0.2">
      <c r="B297" s="93"/>
      <c r="C297" s="93"/>
      <c r="D297" s="93"/>
    </row>
    <row r="298" spans="2:4" x14ac:dyDescent="0.2">
      <c r="B298" s="93"/>
      <c r="C298" s="93"/>
      <c r="D298" s="93"/>
    </row>
    <row r="299" spans="2:4" x14ac:dyDescent="0.2">
      <c r="B299" s="93"/>
      <c r="C299" s="93"/>
      <c r="D299" s="93"/>
    </row>
    <row r="300" spans="2:4" x14ac:dyDescent="0.2">
      <c r="B300" s="93"/>
      <c r="C300" s="93"/>
      <c r="D300" s="93"/>
    </row>
    <row r="301" spans="2:4" x14ac:dyDescent="0.2">
      <c r="B301" s="93"/>
      <c r="C301" s="93"/>
      <c r="D301" s="93"/>
    </row>
    <row r="302" spans="2:4" x14ac:dyDescent="0.2">
      <c r="B302" s="93"/>
      <c r="C302" s="93"/>
      <c r="D302" s="93"/>
    </row>
    <row r="303" spans="2:4" x14ac:dyDescent="0.2">
      <c r="B303" s="93"/>
      <c r="C303" s="93"/>
      <c r="D303" s="93"/>
    </row>
    <row r="304" spans="2:4" x14ac:dyDescent="0.2">
      <c r="B304" s="93"/>
      <c r="C304" s="93"/>
      <c r="D304" s="93"/>
    </row>
    <row r="305" spans="2:4" x14ac:dyDescent="0.2">
      <c r="B305" s="93"/>
      <c r="C305" s="93"/>
      <c r="D305" s="93"/>
    </row>
    <row r="306" spans="2:4" x14ac:dyDescent="0.2">
      <c r="B306" s="93"/>
      <c r="C306" s="93"/>
      <c r="D306" s="93"/>
    </row>
    <row r="307" spans="2:4" x14ac:dyDescent="0.2">
      <c r="B307" s="93"/>
      <c r="C307" s="93"/>
      <c r="D307" s="93"/>
    </row>
    <row r="308" spans="2:4" x14ac:dyDescent="0.2">
      <c r="B308" s="93"/>
      <c r="C308" s="93"/>
      <c r="D308" s="93"/>
    </row>
    <row r="309" spans="2:4" x14ac:dyDescent="0.2">
      <c r="B309" s="93"/>
      <c r="C309" s="93"/>
      <c r="D309" s="93"/>
    </row>
  </sheetData>
  <mergeCells count="68">
    <mergeCell ref="K57:K58"/>
    <mergeCell ref="K148:K150"/>
    <mergeCell ref="C138:C142"/>
    <mergeCell ref="C143:D143"/>
    <mergeCell ref="C95:C97"/>
    <mergeCell ref="C89:C90"/>
    <mergeCell ref="C92:C93"/>
    <mergeCell ref="C91:D91"/>
    <mergeCell ref="C94:D94"/>
    <mergeCell ref="J57:J58"/>
    <mergeCell ref="J148:J150"/>
    <mergeCell ref="G148:G150"/>
    <mergeCell ref="H148:H150"/>
    <mergeCell ref="C127:D127"/>
    <mergeCell ref="C121:C122"/>
    <mergeCell ref="C106:C109"/>
    <mergeCell ref="E148:E150"/>
    <mergeCell ref="F148:F150"/>
    <mergeCell ref="B148:B150"/>
    <mergeCell ref="C148:D150"/>
    <mergeCell ref="C151:C155"/>
    <mergeCell ref="C123:D123"/>
    <mergeCell ref="C79:C81"/>
    <mergeCell ref="C82:D82"/>
    <mergeCell ref="C85:C87"/>
    <mergeCell ref="C156:D156"/>
    <mergeCell ref="C110:D110"/>
    <mergeCell ref="C117:C119"/>
    <mergeCell ref="C62:D62"/>
    <mergeCell ref="C63:C65"/>
    <mergeCell ref="C66:D66"/>
    <mergeCell ref="C31:C33"/>
    <mergeCell ref="C38:C40"/>
    <mergeCell ref="C41:D41"/>
    <mergeCell ref="C42:C44"/>
    <mergeCell ref="C45:D45"/>
    <mergeCell ref="B57:B58"/>
    <mergeCell ref="C3:C5"/>
    <mergeCell ref="C6:D6"/>
    <mergeCell ref="C7:C9"/>
    <mergeCell ref="C10:D10"/>
    <mergeCell ref="C11:C13"/>
    <mergeCell ref="C14:D14"/>
    <mergeCell ref="C19:C21"/>
    <mergeCell ref="C26:D26"/>
    <mergeCell ref="C52:D52"/>
    <mergeCell ref="C57:D58"/>
    <mergeCell ref="C27:C29"/>
    <mergeCell ref="C23:C25"/>
    <mergeCell ref="C30:D30"/>
    <mergeCell ref="C49:C51"/>
    <mergeCell ref="C37:D37"/>
    <mergeCell ref="C182:D182"/>
    <mergeCell ref="I57:I58"/>
    <mergeCell ref="I148:I150"/>
    <mergeCell ref="C168:D168"/>
    <mergeCell ref="C74:D74"/>
    <mergeCell ref="C75:C77"/>
    <mergeCell ref="E57:E58"/>
    <mergeCell ref="F57:F58"/>
    <mergeCell ref="G57:G58"/>
    <mergeCell ref="H57:H58"/>
    <mergeCell ref="C71:C73"/>
    <mergeCell ref="C124:C125"/>
    <mergeCell ref="C126:D126"/>
    <mergeCell ref="C67:C69"/>
    <mergeCell ref="C70:D70"/>
    <mergeCell ref="C59:C61"/>
  </mergeCells>
  <phoneticPr fontId="14" type="noConversion"/>
  <pageMargins left="0.39370078740157483" right="0" top="0.98425196850393704" bottom="0.19685039370078741" header="0.51181102362204722" footer="0.51181102362204722"/>
  <pageSetup paperSize="9" orientation="portrait" r:id="rId1"/>
  <headerFooter alignWithMargins="0">
    <oddHeader>&amp;LTÁT VÁROS ÖNKORMÁNYZATA&amp;C
KÖLTSÉGVETÉSI SZERVEK 
MŰKÖDÉSI KIADÁSAI SZAKFELEADATONKÉNT 2013.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92"/>
  <sheetViews>
    <sheetView showGridLines="0" workbookViewId="0">
      <pane xSplit="3" ySplit="4" topLeftCell="D14" activePane="bottomRight" state="frozen"/>
      <selection pane="topRight" activeCell="F1" sqref="F1"/>
      <selection pane="bottomLeft" activeCell="A87" sqref="A87"/>
      <selection pane="bottomRight" activeCell="F82" sqref="F82"/>
    </sheetView>
  </sheetViews>
  <sheetFormatPr defaultRowHeight="12.75" x14ac:dyDescent="0.2"/>
  <cols>
    <col min="1" max="1" width="6.7109375" style="27" customWidth="1"/>
    <col min="2" max="2" width="35.7109375" style="2" customWidth="1"/>
    <col min="3" max="3" width="12.5703125" style="3" customWidth="1"/>
    <col min="4" max="4" width="12.7109375" style="2" customWidth="1"/>
    <col min="5" max="5" width="10.5703125" style="2" hidden="1" customWidth="1"/>
    <col min="6" max="6" width="11.28515625" style="2" customWidth="1"/>
    <col min="7" max="7" width="10.7109375" style="2" customWidth="1"/>
    <col min="8" max="8" width="9.85546875" style="2" customWidth="1"/>
    <col min="9" max="16384" width="9.140625" style="2"/>
  </cols>
  <sheetData>
    <row r="1" spans="1:8" x14ac:dyDescent="0.2">
      <c r="C1" s="2"/>
    </row>
    <row r="2" spans="1:8" x14ac:dyDescent="0.2">
      <c r="C2" s="2"/>
    </row>
    <row r="3" spans="1:8" ht="13.5" thickBot="1" x14ac:dyDescent="0.25">
      <c r="C3" s="2"/>
    </row>
    <row r="4" spans="1:8" s="4" customFormat="1" ht="39" customHeight="1" x14ac:dyDescent="0.2">
      <c r="A4" s="357" t="s">
        <v>838</v>
      </c>
      <c r="B4" s="358" t="s">
        <v>979</v>
      </c>
      <c r="C4" s="359" t="s">
        <v>921</v>
      </c>
      <c r="D4" s="186" t="s">
        <v>656</v>
      </c>
      <c r="E4" s="186" t="s">
        <v>720</v>
      </c>
      <c r="F4" s="186" t="s">
        <v>212</v>
      </c>
      <c r="G4" s="186" t="s">
        <v>305</v>
      </c>
      <c r="H4" s="186" t="s">
        <v>938</v>
      </c>
    </row>
    <row r="5" spans="1:8" ht="17.25" customHeight="1" x14ac:dyDescent="0.2">
      <c r="A5" s="216"/>
      <c r="B5" s="225" t="s">
        <v>980</v>
      </c>
      <c r="C5" s="217" t="s">
        <v>924</v>
      </c>
      <c r="D5" s="226">
        <v>2800</v>
      </c>
      <c r="E5" s="226">
        <v>2800</v>
      </c>
      <c r="F5" s="226">
        <v>2800</v>
      </c>
      <c r="G5" s="226">
        <v>1683</v>
      </c>
      <c r="H5" s="1364">
        <f>(G5/F5)</f>
        <v>0.60107142857142859</v>
      </c>
    </row>
    <row r="6" spans="1:8" ht="16.5" customHeight="1" x14ac:dyDescent="0.2">
      <c r="A6" s="360"/>
      <c r="B6" s="227" t="s">
        <v>981</v>
      </c>
      <c r="C6" s="212" t="s">
        <v>924</v>
      </c>
      <c r="D6" s="226">
        <v>1900</v>
      </c>
      <c r="E6" s="226">
        <v>1900</v>
      </c>
      <c r="F6" s="226">
        <v>3307</v>
      </c>
      <c r="G6" s="226">
        <v>3214</v>
      </c>
      <c r="H6" s="1364">
        <f t="shared" ref="H6:H66" si="0">(G6/F6)</f>
        <v>0.97187783489567581</v>
      </c>
    </row>
    <row r="7" spans="1:8" ht="15.75" customHeight="1" x14ac:dyDescent="0.2">
      <c r="A7" s="360"/>
      <c r="B7" s="227" t="s">
        <v>982</v>
      </c>
      <c r="C7" s="212" t="s">
        <v>924</v>
      </c>
      <c r="D7" s="228">
        <v>500</v>
      </c>
      <c r="E7" s="228">
        <v>1313</v>
      </c>
      <c r="F7" s="228">
        <v>1313</v>
      </c>
      <c r="G7" s="228">
        <v>1097</v>
      </c>
      <c r="H7" s="1364">
        <f t="shared" si="0"/>
        <v>0.83549124143183551</v>
      </c>
    </row>
    <row r="8" spans="1:8" ht="16.5" customHeight="1" x14ac:dyDescent="0.2">
      <c r="A8" s="360"/>
      <c r="B8" s="227" t="s">
        <v>983</v>
      </c>
      <c r="C8" s="212" t="s">
        <v>924</v>
      </c>
      <c r="D8" s="226">
        <v>600</v>
      </c>
      <c r="E8" s="226">
        <v>600</v>
      </c>
      <c r="F8" s="226">
        <v>600</v>
      </c>
      <c r="G8" s="226">
        <v>475</v>
      </c>
      <c r="H8" s="1364">
        <f t="shared" si="0"/>
        <v>0.79166666666666663</v>
      </c>
    </row>
    <row r="9" spans="1:8" ht="17.25" customHeight="1" x14ac:dyDescent="0.2">
      <c r="A9" s="360"/>
      <c r="B9" s="227" t="s">
        <v>984</v>
      </c>
      <c r="C9" s="212" t="s">
        <v>924</v>
      </c>
      <c r="D9" s="226">
        <v>1000</v>
      </c>
      <c r="E9" s="226">
        <v>1000</v>
      </c>
      <c r="F9" s="226">
        <v>1000</v>
      </c>
      <c r="G9" s="226">
        <v>388</v>
      </c>
      <c r="H9" s="1364">
        <f t="shared" si="0"/>
        <v>0.38800000000000001</v>
      </c>
    </row>
    <row r="10" spans="1:8" ht="17.25" customHeight="1" x14ac:dyDescent="0.2">
      <c r="A10" s="360"/>
      <c r="B10" s="227" t="s">
        <v>1095</v>
      </c>
      <c r="C10" s="212" t="s">
        <v>924</v>
      </c>
      <c r="D10" s="226">
        <v>150</v>
      </c>
      <c r="E10" s="226">
        <v>150</v>
      </c>
      <c r="F10" s="226">
        <v>150</v>
      </c>
      <c r="G10" s="226">
        <v>79</v>
      </c>
      <c r="H10" s="1364">
        <f t="shared" si="0"/>
        <v>0.52666666666666662</v>
      </c>
    </row>
    <row r="11" spans="1:8" ht="16.5" customHeight="1" x14ac:dyDescent="0.2">
      <c r="A11" s="360"/>
      <c r="B11" s="227" t="s">
        <v>985</v>
      </c>
      <c r="C11" s="212" t="s">
        <v>924</v>
      </c>
      <c r="D11" s="226">
        <v>14000</v>
      </c>
      <c r="E11" s="226">
        <v>14000</v>
      </c>
      <c r="F11" s="226">
        <v>14000</v>
      </c>
      <c r="G11" s="226">
        <v>13874</v>
      </c>
      <c r="H11" s="1364">
        <f t="shared" si="0"/>
        <v>0.99099999999999999</v>
      </c>
    </row>
    <row r="12" spans="1:8" ht="17.25" customHeight="1" x14ac:dyDescent="0.2">
      <c r="A12" s="360"/>
      <c r="B12" s="227" t="s">
        <v>892</v>
      </c>
      <c r="C12" s="212" t="s">
        <v>924</v>
      </c>
      <c r="D12" s="226">
        <v>1200</v>
      </c>
      <c r="E12" s="226">
        <v>1200</v>
      </c>
      <c r="F12" s="226">
        <v>1200</v>
      </c>
      <c r="G12" s="226">
        <v>657</v>
      </c>
      <c r="H12" s="1364">
        <f t="shared" si="0"/>
        <v>0.54749999999999999</v>
      </c>
    </row>
    <row r="13" spans="1:8" ht="18.75" customHeight="1" x14ac:dyDescent="0.2">
      <c r="A13" s="360"/>
      <c r="B13" s="1924" t="s">
        <v>986</v>
      </c>
      <c r="C13" s="212" t="s">
        <v>987</v>
      </c>
      <c r="D13" s="226">
        <v>1660</v>
      </c>
      <c r="E13" s="226">
        <v>1836</v>
      </c>
      <c r="F13" s="226">
        <v>2761</v>
      </c>
      <c r="G13" s="226">
        <v>2744</v>
      </c>
      <c r="H13" s="1364">
        <f t="shared" si="0"/>
        <v>0.99384281057587831</v>
      </c>
    </row>
    <row r="14" spans="1:8" ht="18" customHeight="1" x14ac:dyDescent="0.2">
      <c r="A14" s="360"/>
      <c r="B14" s="1924"/>
      <c r="C14" s="212" t="s">
        <v>1108</v>
      </c>
      <c r="D14" s="226">
        <v>448</v>
      </c>
      <c r="E14" s="226">
        <v>486</v>
      </c>
      <c r="F14" s="226">
        <v>718</v>
      </c>
      <c r="G14" s="226">
        <v>713</v>
      </c>
      <c r="H14" s="1364">
        <f t="shared" si="0"/>
        <v>0.99303621169916434</v>
      </c>
    </row>
    <row r="15" spans="1:8" ht="17.25" customHeight="1" x14ac:dyDescent="0.2">
      <c r="A15" s="813"/>
      <c r="B15" s="1924"/>
      <c r="C15" s="220" t="s">
        <v>924</v>
      </c>
      <c r="D15" s="226">
        <v>4606</v>
      </c>
      <c r="E15" s="226">
        <v>4624</v>
      </c>
      <c r="F15" s="226">
        <v>6544</v>
      </c>
      <c r="G15" s="226">
        <v>6544</v>
      </c>
      <c r="H15" s="1364">
        <f t="shared" si="0"/>
        <v>1</v>
      </c>
    </row>
    <row r="16" spans="1:8" ht="17.25" customHeight="1" x14ac:dyDescent="0.2">
      <c r="A16" s="826"/>
      <c r="B16" s="1921" t="s">
        <v>988</v>
      </c>
      <c r="C16" s="1921"/>
      <c r="D16" s="214">
        <f>SUM(D13:D15)</f>
        <v>6714</v>
      </c>
      <c r="E16" s="214">
        <f>SUM(E13:E15)</f>
        <v>6946</v>
      </c>
      <c r="F16" s="214">
        <f>SUM(F13:F15)</f>
        <v>10023</v>
      </c>
      <c r="G16" s="214">
        <f>SUM(G13:G15)</f>
        <v>10001</v>
      </c>
      <c r="H16" s="1369">
        <f t="shared" si="0"/>
        <v>0.99780504838870598</v>
      </c>
    </row>
    <row r="17" spans="1:8" ht="18" customHeight="1" x14ac:dyDescent="0.2">
      <c r="A17" s="360"/>
      <c r="B17" s="1924" t="s">
        <v>216</v>
      </c>
      <c r="C17" s="212" t="s">
        <v>987</v>
      </c>
      <c r="D17" s="226">
        <v>0</v>
      </c>
      <c r="E17" s="226">
        <v>0</v>
      </c>
      <c r="F17" s="226">
        <v>982</v>
      </c>
      <c r="G17" s="226">
        <v>982</v>
      </c>
      <c r="H17" s="1364">
        <f t="shared" si="0"/>
        <v>1</v>
      </c>
    </row>
    <row r="18" spans="1:8" ht="18.75" customHeight="1" x14ac:dyDescent="0.2">
      <c r="A18" s="360"/>
      <c r="B18" s="1924"/>
      <c r="C18" s="212" t="s">
        <v>1108</v>
      </c>
      <c r="D18" s="226">
        <v>0</v>
      </c>
      <c r="E18" s="226">
        <v>0</v>
      </c>
      <c r="F18" s="226">
        <v>133</v>
      </c>
      <c r="G18" s="226">
        <v>132</v>
      </c>
      <c r="H18" s="1364">
        <f t="shared" si="0"/>
        <v>0.99248120300751874</v>
      </c>
    </row>
    <row r="19" spans="1:8" ht="17.25" customHeight="1" x14ac:dyDescent="0.2">
      <c r="A19" s="813"/>
      <c r="B19" s="1924"/>
      <c r="C19" s="220" t="s">
        <v>924</v>
      </c>
      <c r="D19" s="226">
        <v>0</v>
      </c>
      <c r="E19" s="226">
        <v>0</v>
      </c>
      <c r="F19" s="226">
        <v>613</v>
      </c>
      <c r="G19" s="226">
        <v>613</v>
      </c>
      <c r="H19" s="1364">
        <f t="shared" si="0"/>
        <v>1</v>
      </c>
    </row>
    <row r="20" spans="1:8" ht="16.5" customHeight="1" x14ac:dyDescent="0.2">
      <c r="A20" s="826"/>
      <c r="B20" s="1921" t="s">
        <v>1096</v>
      </c>
      <c r="C20" s="1921"/>
      <c r="D20" s="214">
        <f>SUM(D17:D19)</f>
        <v>0</v>
      </c>
      <c r="E20" s="214">
        <f>SUM(E17:E19)</f>
        <v>0</v>
      </c>
      <c r="F20" s="214">
        <f>SUM(F17:F19)</f>
        <v>1728</v>
      </c>
      <c r="G20" s="214">
        <f>SUM(G17:G19)</f>
        <v>1727</v>
      </c>
      <c r="H20" s="1369">
        <f t="shared" si="0"/>
        <v>0.99942129629629628</v>
      </c>
    </row>
    <row r="21" spans="1:8" ht="20.100000000000001" customHeight="1" x14ac:dyDescent="0.2">
      <c r="A21" s="360"/>
      <c r="B21" s="1932" t="s">
        <v>1114</v>
      </c>
      <c r="C21" s="212" t="s">
        <v>987</v>
      </c>
      <c r="D21" s="226">
        <v>0</v>
      </c>
      <c r="E21" s="226">
        <v>1670</v>
      </c>
      <c r="F21" s="226">
        <v>6715</v>
      </c>
      <c r="G21" s="226">
        <v>6715</v>
      </c>
      <c r="H21" s="1364">
        <f t="shared" si="0"/>
        <v>1</v>
      </c>
    </row>
    <row r="22" spans="1:8" ht="20.100000000000001" customHeight="1" x14ac:dyDescent="0.2">
      <c r="A22" s="360"/>
      <c r="B22" s="1857"/>
      <c r="C22" s="212" t="s">
        <v>1108</v>
      </c>
      <c r="D22" s="226">
        <v>0</v>
      </c>
      <c r="E22" s="226">
        <v>225</v>
      </c>
      <c r="F22" s="226">
        <v>911</v>
      </c>
      <c r="G22" s="226">
        <v>911</v>
      </c>
      <c r="H22" s="1364">
        <f t="shared" si="0"/>
        <v>1</v>
      </c>
    </row>
    <row r="23" spans="1:8" ht="20.100000000000001" customHeight="1" x14ac:dyDescent="0.2">
      <c r="A23" s="813"/>
      <c r="B23" s="1933"/>
      <c r="C23" s="220" t="s">
        <v>924</v>
      </c>
      <c r="D23" s="226">
        <v>0</v>
      </c>
      <c r="E23" s="226">
        <v>14</v>
      </c>
      <c r="F23" s="226">
        <v>14</v>
      </c>
      <c r="G23" s="226">
        <v>1</v>
      </c>
      <c r="H23" s="1364">
        <f t="shared" si="0"/>
        <v>7.1428571428571425E-2</v>
      </c>
    </row>
    <row r="24" spans="1:8" ht="20.100000000000001" customHeight="1" x14ac:dyDescent="0.2">
      <c r="A24" s="826"/>
      <c r="B24" s="1921" t="s">
        <v>1097</v>
      </c>
      <c r="C24" s="1921"/>
      <c r="D24" s="214">
        <f>SUM(D21:D23)</f>
        <v>0</v>
      </c>
      <c r="E24" s="214">
        <f>SUM(E21:E23)</f>
        <v>1909</v>
      </c>
      <c r="F24" s="214">
        <f>SUM(F21:F23)</f>
        <v>7640</v>
      </c>
      <c r="G24" s="214">
        <f>SUM(G21:G23)</f>
        <v>7627</v>
      </c>
      <c r="H24" s="1369">
        <f t="shared" si="0"/>
        <v>0.99829842931937174</v>
      </c>
    </row>
    <row r="25" spans="1:8" ht="20.100000000000001" customHeight="1" thickBot="1" x14ac:dyDescent="0.25">
      <c r="A25" s="361"/>
      <c r="B25" s="229" t="s">
        <v>804</v>
      </c>
      <c r="C25" s="230" t="s">
        <v>924</v>
      </c>
      <c r="D25" s="226">
        <v>0</v>
      </c>
      <c r="E25" s="226">
        <v>3854</v>
      </c>
      <c r="F25" s="226">
        <v>5433</v>
      </c>
      <c r="G25" s="226">
        <v>5432</v>
      </c>
      <c r="H25" s="1365">
        <f t="shared" si="0"/>
        <v>0.99981593962819804</v>
      </c>
    </row>
    <row r="26" spans="1:8" ht="20.100000000000001" customHeight="1" thickBot="1" x14ac:dyDescent="0.25">
      <c r="A26" s="219" t="s">
        <v>1124</v>
      </c>
      <c r="B26" s="1893" t="s">
        <v>1128</v>
      </c>
      <c r="C26" s="1917"/>
      <c r="D26" s="231">
        <f>SUM(D5:D12,D16:D19,D21:D23,D25)</f>
        <v>28864</v>
      </c>
      <c r="E26" s="231">
        <f>SUM(E5:E12,E16:E19,E21:E23,E25)</f>
        <v>35672</v>
      </c>
      <c r="F26" s="231">
        <f>SUM(F5:F12,F16,F20,F24,F25)</f>
        <v>49194</v>
      </c>
      <c r="G26" s="231">
        <f>SUM(G5:G12,G16,G20,G24,G25)</f>
        <v>46254</v>
      </c>
      <c r="H26" s="1371">
        <f t="shared" si="0"/>
        <v>0.94023661422124649</v>
      </c>
    </row>
    <row r="27" spans="1:8" ht="20.100000000000001" customHeight="1" x14ac:dyDescent="0.2">
      <c r="A27" s="216"/>
      <c r="B27" s="225" t="s">
        <v>990</v>
      </c>
      <c r="C27" s="217" t="s">
        <v>991</v>
      </c>
      <c r="D27" s="226">
        <v>1475</v>
      </c>
      <c r="E27" s="226">
        <v>1475</v>
      </c>
      <c r="F27" s="226">
        <v>1575</v>
      </c>
      <c r="G27" s="226">
        <v>1574</v>
      </c>
      <c r="H27" s="1366">
        <f t="shared" si="0"/>
        <v>0.99936507936507935</v>
      </c>
    </row>
    <row r="28" spans="1:8" ht="17.25" customHeight="1" x14ac:dyDescent="0.2">
      <c r="A28" s="360"/>
      <c r="B28" s="227" t="s">
        <v>992</v>
      </c>
      <c r="C28" s="217" t="s">
        <v>991</v>
      </c>
      <c r="D28" s="226">
        <v>1000</v>
      </c>
      <c r="E28" s="226">
        <v>1000</v>
      </c>
      <c r="F28" s="226">
        <v>1000</v>
      </c>
      <c r="G28" s="226">
        <v>720</v>
      </c>
      <c r="H28" s="1364">
        <f t="shared" si="0"/>
        <v>0.72</v>
      </c>
    </row>
    <row r="29" spans="1:8" ht="18" customHeight="1" x14ac:dyDescent="0.2">
      <c r="A29" s="360"/>
      <c r="B29" s="1919" t="s">
        <v>993</v>
      </c>
      <c r="C29" s="217" t="s">
        <v>991</v>
      </c>
      <c r="D29" s="226">
        <v>1000</v>
      </c>
      <c r="E29" s="226">
        <v>1000</v>
      </c>
      <c r="F29" s="226">
        <v>0</v>
      </c>
      <c r="G29" s="226">
        <v>0</v>
      </c>
      <c r="H29" s="1364"/>
    </row>
    <row r="30" spans="1:8" ht="18" customHeight="1" x14ac:dyDescent="0.2">
      <c r="A30" s="360"/>
      <c r="B30" s="1919"/>
      <c r="C30" s="212" t="s">
        <v>924</v>
      </c>
      <c r="D30" s="226">
        <v>150</v>
      </c>
      <c r="E30" s="226">
        <v>150</v>
      </c>
      <c r="F30" s="226">
        <v>2230</v>
      </c>
      <c r="G30" s="226">
        <v>2231</v>
      </c>
      <c r="H30" s="1364">
        <f t="shared" si="0"/>
        <v>1.0004484304932735</v>
      </c>
    </row>
    <row r="31" spans="1:8" ht="15.75" customHeight="1" x14ac:dyDescent="0.2">
      <c r="A31" s="360"/>
      <c r="B31" s="227" t="s">
        <v>994</v>
      </c>
      <c r="C31" s="212" t="s">
        <v>991</v>
      </c>
      <c r="D31" s="226">
        <v>3000</v>
      </c>
      <c r="E31" s="226">
        <v>3000</v>
      </c>
      <c r="F31" s="226">
        <v>2000</v>
      </c>
      <c r="G31" s="226">
        <v>1815</v>
      </c>
      <c r="H31" s="1364">
        <f t="shared" si="0"/>
        <v>0.90749999999999997</v>
      </c>
    </row>
    <row r="32" spans="1:8" ht="20.100000000000001" customHeight="1" x14ac:dyDescent="0.2">
      <c r="A32" s="360"/>
      <c r="B32" s="227" t="s">
        <v>998</v>
      </c>
      <c r="C32" s="212" t="s">
        <v>999</v>
      </c>
      <c r="D32" s="226">
        <v>200</v>
      </c>
      <c r="E32" s="226">
        <v>200</v>
      </c>
      <c r="F32" s="226">
        <v>200</v>
      </c>
      <c r="G32" s="226">
        <v>0</v>
      </c>
      <c r="H32" s="1364">
        <f t="shared" si="0"/>
        <v>0</v>
      </c>
    </row>
    <row r="33" spans="1:8" ht="20.100000000000001" customHeight="1" x14ac:dyDescent="0.2">
      <c r="A33" s="360"/>
      <c r="B33" s="1937" t="s">
        <v>1001</v>
      </c>
      <c r="C33" s="217" t="s">
        <v>924</v>
      </c>
      <c r="D33" s="226"/>
      <c r="E33" s="226"/>
      <c r="F33" s="226"/>
      <c r="G33" s="226">
        <v>97</v>
      </c>
      <c r="H33" s="1364"/>
    </row>
    <row r="34" spans="1:8" ht="20.100000000000001" customHeight="1" x14ac:dyDescent="0.2">
      <c r="A34" s="360"/>
      <c r="B34" s="1938"/>
      <c r="C34" s="217" t="s">
        <v>1000</v>
      </c>
      <c r="D34" s="226">
        <v>1500</v>
      </c>
      <c r="E34" s="226">
        <v>1500</v>
      </c>
      <c r="F34" s="226">
        <v>1500</v>
      </c>
      <c r="G34" s="226">
        <v>1263</v>
      </c>
      <c r="H34" s="1364">
        <f t="shared" si="0"/>
        <v>0.84199999999999997</v>
      </c>
    </row>
    <row r="35" spans="1:8" ht="20.100000000000001" customHeight="1" x14ac:dyDescent="0.2">
      <c r="A35" s="876"/>
      <c r="B35" s="985" t="s">
        <v>996</v>
      </c>
      <c r="C35" s="217" t="s">
        <v>1000</v>
      </c>
      <c r="D35" s="668">
        <v>0</v>
      </c>
      <c r="E35" s="668"/>
      <c r="F35" s="668">
        <v>100</v>
      </c>
      <c r="G35" s="668">
        <v>101</v>
      </c>
      <c r="H35" s="1364">
        <f t="shared" si="0"/>
        <v>1.01</v>
      </c>
    </row>
    <row r="36" spans="1:8" ht="20.100000000000001" customHeight="1" x14ac:dyDescent="0.2">
      <c r="A36" s="874"/>
      <c r="B36" s="1935" t="s">
        <v>217</v>
      </c>
      <c r="C36" s="217" t="s">
        <v>924</v>
      </c>
      <c r="D36" s="226"/>
      <c r="E36" s="226"/>
      <c r="F36" s="226"/>
      <c r="G36" s="226">
        <v>70</v>
      </c>
      <c r="H36" s="1364"/>
    </row>
    <row r="37" spans="1:8" ht="20.100000000000001" customHeight="1" thickBot="1" x14ac:dyDescent="0.25">
      <c r="A37" s="874"/>
      <c r="B37" s="1936"/>
      <c r="C37" s="217" t="s">
        <v>1000</v>
      </c>
      <c r="D37" s="875">
        <v>0</v>
      </c>
      <c r="E37" s="875"/>
      <c r="F37" s="875">
        <v>355</v>
      </c>
      <c r="G37" s="875">
        <v>285</v>
      </c>
      <c r="H37" s="1365">
        <f t="shared" si="0"/>
        <v>0.80281690140845074</v>
      </c>
    </row>
    <row r="38" spans="1:8" ht="20.100000000000001" customHeight="1" thickBot="1" x14ac:dyDescent="0.25">
      <c r="A38" s="80" t="s">
        <v>1133</v>
      </c>
      <c r="B38" s="1920" t="s">
        <v>1178</v>
      </c>
      <c r="C38" s="1920"/>
      <c r="D38" s="232">
        <f>SUM(D27:D37)</f>
        <v>8325</v>
      </c>
      <c r="E38" s="232">
        <f>SUM(E27:E34)</f>
        <v>8325</v>
      </c>
      <c r="F38" s="232">
        <f>SUM(F27:F37)</f>
        <v>8960</v>
      </c>
      <c r="G38" s="232">
        <f>SUM(G27:G37)</f>
        <v>8156</v>
      </c>
      <c r="H38" s="1371">
        <f t="shared" si="0"/>
        <v>0.91026785714285718</v>
      </c>
    </row>
    <row r="39" spans="1:8" ht="20.100000000000001" customHeight="1" x14ac:dyDescent="0.2">
      <c r="A39" s="237"/>
      <c r="B39" s="211" t="s">
        <v>1004</v>
      </c>
      <c r="C39" s="233" t="s">
        <v>924</v>
      </c>
      <c r="D39" s="226">
        <v>1800</v>
      </c>
      <c r="E39" s="226">
        <v>1800</v>
      </c>
      <c r="F39" s="226">
        <v>1800</v>
      </c>
      <c r="G39" s="226">
        <v>512</v>
      </c>
      <c r="H39" s="1366">
        <f t="shared" si="0"/>
        <v>0.28444444444444444</v>
      </c>
    </row>
    <row r="40" spans="1:8" ht="20.100000000000001" customHeight="1" x14ac:dyDescent="0.2">
      <c r="A40" s="360"/>
      <c r="B40" s="1921" t="s">
        <v>1005</v>
      </c>
      <c r="C40" s="1921"/>
      <c r="D40" s="234">
        <v>1800</v>
      </c>
      <c r="E40" s="234">
        <v>1800</v>
      </c>
      <c r="F40" s="234">
        <v>1800</v>
      </c>
      <c r="G40" s="234">
        <v>512</v>
      </c>
      <c r="H40" s="1369">
        <f t="shared" si="0"/>
        <v>0.28444444444444444</v>
      </c>
    </row>
    <row r="41" spans="1:8" ht="20.100000000000001" customHeight="1" x14ac:dyDescent="0.2">
      <c r="A41" s="360"/>
      <c r="B41" s="235" t="s">
        <v>1006</v>
      </c>
      <c r="C41" s="220" t="s">
        <v>924</v>
      </c>
      <c r="D41" s="226">
        <v>600</v>
      </c>
      <c r="E41" s="226">
        <v>600</v>
      </c>
      <c r="F41" s="226">
        <v>600</v>
      </c>
      <c r="G41" s="226">
        <v>397</v>
      </c>
      <c r="H41" s="1364">
        <f t="shared" si="0"/>
        <v>0.66166666666666663</v>
      </c>
    </row>
    <row r="42" spans="1:8" ht="20.100000000000001" customHeight="1" x14ac:dyDescent="0.2">
      <c r="A42" s="360"/>
      <c r="B42" s="1921" t="s">
        <v>1007</v>
      </c>
      <c r="C42" s="1921"/>
      <c r="D42" s="234">
        <v>600</v>
      </c>
      <c r="E42" s="234">
        <v>600</v>
      </c>
      <c r="F42" s="234">
        <v>600</v>
      </c>
      <c r="G42" s="234">
        <v>397</v>
      </c>
      <c r="H42" s="1369">
        <f t="shared" si="0"/>
        <v>0.66166666666666663</v>
      </c>
    </row>
    <row r="43" spans="1:8" ht="20.100000000000001" customHeight="1" x14ac:dyDescent="0.2">
      <c r="A43" s="360"/>
      <c r="B43" s="1918" t="s">
        <v>1008</v>
      </c>
      <c r="C43" s="217" t="s">
        <v>987</v>
      </c>
      <c r="D43" s="226">
        <v>4510</v>
      </c>
      <c r="E43" s="226">
        <v>5096</v>
      </c>
      <c r="F43" s="226">
        <v>4072</v>
      </c>
      <c r="G43" s="226">
        <v>4511</v>
      </c>
      <c r="H43" s="1364">
        <f t="shared" si="0"/>
        <v>1.1078094302554027</v>
      </c>
    </row>
    <row r="44" spans="1:8" ht="18" customHeight="1" x14ac:dyDescent="0.2">
      <c r="A44" s="360"/>
      <c r="B44" s="1918"/>
      <c r="C44" s="212" t="s">
        <v>1108</v>
      </c>
      <c r="D44" s="226">
        <v>1177</v>
      </c>
      <c r="E44" s="226">
        <v>1305</v>
      </c>
      <c r="F44" s="226">
        <v>1044</v>
      </c>
      <c r="G44" s="226">
        <v>1086</v>
      </c>
      <c r="H44" s="1364">
        <f t="shared" si="0"/>
        <v>1.0402298850574712</v>
      </c>
    </row>
    <row r="45" spans="1:8" ht="15" customHeight="1" x14ac:dyDescent="0.2">
      <c r="A45" s="360"/>
      <c r="B45" s="1918"/>
      <c r="C45" s="877" t="s">
        <v>924</v>
      </c>
      <c r="D45" s="226">
        <v>2430</v>
      </c>
      <c r="E45" s="226">
        <v>2485</v>
      </c>
      <c r="F45" s="226">
        <v>1957</v>
      </c>
      <c r="G45" s="226">
        <v>1547</v>
      </c>
      <c r="H45" s="1364">
        <f t="shared" si="0"/>
        <v>0.79049565661727128</v>
      </c>
    </row>
    <row r="46" spans="1:8" ht="14.25" customHeight="1" x14ac:dyDescent="0.2">
      <c r="A46" s="813"/>
      <c r="B46" s="1922" t="s">
        <v>1009</v>
      </c>
      <c r="C46" s="1922"/>
      <c r="D46" s="990">
        <f>SUM(D43:D45)</f>
        <v>8117</v>
      </c>
      <c r="E46" s="990">
        <f>SUM(E43:E45)</f>
        <v>8886</v>
      </c>
      <c r="F46" s="990">
        <f>SUM(F43:F45)</f>
        <v>7073</v>
      </c>
      <c r="G46" s="990">
        <f>SUM(G43:G45)</f>
        <v>7144</v>
      </c>
      <c r="H46" s="1369">
        <f t="shared" si="0"/>
        <v>1.0100381733352184</v>
      </c>
    </row>
    <row r="47" spans="1:8" ht="14.25" customHeight="1" x14ac:dyDescent="0.2">
      <c r="A47" s="360"/>
      <c r="B47" s="1918" t="s">
        <v>218</v>
      </c>
      <c r="C47" s="217" t="s">
        <v>987</v>
      </c>
      <c r="D47" s="668">
        <v>0</v>
      </c>
      <c r="E47" s="668">
        <v>5096</v>
      </c>
      <c r="F47" s="668">
        <v>1182</v>
      </c>
      <c r="G47" s="668">
        <v>1166</v>
      </c>
      <c r="H47" s="1364">
        <f t="shared" si="0"/>
        <v>0.98646362098138751</v>
      </c>
    </row>
    <row r="48" spans="1:8" ht="14.25" customHeight="1" x14ac:dyDescent="0.2">
      <c r="A48" s="360"/>
      <c r="B48" s="1918"/>
      <c r="C48" s="212" t="s">
        <v>1108</v>
      </c>
      <c r="D48" s="226">
        <v>0</v>
      </c>
      <c r="E48" s="226">
        <v>1305</v>
      </c>
      <c r="F48" s="226">
        <v>303</v>
      </c>
      <c r="G48" s="226">
        <v>262</v>
      </c>
      <c r="H48" s="1364">
        <f t="shared" si="0"/>
        <v>0.86468646864686471</v>
      </c>
    </row>
    <row r="49" spans="1:8" ht="14.25" customHeight="1" x14ac:dyDescent="0.2">
      <c r="A49" s="360"/>
      <c r="B49" s="1918"/>
      <c r="C49" s="877" t="s">
        <v>924</v>
      </c>
      <c r="D49" s="226">
        <v>0</v>
      </c>
      <c r="E49" s="226">
        <v>2485</v>
      </c>
      <c r="F49" s="226">
        <v>568</v>
      </c>
      <c r="G49" s="226">
        <v>368</v>
      </c>
      <c r="H49" s="1364">
        <f t="shared" si="0"/>
        <v>0.647887323943662</v>
      </c>
    </row>
    <row r="50" spans="1:8" ht="14.25" customHeight="1" thickBot="1" x14ac:dyDescent="0.25">
      <c r="A50" s="813"/>
      <c r="B50" s="1934" t="s">
        <v>219</v>
      </c>
      <c r="C50" s="1934"/>
      <c r="D50" s="236">
        <f>SUM(D47:D49)</f>
        <v>0</v>
      </c>
      <c r="E50" s="236">
        <f>SUM(E47:E49)</f>
        <v>8886</v>
      </c>
      <c r="F50" s="236">
        <f>SUM(F47:F49)</f>
        <v>2053</v>
      </c>
      <c r="G50" s="236">
        <f>SUM(G47:G49)</f>
        <v>1796</v>
      </c>
      <c r="H50" s="1370">
        <f t="shared" si="0"/>
        <v>0.87481734047735027</v>
      </c>
    </row>
    <row r="51" spans="1:8" ht="17.25" customHeight="1" thickBot="1" x14ac:dyDescent="0.25">
      <c r="A51" s="219" t="s">
        <v>1134</v>
      </c>
      <c r="B51" s="1893" t="s">
        <v>1010</v>
      </c>
      <c r="C51" s="1893"/>
      <c r="D51" s="231">
        <f>D40+D42+D46</f>
        <v>10517</v>
      </c>
      <c r="E51" s="231">
        <f>E40+E42+E46</f>
        <v>11286</v>
      </c>
      <c r="F51" s="231">
        <f>F40+F42+F46+F50</f>
        <v>11526</v>
      </c>
      <c r="G51" s="231">
        <f>G40+G42+G46+G50</f>
        <v>9849</v>
      </c>
      <c r="H51" s="1371">
        <f t="shared" si="0"/>
        <v>0.85450286309213952</v>
      </c>
    </row>
    <row r="52" spans="1:8" ht="17.25" customHeight="1" thickBot="1" x14ac:dyDescent="0.25">
      <c r="A52" s="216"/>
      <c r="B52" s="1918" t="s">
        <v>1011</v>
      </c>
      <c r="C52" s="363" t="s">
        <v>987</v>
      </c>
      <c r="D52" s="354">
        <v>11634</v>
      </c>
      <c r="E52" s="354">
        <v>12116</v>
      </c>
      <c r="F52" s="354">
        <v>12712</v>
      </c>
      <c r="G52" s="354">
        <v>12712</v>
      </c>
      <c r="H52" s="1366">
        <f t="shared" si="0"/>
        <v>1</v>
      </c>
    </row>
    <row r="53" spans="1:8" ht="17.25" customHeight="1" thickBot="1" x14ac:dyDescent="0.25">
      <c r="A53" s="360"/>
      <c r="B53" s="1923"/>
      <c r="C53" s="239" t="s">
        <v>1108</v>
      </c>
      <c r="D53" s="226">
        <v>2736</v>
      </c>
      <c r="E53" s="226">
        <v>2866</v>
      </c>
      <c r="F53" s="226">
        <v>3267</v>
      </c>
      <c r="G53" s="226">
        <v>3267</v>
      </c>
      <c r="H53" s="1364">
        <f t="shared" si="0"/>
        <v>1</v>
      </c>
    </row>
    <row r="54" spans="1:8" ht="17.25" customHeight="1" thickBot="1" x14ac:dyDescent="0.25">
      <c r="A54" s="360"/>
      <c r="B54" s="1923"/>
      <c r="C54" s="239" t="s">
        <v>924</v>
      </c>
      <c r="D54" s="226">
        <v>20727</v>
      </c>
      <c r="E54" s="226">
        <v>20727</v>
      </c>
      <c r="F54" s="226">
        <v>21655</v>
      </c>
      <c r="G54" s="226">
        <v>21573</v>
      </c>
      <c r="H54" s="1364">
        <f t="shared" si="0"/>
        <v>0.9962133456476564</v>
      </c>
    </row>
    <row r="55" spans="1:8" ht="17.25" customHeight="1" thickBot="1" x14ac:dyDescent="0.25">
      <c r="A55" s="360"/>
      <c r="B55" s="1923"/>
      <c r="C55" s="851" t="s">
        <v>805</v>
      </c>
      <c r="D55" s="226">
        <v>0</v>
      </c>
      <c r="E55" s="226">
        <v>966</v>
      </c>
      <c r="F55" s="226">
        <v>1026</v>
      </c>
      <c r="G55" s="226">
        <v>1025</v>
      </c>
      <c r="H55" s="1364">
        <f t="shared" si="0"/>
        <v>0.99902534113060426</v>
      </c>
    </row>
    <row r="56" spans="1:8" ht="17.25" customHeight="1" x14ac:dyDescent="0.2">
      <c r="A56" s="360"/>
      <c r="B56" s="1923"/>
      <c r="C56" s="852" t="s">
        <v>1003</v>
      </c>
      <c r="D56" s="355">
        <v>2000</v>
      </c>
      <c r="E56" s="355">
        <v>2000</v>
      </c>
      <c r="F56" s="355">
        <v>2000</v>
      </c>
      <c r="G56" s="355">
        <v>1260</v>
      </c>
      <c r="H56" s="1364">
        <f t="shared" si="0"/>
        <v>0.63</v>
      </c>
    </row>
    <row r="57" spans="1:8" ht="20.100000000000001" customHeight="1" x14ac:dyDescent="0.2">
      <c r="A57" s="222"/>
      <c r="B57" s="687" t="s">
        <v>685</v>
      </c>
      <c r="C57" s="688"/>
      <c r="D57" s="689">
        <f>SUM(D52:D56)</f>
        <v>37097</v>
      </c>
      <c r="E57" s="691">
        <f>SUM(E52:E56)</f>
        <v>38675</v>
      </c>
      <c r="F57" s="691">
        <f>SUM(F52:F56)</f>
        <v>40660</v>
      </c>
      <c r="G57" s="691">
        <f>SUM(G52:G56)</f>
        <v>39837</v>
      </c>
      <c r="H57" s="1369">
        <f t="shared" si="0"/>
        <v>0.97975897688145597</v>
      </c>
    </row>
    <row r="58" spans="1:8" ht="20.100000000000001" customHeight="1" x14ac:dyDescent="0.2">
      <c r="A58" s="216"/>
      <c r="B58" s="1930" t="s">
        <v>1190</v>
      </c>
      <c r="C58" s="270" t="s">
        <v>987</v>
      </c>
      <c r="D58" s="853">
        <v>0</v>
      </c>
      <c r="E58" s="686">
        <v>2502</v>
      </c>
      <c r="F58" s="686">
        <v>3830</v>
      </c>
      <c r="G58" s="686">
        <v>3798</v>
      </c>
      <c r="H58" s="1364">
        <f t="shared" si="0"/>
        <v>0.99164490861618804</v>
      </c>
    </row>
    <row r="59" spans="1:8" ht="20.100000000000001" customHeight="1" x14ac:dyDescent="0.2">
      <c r="A59" s="360"/>
      <c r="B59" s="1931"/>
      <c r="C59" s="239" t="s">
        <v>1108</v>
      </c>
      <c r="D59" s="854">
        <v>0</v>
      </c>
      <c r="E59" s="513">
        <v>646</v>
      </c>
      <c r="F59" s="513">
        <v>854</v>
      </c>
      <c r="G59" s="513">
        <v>845</v>
      </c>
      <c r="H59" s="1364">
        <f t="shared" si="0"/>
        <v>0.98946135831381732</v>
      </c>
    </row>
    <row r="60" spans="1:8" ht="20.100000000000001" customHeight="1" x14ac:dyDescent="0.2">
      <c r="A60" s="360"/>
      <c r="B60" s="1931"/>
      <c r="C60" s="239" t="s">
        <v>924</v>
      </c>
      <c r="D60" s="854">
        <v>0</v>
      </c>
      <c r="E60" s="513">
        <v>2254</v>
      </c>
      <c r="F60" s="513">
        <v>5220</v>
      </c>
      <c r="G60" s="513">
        <v>5219</v>
      </c>
      <c r="H60" s="1364">
        <f t="shared" si="0"/>
        <v>0.99980842911877399</v>
      </c>
    </row>
    <row r="61" spans="1:8" ht="20.100000000000001" customHeight="1" x14ac:dyDescent="0.2">
      <c r="A61" s="78"/>
      <c r="B61" s="213" t="s">
        <v>1185</v>
      </c>
      <c r="C61" s="271"/>
      <c r="D61" s="214">
        <f>SUM(D58:D60)</f>
        <v>0</v>
      </c>
      <c r="E61" s="514">
        <f>SUM(E58:E60)</f>
        <v>5402</v>
      </c>
      <c r="F61" s="514">
        <f>SUM(F58:F60)</f>
        <v>9904</v>
      </c>
      <c r="G61" s="514">
        <f>SUM(G58:G60)</f>
        <v>9862</v>
      </c>
      <c r="H61" s="1369">
        <f t="shared" si="0"/>
        <v>0.99575928917609047</v>
      </c>
    </row>
    <row r="62" spans="1:8" ht="20.100000000000001" customHeight="1" x14ac:dyDescent="0.2">
      <c r="A62" s="827"/>
      <c r="B62" s="828" t="s">
        <v>824</v>
      </c>
      <c r="C62" s="718" t="s">
        <v>1119</v>
      </c>
      <c r="D62" s="855">
        <v>20891</v>
      </c>
      <c r="E62" s="695">
        <v>0</v>
      </c>
      <c r="F62" s="695">
        <v>0</v>
      </c>
      <c r="G62" s="695">
        <v>0</v>
      </c>
      <c r="H62" s="1364"/>
    </row>
    <row r="63" spans="1:8" ht="16.5" customHeight="1" x14ac:dyDescent="0.2">
      <c r="A63" s="826"/>
      <c r="B63" s="829" t="s">
        <v>1127</v>
      </c>
      <c r="C63" s="274"/>
      <c r="D63" s="214">
        <f>SUM(D62:D62)</f>
        <v>20891</v>
      </c>
      <c r="E63" s="514">
        <f>SUM(E62:E62)</f>
        <v>0</v>
      </c>
      <c r="F63" s="514">
        <f>SUM(F62:F62)</f>
        <v>0</v>
      </c>
      <c r="G63" s="514">
        <f>SUM(G62:G62)</f>
        <v>0</v>
      </c>
      <c r="H63" s="1369"/>
    </row>
    <row r="64" spans="1:8" ht="15.75" customHeight="1" x14ac:dyDescent="0.2">
      <c r="A64" s="812"/>
      <c r="B64" s="975" t="s">
        <v>188</v>
      </c>
      <c r="C64" s="970" t="s">
        <v>924</v>
      </c>
      <c r="D64" s="972"/>
      <c r="E64" s="973"/>
      <c r="F64" s="974">
        <v>1223</v>
      </c>
      <c r="G64" s="974">
        <v>1223</v>
      </c>
      <c r="H64" s="1364">
        <f t="shared" si="0"/>
        <v>1</v>
      </c>
    </row>
    <row r="65" spans="1:8" ht="20.100000000000001" customHeight="1" thickBot="1" x14ac:dyDescent="0.25">
      <c r="A65" s="251"/>
      <c r="B65" s="971" t="s">
        <v>189</v>
      </c>
      <c r="C65" s="352"/>
      <c r="D65" s="968"/>
      <c r="E65" s="969"/>
      <c r="F65" s="969">
        <v>1223</v>
      </c>
      <c r="G65" s="969">
        <v>1223</v>
      </c>
      <c r="H65" s="1370">
        <f t="shared" si="0"/>
        <v>1</v>
      </c>
    </row>
    <row r="66" spans="1:8" ht="20.100000000000001" customHeight="1" thickBot="1" x14ac:dyDescent="0.25">
      <c r="A66" s="364" t="s">
        <v>1179</v>
      </c>
      <c r="B66" s="365" t="s">
        <v>1187</v>
      </c>
      <c r="C66" s="366"/>
      <c r="D66" s="231">
        <f>SUM(D57+D61+D63)</f>
        <v>57988</v>
      </c>
      <c r="E66" s="292">
        <f>SUM(E57+E61+E63)</f>
        <v>44077</v>
      </c>
      <c r="F66" s="292">
        <f>SUM(F57+F61+F65)</f>
        <v>51787</v>
      </c>
      <c r="G66" s="292">
        <f>SUM(G57+G61+G65)</f>
        <v>50922</v>
      </c>
      <c r="H66" s="1371">
        <f t="shared" si="0"/>
        <v>0.98329696642014408</v>
      </c>
    </row>
    <row r="67" spans="1:8" ht="20.100000000000001" customHeight="1" x14ac:dyDescent="0.2">
      <c r="A67" s="722"/>
      <c r="B67" s="516"/>
      <c r="C67" s="830"/>
      <c r="D67" s="291"/>
      <c r="E67" s="291"/>
      <c r="F67" s="291"/>
      <c r="G67" s="291"/>
      <c r="H67" s="1367"/>
    </row>
    <row r="68" spans="1:8" ht="20.100000000000001" customHeight="1" x14ac:dyDescent="0.2">
      <c r="A68" s="722"/>
      <c r="B68" s="516"/>
      <c r="C68" s="830"/>
      <c r="D68" s="291"/>
      <c r="E68" s="291"/>
      <c r="F68" s="291"/>
      <c r="G68" s="291"/>
      <c r="H68" s="1367"/>
    </row>
    <row r="69" spans="1:8" ht="20.100000000000001" customHeight="1" x14ac:dyDescent="0.2">
      <c r="A69" s="722"/>
      <c r="B69" s="516"/>
      <c r="C69" s="830"/>
      <c r="D69" s="291"/>
      <c r="E69" s="291"/>
      <c r="F69" s="291"/>
      <c r="G69" s="291"/>
      <c r="H69" s="1367"/>
    </row>
    <row r="70" spans="1:8" ht="20.100000000000001" customHeight="1" x14ac:dyDescent="0.2">
      <c r="A70" s="722"/>
      <c r="B70" s="516"/>
      <c r="C70" s="830"/>
      <c r="D70" s="291"/>
      <c r="E70" s="291"/>
      <c r="F70" s="291"/>
      <c r="G70" s="291"/>
      <c r="H70" s="1367"/>
    </row>
    <row r="71" spans="1:8" ht="20.100000000000001" customHeight="1" x14ac:dyDescent="0.2">
      <c r="A71" s="722"/>
      <c r="B71" s="516"/>
      <c r="C71" s="830"/>
      <c r="D71" s="291"/>
      <c r="E71" s="291"/>
      <c r="F71" s="291"/>
      <c r="G71" s="291"/>
      <c r="H71" s="1367"/>
    </row>
    <row r="72" spans="1:8" ht="20.100000000000001" customHeight="1" x14ac:dyDescent="0.2">
      <c r="A72" s="722"/>
      <c r="B72" s="516"/>
      <c r="C72" s="830"/>
      <c r="D72" s="291"/>
      <c r="E72" s="291"/>
      <c r="F72" s="291"/>
      <c r="G72" s="291"/>
      <c r="H72" s="1367"/>
    </row>
    <row r="73" spans="1:8" ht="20.100000000000001" customHeight="1" x14ac:dyDescent="0.2">
      <c r="A73" s="722"/>
      <c r="B73" s="516"/>
      <c r="C73" s="830"/>
      <c r="D73" s="291"/>
      <c r="E73" s="291"/>
      <c r="F73" s="291"/>
      <c r="G73" s="291"/>
      <c r="H73" s="1367"/>
    </row>
    <row r="74" spans="1:8" ht="20.100000000000001" customHeight="1" x14ac:dyDescent="0.2">
      <c r="A74" s="722"/>
      <c r="B74" s="516"/>
      <c r="C74" s="830"/>
      <c r="D74" s="291"/>
      <c r="E74" s="291"/>
      <c r="F74" s="291"/>
      <c r="G74" s="291"/>
      <c r="H74" s="1367"/>
    </row>
    <row r="75" spans="1:8" ht="20.100000000000001" customHeight="1" x14ac:dyDescent="0.2">
      <c r="A75" s="722"/>
      <c r="B75" s="516"/>
      <c r="C75" s="830"/>
      <c r="D75" s="291"/>
      <c r="E75" s="291"/>
      <c r="F75" s="291"/>
      <c r="G75" s="291"/>
      <c r="H75" s="1367"/>
    </row>
    <row r="76" spans="1:8" ht="20.100000000000001" customHeight="1" thickBot="1" x14ac:dyDescent="0.25">
      <c r="A76" s="722"/>
      <c r="B76" s="516"/>
      <c r="C76" s="830"/>
      <c r="D76" s="291"/>
      <c r="E76" s="291"/>
      <c r="F76" s="291"/>
      <c r="G76" s="291"/>
      <c r="H76" s="1367"/>
    </row>
    <row r="77" spans="1:8" ht="20.100000000000001" customHeight="1" thickBot="1" x14ac:dyDescent="0.25">
      <c r="A77" s="362"/>
      <c r="B77" s="1890" t="s">
        <v>925</v>
      </c>
      <c r="C77" s="363" t="s">
        <v>987</v>
      </c>
      <c r="D77" s="354">
        <v>1464</v>
      </c>
      <c r="E77" s="354">
        <v>2185</v>
      </c>
      <c r="F77" s="354">
        <v>1776</v>
      </c>
      <c r="G77" s="354">
        <v>1761</v>
      </c>
      <c r="H77" s="1368">
        <f t="shared" ref="H77:H102" si="1">(G77/F77)</f>
        <v>0.99155405405405406</v>
      </c>
    </row>
    <row r="78" spans="1:8" ht="20.100000000000001" customHeight="1" thickBot="1" x14ac:dyDescent="0.25">
      <c r="A78" s="360"/>
      <c r="B78" s="1923"/>
      <c r="C78" s="239" t="s">
        <v>1108</v>
      </c>
      <c r="D78" s="226">
        <v>395</v>
      </c>
      <c r="E78" s="226">
        <v>572</v>
      </c>
      <c r="F78" s="226">
        <v>469</v>
      </c>
      <c r="G78" s="226">
        <v>464</v>
      </c>
      <c r="H78" s="1364">
        <f t="shared" si="1"/>
        <v>0.98933901918976541</v>
      </c>
    </row>
    <row r="79" spans="1:8" ht="20.100000000000001" customHeight="1" x14ac:dyDescent="0.2">
      <c r="A79" s="360"/>
      <c r="B79" s="1923"/>
      <c r="C79" s="239" t="s">
        <v>924</v>
      </c>
      <c r="D79" s="226">
        <v>14046</v>
      </c>
      <c r="E79" s="226">
        <v>14078</v>
      </c>
      <c r="F79" s="226">
        <v>19160</v>
      </c>
      <c r="G79" s="226">
        <v>19149</v>
      </c>
      <c r="H79" s="1364">
        <f t="shared" si="1"/>
        <v>0.9994258872651357</v>
      </c>
    </row>
    <row r="80" spans="1:8" ht="20.100000000000001" customHeight="1" x14ac:dyDescent="0.2">
      <c r="A80" s="222"/>
      <c r="B80" s="687" t="s">
        <v>926</v>
      </c>
      <c r="C80" s="688"/>
      <c r="D80" s="689">
        <f>SUM(D77:D79)</f>
        <v>15905</v>
      </c>
      <c r="E80" s="689">
        <f>SUM(E77:E79)</f>
        <v>16835</v>
      </c>
      <c r="F80" s="689">
        <f>SUM(F77:F79)</f>
        <v>21405</v>
      </c>
      <c r="G80" s="689">
        <f>SUM(G77:G79)</f>
        <v>21374</v>
      </c>
      <c r="H80" s="1369">
        <f t="shared" si="1"/>
        <v>0.99855174024760573</v>
      </c>
    </row>
    <row r="81" spans="1:8" ht="20.100000000000001" customHeight="1" x14ac:dyDescent="0.2">
      <c r="A81" s="216"/>
      <c r="B81" s="1930" t="s">
        <v>686</v>
      </c>
      <c r="C81" s="270" t="s">
        <v>987</v>
      </c>
      <c r="D81" s="853">
        <v>1756</v>
      </c>
      <c r="E81" s="686">
        <v>1406</v>
      </c>
      <c r="F81" s="686">
        <v>2747</v>
      </c>
      <c r="G81" s="686">
        <v>2747</v>
      </c>
      <c r="H81" s="1364">
        <f t="shared" si="1"/>
        <v>1</v>
      </c>
    </row>
    <row r="82" spans="1:8" ht="20.100000000000001" customHeight="1" x14ac:dyDescent="0.2">
      <c r="A82" s="360"/>
      <c r="B82" s="1931"/>
      <c r="C82" s="239" t="s">
        <v>1108</v>
      </c>
      <c r="D82" s="854">
        <v>474</v>
      </c>
      <c r="E82" s="513">
        <v>370</v>
      </c>
      <c r="F82" s="513">
        <v>593</v>
      </c>
      <c r="G82" s="513">
        <v>593</v>
      </c>
      <c r="H82" s="1364">
        <f t="shared" si="1"/>
        <v>1</v>
      </c>
    </row>
    <row r="83" spans="1:8" ht="20.100000000000001" customHeight="1" x14ac:dyDescent="0.2">
      <c r="A83" s="360"/>
      <c r="B83" s="1931"/>
      <c r="C83" s="239" t="s">
        <v>924</v>
      </c>
      <c r="D83" s="854">
        <v>3250</v>
      </c>
      <c r="E83" s="513">
        <v>3268</v>
      </c>
      <c r="F83" s="513">
        <v>4914</v>
      </c>
      <c r="G83" s="513">
        <v>4882</v>
      </c>
      <c r="H83" s="1364">
        <f t="shared" si="1"/>
        <v>0.99348799348799344</v>
      </c>
    </row>
    <row r="84" spans="1:8" ht="20.100000000000001" customHeight="1" x14ac:dyDescent="0.2">
      <c r="A84" s="360"/>
      <c r="B84" s="1931"/>
      <c r="C84" s="239" t="s">
        <v>1000</v>
      </c>
      <c r="D84" s="854">
        <v>0</v>
      </c>
      <c r="E84" s="513">
        <v>3268</v>
      </c>
      <c r="F84" s="513">
        <v>0</v>
      </c>
      <c r="G84" s="513">
        <v>32</v>
      </c>
      <c r="H84" s="1364"/>
    </row>
    <row r="85" spans="1:8" ht="20.100000000000001" customHeight="1" x14ac:dyDescent="0.2">
      <c r="A85" s="78"/>
      <c r="B85" s="213" t="s">
        <v>687</v>
      </c>
      <c r="C85" s="271"/>
      <c r="D85" s="214">
        <f>SUM(D81:D83)</f>
        <v>5480</v>
      </c>
      <c r="E85" s="514">
        <f>SUM(E81:E83)</f>
        <v>5044</v>
      </c>
      <c r="F85" s="514">
        <f>SUM(F81:F83)</f>
        <v>8254</v>
      </c>
      <c r="G85" s="514">
        <f>SUM(G81:G84)</f>
        <v>8254</v>
      </c>
      <c r="H85" s="1369">
        <f t="shared" si="1"/>
        <v>1</v>
      </c>
    </row>
    <row r="86" spans="1:8" ht="20.100000000000001" customHeight="1" x14ac:dyDescent="0.2">
      <c r="A86" s="215"/>
      <c r="B86" s="1891" t="s">
        <v>688</v>
      </c>
      <c r="C86" s="272" t="s">
        <v>987</v>
      </c>
      <c r="D86" s="854">
        <v>5449</v>
      </c>
      <c r="E86" s="513">
        <v>5918</v>
      </c>
      <c r="F86" s="513">
        <v>5586</v>
      </c>
      <c r="G86" s="513">
        <v>5565</v>
      </c>
      <c r="H86" s="1364">
        <f t="shared" si="1"/>
        <v>0.99624060150375937</v>
      </c>
    </row>
    <row r="87" spans="1:8" ht="20.100000000000001" customHeight="1" x14ac:dyDescent="0.2">
      <c r="A87" s="360"/>
      <c r="B87" s="1918"/>
      <c r="C87" s="239" t="s">
        <v>1108</v>
      </c>
      <c r="D87" s="854">
        <v>1471</v>
      </c>
      <c r="E87" s="513">
        <v>1558</v>
      </c>
      <c r="F87" s="513">
        <v>1418</v>
      </c>
      <c r="G87" s="513">
        <v>1309</v>
      </c>
      <c r="H87" s="1364">
        <f t="shared" si="1"/>
        <v>0.92313117066290551</v>
      </c>
    </row>
    <row r="88" spans="1:8" ht="20.100000000000001" customHeight="1" x14ac:dyDescent="0.2">
      <c r="A88" s="831"/>
      <c r="B88" s="1918"/>
      <c r="C88" s="273" t="s">
        <v>924</v>
      </c>
      <c r="D88" s="854">
        <v>14615</v>
      </c>
      <c r="E88" s="513">
        <v>14688</v>
      </c>
      <c r="F88" s="513">
        <v>7101</v>
      </c>
      <c r="G88" s="513">
        <v>7061</v>
      </c>
      <c r="H88" s="1364">
        <f t="shared" si="1"/>
        <v>0.99436699056470923</v>
      </c>
    </row>
    <row r="89" spans="1:8" ht="20.100000000000001" customHeight="1" x14ac:dyDescent="0.2">
      <c r="A89" s="827"/>
      <c r="B89" s="1286"/>
      <c r="C89" s="239" t="s">
        <v>1000</v>
      </c>
      <c r="D89" s="855">
        <v>0</v>
      </c>
      <c r="E89" s="695"/>
      <c r="F89" s="695">
        <v>0</v>
      </c>
      <c r="G89" s="695">
        <v>40</v>
      </c>
      <c r="H89" s="1364"/>
    </row>
    <row r="90" spans="1:8" ht="20.100000000000001" customHeight="1" x14ac:dyDescent="0.2">
      <c r="A90" s="826"/>
      <c r="B90" s="224" t="s">
        <v>689</v>
      </c>
      <c r="C90" s="274"/>
      <c r="D90" s="214">
        <f>SUM(D86:D89)</f>
        <v>21535</v>
      </c>
      <c r="E90" s="514">
        <f>SUM(E86:E88)</f>
        <v>22164</v>
      </c>
      <c r="F90" s="514">
        <f>SUM(F86:F89)</f>
        <v>14105</v>
      </c>
      <c r="G90" s="514">
        <f>SUM(G86:G89)</f>
        <v>13975</v>
      </c>
      <c r="H90" s="1369">
        <f t="shared" si="1"/>
        <v>0.99078341013824889</v>
      </c>
    </row>
    <row r="91" spans="1:8" ht="20.100000000000001" customHeight="1" x14ac:dyDescent="0.2">
      <c r="A91" s="831"/>
      <c r="B91" s="692" t="s">
        <v>927</v>
      </c>
      <c r="C91" s="273" t="s">
        <v>924</v>
      </c>
      <c r="D91" s="226">
        <v>575</v>
      </c>
      <c r="E91" s="226">
        <v>575</v>
      </c>
      <c r="F91" s="226">
        <v>375</v>
      </c>
      <c r="G91" s="226">
        <v>5</v>
      </c>
      <c r="H91" s="1364">
        <f t="shared" si="1"/>
        <v>1.3333333333333334E-2</v>
      </c>
    </row>
    <row r="92" spans="1:8" ht="20.100000000000001" customHeight="1" thickBot="1" x14ac:dyDescent="0.25">
      <c r="A92" s="856"/>
      <c r="B92" s="1928" t="s">
        <v>690</v>
      </c>
      <c r="C92" s="1929"/>
      <c r="D92" s="690">
        <f>(D91)</f>
        <v>575</v>
      </c>
      <c r="E92" s="690">
        <f>(E91)</f>
        <v>575</v>
      </c>
      <c r="F92" s="690">
        <f>(F91)</f>
        <v>375</v>
      </c>
      <c r="G92" s="690">
        <f>(G91)</f>
        <v>5</v>
      </c>
      <c r="H92" s="1370">
        <f t="shared" si="1"/>
        <v>1.3333333333333334E-2</v>
      </c>
    </row>
    <row r="93" spans="1:8" ht="20.100000000000001" customHeight="1" thickBot="1" x14ac:dyDescent="0.25">
      <c r="A93" s="364" t="s">
        <v>738</v>
      </c>
      <c r="B93" s="365" t="s">
        <v>692</v>
      </c>
      <c r="C93" s="366"/>
      <c r="D93" s="231">
        <f>SUM(D80+D85+D90+D92)</f>
        <v>43495</v>
      </c>
      <c r="E93" s="292">
        <f>SUM(E80+E85+E90+E92)</f>
        <v>44618</v>
      </c>
      <c r="F93" s="292">
        <f>SUM(F80+F85+F90+F92)</f>
        <v>44139</v>
      </c>
      <c r="G93" s="292">
        <f>SUM(G80+G85+G90+G92)</f>
        <v>43608</v>
      </c>
      <c r="H93" s="1371">
        <f t="shared" si="1"/>
        <v>0.98796982260585875</v>
      </c>
    </row>
    <row r="94" spans="1:8" ht="20.100000000000001" customHeight="1" thickBot="1" x14ac:dyDescent="0.25">
      <c r="A94" s="364" t="s">
        <v>660</v>
      </c>
      <c r="B94" s="957" t="s">
        <v>661</v>
      </c>
      <c r="C94" s="958" t="s">
        <v>1003</v>
      </c>
      <c r="D94" s="231">
        <v>0</v>
      </c>
      <c r="E94" s="292">
        <v>0</v>
      </c>
      <c r="F94" s="292">
        <v>112162</v>
      </c>
      <c r="G94" s="292">
        <v>115970</v>
      </c>
      <c r="H94" s="1371">
        <f t="shared" si="1"/>
        <v>1.0339508924591216</v>
      </c>
    </row>
    <row r="95" spans="1:8" ht="20.100000000000001" customHeight="1" thickBot="1" x14ac:dyDescent="0.25">
      <c r="A95" s="219" t="s">
        <v>664</v>
      </c>
      <c r="B95" s="350" t="s">
        <v>691</v>
      </c>
      <c r="C95" s="365" t="s">
        <v>1015</v>
      </c>
      <c r="D95" s="231">
        <v>3200</v>
      </c>
      <c r="E95" s="231">
        <v>3700</v>
      </c>
      <c r="F95" s="231">
        <v>8000</v>
      </c>
      <c r="G95" s="231">
        <v>7800</v>
      </c>
      <c r="H95" s="1371">
        <f t="shared" si="1"/>
        <v>0.97499999999999998</v>
      </c>
    </row>
    <row r="96" spans="1:8" ht="20.100000000000001" customHeight="1" thickBot="1" x14ac:dyDescent="0.25">
      <c r="A96" s="362"/>
      <c r="B96" s="1925" t="s">
        <v>1016</v>
      </c>
      <c r="C96" s="363" t="s">
        <v>987</v>
      </c>
      <c r="D96" s="238">
        <f>(D13+D17+D21+D43+D52+D81+D58+D77+D86)</f>
        <v>26473</v>
      </c>
      <c r="E96" s="238">
        <f>(E13+E17+E21+E43+E52+E81+E58+E77+E86)</f>
        <v>32729</v>
      </c>
      <c r="F96" s="238">
        <f>(F13+F17+F21+F43+F47+F52+F81+F58+F77+F86)</f>
        <v>42363</v>
      </c>
      <c r="G96" s="238">
        <f>(G13+G17+G21+G43+G47+G52+G81+G58+G77+G86)</f>
        <v>42701</v>
      </c>
      <c r="H96" s="1372">
        <f t="shared" si="1"/>
        <v>1.0079786606236574</v>
      </c>
    </row>
    <row r="97" spans="1:8" ht="20.100000000000001" customHeight="1" thickBot="1" x14ac:dyDescent="0.25">
      <c r="A97" s="360"/>
      <c r="B97" s="1926"/>
      <c r="C97" s="239" t="s">
        <v>1108</v>
      </c>
      <c r="D97" s="240">
        <f>(D14+D18+D22+D32+D44+D59+D53+D78+D82+D87)</f>
        <v>6901</v>
      </c>
      <c r="E97" s="240">
        <f>(E14+E18+E22+E32+E44+E59+E53+E78+E82+E87)</f>
        <v>8228</v>
      </c>
      <c r="F97" s="989">
        <f>(F14+F18+F22+F32+F44+F48+F53+F82+F59+F78+F87)</f>
        <v>9910</v>
      </c>
      <c r="G97" s="989">
        <f>(G14+G18+G22+G32+G44+G48+G53+G82+G59+G78+G87)</f>
        <v>9582</v>
      </c>
      <c r="H97" s="1373">
        <f t="shared" si="1"/>
        <v>0.96690211907164481</v>
      </c>
    </row>
    <row r="98" spans="1:8" ht="20.100000000000001" customHeight="1" thickBot="1" x14ac:dyDescent="0.25">
      <c r="A98" s="360"/>
      <c r="B98" s="1926"/>
      <c r="C98" s="239" t="s">
        <v>924</v>
      </c>
      <c r="D98" s="240">
        <f>(D5+D6+D7+D8+D9+D10+D11+D12+D15+D19+D23+D25+D30+D39+D41+D45+D54+D60+D79+D83+D88+D91)</f>
        <v>84949</v>
      </c>
      <c r="E98" s="240">
        <f>(E5+E6+E7+E8+E9+E10+E11+E12+E15+E19+E23+E25+E30+E39+E41+E45+E54+E55+E60+E79+E83+E88+E91)</f>
        <v>93046</v>
      </c>
      <c r="F98" s="240">
        <f>(F5+F6+F7+F8+F9+F10+F11+F12+F15+F19+F23+F25+F30+F39+F41+F45+F49+F54+F55+F60+F79+F83+F88+F91+F64)</f>
        <v>104803</v>
      </c>
      <c r="G98" s="240">
        <f>(G5+G6+G7+G8+G9+G10+G11+G12+G15+G19+G23+G25+G30+G33+G36+G39+G41+G45+G49+G54+G55+G60+G79+G83+G88+G91+G64)</f>
        <v>99416</v>
      </c>
      <c r="H98" s="1373">
        <f t="shared" si="1"/>
        <v>0.94859879965268168</v>
      </c>
    </row>
    <row r="99" spans="1:8" ht="17.25" customHeight="1" thickBot="1" x14ac:dyDescent="0.25">
      <c r="A99" s="360"/>
      <c r="B99" s="1926"/>
      <c r="C99" s="239" t="s">
        <v>1000</v>
      </c>
      <c r="D99" s="240">
        <f>(D27+D28+D29+D31+D34)</f>
        <v>7975</v>
      </c>
      <c r="E99" s="240">
        <f>(E27+E28+E29+E31+E34)</f>
        <v>7975</v>
      </c>
      <c r="F99" s="240">
        <f>(F27+F28+F29+F31+F34+F35+F37)</f>
        <v>6530</v>
      </c>
      <c r="G99" s="240">
        <f>(G27+G28+G29+G31+G34+G35+G37+G84+G89)</f>
        <v>5830</v>
      </c>
      <c r="H99" s="1373">
        <f t="shared" si="1"/>
        <v>0.89280245022970905</v>
      </c>
    </row>
    <row r="100" spans="1:8" ht="16.5" customHeight="1" thickBot="1" x14ac:dyDescent="0.25">
      <c r="A100" s="813"/>
      <c r="B100" s="1926"/>
      <c r="C100" s="241" t="s">
        <v>1003</v>
      </c>
      <c r="D100" s="240">
        <f>(D56+D62)</f>
        <v>22891</v>
      </c>
      <c r="E100" s="240">
        <f>(E56+E62)</f>
        <v>2000</v>
      </c>
      <c r="F100" s="240">
        <f>(F56+F62+F94)</f>
        <v>114162</v>
      </c>
      <c r="G100" s="240">
        <f>(G56+G62+G94)</f>
        <v>117230</v>
      </c>
      <c r="H100" s="1373">
        <f t="shared" si="1"/>
        <v>1.026874091203728</v>
      </c>
    </row>
    <row r="101" spans="1:8" ht="17.25" customHeight="1" thickBot="1" x14ac:dyDescent="0.25">
      <c r="A101" s="832"/>
      <c r="B101" s="1927"/>
      <c r="C101" s="275" t="s">
        <v>1015</v>
      </c>
      <c r="D101" s="367">
        <f>(D95)</f>
        <v>3200</v>
      </c>
      <c r="E101" s="367">
        <f>(E95)</f>
        <v>3700</v>
      </c>
      <c r="F101" s="367">
        <v>8000</v>
      </c>
      <c r="G101" s="367">
        <v>7800</v>
      </c>
      <c r="H101" s="1374">
        <f t="shared" si="1"/>
        <v>0.97499999999999998</v>
      </c>
    </row>
    <row r="102" spans="1:8" ht="16.5" customHeight="1" thickBot="1" x14ac:dyDescent="0.25">
      <c r="A102" s="833"/>
      <c r="B102" s="253" t="s">
        <v>1017</v>
      </c>
      <c r="C102" s="857"/>
      <c r="D102" s="231">
        <f>SUM(D96:D101)</f>
        <v>152389</v>
      </c>
      <c r="E102" s="231">
        <f>SUM(E96:E101)</f>
        <v>147678</v>
      </c>
      <c r="F102" s="231">
        <f>SUM(F96:F101)</f>
        <v>285768</v>
      </c>
      <c r="G102" s="231">
        <f>SUM(G96:G101)</f>
        <v>282559</v>
      </c>
      <c r="H102" s="1371">
        <f t="shared" si="1"/>
        <v>0.98877061112510845</v>
      </c>
    </row>
    <row r="103" spans="1:8" ht="16.5" customHeight="1" x14ac:dyDescent="0.2">
      <c r="C103" s="2"/>
    </row>
    <row r="104" spans="1:8" ht="17.25" customHeight="1" x14ac:dyDescent="0.2">
      <c r="C104" s="2"/>
    </row>
    <row r="105" spans="1:8" ht="16.5" customHeight="1" x14ac:dyDescent="0.2">
      <c r="A105"/>
      <c r="B105"/>
      <c r="C105"/>
      <c r="D105"/>
      <c r="E105"/>
      <c r="F105"/>
      <c r="G105"/>
    </row>
    <row r="106" spans="1:8" ht="14.25" x14ac:dyDescent="0.2">
      <c r="A106" s="1740"/>
      <c r="B106" s="1741"/>
      <c r="C106" s="1741"/>
      <c r="D106" s="1741"/>
      <c r="E106" s="1741"/>
      <c r="F106" s="1741"/>
    </row>
    <row r="107" spans="1:8" x14ac:dyDescent="0.2">
      <c r="C107" s="2"/>
    </row>
    <row r="108" spans="1:8" x14ac:dyDescent="0.2">
      <c r="C108" s="2"/>
    </row>
    <row r="109" spans="1:8" x14ac:dyDescent="0.2">
      <c r="C109" s="2"/>
    </row>
    <row r="110" spans="1:8" x14ac:dyDescent="0.2">
      <c r="C110" s="2"/>
    </row>
    <row r="111" spans="1:8" x14ac:dyDescent="0.2">
      <c r="C111" s="2"/>
    </row>
    <row r="112" spans="1:8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  <row r="912" spans="3:3" x14ac:dyDescent="0.2">
      <c r="C912" s="2"/>
    </row>
    <row r="913" spans="3:3" x14ac:dyDescent="0.2">
      <c r="C913" s="2"/>
    </row>
    <row r="914" spans="3:3" x14ac:dyDescent="0.2">
      <c r="C914" s="2"/>
    </row>
    <row r="915" spans="3:3" x14ac:dyDescent="0.2">
      <c r="C915" s="2"/>
    </row>
    <row r="916" spans="3:3" x14ac:dyDescent="0.2">
      <c r="C916" s="2"/>
    </row>
    <row r="917" spans="3:3" x14ac:dyDescent="0.2">
      <c r="C917" s="2"/>
    </row>
    <row r="918" spans="3:3" x14ac:dyDescent="0.2">
      <c r="C918" s="2"/>
    </row>
    <row r="919" spans="3:3" x14ac:dyDescent="0.2">
      <c r="C919" s="2"/>
    </row>
    <row r="920" spans="3:3" x14ac:dyDescent="0.2">
      <c r="C920" s="2"/>
    </row>
    <row r="921" spans="3:3" x14ac:dyDescent="0.2">
      <c r="C921" s="2"/>
    </row>
    <row r="922" spans="3:3" x14ac:dyDescent="0.2">
      <c r="C922" s="2"/>
    </row>
    <row r="923" spans="3:3" x14ac:dyDescent="0.2">
      <c r="C923" s="2"/>
    </row>
    <row r="924" spans="3:3" x14ac:dyDescent="0.2">
      <c r="C924" s="2"/>
    </row>
    <row r="925" spans="3:3" x14ac:dyDescent="0.2">
      <c r="C925" s="2"/>
    </row>
    <row r="926" spans="3:3" x14ac:dyDescent="0.2">
      <c r="C926" s="2"/>
    </row>
    <row r="927" spans="3:3" x14ac:dyDescent="0.2">
      <c r="C927" s="2"/>
    </row>
    <row r="928" spans="3:3" x14ac:dyDescent="0.2">
      <c r="C928" s="2"/>
    </row>
    <row r="929" spans="3:3" x14ac:dyDescent="0.2">
      <c r="C929" s="2"/>
    </row>
    <row r="930" spans="3:3" x14ac:dyDescent="0.2">
      <c r="C930" s="2"/>
    </row>
    <row r="931" spans="3:3" x14ac:dyDescent="0.2">
      <c r="C931" s="2"/>
    </row>
    <row r="932" spans="3:3" x14ac:dyDescent="0.2">
      <c r="C932" s="2"/>
    </row>
    <row r="933" spans="3:3" x14ac:dyDescent="0.2">
      <c r="C933" s="2"/>
    </row>
    <row r="934" spans="3:3" x14ac:dyDescent="0.2">
      <c r="C934" s="2"/>
    </row>
    <row r="935" spans="3:3" x14ac:dyDescent="0.2">
      <c r="C935" s="2"/>
    </row>
    <row r="936" spans="3:3" x14ac:dyDescent="0.2">
      <c r="C936" s="2"/>
    </row>
    <row r="937" spans="3:3" x14ac:dyDescent="0.2">
      <c r="C937" s="2"/>
    </row>
    <row r="938" spans="3:3" x14ac:dyDescent="0.2">
      <c r="C938" s="2"/>
    </row>
    <row r="939" spans="3:3" x14ac:dyDescent="0.2">
      <c r="C939" s="2"/>
    </row>
    <row r="940" spans="3:3" x14ac:dyDescent="0.2">
      <c r="C940" s="2"/>
    </row>
    <row r="941" spans="3:3" x14ac:dyDescent="0.2">
      <c r="C941" s="2"/>
    </row>
    <row r="942" spans="3:3" x14ac:dyDescent="0.2">
      <c r="C942" s="2"/>
    </row>
    <row r="943" spans="3:3" x14ac:dyDescent="0.2">
      <c r="C943" s="2"/>
    </row>
    <row r="944" spans="3:3" x14ac:dyDescent="0.2">
      <c r="C944" s="2"/>
    </row>
    <row r="945" spans="3:3" x14ac:dyDescent="0.2">
      <c r="C945" s="2"/>
    </row>
    <row r="946" spans="3:3" x14ac:dyDescent="0.2">
      <c r="C946" s="2"/>
    </row>
    <row r="947" spans="3:3" x14ac:dyDescent="0.2">
      <c r="C947" s="2"/>
    </row>
    <row r="948" spans="3:3" x14ac:dyDescent="0.2">
      <c r="C948" s="2"/>
    </row>
    <row r="949" spans="3:3" x14ac:dyDescent="0.2">
      <c r="C949" s="2"/>
    </row>
    <row r="950" spans="3:3" x14ac:dyDescent="0.2">
      <c r="C950" s="2"/>
    </row>
    <row r="951" spans="3:3" x14ac:dyDescent="0.2">
      <c r="C951" s="2"/>
    </row>
    <row r="952" spans="3:3" x14ac:dyDescent="0.2">
      <c r="C952" s="2"/>
    </row>
    <row r="953" spans="3:3" x14ac:dyDescent="0.2">
      <c r="C953" s="2"/>
    </row>
    <row r="954" spans="3:3" x14ac:dyDescent="0.2">
      <c r="C954" s="2"/>
    </row>
    <row r="955" spans="3:3" x14ac:dyDescent="0.2">
      <c r="C955" s="2"/>
    </row>
    <row r="956" spans="3:3" x14ac:dyDescent="0.2">
      <c r="C956" s="2"/>
    </row>
    <row r="957" spans="3:3" x14ac:dyDescent="0.2">
      <c r="C957" s="2"/>
    </row>
    <row r="958" spans="3:3" x14ac:dyDescent="0.2">
      <c r="C958" s="2"/>
    </row>
    <row r="959" spans="3:3" x14ac:dyDescent="0.2">
      <c r="C959" s="2"/>
    </row>
    <row r="960" spans="3:3" x14ac:dyDescent="0.2">
      <c r="C960" s="2"/>
    </row>
    <row r="961" spans="3:3" x14ac:dyDescent="0.2">
      <c r="C961" s="2"/>
    </row>
    <row r="962" spans="3:3" x14ac:dyDescent="0.2">
      <c r="C962" s="2"/>
    </row>
    <row r="963" spans="3:3" x14ac:dyDescent="0.2">
      <c r="C963" s="2"/>
    </row>
    <row r="964" spans="3:3" x14ac:dyDescent="0.2">
      <c r="C964" s="2"/>
    </row>
    <row r="965" spans="3:3" x14ac:dyDescent="0.2">
      <c r="C965" s="2"/>
    </row>
    <row r="966" spans="3:3" x14ac:dyDescent="0.2">
      <c r="C966" s="2"/>
    </row>
    <row r="967" spans="3:3" x14ac:dyDescent="0.2">
      <c r="C967" s="2"/>
    </row>
    <row r="968" spans="3:3" x14ac:dyDescent="0.2">
      <c r="C968" s="2"/>
    </row>
    <row r="969" spans="3:3" x14ac:dyDescent="0.2">
      <c r="C969" s="2"/>
    </row>
    <row r="970" spans="3:3" x14ac:dyDescent="0.2">
      <c r="C970" s="2"/>
    </row>
    <row r="971" spans="3:3" x14ac:dyDescent="0.2">
      <c r="C971" s="2"/>
    </row>
    <row r="972" spans="3:3" x14ac:dyDescent="0.2">
      <c r="C972" s="2"/>
    </row>
    <row r="973" spans="3:3" x14ac:dyDescent="0.2">
      <c r="C973" s="2"/>
    </row>
    <row r="974" spans="3:3" x14ac:dyDescent="0.2">
      <c r="C974" s="2"/>
    </row>
    <row r="975" spans="3:3" x14ac:dyDescent="0.2">
      <c r="C975" s="2"/>
    </row>
    <row r="976" spans="3:3" x14ac:dyDescent="0.2">
      <c r="C976" s="2"/>
    </row>
    <row r="977" spans="3:3" x14ac:dyDescent="0.2">
      <c r="C977" s="2"/>
    </row>
    <row r="978" spans="3:3" x14ac:dyDescent="0.2">
      <c r="C978" s="2"/>
    </row>
    <row r="979" spans="3:3" x14ac:dyDescent="0.2">
      <c r="C979" s="2"/>
    </row>
    <row r="980" spans="3:3" x14ac:dyDescent="0.2">
      <c r="C980" s="2"/>
    </row>
    <row r="981" spans="3:3" x14ac:dyDescent="0.2">
      <c r="C981" s="2"/>
    </row>
    <row r="982" spans="3:3" x14ac:dyDescent="0.2">
      <c r="C982" s="2"/>
    </row>
    <row r="983" spans="3:3" x14ac:dyDescent="0.2">
      <c r="C983" s="2"/>
    </row>
    <row r="984" spans="3:3" x14ac:dyDescent="0.2">
      <c r="C984" s="2"/>
    </row>
    <row r="985" spans="3:3" x14ac:dyDescent="0.2">
      <c r="C985" s="2"/>
    </row>
    <row r="986" spans="3:3" x14ac:dyDescent="0.2">
      <c r="C986" s="2"/>
    </row>
    <row r="987" spans="3:3" x14ac:dyDescent="0.2">
      <c r="C987" s="2"/>
    </row>
    <row r="988" spans="3:3" x14ac:dyDescent="0.2">
      <c r="C988" s="2"/>
    </row>
    <row r="989" spans="3:3" x14ac:dyDescent="0.2">
      <c r="C989" s="2"/>
    </row>
    <row r="990" spans="3:3" x14ac:dyDescent="0.2">
      <c r="C990" s="2"/>
    </row>
    <row r="991" spans="3:3" x14ac:dyDescent="0.2">
      <c r="C991" s="2"/>
    </row>
    <row r="992" spans="3:3" x14ac:dyDescent="0.2">
      <c r="C992" s="2"/>
    </row>
    <row r="993" spans="3:3" x14ac:dyDescent="0.2">
      <c r="C993" s="2"/>
    </row>
    <row r="994" spans="3:3" x14ac:dyDescent="0.2">
      <c r="C994" s="2"/>
    </row>
    <row r="995" spans="3:3" x14ac:dyDescent="0.2">
      <c r="C995" s="2"/>
    </row>
    <row r="996" spans="3:3" x14ac:dyDescent="0.2">
      <c r="C996" s="2"/>
    </row>
    <row r="997" spans="3:3" x14ac:dyDescent="0.2">
      <c r="C997" s="2"/>
    </row>
    <row r="998" spans="3:3" x14ac:dyDescent="0.2">
      <c r="C998" s="2"/>
    </row>
    <row r="999" spans="3:3" x14ac:dyDescent="0.2">
      <c r="C999" s="2"/>
    </row>
    <row r="1000" spans="3:3" x14ac:dyDescent="0.2">
      <c r="C1000" s="2"/>
    </row>
    <row r="1001" spans="3:3" x14ac:dyDescent="0.2">
      <c r="C1001" s="2"/>
    </row>
    <row r="1002" spans="3:3" x14ac:dyDescent="0.2">
      <c r="C1002" s="2"/>
    </row>
    <row r="1003" spans="3:3" x14ac:dyDescent="0.2">
      <c r="C1003" s="2"/>
    </row>
    <row r="1004" spans="3:3" x14ac:dyDescent="0.2">
      <c r="C1004" s="2"/>
    </row>
    <row r="1005" spans="3:3" x14ac:dyDescent="0.2">
      <c r="C1005" s="2"/>
    </row>
    <row r="1006" spans="3:3" x14ac:dyDescent="0.2">
      <c r="C1006" s="2"/>
    </row>
    <row r="1007" spans="3:3" x14ac:dyDescent="0.2">
      <c r="C1007" s="2"/>
    </row>
    <row r="1008" spans="3:3" x14ac:dyDescent="0.2">
      <c r="C1008" s="2"/>
    </row>
    <row r="1009" spans="3:3" x14ac:dyDescent="0.2">
      <c r="C1009" s="2"/>
    </row>
    <row r="1010" spans="3:3" x14ac:dyDescent="0.2">
      <c r="C1010" s="2"/>
    </row>
    <row r="1011" spans="3:3" x14ac:dyDescent="0.2">
      <c r="C1011" s="2"/>
    </row>
    <row r="1012" spans="3:3" x14ac:dyDescent="0.2">
      <c r="C1012" s="2"/>
    </row>
    <row r="1013" spans="3:3" x14ac:dyDescent="0.2">
      <c r="C1013" s="2"/>
    </row>
    <row r="1014" spans="3:3" x14ac:dyDescent="0.2">
      <c r="C1014" s="2"/>
    </row>
    <row r="1015" spans="3:3" x14ac:dyDescent="0.2">
      <c r="C1015" s="2"/>
    </row>
    <row r="1016" spans="3:3" x14ac:dyDescent="0.2">
      <c r="C1016" s="2"/>
    </row>
    <row r="1017" spans="3:3" x14ac:dyDescent="0.2">
      <c r="C1017" s="2"/>
    </row>
    <row r="1018" spans="3:3" x14ac:dyDescent="0.2">
      <c r="C1018" s="2"/>
    </row>
    <row r="1019" spans="3:3" x14ac:dyDescent="0.2">
      <c r="C1019" s="2"/>
    </row>
    <row r="1020" spans="3:3" x14ac:dyDescent="0.2">
      <c r="C1020" s="2"/>
    </row>
    <row r="1021" spans="3:3" x14ac:dyDescent="0.2">
      <c r="C1021" s="2"/>
    </row>
    <row r="1022" spans="3:3" x14ac:dyDescent="0.2">
      <c r="C1022" s="2"/>
    </row>
    <row r="1023" spans="3:3" x14ac:dyDescent="0.2">
      <c r="C1023" s="2"/>
    </row>
    <row r="1024" spans="3:3" x14ac:dyDescent="0.2">
      <c r="C1024" s="2"/>
    </row>
    <row r="1025" spans="3:3" x14ac:dyDescent="0.2">
      <c r="C1025" s="2"/>
    </row>
    <row r="1026" spans="3:3" x14ac:dyDescent="0.2">
      <c r="C1026" s="2"/>
    </row>
    <row r="1027" spans="3:3" x14ac:dyDescent="0.2">
      <c r="C1027" s="2"/>
    </row>
    <row r="1028" spans="3:3" x14ac:dyDescent="0.2">
      <c r="C1028" s="2"/>
    </row>
    <row r="1029" spans="3:3" x14ac:dyDescent="0.2">
      <c r="C1029" s="2"/>
    </row>
    <row r="1030" spans="3:3" x14ac:dyDescent="0.2">
      <c r="C1030" s="2"/>
    </row>
    <row r="1031" spans="3:3" x14ac:dyDescent="0.2">
      <c r="C1031" s="2"/>
    </row>
    <row r="1032" spans="3:3" x14ac:dyDescent="0.2">
      <c r="C1032" s="2"/>
    </row>
    <row r="1033" spans="3:3" x14ac:dyDescent="0.2">
      <c r="C1033" s="2"/>
    </row>
    <row r="1034" spans="3:3" x14ac:dyDescent="0.2">
      <c r="C1034" s="2"/>
    </row>
    <row r="1035" spans="3:3" x14ac:dyDescent="0.2">
      <c r="C1035" s="2"/>
    </row>
    <row r="1036" spans="3:3" x14ac:dyDescent="0.2">
      <c r="C1036" s="2"/>
    </row>
    <row r="1037" spans="3:3" x14ac:dyDescent="0.2">
      <c r="C1037" s="2"/>
    </row>
    <row r="1038" spans="3:3" x14ac:dyDescent="0.2">
      <c r="C1038" s="2"/>
    </row>
    <row r="1039" spans="3:3" x14ac:dyDescent="0.2">
      <c r="C1039" s="2"/>
    </row>
    <row r="1040" spans="3:3" x14ac:dyDescent="0.2">
      <c r="C1040" s="2"/>
    </row>
    <row r="1041" spans="3:3" x14ac:dyDescent="0.2">
      <c r="C1041" s="2"/>
    </row>
    <row r="1042" spans="3:3" x14ac:dyDescent="0.2">
      <c r="C1042" s="2"/>
    </row>
    <row r="1043" spans="3:3" x14ac:dyDescent="0.2">
      <c r="C1043" s="2"/>
    </row>
    <row r="1044" spans="3:3" x14ac:dyDescent="0.2">
      <c r="C1044" s="2"/>
    </row>
    <row r="1045" spans="3:3" x14ac:dyDescent="0.2">
      <c r="C1045" s="2"/>
    </row>
    <row r="1046" spans="3:3" x14ac:dyDescent="0.2">
      <c r="C1046" s="2"/>
    </row>
    <row r="1047" spans="3:3" x14ac:dyDescent="0.2">
      <c r="C1047" s="2"/>
    </row>
    <row r="1048" spans="3:3" x14ac:dyDescent="0.2">
      <c r="C1048" s="2"/>
    </row>
    <row r="1049" spans="3:3" x14ac:dyDescent="0.2">
      <c r="C1049" s="2"/>
    </row>
    <row r="1050" spans="3:3" x14ac:dyDescent="0.2">
      <c r="C1050" s="2"/>
    </row>
    <row r="1051" spans="3:3" x14ac:dyDescent="0.2">
      <c r="C1051" s="2"/>
    </row>
    <row r="1052" spans="3:3" x14ac:dyDescent="0.2">
      <c r="C1052" s="2"/>
    </row>
    <row r="1053" spans="3:3" x14ac:dyDescent="0.2">
      <c r="C1053" s="2"/>
    </row>
    <row r="1054" spans="3:3" x14ac:dyDescent="0.2">
      <c r="C1054" s="2"/>
    </row>
    <row r="1055" spans="3:3" x14ac:dyDescent="0.2">
      <c r="C1055" s="2"/>
    </row>
    <row r="1056" spans="3:3" x14ac:dyDescent="0.2">
      <c r="C1056" s="2"/>
    </row>
    <row r="1057" spans="3:3" x14ac:dyDescent="0.2">
      <c r="C1057" s="2"/>
    </row>
    <row r="1058" spans="3:3" x14ac:dyDescent="0.2">
      <c r="C1058" s="2"/>
    </row>
    <row r="1059" spans="3:3" x14ac:dyDescent="0.2">
      <c r="C1059" s="2"/>
    </row>
    <row r="1060" spans="3:3" x14ac:dyDescent="0.2">
      <c r="C1060" s="2"/>
    </row>
    <row r="1061" spans="3:3" x14ac:dyDescent="0.2">
      <c r="C1061" s="2"/>
    </row>
    <row r="1062" spans="3:3" x14ac:dyDescent="0.2">
      <c r="C1062" s="2"/>
    </row>
    <row r="1063" spans="3:3" x14ac:dyDescent="0.2">
      <c r="C1063" s="2"/>
    </row>
    <row r="1064" spans="3:3" x14ac:dyDescent="0.2">
      <c r="C1064" s="2"/>
    </row>
    <row r="1065" spans="3:3" x14ac:dyDescent="0.2">
      <c r="C1065" s="2"/>
    </row>
    <row r="1066" spans="3:3" x14ac:dyDescent="0.2">
      <c r="C1066" s="2"/>
    </row>
    <row r="1067" spans="3:3" x14ac:dyDescent="0.2">
      <c r="C1067" s="2"/>
    </row>
    <row r="1068" spans="3:3" x14ac:dyDescent="0.2">
      <c r="C1068" s="2"/>
    </row>
    <row r="1069" spans="3:3" x14ac:dyDescent="0.2">
      <c r="C1069" s="2"/>
    </row>
    <row r="1070" spans="3:3" x14ac:dyDescent="0.2">
      <c r="C1070" s="2"/>
    </row>
    <row r="1071" spans="3:3" x14ac:dyDescent="0.2">
      <c r="C1071" s="2"/>
    </row>
    <row r="1072" spans="3:3" x14ac:dyDescent="0.2">
      <c r="C1072" s="2"/>
    </row>
    <row r="1073" spans="3:3" x14ac:dyDescent="0.2">
      <c r="C1073" s="2"/>
    </row>
    <row r="1074" spans="3:3" x14ac:dyDescent="0.2">
      <c r="C1074" s="2"/>
    </row>
    <row r="1075" spans="3:3" x14ac:dyDescent="0.2">
      <c r="C1075" s="2"/>
    </row>
    <row r="1076" spans="3:3" x14ac:dyDescent="0.2">
      <c r="C1076" s="2"/>
    </row>
    <row r="1077" spans="3:3" x14ac:dyDescent="0.2">
      <c r="C1077" s="2"/>
    </row>
    <row r="1078" spans="3:3" x14ac:dyDescent="0.2">
      <c r="C1078" s="2"/>
    </row>
    <row r="1079" spans="3:3" x14ac:dyDescent="0.2">
      <c r="C1079" s="2"/>
    </row>
    <row r="1080" spans="3:3" x14ac:dyDescent="0.2">
      <c r="C1080" s="2"/>
    </row>
    <row r="1081" spans="3:3" x14ac:dyDescent="0.2">
      <c r="C1081" s="2"/>
    </row>
    <row r="1082" spans="3:3" x14ac:dyDescent="0.2">
      <c r="C1082" s="2"/>
    </row>
    <row r="1083" spans="3:3" x14ac:dyDescent="0.2">
      <c r="C1083" s="2"/>
    </row>
    <row r="1084" spans="3:3" x14ac:dyDescent="0.2">
      <c r="C1084" s="2"/>
    </row>
    <row r="1085" spans="3:3" x14ac:dyDescent="0.2">
      <c r="C1085" s="2"/>
    </row>
    <row r="1086" spans="3:3" x14ac:dyDescent="0.2">
      <c r="C1086" s="2"/>
    </row>
    <row r="1087" spans="3:3" x14ac:dyDescent="0.2">
      <c r="C1087" s="2"/>
    </row>
    <row r="1088" spans="3:3" x14ac:dyDescent="0.2">
      <c r="C1088" s="2"/>
    </row>
    <row r="1089" spans="3:3" x14ac:dyDescent="0.2">
      <c r="C1089" s="2"/>
    </row>
    <row r="1090" spans="3:3" x14ac:dyDescent="0.2">
      <c r="C1090" s="2"/>
    </row>
    <row r="1091" spans="3:3" x14ac:dyDescent="0.2">
      <c r="C1091" s="2"/>
    </row>
    <row r="1092" spans="3:3" x14ac:dyDescent="0.2">
      <c r="C1092" s="2"/>
    </row>
    <row r="1093" spans="3:3" x14ac:dyDescent="0.2">
      <c r="C1093" s="2"/>
    </row>
    <row r="1094" spans="3:3" x14ac:dyDescent="0.2">
      <c r="C1094" s="2"/>
    </row>
    <row r="1095" spans="3:3" x14ac:dyDescent="0.2">
      <c r="C1095" s="2"/>
    </row>
    <row r="1096" spans="3:3" x14ac:dyDescent="0.2">
      <c r="C1096" s="2"/>
    </row>
    <row r="1097" spans="3:3" x14ac:dyDescent="0.2">
      <c r="C1097" s="2"/>
    </row>
    <row r="1098" spans="3:3" x14ac:dyDescent="0.2">
      <c r="C1098" s="2"/>
    </row>
    <row r="1099" spans="3:3" x14ac:dyDescent="0.2">
      <c r="C1099" s="2"/>
    </row>
    <row r="1100" spans="3:3" x14ac:dyDescent="0.2">
      <c r="C1100" s="2"/>
    </row>
    <row r="1101" spans="3:3" x14ac:dyDescent="0.2">
      <c r="C1101" s="2"/>
    </row>
    <row r="1102" spans="3:3" x14ac:dyDescent="0.2">
      <c r="C1102" s="2"/>
    </row>
    <row r="1103" spans="3:3" x14ac:dyDescent="0.2">
      <c r="C1103" s="2"/>
    </row>
    <row r="1104" spans="3:3" x14ac:dyDescent="0.2">
      <c r="C1104" s="2"/>
    </row>
    <row r="1105" spans="3:3" x14ac:dyDescent="0.2">
      <c r="C1105" s="2"/>
    </row>
    <row r="1106" spans="3:3" x14ac:dyDescent="0.2">
      <c r="C1106" s="2"/>
    </row>
    <row r="1107" spans="3:3" x14ac:dyDescent="0.2">
      <c r="C1107" s="2"/>
    </row>
    <row r="1108" spans="3:3" x14ac:dyDescent="0.2">
      <c r="C1108" s="2"/>
    </row>
    <row r="1109" spans="3:3" x14ac:dyDescent="0.2">
      <c r="C1109" s="2"/>
    </row>
    <row r="1110" spans="3:3" x14ac:dyDescent="0.2">
      <c r="C1110" s="2"/>
    </row>
    <row r="1111" spans="3:3" x14ac:dyDescent="0.2">
      <c r="C1111" s="2"/>
    </row>
    <row r="1112" spans="3:3" x14ac:dyDescent="0.2">
      <c r="C1112" s="2"/>
    </row>
    <row r="1113" spans="3:3" x14ac:dyDescent="0.2">
      <c r="C1113" s="2"/>
    </row>
    <row r="1114" spans="3:3" x14ac:dyDescent="0.2">
      <c r="C1114" s="2"/>
    </row>
    <row r="1115" spans="3:3" x14ac:dyDescent="0.2">
      <c r="C1115" s="2"/>
    </row>
    <row r="1116" spans="3:3" x14ac:dyDescent="0.2">
      <c r="C1116" s="2"/>
    </row>
    <row r="1117" spans="3:3" x14ac:dyDescent="0.2">
      <c r="C1117" s="2"/>
    </row>
    <row r="1118" spans="3:3" x14ac:dyDescent="0.2">
      <c r="C1118" s="2"/>
    </row>
    <row r="1119" spans="3:3" x14ac:dyDescent="0.2">
      <c r="C1119" s="2"/>
    </row>
    <row r="1120" spans="3:3" x14ac:dyDescent="0.2">
      <c r="C1120" s="2"/>
    </row>
    <row r="1121" spans="3:3" x14ac:dyDescent="0.2">
      <c r="C1121" s="2"/>
    </row>
    <row r="1122" spans="3:3" x14ac:dyDescent="0.2">
      <c r="C1122" s="2"/>
    </row>
    <row r="1123" spans="3:3" x14ac:dyDescent="0.2">
      <c r="C1123" s="2"/>
    </row>
    <row r="1124" spans="3:3" x14ac:dyDescent="0.2">
      <c r="C1124" s="2"/>
    </row>
    <row r="1125" spans="3:3" x14ac:dyDescent="0.2">
      <c r="C1125" s="2"/>
    </row>
    <row r="1126" spans="3:3" x14ac:dyDescent="0.2">
      <c r="C1126" s="2"/>
    </row>
    <row r="1127" spans="3:3" x14ac:dyDescent="0.2">
      <c r="C1127" s="2"/>
    </row>
    <row r="1128" spans="3:3" x14ac:dyDescent="0.2">
      <c r="C1128" s="2"/>
    </row>
    <row r="1129" spans="3:3" x14ac:dyDescent="0.2">
      <c r="C1129" s="2"/>
    </row>
    <row r="1130" spans="3:3" x14ac:dyDescent="0.2">
      <c r="C1130" s="2"/>
    </row>
    <row r="1131" spans="3:3" x14ac:dyDescent="0.2">
      <c r="C1131" s="2"/>
    </row>
    <row r="1132" spans="3:3" x14ac:dyDescent="0.2">
      <c r="C1132" s="2"/>
    </row>
    <row r="1133" spans="3:3" x14ac:dyDescent="0.2">
      <c r="C1133" s="2"/>
    </row>
    <row r="1134" spans="3:3" x14ac:dyDescent="0.2">
      <c r="C1134" s="2"/>
    </row>
    <row r="1135" spans="3:3" x14ac:dyDescent="0.2">
      <c r="C1135" s="2"/>
    </row>
    <row r="1136" spans="3:3" x14ac:dyDescent="0.2">
      <c r="C1136" s="2"/>
    </row>
    <row r="1137" spans="3:3" x14ac:dyDescent="0.2">
      <c r="C1137" s="2"/>
    </row>
    <row r="1138" spans="3:3" x14ac:dyDescent="0.2">
      <c r="C1138" s="2"/>
    </row>
    <row r="1139" spans="3:3" x14ac:dyDescent="0.2">
      <c r="C1139" s="2"/>
    </row>
    <row r="1140" spans="3:3" x14ac:dyDescent="0.2">
      <c r="C1140" s="2"/>
    </row>
    <row r="1141" spans="3:3" x14ac:dyDescent="0.2">
      <c r="C1141" s="2"/>
    </row>
    <row r="1142" spans="3:3" x14ac:dyDescent="0.2">
      <c r="C1142" s="2"/>
    </row>
    <row r="1143" spans="3:3" x14ac:dyDescent="0.2">
      <c r="C1143" s="2"/>
    </row>
    <row r="1144" spans="3:3" x14ac:dyDescent="0.2">
      <c r="C1144" s="2"/>
    </row>
    <row r="1145" spans="3:3" x14ac:dyDescent="0.2">
      <c r="C1145" s="2"/>
    </row>
    <row r="1146" spans="3:3" x14ac:dyDescent="0.2">
      <c r="C1146" s="2"/>
    </row>
    <row r="1147" spans="3:3" x14ac:dyDescent="0.2">
      <c r="C1147" s="2"/>
    </row>
    <row r="1148" spans="3:3" x14ac:dyDescent="0.2">
      <c r="C1148" s="2"/>
    </row>
    <row r="1149" spans="3:3" x14ac:dyDescent="0.2">
      <c r="C1149" s="2"/>
    </row>
    <row r="1150" spans="3:3" x14ac:dyDescent="0.2">
      <c r="C1150" s="2"/>
    </row>
    <row r="1151" spans="3:3" x14ac:dyDescent="0.2">
      <c r="C1151" s="2"/>
    </row>
    <row r="1152" spans="3:3" x14ac:dyDescent="0.2">
      <c r="C1152" s="2"/>
    </row>
    <row r="1153" spans="3:3" x14ac:dyDescent="0.2">
      <c r="C1153" s="2"/>
    </row>
    <row r="1154" spans="3:3" x14ac:dyDescent="0.2">
      <c r="C1154" s="2"/>
    </row>
    <row r="1155" spans="3:3" x14ac:dyDescent="0.2">
      <c r="C1155" s="2"/>
    </row>
    <row r="1156" spans="3:3" x14ac:dyDescent="0.2">
      <c r="C1156" s="2"/>
    </row>
    <row r="1157" spans="3:3" x14ac:dyDescent="0.2">
      <c r="C1157" s="2"/>
    </row>
    <row r="1158" spans="3:3" x14ac:dyDescent="0.2">
      <c r="C1158" s="2"/>
    </row>
    <row r="1159" spans="3:3" x14ac:dyDescent="0.2">
      <c r="C1159" s="2"/>
    </row>
    <row r="1160" spans="3:3" x14ac:dyDescent="0.2">
      <c r="C1160" s="2"/>
    </row>
    <row r="1161" spans="3:3" x14ac:dyDescent="0.2">
      <c r="C1161" s="2"/>
    </row>
    <row r="1162" spans="3:3" x14ac:dyDescent="0.2">
      <c r="C1162" s="2"/>
    </row>
    <row r="1163" spans="3:3" x14ac:dyDescent="0.2">
      <c r="C1163" s="2"/>
    </row>
    <row r="1164" spans="3:3" x14ac:dyDescent="0.2">
      <c r="C1164" s="2"/>
    </row>
    <row r="1165" spans="3:3" x14ac:dyDescent="0.2">
      <c r="C1165" s="2"/>
    </row>
    <row r="1166" spans="3:3" x14ac:dyDescent="0.2">
      <c r="C1166" s="2"/>
    </row>
    <row r="1167" spans="3:3" x14ac:dyDescent="0.2">
      <c r="C1167" s="2"/>
    </row>
    <row r="1168" spans="3:3" x14ac:dyDescent="0.2">
      <c r="C1168" s="2"/>
    </row>
    <row r="1169" spans="3:3" x14ac:dyDescent="0.2">
      <c r="C1169" s="2"/>
    </row>
    <row r="1170" spans="3:3" x14ac:dyDescent="0.2">
      <c r="C1170" s="2"/>
    </row>
    <row r="1171" spans="3:3" x14ac:dyDescent="0.2">
      <c r="C1171" s="2"/>
    </row>
    <row r="1172" spans="3:3" x14ac:dyDescent="0.2">
      <c r="C1172" s="2"/>
    </row>
    <row r="1173" spans="3:3" x14ac:dyDescent="0.2">
      <c r="C1173" s="2"/>
    </row>
    <row r="1174" spans="3:3" x14ac:dyDescent="0.2">
      <c r="C1174" s="2"/>
    </row>
    <row r="1175" spans="3:3" x14ac:dyDescent="0.2">
      <c r="C1175" s="2"/>
    </row>
    <row r="1176" spans="3:3" x14ac:dyDescent="0.2">
      <c r="C1176" s="2"/>
    </row>
    <row r="1177" spans="3:3" x14ac:dyDescent="0.2">
      <c r="C1177" s="2"/>
    </row>
    <row r="1178" spans="3:3" x14ac:dyDescent="0.2">
      <c r="C1178" s="2"/>
    </row>
    <row r="1179" spans="3:3" x14ac:dyDescent="0.2">
      <c r="C1179" s="2"/>
    </row>
    <row r="1180" spans="3:3" x14ac:dyDescent="0.2">
      <c r="C1180" s="2"/>
    </row>
    <row r="1181" spans="3:3" x14ac:dyDescent="0.2">
      <c r="C1181" s="2"/>
    </row>
    <row r="1182" spans="3:3" x14ac:dyDescent="0.2">
      <c r="C1182" s="2"/>
    </row>
    <row r="1183" spans="3:3" x14ac:dyDescent="0.2">
      <c r="C1183" s="2"/>
    </row>
    <row r="1184" spans="3:3" x14ac:dyDescent="0.2">
      <c r="C1184" s="2"/>
    </row>
    <row r="1185" spans="3:3" x14ac:dyDescent="0.2">
      <c r="C1185" s="2"/>
    </row>
    <row r="1186" spans="3:3" x14ac:dyDescent="0.2">
      <c r="C1186" s="2"/>
    </row>
    <row r="1187" spans="3:3" x14ac:dyDescent="0.2">
      <c r="C1187" s="2"/>
    </row>
    <row r="1188" spans="3:3" x14ac:dyDescent="0.2">
      <c r="C1188" s="2"/>
    </row>
    <row r="1189" spans="3:3" x14ac:dyDescent="0.2">
      <c r="C1189" s="2"/>
    </row>
    <row r="1190" spans="3:3" x14ac:dyDescent="0.2">
      <c r="C1190" s="2"/>
    </row>
    <row r="1191" spans="3:3" x14ac:dyDescent="0.2">
      <c r="C1191" s="2"/>
    </row>
    <row r="1192" spans="3:3" x14ac:dyDescent="0.2">
      <c r="C1192" s="2"/>
    </row>
    <row r="1193" spans="3:3" x14ac:dyDescent="0.2">
      <c r="C1193" s="2"/>
    </row>
    <row r="1194" spans="3:3" x14ac:dyDescent="0.2">
      <c r="C1194" s="2"/>
    </row>
    <row r="1195" spans="3:3" x14ac:dyDescent="0.2">
      <c r="C1195" s="2"/>
    </row>
    <row r="1196" spans="3:3" x14ac:dyDescent="0.2">
      <c r="C1196" s="2"/>
    </row>
    <row r="1197" spans="3:3" x14ac:dyDescent="0.2">
      <c r="C1197" s="2"/>
    </row>
    <row r="1198" spans="3:3" x14ac:dyDescent="0.2">
      <c r="C1198" s="2"/>
    </row>
    <row r="1199" spans="3:3" x14ac:dyDescent="0.2">
      <c r="C1199" s="2"/>
    </row>
    <row r="1200" spans="3:3" x14ac:dyDescent="0.2">
      <c r="C1200" s="2"/>
    </row>
    <row r="1201" spans="3:3" x14ac:dyDescent="0.2">
      <c r="C1201" s="2"/>
    </row>
    <row r="1202" spans="3:3" x14ac:dyDescent="0.2">
      <c r="C1202" s="2"/>
    </row>
    <row r="1203" spans="3:3" x14ac:dyDescent="0.2">
      <c r="C1203" s="2"/>
    </row>
    <row r="1204" spans="3:3" x14ac:dyDescent="0.2">
      <c r="C1204" s="2"/>
    </row>
    <row r="1205" spans="3:3" x14ac:dyDescent="0.2">
      <c r="C1205" s="2"/>
    </row>
    <row r="1206" spans="3:3" x14ac:dyDescent="0.2">
      <c r="C1206" s="2"/>
    </row>
    <row r="1207" spans="3:3" x14ac:dyDescent="0.2">
      <c r="C1207" s="2"/>
    </row>
    <row r="1208" spans="3:3" x14ac:dyDescent="0.2">
      <c r="C1208" s="2"/>
    </row>
    <row r="1209" spans="3:3" x14ac:dyDescent="0.2">
      <c r="C1209" s="2"/>
    </row>
    <row r="1210" spans="3:3" x14ac:dyDescent="0.2">
      <c r="C1210" s="2"/>
    </row>
    <row r="1211" spans="3:3" x14ac:dyDescent="0.2">
      <c r="C1211" s="2"/>
    </row>
    <row r="1212" spans="3:3" x14ac:dyDescent="0.2">
      <c r="C1212" s="2"/>
    </row>
    <row r="1213" spans="3:3" x14ac:dyDescent="0.2">
      <c r="C1213" s="2"/>
    </row>
    <row r="1214" spans="3:3" x14ac:dyDescent="0.2">
      <c r="C1214" s="2"/>
    </row>
    <row r="1215" spans="3:3" x14ac:dyDescent="0.2">
      <c r="C1215" s="2"/>
    </row>
    <row r="1216" spans="3:3" x14ac:dyDescent="0.2">
      <c r="C1216" s="2"/>
    </row>
    <row r="1217" spans="3:3" x14ac:dyDescent="0.2">
      <c r="C1217" s="2"/>
    </row>
    <row r="1218" spans="3:3" x14ac:dyDescent="0.2">
      <c r="C1218" s="2"/>
    </row>
    <row r="1219" spans="3:3" x14ac:dyDescent="0.2">
      <c r="C1219" s="2"/>
    </row>
    <row r="1220" spans="3:3" x14ac:dyDescent="0.2">
      <c r="C1220" s="2"/>
    </row>
    <row r="1221" spans="3:3" x14ac:dyDescent="0.2">
      <c r="C1221" s="2"/>
    </row>
    <row r="1222" spans="3:3" x14ac:dyDescent="0.2">
      <c r="C1222" s="2"/>
    </row>
    <row r="1223" spans="3:3" x14ac:dyDescent="0.2">
      <c r="C1223" s="2"/>
    </row>
    <row r="1224" spans="3:3" x14ac:dyDescent="0.2">
      <c r="C1224" s="2"/>
    </row>
    <row r="1225" spans="3:3" x14ac:dyDescent="0.2">
      <c r="C1225" s="2"/>
    </row>
    <row r="1226" spans="3:3" x14ac:dyDescent="0.2">
      <c r="C1226" s="2"/>
    </row>
    <row r="1227" spans="3:3" x14ac:dyDescent="0.2">
      <c r="C1227" s="2"/>
    </row>
    <row r="1228" spans="3:3" x14ac:dyDescent="0.2">
      <c r="C1228" s="2"/>
    </row>
    <row r="1229" spans="3:3" x14ac:dyDescent="0.2">
      <c r="C1229" s="2"/>
    </row>
    <row r="1230" spans="3:3" x14ac:dyDescent="0.2">
      <c r="C1230" s="2"/>
    </row>
    <row r="1231" spans="3:3" x14ac:dyDescent="0.2">
      <c r="C1231" s="2"/>
    </row>
    <row r="1232" spans="3:3" x14ac:dyDescent="0.2">
      <c r="C1232" s="2"/>
    </row>
    <row r="1233" spans="3:3" x14ac:dyDescent="0.2">
      <c r="C1233" s="2"/>
    </row>
    <row r="1234" spans="3:3" x14ac:dyDescent="0.2">
      <c r="C1234" s="2"/>
    </row>
    <row r="1235" spans="3:3" x14ac:dyDescent="0.2">
      <c r="C1235" s="2"/>
    </row>
    <row r="1236" spans="3:3" x14ac:dyDescent="0.2">
      <c r="C1236" s="2"/>
    </row>
    <row r="1237" spans="3:3" x14ac:dyDescent="0.2">
      <c r="C1237" s="2"/>
    </row>
    <row r="1238" spans="3:3" x14ac:dyDescent="0.2">
      <c r="C1238" s="2"/>
    </row>
    <row r="1239" spans="3:3" x14ac:dyDescent="0.2">
      <c r="C1239" s="2"/>
    </row>
    <row r="1240" spans="3:3" x14ac:dyDescent="0.2">
      <c r="C1240" s="2"/>
    </row>
    <row r="1241" spans="3:3" x14ac:dyDescent="0.2">
      <c r="C1241" s="2"/>
    </row>
    <row r="1242" spans="3:3" x14ac:dyDescent="0.2">
      <c r="C1242" s="2"/>
    </row>
    <row r="1243" spans="3:3" x14ac:dyDescent="0.2">
      <c r="C1243" s="2"/>
    </row>
    <row r="1244" spans="3:3" x14ac:dyDescent="0.2">
      <c r="C1244" s="2"/>
    </row>
    <row r="1245" spans="3:3" x14ac:dyDescent="0.2">
      <c r="C1245" s="2"/>
    </row>
    <row r="1246" spans="3:3" x14ac:dyDescent="0.2">
      <c r="C1246" s="2"/>
    </row>
    <row r="1247" spans="3:3" x14ac:dyDescent="0.2">
      <c r="C1247" s="2"/>
    </row>
    <row r="1248" spans="3:3" x14ac:dyDescent="0.2">
      <c r="C1248" s="2"/>
    </row>
    <row r="1249" spans="3:3" x14ac:dyDescent="0.2">
      <c r="C1249" s="2"/>
    </row>
    <row r="1250" spans="3:3" x14ac:dyDescent="0.2">
      <c r="C1250" s="2"/>
    </row>
    <row r="1251" spans="3:3" x14ac:dyDescent="0.2">
      <c r="C1251" s="2"/>
    </row>
    <row r="1252" spans="3:3" x14ac:dyDescent="0.2">
      <c r="C1252" s="2"/>
    </row>
    <row r="1253" spans="3:3" x14ac:dyDescent="0.2">
      <c r="C1253" s="2"/>
    </row>
    <row r="1254" spans="3:3" x14ac:dyDescent="0.2">
      <c r="C1254" s="2"/>
    </row>
    <row r="1255" spans="3:3" x14ac:dyDescent="0.2">
      <c r="C1255" s="2"/>
    </row>
    <row r="1256" spans="3:3" x14ac:dyDescent="0.2">
      <c r="C1256" s="2"/>
    </row>
    <row r="1257" spans="3:3" x14ac:dyDescent="0.2">
      <c r="C1257" s="2"/>
    </row>
    <row r="1258" spans="3:3" x14ac:dyDescent="0.2">
      <c r="C1258" s="2"/>
    </row>
    <row r="1259" spans="3:3" x14ac:dyDescent="0.2">
      <c r="C1259" s="2"/>
    </row>
    <row r="1260" spans="3:3" x14ac:dyDescent="0.2">
      <c r="C1260" s="2"/>
    </row>
    <row r="1261" spans="3:3" x14ac:dyDescent="0.2">
      <c r="C1261" s="2"/>
    </row>
    <row r="1262" spans="3:3" x14ac:dyDescent="0.2">
      <c r="C1262" s="2"/>
    </row>
    <row r="1263" spans="3:3" x14ac:dyDescent="0.2">
      <c r="C1263" s="2"/>
    </row>
    <row r="1264" spans="3:3" x14ac:dyDescent="0.2">
      <c r="C1264" s="2"/>
    </row>
    <row r="1265" spans="3:3" x14ac:dyDescent="0.2">
      <c r="C1265" s="2"/>
    </row>
    <row r="1266" spans="3:3" x14ac:dyDescent="0.2">
      <c r="C1266" s="2"/>
    </row>
    <row r="1267" spans="3:3" x14ac:dyDescent="0.2">
      <c r="C1267" s="2"/>
    </row>
    <row r="1268" spans="3:3" x14ac:dyDescent="0.2">
      <c r="C1268" s="2"/>
    </row>
    <row r="1269" spans="3:3" x14ac:dyDescent="0.2">
      <c r="C1269" s="2"/>
    </row>
    <row r="1270" spans="3:3" x14ac:dyDescent="0.2">
      <c r="C1270" s="2"/>
    </row>
    <row r="1271" spans="3:3" x14ac:dyDescent="0.2">
      <c r="C1271" s="2"/>
    </row>
    <row r="1272" spans="3:3" x14ac:dyDescent="0.2">
      <c r="C1272" s="2"/>
    </row>
    <row r="1273" spans="3:3" x14ac:dyDescent="0.2">
      <c r="C1273" s="2"/>
    </row>
    <row r="1274" spans="3:3" x14ac:dyDescent="0.2">
      <c r="C1274" s="2"/>
    </row>
    <row r="1275" spans="3:3" x14ac:dyDescent="0.2">
      <c r="C1275" s="2"/>
    </row>
    <row r="1276" spans="3:3" x14ac:dyDescent="0.2">
      <c r="C1276" s="2"/>
    </row>
    <row r="1277" spans="3:3" x14ac:dyDescent="0.2">
      <c r="C1277" s="2"/>
    </row>
    <row r="1278" spans="3:3" x14ac:dyDescent="0.2">
      <c r="C1278" s="2"/>
    </row>
    <row r="1279" spans="3:3" x14ac:dyDescent="0.2">
      <c r="C1279" s="2"/>
    </row>
    <row r="1280" spans="3:3" x14ac:dyDescent="0.2">
      <c r="C1280" s="2"/>
    </row>
    <row r="1281" spans="3:3" x14ac:dyDescent="0.2">
      <c r="C1281" s="2"/>
    </row>
    <row r="1282" spans="3:3" x14ac:dyDescent="0.2">
      <c r="C1282" s="2"/>
    </row>
    <row r="1283" spans="3:3" x14ac:dyDescent="0.2">
      <c r="C1283" s="2"/>
    </row>
    <row r="1284" spans="3:3" x14ac:dyDescent="0.2">
      <c r="C1284" s="2"/>
    </row>
    <row r="1285" spans="3:3" x14ac:dyDescent="0.2">
      <c r="C1285" s="2"/>
    </row>
    <row r="1286" spans="3:3" x14ac:dyDescent="0.2">
      <c r="C1286" s="2"/>
    </row>
    <row r="1287" spans="3:3" x14ac:dyDescent="0.2">
      <c r="C1287" s="2"/>
    </row>
    <row r="1288" spans="3:3" x14ac:dyDescent="0.2">
      <c r="C1288" s="2"/>
    </row>
    <row r="1289" spans="3:3" x14ac:dyDescent="0.2">
      <c r="C1289" s="2"/>
    </row>
    <row r="1290" spans="3:3" x14ac:dyDescent="0.2">
      <c r="C1290" s="2"/>
    </row>
    <row r="1291" spans="3:3" x14ac:dyDescent="0.2">
      <c r="C1291" s="2"/>
    </row>
    <row r="1292" spans="3:3" x14ac:dyDescent="0.2">
      <c r="C1292" s="2"/>
    </row>
    <row r="1293" spans="3:3" x14ac:dyDescent="0.2">
      <c r="C1293" s="2"/>
    </row>
    <row r="1294" spans="3:3" x14ac:dyDescent="0.2">
      <c r="C1294" s="2"/>
    </row>
    <row r="1295" spans="3:3" x14ac:dyDescent="0.2">
      <c r="C1295" s="2"/>
    </row>
    <row r="1296" spans="3:3" x14ac:dyDescent="0.2">
      <c r="C1296" s="2"/>
    </row>
    <row r="1297" spans="3:3" x14ac:dyDescent="0.2">
      <c r="C1297" s="2"/>
    </row>
    <row r="1298" spans="3:3" x14ac:dyDescent="0.2">
      <c r="C1298" s="2"/>
    </row>
    <row r="1299" spans="3:3" x14ac:dyDescent="0.2">
      <c r="C1299" s="2"/>
    </row>
    <row r="1300" spans="3:3" x14ac:dyDescent="0.2">
      <c r="C1300" s="2"/>
    </row>
    <row r="1301" spans="3:3" x14ac:dyDescent="0.2">
      <c r="C1301" s="2"/>
    </row>
    <row r="1302" spans="3:3" x14ac:dyDescent="0.2">
      <c r="C1302" s="2"/>
    </row>
    <row r="1303" spans="3:3" x14ac:dyDescent="0.2">
      <c r="C1303" s="2"/>
    </row>
    <row r="1304" spans="3:3" x14ac:dyDescent="0.2">
      <c r="C1304" s="2"/>
    </row>
    <row r="1305" spans="3:3" x14ac:dyDescent="0.2">
      <c r="C1305" s="2"/>
    </row>
    <row r="1306" spans="3:3" x14ac:dyDescent="0.2">
      <c r="C1306" s="2"/>
    </row>
    <row r="1307" spans="3:3" x14ac:dyDescent="0.2">
      <c r="C1307" s="2"/>
    </row>
    <row r="1308" spans="3:3" x14ac:dyDescent="0.2">
      <c r="C1308" s="2"/>
    </row>
    <row r="1309" spans="3:3" x14ac:dyDescent="0.2">
      <c r="C1309" s="2"/>
    </row>
    <row r="1310" spans="3:3" x14ac:dyDescent="0.2">
      <c r="C1310" s="2"/>
    </row>
    <row r="1311" spans="3:3" x14ac:dyDescent="0.2">
      <c r="C1311" s="2"/>
    </row>
    <row r="1312" spans="3:3" x14ac:dyDescent="0.2">
      <c r="C1312" s="2"/>
    </row>
    <row r="1313" spans="3:3" x14ac:dyDescent="0.2">
      <c r="C1313" s="2"/>
    </row>
    <row r="1314" spans="3:3" x14ac:dyDescent="0.2">
      <c r="C1314" s="2"/>
    </row>
    <row r="1315" spans="3:3" x14ac:dyDescent="0.2">
      <c r="C1315" s="2"/>
    </row>
    <row r="1316" spans="3:3" x14ac:dyDescent="0.2">
      <c r="C1316" s="2"/>
    </row>
    <row r="1317" spans="3:3" x14ac:dyDescent="0.2">
      <c r="C1317" s="2"/>
    </row>
    <row r="1318" spans="3:3" x14ac:dyDescent="0.2">
      <c r="C1318" s="2"/>
    </row>
    <row r="1319" spans="3:3" x14ac:dyDescent="0.2">
      <c r="C1319" s="2"/>
    </row>
    <row r="1320" spans="3:3" x14ac:dyDescent="0.2">
      <c r="C1320" s="2"/>
    </row>
    <row r="1321" spans="3:3" x14ac:dyDescent="0.2">
      <c r="C1321" s="2"/>
    </row>
    <row r="1322" spans="3:3" x14ac:dyDescent="0.2">
      <c r="C1322" s="2"/>
    </row>
    <row r="1323" spans="3:3" x14ac:dyDescent="0.2">
      <c r="C1323" s="2"/>
    </row>
    <row r="1324" spans="3:3" x14ac:dyDescent="0.2">
      <c r="C1324" s="2"/>
    </row>
    <row r="1325" spans="3:3" x14ac:dyDescent="0.2">
      <c r="C1325" s="2"/>
    </row>
    <row r="1326" spans="3:3" x14ac:dyDescent="0.2">
      <c r="C1326" s="2"/>
    </row>
    <row r="1327" spans="3:3" x14ac:dyDescent="0.2">
      <c r="C1327" s="2"/>
    </row>
    <row r="1328" spans="3:3" x14ac:dyDescent="0.2">
      <c r="C1328" s="2"/>
    </row>
    <row r="1329" spans="3:3" x14ac:dyDescent="0.2">
      <c r="C1329" s="2"/>
    </row>
    <row r="1330" spans="3:3" x14ac:dyDescent="0.2">
      <c r="C1330" s="2"/>
    </row>
    <row r="1331" spans="3:3" x14ac:dyDescent="0.2">
      <c r="C1331" s="2"/>
    </row>
    <row r="1332" spans="3:3" x14ac:dyDescent="0.2">
      <c r="C1332" s="2"/>
    </row>
    <row r="1333" spans="3:3" x14ac:dyDescent="0.2">
      <c r="C1333" s="2"/>
    </row>
    <row r="1334" spans="3:3" x14ac:dyDescent="0.2">
      <c r="C1334" s="2"/>
    </row>
    <row r="1335" spans="3:3" x14ac:dyDescent="0.2">
      <c r="C1335" s="2"/>
    </row>
    <row r="1336" spans="3:3" x14ac:dyDescent="0.2">
      <c r="C1336" s="2"/>
    </row>
    <row r="1337" spans="3:3" x14ac:dyDescent="0.2">
      <c r="C1337" s="2"/>
    </row>
    <row r="1338" spans="3:3" x14ac:dyDescent="0.2">
      <c r="C1338" s="2"/>
    </row>
    <row r="1339" spans="3:3" x14ac:dyDescent="0.2">
      <c r="C1339" s="2"/>
    </row>
    <row r="1340" spans="3:3" x14ac:dyDescent="0.2">
      <c r="C1340" s="2"/>
    </row>
    <row r="1341" spans="3:3" x14ac:dyDescent="0.2">
      <c r="C1341" s="2"/>
    </row>
    <row r="1342" spans="3:3" x14ac:dyDescent="0.2">
      <c r="C1342" s="2"/>
    </row>
    <row r="1343" spans="3:3" x14ac:dyDescent="0.2">
      <c r="C1343" s="2"/>
    </row>
    <row r="1344" spans="3:3" x14ac:dyDescent="0.2">
      <c r="C1344" s="2"/>
    </row>
    <row r="1345" spans="3:3" x14ac:dyDescent="0.2">
      <c r="C1345" s="2"/>
    </row>
    <row r="1346" spans="3:3" x14ac:dyDescent="0.2">
      <c r="C1346" s="2"/>
    </row>
    <row r="1347" spans="3:3" x14ac:dyDescent="0.2">
      <c r="C1347" s="2"/>
    </row>
    <row r="1348" spans="3:3" x14ac:dyDescent="0.2">
      <c r="C1348" s="2"/>
    </row>
    <row r="1349" spans="3:3" x14ac:dyDescent="0.2">
      <c r="C1349" s="2"/>
    </row>
    <row r="1350" spans="3:3" x14ac:dyDescent="0.2">
      <c r="C1350" s="2"/>
    </row>
    <row r="1351" spans="3:3" x14ac:dyDescent="0.2">
      <c r="C1351" s="2"/>
    </row>
    <row r="1352" spans="3:3" x14ac:dyDescent="0.2">
      <c r="C1352" s="2"/>
    </row>
    <row r="1353" spans="3:3" x14ac:dyDescent="0.2">
      <c r="C1353" s="2"/>
    </row>
    <row r="1354" spans="3:3" x14ac:dyDescent="0.2">
      <c r="C1354" s="2"/>
    </row>
    <row r="1355" spans="3:3" x14ac:dyDescent="0.2">
      <c r="C1355" s="2"/>
    </row>
    <row r="1356" spans="3:3" x14ac:dyDescent="0.2">
      <c r="C1356" s="2"/>
    </row>
    <row r="1357" spans="3:3" x14ac:dyDescent="0.2">
      <c r="C1357" s="2"/>
    </row>
    <row r="1358" spans="3:3" x14ac:dyDescent="0.2">
      <c r="C1358" s="2"/>
    </row>
    <row r="1359" spans="3:3" x14ac:dyDescent="0.2">
      <c r="C1359" s="2"/>
    </row>
    <row r="1360" spans="3:3" x14ac:dyDescent="0.2">
      <c r="C1360" s="2"/>
    </row>
    <row r="1361" spans="3:3" x14ac:dyDescent="0.2">
      <c r="C1361" s="2"/>
    </row>
    <row r="1362" spans="3:3" x14ac:dyDescent="0.2">
      <c r="C1362" s="2"/>
    </row>
    <row r="1363" spans="3:3" x14ac:dyDescent="0.2">
      <c r="C1363" s="2"/>
    </row>
    <row r="1364" spans="3:3" x14ac:dyDescent="0.2">
      <c r="C1364" s="2"/>
    </row>
    <row r="1365" spans="3:3" x14ac:dyDescent="0.2">
      <c r="C1365" s="2"/>
    </row>
    <row r="1366" spans="3:3" x14ac:dyDescent="0.2">
      <c r="C1366" s="2"/>
    </row>
    <row r="1367" spans="3:3" x14ac:dyDescent="0.2">
      <c r="C1367" s="2"/>
    </row>
    <row r="1368" spans="3:3" x14ac:dyDescent="0.2">
      <c r="C1368" s="2"/>
    </row>
    <row r="1369" spans="3:3" x14ac:dyDescent="0.2">
      <c r="C1369" s="2"/>
    </row>
    <row r="1370" spans="3:3" x14ac:dyDescent="0.2">
      <c r="C1370" s="2"/>
    </row>
    <row r="1371" spans="3:3" x14ac:dyDescent="0.2">
      <c r="C1371" s="2"/>
    </row>
    <row r="1372" spans="3:3" x14ac:dyDescent="0.2">
      <c r="C1372" s="2"/>
    </row>
    <row r="1373" spans="3:3" x14ac:dyDescent="0.2">
      <c r="C1373" s="2"/>
    </row>
    <row r="1374" spans="3:3" x14ac:dyDescent="0.2">
      <c r="C1374" s="2"/>
    </row>
    <row r="1375" spans="3:3" x14ac:dyDescent="0.2">
      <c r="C1375" s="2"/>
    </row>
    <row r="1376" spans="3:3" x14ac:dyDescent="0.2">
      <c r="C1376" s="2"/>
    </row>
    <row r="1377" spans="3:3" x14ac:dyDescent="0.2">
      <c r="C1377" s="2"/>
    </row>
    <row r="1378" spans="3:3" x14ac:dyDescent="0.2">
      <c r="C1378" s="2"/>
    </row>
    <row r="1379" spans="3:3" x14ac:dyDescent="0.2">
      <c r="C1379" s="2"/>
    </row>
    <row r="1380" spans="3:3" x14ac:dyDescent="0.2">
      <c r="C1380" s="2"/>
    </row>
    <row r="1381" spans="3:3" x14ac:dyDescent="0.2">
      <c r="C1381" s="2"/>
    </row>
    <row r="1382" spans="3:3" x14ac:dyDescent="0.2">
      <c r="C1382" s="2"/>
    </row>
    <row r="1383" spans="3:3" x14ac:dyDescent="0.2">
      <c r="C1383" s="2"/>
    </row>
    <row r="1384" spans="3:3" x14ac:dyDescent="0.2">
      <c r="C1384" s="2"/>
    </row>
    <row r="1385" spans="3:3" x14ac:dyDescent="0.2">
      <c r="C1385" s="2"/>
    </row>
    <row r="1386" spans="3:3" x14ac:dyDescent="0.2">
      <c r="C1386" s="2"/>
    </row>
    <row r="1387" spans="3:3" x14ac:dyDescent="0.2">
      <c r="C1387" s="2"/>
    </row>
    <row r="1388" spans="3:3" x14ac:dyDescent="0.2">
      <c r="C1388" s="2"/>
    </row>
    <row r="1389" spans="3:3" x14ac:dyDescent="0.2">
      <c r="C1389" s="2"/>
    </row>
    <row r="1390" spans="3:3" x14ac:dyDescent="0.2">
      <c r="C1390" s="2"/>
    </row>
    <row r="1391" spans="3:3" x14ac:dyDescent="0.2">
      <c r="C1391" s="2"/>
    </row>
    <row r="1392" spans="3:3" x14ac:dyDescent="0.2">
      <c r="C1392" s="2"/>
    </row>
    <row r="1393" spans="3:3" x14ac:dyDescent="0.2">
      <c r="C1393" s="2"/>
    </row>
    <row r="1394" spans="3:3" x14ac:dyDescent="0.2">
      <c r="C1394" s="2"/>
    </row>
    <row r="1395" spans="3:3" x14ac:dyDescent="0.2">
      <c r="C1395" s="2"/>
    </row>
    <row r="1396" spans="3:3" x14ac:dyDescent="0.2">
      <c r="C1396" s="2"/>
    </row>
    <row r="1397" spans="3:3" x14ac:dyDescent="0.2">
      <c r="C1397" s="2"/>
    </row>
    <row r="1398" spans="3:3" x14ac:dyDescent="0.2">
      <c r="C1398" s="2"/>
    </row>
    <row r="1399" spans="3:3" x14ac:dyDescent="0.2">
      <c r="C1399" s="2"/>
    </row>
    <row r="1400" spans="3:3" x14ac:dyDescent="0.2">
      <c r="C1400" s="2"/>
    </row>
    <row r="1401" spans="3:3" x14ac:dyDescent="0.2">
      <c r="C1401" s="2"/>
    </row>
    <row r="1402" spans="3:3" x14ac:dyDescent="0.2">
      <c r="C1402" s="2"/>
    </row>
    <row r="1403" spans="3:3" x14ac:dyDescent="0.2">
      <c r="C1403" s="2"/>
    </row>
    <row r="1404" spans="3:3" x14ac:dyDescent="0.2">
      <c r="C1404" s="2"/>
    </row>
    <row r="1405" spans="3:3" x14ac:dyDescent="0.2">
      <c r="C1405" s="2"/>
    </row>
    <row r="1406" spans="3:3" x14ac:dyDescent="0.2">
      <c r="C1406" s="2"/>
    </row>
    <row r="1407" spans="3:3" x14ac:dyDescent="0.2">
      <c r="C1407" s="2"/>
    </row>
    <row r="1408" spans="3:3" x14ac:dyDescent="0.2">
      <c r="C1408" s="2"/>
    </row>
    <row r="1409" spans="3:3" x14ac:dyDescent="0.2">
      <c r="C1409" s="2"/>
    </row>
    <row r="1410" spans="3:3" x14ac:dyDescent="0.2">
      <c r="C1410" s="2"/>
    </row>
    <row r="1411" spans="3:3" x14ac:dyDescent="0.2">
      <c r="C1411" s="2"/>
    </row>
    <row r="1412" spans="3:3" x14ac:dyDescent="0.2">
      <c r="C1412" s="2"/>
    </row>
    <row r="1413" spans="3:3" x14ac:dyDescent="0.2">
      <c r="C1413" s="2"/>
    </row>
    <row r="1414" spans="3:3" x14ac:dyDescent="0.2">
      <c r="C1414" s="2"/>
    </row>
    <row r="1415" spans="3:3" x14ac:dyDescent="0.2">
      <c r="C1415" s="2"/>
    </row>
    <row r="1416" spans="3:3" x14ac:dyDescent="0.2">
      <c r="C1416" s="2"/>
    </row>
    <row r="1417" spans="3:3" x14ac:dyDescent="0.2">
      <c r="C1417" s="2"/>
    </row>
    <row r="1418" spans="3:3" x14ac:dyDescent="0.2">
      <c r="C1418" s="2"/>
    </row>
    <row r="1419" spans="3:3" x14ac:dyDescent="0.2">
      <c r="C1419" s="2"/>
    </row>
    <row r="1420" spans="3:3" x14ac:dyDescent="0.2">
      <c r="C1420" s="2"/>
    </row>
    <row r="1421" spans="3:3" x14ac:dyDescent="0.2">
      <c r="C1421" s="2"/>
    </row>
    <row r="1422" spans="3:3" x14ac:dyDescent="0.2">
      <c r="C1422" s="2"/>
    </row>
    <row r="1423" spans="3:3" x14ac:dyDescent="0.2">
      <c r="C1423" s="2"/>
    </row>
    <row r="1424" spans="3:3" x14ac:dyDescent="0.2">
      <c r="C1424" s="2"/>
    </row>
    <row r="1425" spans="3:3" x14ac:dyDescent="0.2">
      <c r="C1425" s="2"/>
    </row>
    <row r="1426" spans="3:3" x14ac:dyDescent="0.2">
      <c r="C1426" s="2"/>
    </row>
    <row r="1427" spans="3:3" x14ac:dyDescent="0.2">
      <c r="C1427" s="2"/>
    </row>
    <row r="1428" spans="3:3" x14ac:dyDescent="0.2">
      <c r="C1428" s="2"/>
    </row>
    <row r="1429" spans="3:3" x14ac:dyDescent="0.2">
      <c r="C1429" s="2"/>
    </row>
    <row r="1430" spans="3:3" x14ac:dyDescent="0.2">
      <c r="C1430" s="2"/>
    </row>
    <row r="1431" spans="3:3" x14ac:dyDescent="0.2">
      <c r="C1431" s="2"/>
    </row>
    <row r="1432" spans="3:3" x14ac:dyDescent="0.2">
      <c r="C1432" s="2"/>
    </row>
    <row r="1433" spans="3:3" x14ac:dyDescent="0.2">
      <c r="C1433" s="2"/>
    </row>
    <row r="1434" spans="3:3" x14ac:dyDescent="0.2">
      <c r="C1434" s="2"/>
    </row>
    <row r="1435" spans="3:3" x14ac:dyDescent="0.2">
      <c r="C1435" s="2"/>
    </row>
    <row r="1436" spans="3:3" x14ac:dyDescent="0.2">
      <c r="C1436" s="2"/>
    </row>
    <row r="1437" spans="3:3" x14ac:dyDescent="0.2">
      <c r="C1437" s="2"/>
    </row>
    <row r="1438" spans="3:3" x14ac:dyDescent="0.2">
      <c r="C1438" s="2"/>
    </row>
    <row r="1439" spans="3:3" x14ac:dyDescent="0.2">
      <c r="C1439" s="2"/>
    </row>
    <row r="1440" spans="3:3" x14ac:dyDescent="0.2">
      <c r="C1440" s="2"/>
    </row>
    <row r="1441" spans="3:3" x14ac:dyDescent="0.2">
      <c r="C1441" s="2"/>
    </row>
    <row r="1442" spans="3:3" x14ac:dyDescent="0.2">
      <c r="C1442" s="2"/>
    </row>
    <row r="1443" spans="3:3" x14ac:dyDescent="0.2">
      <c r="C1443" s="2"/>
    </row>
    <row r="1444" spans="3:3" x14ac:dyDescent="0.2">
      <c r="C1444" s="2"/>
    </row>
    <row r="1445" spans="3:3" x14ac:dyDescent="0.2">
      <c r="C1445" s="2"/>
    </row>
    <row r="1446" spans="3:3" x14ac:dyDescent="0.2">
      <c r="C1446" s="2"/>
    </row>
    <row r="1447" spans="3:3" x14ac:dyDescent="0.2">
      <c r="C1447" s="2"/>
    </row>
    <row r="1448" spans="3:3" x14ac:dyDescent="0.2">
      <c r="C1448" s="2"/>
    </row>
    <row r="1449" spans="3:3" x14ac:dyDescent="0.2">
      <c r="C1449" s="2"/>
    </row>
    <row r="1450" spans="3:3" x14ac:dyDescent="0.2">
      <c r="C1450" s="2"/>
    </row>
    <row r="1451" spans="3:3" x14ac:dyDescent="0.2">
      <c r="C1451" s="2"/>
    </row>
    <row r="1452" spans="3:3" x14ac:dyDescent="0.2">
      <c r="C1452" s="2"/>
    </row>
    <row r="1453" spans="3:3" x14ac:dyDescent="0.2">
      <c r="C1453" s="2"/>
    </row>
    <row r="1454" spans="3:3" x14ac:dyDescent="0.2">
      <c r="C1454" s="2"/>
    </row>
    <row r="1455" spans="3:3" x14ac:dyDescent="0.2">
      <c r="C1455" s="2"/>
    </row>
    <row r="1456" spans="3:3" x14ac:dyDescent="0.2">
      <c r="C1456" s="2"/>
    </row>
    <row r="1457" spans="3:3" x14ac:dyDescent="0.2">
      <c r="C1457" s="2"/>
    </row>
    <row r="1458" spans="3:3" x14ac:dyDescent="0.2">
      <c r="C1458" s="2"/>
    </row>
    <row r="1459" spans="3:3" x14ac:dyDescent="0.2">
      <c r="C1459" s="2"/>
    </row>
    <row r="1460" spans="3:3" x14ac:dyDescent="0.2">
      <c r="C1460" s="2"/>
    </row>
    <row r="1461" spans="3:3" x14ac:dyDescent="0.2">
      <c r="C1461" s="2"/>
    </row>
    <row r="1462" spans="3:3" x14ac:dyDescent="0.2">
      <c r="C1462" s="2"/>
    </row>
    <row r="1463" spans="3:3" x14ac:dyDescent="0.2">
      <c r="C1463" s="2"/>
    </row>
    <row r="1464" spans="3:3" x14ac:dyDescent="0.2">
      <c r="C1464" s="2"/>
    </row>
    <row r="1465" spans="3:3" x14ac:dyDescent="0.2">
      <c r="C1465" s="2"/>
    </row>
    <row r="1466" spans="3:3" x14ac:dyDescent="0.2">
      <c r="C1466" s="2"/>
    </row>
    <row r="1467" spans="3:3" x14ac:dyDescent="0.2">
      <c r="C1467" s="2"/>
    </row>
    <row r="1468" spans="3:3" x14ac:dyDescent="0.2">
      <c r="C1468" s="2"/>
    </row>
    <row r="1469" spans="3:3" x14ac:dyDescent="0.2">
      <c r="C1469" s="2"/>
    </row>
    <row r="1470" spans="3:3" x14ac:dyDescent="0.2">
      <c r="C1470" s="2"/>
    </row>
    <row r="1471" spans="3:3" x14ac:dyDescent="0.2">
      <c r="C1471" s="2"/>
    </row>
    <row r="1472" spans="3:3" x14ac:dyDescent="0.2">
      <c r="C1472" s="2"/>
    </row>
    <row r="1473" spans="3:3" x14ac:dyDescent="0.2">
      <c r="C1473" s="2"/>
    </row>
    <row r="1474" spans="3:3" x14ac:dyDescent="0.2">
      <c r="C1474" s="2"/>
    </row>
    <row r="1475" spans="3:3" x14ac:dyDescent="0.2">
      <c r="C1475" s="2"/>
    </row>
    <row r="1476" spans="3:3" x14ac:dyDescent="0.2">
      <c r="C1476" s="2"/>
    </row>
    <row r="1477" spans="3:3" x14ac:dyDescent="0.2">
      <c r="C1477" s="2"/>
    </row>
    <row r="1478" spans="3:3" x14ac:dyDescent="0.2">
      <c r="C1478" s="2"/>
    </row>
    <row r="1479" spans="3:3" x14ac:dyDescent="0.2">
      <c r="C1479" s="2"/>
    </row>
    <row r="1480" spans="3:3" x14ac:dyDescent="0.2">
      <c r="C1480" s="2"/>
    </row>
    <row r="1481" spans="3:3" x14ac:dyDescent="0.2">
      <c r="C1481" s="2"/>
    </row>
    <row r="1482" spans="3:3" x14ac:dyDescent="0.2">
      <c r="C1482" s="2"/>
    </row>
    <row r="1483" spans="3:3" x14ac:dyDescent="0.2">
      <c r="C1483" s="2"/>
    </row>
    <row r="1484" spans="3:3" x14ac:dyDescent="0.2">
      <c r="C1484" s="2"/>
    </row>
    <row r="1485" spans="3:3" x14ac:dyDescent="0.2">
      <c r="C1485" s="2"/>
    </row>
    <row r="1486" spans="3:3" x14ac:dyDescent="0.2">
      <c r="C1486" s="2"/>
    </row>
    <row r="1487" spans="3:3" x14ac:dyDescent="0.2">
      <c r="C1487" s="2"/>
    </row>
    <row r="1488" spans="3:3" x14ac:dyDescent="0.2">
      <c r="C1488" s="2"/>
    </row>
    <row r="1489" spans="3:3" x14ac:dyDescent="0.2">
      <c r="C1489" s="2"/>
    </row>
    <row r="1490" spans="3:3" x14ac:dyDescent="0.2">
      <c r="C1490" s="2"/>
    </row>
    <row r="1491" spans="3:3" x14ac:dyDescent="0.2">
      <c r="C1491" s="2"/>
    </row>
    <row r="1492" spans="3:3" x14ac:dyDescent="0.2">
      <c r="C1492" s="2"/>
    </row>
    <row r="1493" spans="3:3" x14ac:dyDescent="0.2">
      <c r="C1493" s="2"/>
    </row>
    <row r="1494" spans="3:3" x14ac:dyDescent="0.2">
      <c r="C1494" s="2"/>
    </row>
    <row r="1495" spans="3:3" x14ac:dyDescent="0.2">
      <c r="C1495" s="2"/>
    </row>
    <row r="1496" spans="3:3" x14ac:dyDescent="0.2">
      <c r="C1496" s="2"/>
    </row>
    <row r="1497" spans="3:3" x14ac:dyDescent="0.2">
      <c r="C1497" s="2"/>
    </row>
    <row r="1498" spans="3:3" x14ac:dyDescent="0.2">
      <c r="C1498" s="2"/>
    </row>
    <row r="1499" spans="3:3" x14ac:dyDescent="0.2">
      <c r="C1499" s="2"/>
    </row>
    <row r="1500" spans="3:3" x14ac:dyDescent="0.2">
      <c r="C1500" s="2"/>
    </row>
    <row r="1501" spans="3:3" x14ac:dyDescent="0.2">
      <c r="C1501" s="2"/>
    </row>
    <row r="1502" spans="3:3" x14ac:dyDescent="0.2">
      <c r="C1502" s="2"/>
    </row>
    <row r="1503" spans="3:3" x14ac:dyDescent="0.2">
      <c r="C1503" s="2"/>
    </row>
    <row r="1504" spans="3:3" x14ac:dyDescent="0.2">
      <c r="C1504" s="2"/>
    </row>
    <row r="1505" spans="3:3" x14ac:dyDescent="0.2">
      <c r="C1505" s="2"/>
    </row>
    <row r="1506" spans="3:3" x14ac:dyDescent="0.2">
      <c r="C1506" s="2"/>
    </row>
    <row r="1507" spans="3:3" x14ac:dyDescent="0.2">
      <c r="C1507" s="2"/>
    </row>
    <row r="1508" spans="3:3" x14ac:dyDescent="0.2">
      <c r="C1508" s="2"/>
    </row>
    <row r="1509" spans="3:3" x14ac:dyDescent="0.2">
      <c r="C1509" s="2"/>
    </row>
    <row r="1510" spans="3:3" x14ac:dyDescent="0.2">
      <c r="C1510" s="2"/>
    </row>
    <row r="1511" spans="3:3" x14ac:dyDescent="0.2">
      <c r="C1511" s="2"/>
    </row>
    <row r="1512" spans="3:3" x14ac:dyDescent="0.2">
      <c r="C1512" s="2"/>
    </row>
    <row r="1513" spans="3:3" x14ac:dyDescent="0.2">
      <c r="C1513" s="2"/>
    </row>
    <row r="1514" spans="3:3" x14ac:dyDescent="0.2">
      <c r="C1514" s="2"/>
    </row>
    <row r="1515" spans="3:3" x14ac:dyDescent="0.2">
      <c r="C1515" s="2"/>
    </row>
    <row r="1516" spans="3:3" x14ac:dyDescent="0.2">
      <c r="C1516" s="2"/>
    </row>
    <row r="1517" spans="3:3" x14ac:dyDescent="0.2">
      <c r="C1517" s="2"/>
    </row>
    <row r="1518" spans="3:3" x14ac:dyDescent="0.2">
      <c r="C1518" s="2"/>
    </row>
    <row r="1519" spans="3:3" x14ac:dyDescent="0.2">
      <c r="C1519" s="2"/>
    </row>
    <row r="1520" spans="3:3" x14ac:dyDescent="0.2">
      <c r="C1520" s="2"/>
    </row>
    <row r="1521" spans="3:3" x14ac:dyDescent="0.2">
      <c r="C1521" s="2"/>
    </row>
    <row r="1522" spans="3:3" x14ac:dyDescent="0.2">
      <c r="C1522" s="2"/>
    </row>
    <row r="1523" spans="3:3" x14ac:dyDescent="0.2">
      <c r="C1523" s="2"/>
    </row>
    <row r="1524" spans="3:3" x14ac:dyDescent="0.2">
      <c r="C1524" s="2"/>
    </row>
    <row r="1525" spans="3:3" x14ac:dyDescent="0.2">
      <c r="C1525" s="2"/>
    </row>
    <row r="1526" spans="3:3" x14ac:dyDescent="0.2">
      <c r="C1526" s="2"/>
    </row>
    <row r="1527" spans="3:3" x14ac:dyDescent="0.2">
      <c r="C1527" s="2"/>
    </row>
    <row r="1528" spans="3:3" x14ac:dyDescent="0.2">
      <c r="C1528" s="2"/>
    </row>
    <row r="1529" spans="3:3" x14ac:dyDescent="0.2">
      <c r="C1529" s="2"/>
    </row>
    <row r="1530" spans="3:3" x14ac:dyDescent="0.2">
      <c r="C1530" s="2"/>
    </row>
    <row r="1531" spans="3:3" x14ac:dyDescent="0.2">
      <c r="C1531" s="2"/>
    </row>
    <row r="1532" spans="3:3" x14ac:dyDescent="0.2">
      <c r="C1532" s="2"/>
    </row>
    <row r="1533" spans="3:3" x14ac:dyDescent="0.2">
      <c r="C1533" s="2"/>
    </row>
    <row r="1534" spans="3:3" x14ac:dyDescent="0.2">
      <c r="C1534" s="2"/>
    </row>
    <row r="1535" spans="3:3" x14ac:dyDescent="0.2">
      <c r="C1535" s="2"/>
    </row>
    <row r="1536" spans="3:3" x14ac:dyDescent="0.2">
      <c r="C1536" s="2"/>
    </row>
    <row r="1537" spans="3:3" x14ac:dyDescent="0.2">
      <c r="C1537" s="2"/>
    </row>
    <row r="1538" spans="3:3" x14ac:dyDescent="0.2">
      <c r="C1538" s="2"/>
    </row>
    <row r="1539" spans="3:3" x14ac:dyDescent="0.2">
      <c r="C1539" s="2"/>
    </row>
    <row r="1540" spans="3:3" x14ac:dyDescent="0.2">
      <c r="C1540" s="2"/>
    </row>
    <row r="1541" spans="3:3" x14ac:dyDescent="0.2">
      <c r="C1541" s="2"/>
    </row>
    <row r="1542" spans="3:3" x14ac:dyDescent="0.2">
      <c r="C1542" s="2"/>
    </row>
    <row r="1543" spans="3:3" x14ac:dyDescent="0.2">
      <c r="C1543" s="2"/>
    </row>
    <row r="1544" spans="3:3" x14ac:dyDescent="0.2">
      <c r="C1544" s="2"/>
    </row>
    <row r="1545" spans="3:3" x14ac:dyDescent="0.2">
      <c r="C1545" s="2"/>
    </row>
    <row r="1546" spans="3:3" x14ac:dyDescent="0.2">
      <c r="C1546" s="2"/>
    </row>
    <row r="1547" spans="3:3" x14ac:dyDescent="0.2">
      <c r="C1547" s="2"/>
    </row>
    <row r="1548" spans="3:3" x14ac:dyDescent="0.2">
      <c r="C1548" s="2"/>
    </row>
    <row r="1549" spans="3:3" x14ac:dyDescent="0.2">
      <c r="C1549" s="2"/>
    </row>
    <row r="1550" spans="3:3" x14ac:dyDescent="0.2">
      <c r="C1550" s="2"/>
    </row>
    <row r="1551" spans="3:3" x14ac:dyDescent="0.2">
      <c r="C1551" s="2"/>
    </row>
    <row r="1552" spans="3:3" x14ac:dyDescent="0.2">
      <c r="C1552" s="2"/>
    </row>
    <row r="1553" spans="3:3" x14ac:dyDescent="0.2">
      <c r="C1553" s="2"/>
    </row>
    <row r="1554" spans="3:3" x14ac:dyDescent="0.2">
      <c r="C1554" s="2"/>
    </row>
    <row r="1555" spans="3:3" x14ac:dyDescent="0.2">
      <c r="C1555" s="2"/>
    </row>
    <row r="1556" spans="3:3" x14ac:dyDescent="0.2">
      <c r="C1556" s="2"/>
    </row>
    <row r="1557" spans="3:3" x14ac:dyDescent="0.2">
      <c r="C1557" s="2"/>
    </row>
    <row r="1558" spans="3:3" x14ac:dyDescent="0.2">
      <c r="C1558" s="2"/>
    </row>
    <row r="1559" spans="3:3" x14ac:dyDescent="0.2">
      <c r="C1559" s="2"/>
    </row>
    <row r="1560" spans="3:3" x14ac:dyDescent="0.2">
      <c r="C1560" s="2"/>
    </row>
    <row r="1561" spans="3:3" x14ac:dyDescent="0.2">
      <c r="C1561" s="2"/>
    </row>
    <row r="1562" spans="3:3" x14ac:dyDescent="0.2">
      <c r="C1562" s="2"/>
    </row>
    <row r="1563" spans="3:3" x14ac:dyDescent="0.2">
      <c r="C1563" s="2"/>
    </row>
    <row r="1564" spans="3:3" x14ac:dyDescent="0.2">
      <c r="C1564" s="2"/>
    </row>
    <row r="1565" spans="3:3" x14ac:dyDescent="0.2">
      <c r="C1565" s="2"/>
    </row>
    <row r="1566" spans="3:3" x14ac:dyDescent="0.2">
      <c r="C1566" s="2"/>
    </row>
    <row r="1567" spans="3:3" x14ac:dyDescent="0.2">
      <c r="C1567" s="2"/>
    </row>
    <row r="1568" spans="3:3" x14ac:dyDescent="0.2">
      <c r="C1568" s="2"/>
    </row>
    <row r="1569" spans="3:3" x14ac:dyDescent="0.2">
      <c r="C1569" s="2"/>
    </row>
    <row r="1570" spans="3:3" x14ac:dyDescent="0.2">
      <c r="C1570" s="2"/>
    </row>
    <row r="1571" spans="3:3" x14ac:dyDescent="0.2">
      <c r="C1571" s="2"/>
    </row>
    <row r="1572" spans="3:3" x14ac:dyDescent="0.2">
      <c r="C1572" s="2"/>
    </row>
    <row r="1573" spans="3:3" x14ac:dyDescent="0.2">
      <c r="C1573" s="2"/>
    </row>
    <row r="1574" spans="3:3" x14ac:dyDescent="0.2">
      <c r="C1574" s="2"/>
    </row>
    <row r="1575" spans="3:3" x14ac:dyDescent="0.2">
      <c r="C1575" s="2"/>
    </row>
    <row r="1576" spans="3:3" x14ac:dyDescent="0.2">
      <c r="C1576" s="2"/>
    </row>
    <row r="1577" spans="3:3" x14ac:dyDescent="0.2">
      <c r="C1577" s="2"/>
    </row>
    <row r="1578" spans="3:3" x14ac:dyDescent="0.2">
      <c r="C1578" s="2"/>
    </row>
    <row r="1579" spans="3:3" x14ac:dyDescent="0.2">
      <c r="C1579" s="2"/>
    </row>
    <row r="1580" spans="3:3" x14ac:dyDescent="0.2">
      <c r="C1580" s="2"/>
    </row>
    <row r="1581" spans="3:3" x14ac:dyDescent="0.2">
      <c r="C1581" s="2"/>
    </row>
    <row r="1582" spans="3:3" x14ac:dyDescent="0.2">
      <c r="C1582" s="2"/>
    </row>
    <row r="1583" spans="3:3" x14ac:dyDescent="0.2">
      <c r="C1583" s="2"/>
    </row>
    <row r="1584" spans="3:3" x14ac:dyDescent="0.2">
      <c r="C1584" s="2"/>
    </row>
    <row r="1585" spans="3:3" x14ac:dyDescent="0.2">
      <c r="C1585" s="2"/>
    </row>
    <row r="1586" spans="3:3" x14ac:dyDescent="0.2">
      <c r="C1586" s="2"/>
    </row>
    <row r="1587" spans="3:3" x14ac:dyDescent="0.2">
      <c r="C1587" s="2"/>
    </row>
    <row r="1588" spans="3:3" x14ac:dyDescent="0.2">
      <c r="C1588" s="2"/>
    </row>
    <row r="1589" spans="3:3" x14ac:dyDescent="0.2">
      <c r="C1589" s="2"/>
    </row>
    <row r="1590" spans="3:3" x14ac:dyDescent="0.2">
      <c r="C1590" s="2"/>
    </row>
    <row r="1591" spans="3:3" x14ac:dyDescent="0.2">
      <c r="C1591" s="2"/>
    </row>
    <row r="1592" spans="3:3" x14ac:dyDescent="0.2">
      <c r="C1592" s="2"/>
    </row>
    <row r="1593" spans="3:3" x14ac:dyDescent="0.2">
      <c r="C1593" s="2"/>
    </row>
    <row r="1594" spans="3:3" x14ac:dyDescent="0.2">
      <c r="C1594" s="2"/>
    </row>
    <row r="1595" spans="3:3" x14ac:dyDescent="0.2">
      <c r="C1595" s="2"/>
    </row>
    <row r="1596" spans="3:3" x14ac:dyDescent="0.2">
      <c r="C1596" s="2"/>
    </row>
    <row r="1597" spans="3:3" x14ac:dyDescent="0.2">
      <c r="C1597" s="2"/>
    </row>
    <row r="1598" spans="3:3" x14ac:dyDescent="0.2">
      <c r="C1598" s="2"/>
    </row>
    <row r="1599" spans="3:3" x14ac:dyDescent="0.2">
      <c r="C1599" s="2"/>
    </row>
    <row r="1600" spans="3:3" x14ac:dyDescent="0.2">
      <c r="C1600" s="2"/>
    </row>
    <row r="1601" spans="3:3" x14ac:dyDescent="0.2">
      <c r="C1601" s="2"/>
    </row>
    <row r="1602" spans="3:3" x14ac:dyDescent="0.2">
      <c r="C1602" s="2"/>
    </row>
    <row r="1603" spans="3:3" x14ac:dyDescent="0.2">
      <c r="C1603" s="2"/>
    </row>
    <row r="1604" spans="3:3" x14ac:dyDescent="0.2">
      <c r="C1604" s="2"/>
    </row>
    <row r="1605" spans="3:3" x14ac:dyDescent="0.2">
      <c r="C1605" s="2"/>
    </row>
    <row r="1606" spans="3:3" x14ac:dyDescent="0.2">
      <c r="C1606" s="2"/>
    </row>
    <row r="1607" spans="3:3" x14ac:dyDescent="0.2">
      <c r="C1607" s="2"/>
    </row>
    <row r="1608" spans="3:3" x14ac:dyDescent="0.2">
      <c r="C1608" s="2"/>
    </row>
    <row r="1609" spans="3:3" x14ac:dyDescent="0.2">
      <c r="C1609" s="2"/>
    </row>
    <row r="1610" spans="3:3" x14ac:dyDescent="0.2">
      <c r="C1610" s="2"/>
    </row>
    <row r="1611" spans="3:3" x14ac:dyDescent="0.2">
      <c r="C1611" s="2"/>
    </row>
    <row r="1612" spans="3:3" x14ac:dyDescent="0.2">
      <c r="C1612" s="2"/>
    </row>
    <row r="1613" spans="3:3" x14ac:dyDescent="0.2">
      <c r="C1613" s="2"/>
    </row>
    <row r="1614" spans="3:3" x14ac:dyDescent="0.2">
      <c r="C1614" s="2"/>
    </row>
    <row r="1615" spans="3:3" x14ac:dyDescent="0.2">
      <c r="C1615" s="2"/>
    </row>
    <row r="1616" spans="3:3" x14ac:dyDescent="0.2">
      <c r="C1616" s="2"/>
    </row>
    <row r="1617" spans="3:3" x14ac:dyDescent="0.2">
      <c r="C1617" s="2"/>
    </row>
    <row r="1618" spans="3:3" x14ac:dyDescent="0.2">
      <c r="C1618" s="2"/>
    </row>
    <row r="1619" spans="3:3" x14ac:dyDescent="0.2">
      <c r="C1619" s="2"/>
    </row>
    <row r="1620" spans="3:3" x14ac:dyDescent="0.2">
      <c r="C1620" s="2"/>
    </row>
    <row r="1621" spans="3:3" x14ac:dyDescent="0.2">
      <c r="C1621" s="2"/>
    </row>
    <row r="1622" spans="3:3" x14ac:dyDescent="0.2">
      <c r="C1622" s="2"/>
    </row>
    <row r="1623" spans="3:3" x14ac:dyDescent="0.2">
      <c r="C1623" s="2"/>
    </row>
    <row r="1624" spans="3:3" x14ac:dyDescent="0.2">
      <c r="C1624" s="2"/>
    </row>
    <row r="1625" spans="3:3" x14ac:dyDescent="0.2">
      <c r="C1625" s="2"/>
    </row>
    <row r="1626" spans="3:3" x14ac:dyDescent="0.2">
      <c r="C1626" s="2"/>
    </row>
    <row r="1627" spans="3:3" x14ac:dyDescent="0.2">
      <c r="C1627" s="2"/>
    </row>
    <row r="1628" spans="3:3" x14ac:dyDescent="0.2">
      <c r="C1628" s="2"/>
    </row>
    <row r="1629" spans="3:3" x14ac:dyDescent="0.2">
      <c r="C1629" s="2"/>
    </row>
    <row r="1630" spans="3:3" x14ac:dyDescent="0.2">
      <c r="C1630" s="2"/>
    </row>
    <row r="1631" spans="3:3" x14ac:dyDescent="0.2">
      <c r="C1631" s="2"/>
    </row>
    <row r="1632" spans="3:3" x14ac:dyDescent="0.2">
      <c r="C1632" s="2"/>
    </row>
    <row r="1633" spans="3:3" x14ac:dyDescent="0.2">
      <c r="C1633" s="2"/>
    </row>
    <row r="1634" spans="3:3" x14ac:dyDescent="0.2">
      <c r="C1634" s="2"/>
    </row>
    <row r="1635" spans="3:3" x14ac:dyDescent="0.2">
      <c r="C1635" s="2"/>
    </row>
    <row r="1636" spans="3:3" x14ac:dyDescent="0.2">
      <c r="C1636" s="2"/>
    </row>
    <row r="1637" spans="3:3" x14ac:dyDescent="0.2">
      <c r="C1637" s="2"/>
    </row>
    <row r="1638" spans="3:3" x14ac:dyDescent="0.2">
      <c r="C1638" s="2"/>
    </row>
    <row r="1639" spans="3:3" x14ac:dyDescent="0.2">
      <c r="C1639" s="2"/>
    </row>
    <row r="1640" spans="3:3" x14ac:dyDescent="0.2">
      <c r="C1640" s="2"/>
    </row>
    <row r="1641" spans="3:3" x14ac:dyDescent="0.2">
      <c r="C1641" s="2"/>
    </row>
    <row r="1642" spans="3:3" x14ac:dyDescent="0.2">
      <c r="C1642" s="2"/>
    </row>
    <row r="1643" spans="3:3" x14ac:dyDescent="0.2">
      <c r="C1643" s="2"/>
    </row>
    <row r="1644" spans="3:3" x14ac:dyDescent="0.2">
      <c r="C1644" s="2"/>
    </row>
    <row r="1645" spans="3:3" x14ac:dyDescent="0.2">
      <c r="C1645" s="2"/>
    </row>
    <row r="1646" spans="3:3" x14ac:dyDescent="0.2">
      <c r="C1646" s="2"/>
    </row>
    <row r="1647" spans="3:3" x14ac:dyDescent="0.2">
      <c r="C1647" s="2"/>
    </row>
    <row r="1648" spans="3:3" x14ac:dyDescent="0.2">
      <c r="C1648" s="2"/>
    </row>
    <row r="1649" spans="3:3" x14ac:dyDescent="0.2">
      <c r="C1649" s="2"/>
    </row>
    <row r="1650" spans="3:3" x14ac:dyDescent="0.2">
      <c r="C1650" s="2"/>
    </row>
    <row r="1651" spans="3:3" x14ac:dyDescent="0.2">
      <c r="C1651" s="2"/>
    </row>
    <row r="1652" spans="3:3" x14ac:dyDescent="0.2">
      <c r="C1652" s="2"/>
    </row>
    <row r="1653" spans="3:3" x14ac:dyDescent="0.2">
      <c r="C1653" s="2"/>
    </row>
    <row r="1654" spans="3:3" x14ac:dyDescent="0.2">
      <c r="C1654" s="2"/>
    </row>
    <row r="1655" spans="3:3" x14ac:dyDescent="0.2">
      <c r="C1655" s="2"/>
    </row>
    <row r="1656" spans="3:3" x14ac:dyDescent="0.2">
      <c r="C1656" s="2"/>
    </row>
    <row r="1657" spans="3:3" x14ac:dyDescent="0.2">
      <c r="C1657" s="2"/>
    </row>
    <row r="1658" spans="3:3" x14ac:dyDescent="0.2">
      <c r="C1658" s="2"/>
    </row>
    <row r="1659" spans="3:3" x14ac:dyDescent="0.2">
      <c r="C1659" s="2"/>
    </row>
    <row r="1660" spans="3:3" x14ac:dyDescent="0.2">
      <c r="C1660" s="2"/>
    </row>
    <row r="1661" spans="3:3" x14ac:dyDescent="0.2">
      <c r="C1661" s="2"/>
    </row>
    <row r="1662" spans="3:3" x14ac:dyDescent="0.2">
      <c r="C1662" s="2"/>
    </row>
    <row r="1663" spans="3:3" x14ac:dyDescent="0.2">
      <c r="C1663" s="2"/>
    </row>
    <row r="1664" spans="3:3" x14ac:dyDescent="0.2">
      <c r="C1664" s="2"/>
    </row>
    <row r="1665" spans="3:3" x14ac:dyDescent="0.2">
      <c r="C1665" s="2"/>
    </row>
    <row r="1666" spans="3:3" x14ac:dyDescent="0.2">
      <c r="C1666" s="2"/>
    </row>
    <row r="1667" spans="3:3" x14ac:dyDescent="0.2">
      <c r="C1667" s="2"/>
    </row>
    <row r="1668" spans="3:3" x14ac:dyDescent="0.2">
      <c r="C1668" s="2"/>
    </row>
    <row r="1669" spans="3:3" x14ac:dyDescent="0.2">
      <c r="C1669" s="2"/>
    </row>
    <row r="1670" spans="3:3" x14ac:dyDescent="0.2">
      <c r="C1670" s="2"/>
    </row>
    <row r="1671" spans="3:3" x14ac:dyDescent="0.2">
      <c r="C1671" s="2"/>
    </row>
    <row r="1672" spans="3:3" x14ac:dyDescent="0.2">
      <c r="C1672" s="2"/>
    </row>
    <row r="1673" spans="3:3" x14ac:dyDescent="0.2">
      <c r="C1673" s="2"/>
    </row>
    <row r="1674" spans="3:3" x14ac:dyDescent="0.2">
      <c r="C1674" s="2"/>
    </row>
    <row r="1675" spans="3:3" x14ac:dyDescent="0.2">
      <c r="C1675" s="2"/>
    </row>
    <row r="1676" spans="3:3" x14ac:dyDescent="0.2">
      <c r="C1676" s="2"/>
    </row>
    <row r="1677" spans="3:3" x14ac:dyDescent="0.2">
      <c r="C1677" s="2"/>
    </row>
    <row r="1678" spans="3:3" x14ac:dyDescent="0.2">
      <c r="C1678" s="2"/>
    </row>
    <row r="1679" spans="3:3" x14ac:dyDescent="0.2">
      <c r="C1679" s="2"/>
    </row>
    <row r="1680" spans="3:3" x14ac:dyDescent="0.2">
      <c r="C1680" s="2"/>
    </row>
    <row r="1681" spans="3:3" x14ac:dyDescent="0.2">
      <c r="C1681" s="2"/>
    </row>
    <row r="1682" spans="3:3" x14ac:dyDescent="0.2">
      <c r="C1682" s="2"/>
    </row>
    <row r="1683" spans="3:3" x14ac:dyDescent="0.2">
      <c r="C1683" s="2"/>
    </row>
    <row r="1684" spans="3:3" x14ac:dyDescent="0.2">
      <c r="C1684" s="2"/>
    </row>
    <row r="1685" spans="3:3" x14ac:dyDescent="0.2">
      <c r="C1685" s="2"/>
    </row>
    <row r="1686" spans="3:3" x14ac:dyDescent="0.2">
      <c r="C1686" s="2"/>
    </row>
    <row r="1687" spans="3:3" x14ac:dyDescent="0.2">
      <c r="C1687" s="2"/>
    </row>
    <row r="1688" spans="3:3" x14ac:dyDescent="0.2">
      <c r="C1688" s="2"/>
    </row>
    <row r="1689" spans="3:3" x14ac:dyDescent="0.2">
      <c r="C1689" s="2"/>
    </row>
    <row r="1690" spans="3:3" x14ac:dyDescent="0.2">
      <c r="C1690" s="2"/>
    </row>
    <row r="1691" spans="3:3" x14ac:dyDescent="0.2">
      <c r="C1691" s="2"/>
    </row>
    <row r="1692" spans="3:3" x14ac:dyDescent="0.2">
      <c r="C1692" s="2"/>
    </row>
    <row r="1693" spans="3:3" x14ac:dyDescent="0.2">
      <c r="C1693" s="2"/>
    </row>
    <row r="1694" spans="3:3" x14ac:dyDescent="0.2">
      <c r="C1694" s="2"/>
    </row>
    <row r="1695" spans="3:3" x14ac:dyDescent="0.2">
      <c r="C1695" s="2"/>
    </row>
    <row r="1696" spans="3:3" x14ac:dyDescent="0.2">
      <c r="C1696" s="2"/>
    </row>
    <row r="1697" spans="3:3" x14ac:dyDescent="0.2">
      <c r="C1697" s="2"/>
    </row>
    <row r="1698" spans="3:3" x14ac:dyDescent="0.2">
      <c r="C1698" s="2"/>
    </row>
    <row r="1699" spans="3:3" x14ac:dyDescent="0.2">
      <c r="C1699" s="2"/>
    </row>
    <row r="1700" spans="3:3" x14ac:dyDescent="0.2">
      <c r="C1700" s="2"/>
    </row>
    <row r="1701" spans="3:3" x14ac:dyDescent="0.2">
      <c r="C1701" s="2"/>
    </row>
    <row r="1702" spans="3:3" x14ac:dyDescent="0.2">
      <c r="C1702" s="2"/>
    </row>
    <row r="1703" spans="3:3" x14ac:dyDescent="0.2">
      <c r="C1703" s="2"/>
    </row>
    <row r="1704" spans="3:3" x14ac:dyDescent="0.2">
      <c r="C1704" s="2"/>
    </row>
    <row r="1705" spans="3:3" x14ac:dyDescent="0.2">
      <c r="C1705" s="2"/>
    </row>
    <row r="1706" spans="3:3" x14ac:dyDescent="0.2">
      <c r="C1706" s="2"/>
    </row>
    <row r="1707" spans="3:3" x14ac:dyDescent="0.2">
      <c r="C1707" s="2"/>
    </row>
    <row r="1708" spans="3:3" x14ac:dyDescent="0.2">
      <c r="C1708" s="2"/>
    </row>
    <row r="1709" spans="3:3" x14ac:dyDescent="0.2">
      <c r="C1709" s="2"/>
    </row>
    <row r="1710" spans="3:3" x14ac:dyDescent="0.2">
      <c r="C1710" s="2"/>
    </row>
    <row r="1711" spans="3:3" x14ac:dyDescent="0.2">
      <c r="C1711" s="2"/>
    </row>
    <row r="1712" spans="3:3" x14ac:dyDescent="0.2">
      <c r="C1712" s="2"/>
    </row>
    <row r="1713" spans="3:3" x14ac:dyDescent="0.2">
      <c r="C1713" s="2"/>
    </row>
    <row r="1714" spans="3:3" x14ac:dyDescent="0.2">
      <c r="C1714" s="2"/>
    </row>
    <row r="1715" spans="3:3" x14ac:dyDescent="0.2">
      <c r="C1715" s="2"/>
    </row>
    <row r="1716" spans="3:3" x14ac:dyDescent="0.2">
      <c r="C1716" s="2"/>
    </row>
    <row r="1717" spans="3:3" x14ac:dyDescent="0.2">
      <c r="C1717" s="2"/>
    </row>
    <row r="1718" spans="3:3" x14ac:dyDescent="0.2">
      <c r="C1718" s="2"/>
    </row>
    <row r="1719" spans="3:3" x14ac:dyDescent="0.2">
      <c r="C1719" s="2"/>
    </row>
    <row r="1720" spans="3:3" x14ac:dyDescent="0.2">
      <c r="C1720" s="2"/>
    </row>
    <row r="1721" spans="3:3" x14ac:dyDescent="0.2">
      <c r="C1721" s="2"/>
    </row>
    <row r="1722" spans="3:3" x14ac:dyDescent="0.2">
      <c r="C1722" s="2"/>
    </row>
    <row r="1723" spans="3:3" x14ac:dyDescent="0.2">
      <c r="C1723" s="2"/>
    </row>
    <row r="1724" spans="3:3" x14ac:dyDescent="0.2">
      <c r="C1724" s="2"/>
    </row>
    <row r="1725" spans="3:3" x14ac:dyDescent="0.2">
      <c r="C1725" s="2"/>
    </row>
    <row r="1726" spans="3:3" x14ac:dyDescent="0.2">
      <c r="C1726" s="2"/>
    </row>
    <row r="1727" spans="3:3" x14ac:dyDescent="0.2">
      <c r="C1727" s="2"/>
    </row>
    <row r="1728" spans="3:3" x14ac:dyDescent="0.2">
      <c r="C1728" s="2"/>
    </row>
    <row r="1729" spans="3:3" x14ac:dyDescent="0.2">
      <c r="C1729" s="2"/>
    </row>
    <row r="1730" spans="3:3" x14ac:dyDescent="0.2">
      <c r="C1730" s="2"/>
    </row>
    <row r="1731" spans="3:3" x14ac:dyDescent="0.2">
      <c r="C1731" s="2"/>
    </row>
    <row r="1732" spans="3:3" x14ac:dyDescent="0.2">
      <c r="C1732" s="2"/>
    </row>
    <row r="1733" spans="3:3" x14ac:dyDescent="0.2">
      <c r="C1733" s="2"/>
    </row>
    <row r="1734" spans="3:3" x14ac:dyDescent="0.2">
      <c r="C1734" s="2"/>
    </row>
    <row r="1735" spans="3:3" x14ac:dyDescent="0.2">
      <c r="C1735" s="2"/>
    </row>
    <row r="1736" spans="3:3" x14ac:dyDescent="0.2">
      <c r="C1736" s="2"/>
    </row>
    <row r="1737" spans="3:3" x14ac:dyDescent="0.2">
      <c r="C1737" s="2"/>
    </row>
    <row r="1738" spans="3:3" x14ac:dyDescent="0.2">
      <c r="C1738" s="2"/>
    </row>
    <row r="1739" spans="3:3" x14ac:dyDescent="0.2">
      <c r="C1739" s="2"/>
    </row>
    <row r="1740" spans="3:3" x14ac:dyDescent="0.2">
      <c r="C1740" s="2"/>
    </row>
    <row r="1741" spans="3:3" x14ac:dyDescent="0.2">
      <c r="C1741" s="2"/>
    </row>
    <row r="1742" spans="3:3" x14ac:dyDescent="0.2">
      <c r="C1742" s="2"/>
    </row>
    <row r="1743" spans="3:3" x14ac:dyDescent="0.2">
      <c r="C1743" s="2"/>
    </row>
    <row r="1744" spans="3:3" x14ac:dyDescent="0.2">
      <c r="C1744" s="2"/>
    </row>
    <row r="1745" spans="3:3" x14ac:dyDescent="0.2">
      <c r="C1745" s="2"/>
    </row>
    <row r="1746" spans="3:3" x14ac:dyDescent="0.2">
      <c r="C1746" s="2"/>
    </row>
    <row r="1747" spans="3:3" x14ac:dyDescent="0.2">
      <c r="C1747" s="2"/>
    </row>
    <row r="1748" spans="3:3" x14ac:dyDescent="0.2">
      <c r="C1748" s="2"/>
    </row>
    <row r="1749" spans="3:3" x14ac:dyDescent="0.2">
      <c r="C1749" s="2"/>
    </row>
    <row r="1750" spans="3:3" x14ac:dyDescent="0.2">
      <c r="C1750" s="2"/>
    </row>
    <row r="1751" spans="3:3" x14ac:dyDescent="0.2">
      <c r="C1751" s="2"/>
    </row>
    <row r="1752" spans="3:3" x14ac:dyDescent="0.2">
      <c r="C1752" s="2"/>
    </row>
    <row r="1753" spans="3:3" x14ac:dyDescent="0.2">
      <c r="C1753" s="2"/>
    </row>
    <row r="1754" spans="3:3" x14ac:dyDescent="0.2">
      <c r="C1754" s="2"/>
    </row>
    <row r="1755" spans="3:3" x14ac:dyDescent="0.2">
      <c r="C1755" s="2"/>
    </row>
    <row r="1756" spans="3:3" x14ac:dyDescent="0.2">
      <c r="C1756" s="2"/>
    </row>
    <row r="1757" spans="3:3" x14ac:dyDescent="0.2">
      <c r="C1757" s="2"/>
    </row>
    <row r="1758" spans="3:3" x14ac:dyDescent="0.2">
      <c r="C1758" s="2"/>
    </row>
    <row r="1759" spans="3:3" x14ac:dyDescent="0.2">
      <c r="C1759" s="2"/>
    </row>
    <row r="1760" spans="3:3" x14ac:dyDescent="0.2">
      <c r="C1760" s="2"/>
    </row>
    <row r="1761" spans="3:3" x14ac:dyDescent="0.2">
      <c r="C1761" s="2"/>
    </row>
    <row r="1762" spans="3:3" x14ac:dyDescent="0.2">
      <c r="C1762" s="2"/>
    </row>
    <row r="1763" spans="3:3" x14ac:dyDescent="0.2">
      <c r="C1763" s="2"/>
    </row>
    <row r="1764" spans="3:3" x14ac:dyDescent="0.2">
      <c r="C1764" s="2"/>
    </row>
    <row r="1765" spans="3:3" x14ac:dyDescent="0.2">
      <c r="C1765" s="2"/>
    </row>
    <row r="1766" spans="3:3" x14ac:dyDescent="0.2">
      <c r="C1766" s="2"/>
    </row>
    <row r="1767" spans="3:3" x14ac:dyDescent="0.2">
      <c r="C1767" s="2"/>
    </row>
    <row r="1768" spans="3:3" x14ac:dyDescent="0.2">
      <c r="C1768" s="2"/>
    </row>
    <row r="1769" spans="3:3" x14ac:dyDescent="0.2">
      <c r="C1769" s="2"/>
    </row>
    <row r="1770" spans="3:3" x14ac:dyDescent="0.2">
      <c r="C1770" s="2"/>
    </row>
    <row r="1771" spans="3:3" x14ac:dyDescent="0.2">
      <c r="C1771" s="2"/>
    </row>
    <row r="1772" spans="3:3" x14ac:dyDescent="0.2">
      <c r="C1772" s="2"/>
    </row>
    <row r="1773" spans="3:3" x14ac:dyDescent="0.2">
      <c r="C1773" s="2"/>
    </row>
    <row r="1774" spans="3:3" x14ac:dyDescent="0.2">
      <c r="C1774" s="2"/>
    </row>
    <row r="1775" spans="3:3" x14ac:dyDescent="0.2">
      <c r="C1775" s="2"/>
    </row>
    <row r="1776" spans="3:3" x14ac:dyDescent="0.2">
      <c r="C1776" s="2"/>
    </row>
    <row r="1777" spans="3:3" x14ac:dyDescent="0.2">
      <c r="C1777" s="2"/>
    </row>
    <row r="1778" spans="3:3" x14ac:dyDescent="0.2">
      <c r="C1778" s="2"/>
    </row>
    <row r="1779" spans="3:3" x14ac:dyDescent="0.2">
      <c r="C1779" s="2"/>
    </row>
    <row r="1780" spans="3:3" x14ac:dyDescent="0.2">
      <c r="C1780" s="2"/>
    </row>
    <row r="1781" spans="3:3" x14ac:dyDescent="0.2">
      <c r="C1781" s="2"/>
    </row>
    <row r="1782" spans="3:3" x14ac:dyDescent="0.2">
      <c r="C1782" s="2"/>
    </row>
    <row r="1783" spans="3:3" x14ac:dyDescent="0.2">
      <c r="C1783" s="2"/>
    </row>
    <row r="1784" spans="3:3" x14ac:dyDescent="0.2">
      <c r="C1784" s="2"/>
    </row>
    <row r="1785" spans="3:3" x14ac:dyDescent="0.2">
      <c r="C1785" s="2"/>
    </row>
    <row r="1786" spans="3:3" x14ac:dyDescent="0.2">
      <c r="C1786" s="2"/>
    </row>
    <row r="1787" spans="3:3" x14ac:dyDescent="0.2">
      <c r="C1787" s="2"/>
    </row>
    <row r="1788" spans="3:3" x14ac:dyDescent="0.2">
      <c r="C1788" s="2"/>
    </row>
    <row r="1789" spans="3:3" x14ac:dyDescent="0.2">
      <c r="C1789" s="2"/>
    </row>
    <row r="1790" spans="3:3" x14ac:dyDescent="0.2">
      <c r="C1790" s="2"/>
    </row>
    <row r="1791" spans="3:3" x14ac:dyDescent="0.2">
      <c r="C1791" s="2"/>
    </row>
    <row r="1792" spans="3:3" x14ac:dyDescent="0.2">
      <c r="C1792" s="2"/>
    </row>
    <row r="1793" spans="3:3" x14ac:dyDescent="0.2">
      <c r="C1793" s="2"/>
    </row>
    <row r="1794" spans="3:3" x14ac:dyDescent="0.2">
      <c r="C1794" s="2"/>
    </row>
    <row r="1795" spans="3:3" x14ac:dyDescent="0.2">
      <c r="C1795" s="2"/>
    </row>
    <row r="1796" spans="3:3" x14ac:dyDescent="0.2">
      <c r="C1796" s="2"/>
    </row>
    <row r="1797" spans="3:3" x14ac:dyDescent="0.2">
      <c r="C1797" s="2"/>
    </row>
    <row r="1798" spans="3:3" x14ac:dyDescent="0.2">
      <c r="C1798" s="2"/>
    </row>
    <row r="1799" spans="3:3" x14ac:dyDescent="0.2">
      <c r="C1799" s="2"/>
    </row>
    <row r="1800" spans="3:3" x14ac:dyDescent="0.2">
      <c r="C1800" s="2"/>
    </row>
    <row r="1801" spans="3:3" x14ac:dyDescent="0.2">
      <c r="C1801" s="2"/>
    </row>
    <row r="1802" spans="3:3" x14ac:dyDescent="0.2">
      <c r="C1802" s="2"/>
    </row>
    <row r="1803" spans="3:3" x14ac:dyDescent="0.2">
      <c r="C1803" s="2"/>
    </row>
    <row r="1804" spans="3:3" x14ac:dyDescent="0.2">
      <c r="C1804" s="2"/>
    </row>
    <row r="1805" spans="3:3" x14ac:dyDescent="0.2">
      <c r="C1805" s="2"/>
    </row>
    <row r="1806" spans="3:3" x14ac:dyDescent="0.2">
      <c r="C1806" s="2"/>
    </row>
    <row r="1807" spans="3:3" x14ac:dyDescent="0.2">
      <c r="C1807" s="2"/>
    </row>
    <row r="1808" spans="3:3" x14ac:dyDescent="0.2">
      <c r="C1808" s="2"/>
    </row>
    <row r="1809" spans="3:3" x14ac:dyDescent="0.2">
      <c r="C1809" s="2"/>
    </row>
    <row r="1810" spans="3:3" x14ac:dyDescent="0.2">
      <c r="C1810" s="2"/>
    </row>
    <row r="1811" spans="3:3" x14ac:dyDescent="0.2">
      <c r="C1811" s="2"/>
    </row>
    <row r="1812" spans="3:3" x14ac:dyDescent="0.2">
      <c r="C1812" s="2"/>
    </row>
    <row r="1813" spans="3:3" x14ac:dyDescent="0.2">
      <c r="C1813" s="2"/>
    </row>
    <row r="1814" spans="3:3" x14ac:dyDescent="0.2">
      <c r="C1814" s="2"/>
    </row>
    <row r="1815" spans="3:3" x14ac:dyDescent="0.2">
      <c r="C1815" s="2"/>
    </row>
    <row r="1816" spans="3:3" x14ac:dyDescent="0.2">
      <c r="C1816" s="2"/>
    </row>
    <row r="1817" spans="3:3" x14ac:dyDescent="0.2">
      <c r="C1817" s="2"/>
    </row>
    <row r="1818" spans="3:3" x14ac:dyDescent="0.2">
      <c r="C1818" s="2"/>
    </row>
    <row r="1819" spans="3:3" x14ac:dyDescent="0.2">
      <c r="C1819" s="2"/>
    </row>
    <row r="1820" spans="3:3" x14ac:dyDescent="0.2">
      <c r="C1820" s="2"/>
    </row>
    <row r="1821" spans="3:3" x14ac:dyDescent="0.2">
      <c r="C1821" s="2"/>
    </row>
    <row r="1822" spans="3:3" x14ac:dyDescent="0.2">
      <c r="C1822" s="2"/>
    </row>
    <row r="1823" spans="3:3" x14ac:dyDescent="0.2">
      <c r="C1823" s="2"/>
    </row>
    <row r="1824" spans="3:3" x14ac:dyDescent="0.2">
      <c r="C1824" s="2"/>
    </row>
    <row r="1825" spans="3:3" x14ac:dyDescent="0.2">
      <c r="C1825" s="2"/>
    </row>
    <row r="1826" spans="3:3" x14ac:dyDescent="0.2">
      <c r="C1826" s="2"/>
    </row>
    <row r="1827" spans="3:3" x14ac:dyDescent="0.2">
      <c r="C1827" s="2"/>
    </row>
    <row r="1828" spans="3:3" x14ac:dyDescent="0.2">
      <c r="C1828" s="2"/>
    </row>
    <row r="1829" spans="3:3" x14ac:dyDescent="0.2">
      <c r="C1829" s="2"/>
    </row>
    <row r="1830" spans="3:3" x14ac:dyDescent="0.2">
      <c r="C1830" s="2"/>
    </row>
    <row r="1831" spans="3:3" x14ac:dyDescent="0.2">
      <c r="C1831" s="2"/>
    </row>
    <row r="1832" spans="3:3" x14ac:dyDescent="0.2">
      <c r="C1832" s="2"/>
    </row>
    <row r="1833" spans="3:3" x14ac:dyDescent="0.2">
      <c r="C1833" s="2"/>
    </row>
    <row r="1834" spans="3:3" x14ac:dyDescent="0.2">
      <c r="C1834" s="2"/>
    </row>
    <row r="1835" spans="3:3" x14ac:dyDescent="0.2">
      <c r="C1835" s="2"/>
    </row>
    <row r="1836" spans="3:3" x14ac:dyDescent="0.2">
      <c r="C1836" s="2"/>
    </row>
    <row r="1837" spans="3:3" x14ac:dyDescent="0.2">
      <c r="C1837" s="2"/>
    </row>
    <row r="1838" spans="3:3" x14ac:dyDescent="0.2">
      <c r="C1838" s="2"/>
    </row>
    <row r="1839" spans="3:3" x14ac:dyDescent="0.2">
      <c r="C1839" s="2"/>
    </row>
    <row r="1840" spans="3:3" x14ac:dyDescent="0.2">
      <c r="C1840" s="2"/>
    </row>
    <row r="1841" spans="3:3" x14ac:dyDescent="0.2">
      <c r="C1841" s="2"/>
    </row>
    <row r="1842" spans="3:3" x14ac:dyDescent="0.2">
      <c r="C1842" s="2"/>
    </row>
    <row r="1843" spans="3:3" x14ac:dyDescent="0.2">
      <c r="C1843" s="2"/>
    </row>
    <row r="1844" spans="3:3" x14ac:dyDescent="0.2">
      <c r="C1844" s="2"/>
    </row>
    <row r="1845" spans="3:3" x14ac:dyDescent="0.2">
      <c r="C1845" s="2"/>
    </row>
    <row r="1846" spans="3:3" x14ac:dyDescent="0.2">
      <c r="C1846" s="2"/>
    </row>
    <row r="1847" spans="3:3" x14ac:dyDescent="0.2">
      <c r="C1847" s="2"/>
    </row>
    <row r="1848" spans="3:3" x14ac:dyDescent="0.2">
      <c r="C1848" s="2"/>
    </row>
    <row r="1849" spans="3:3" x14ac:dyDescent="0.2">
      <c r="C1849" s="2"/>
    </row>
    <row r="1850" spans="3:3" x14ac:dyDescent="0.2">
      <c r="C1850" s="2"/>
    </row>
    <row r="1851" spans="3:3" x14ac:dyDescent="0.2">
      <c r="C1851" s="2"/>
    </row>
    <row r="1852" spans="3:3" x14ac:dyDescent="0.2">
      <c r="C1852" s="2"/>
    </row>
    <row r="1853" spans="3:3" x14ac:dyDescent="0.2">
      <c r="C1853" s="2"/>
    </row>
    <row r="1854" spans="3:3" x14ac:dyDescent="0.2">
      <c r="C1854" s="2"/>
    </row>
    <row r="1855" spans="3:3" x14ac:dyDescent="0.2">
      <c r="C1855" s="2"/>
    </row>
    <row r="1856" spans="3:3" x14ac:dyDescent="0.2">
      <c r="C1856" s="2"/>
    </row>
    <row r="1857" spans="3:3" x14ac:dyDescent="0.2">
      <c r="C1857" s="2"/>
    </row>
    <row r="1858" spans="3:3" x14ac:dyDescent="0.2">
      <c r="C1858" s="2"/>
    </row>
    <row r="1859" spans="3:3" x14ac:dyDescent="0.2">
      <c r="C1859" s="2"/>
    </row>
    <row r="1860" spans="3:3" x14ac:dyDescent="0.2">
      <c r="C1860" s="2"/>
    </row>
    <row r="1861" spans="3:3" x14ac:dyDescent="0.2">
      <c r="C1861" s="2"/>
    </row>
    <row r="1862" spans="3:3" x14ac:dyDescent="0.2">
      <c r="C1862" s="2"/>
    </row>
    <row r="1863" spans="3:3" x14ac:dyDescent="0.2">
      <c r="C1863" s="2"/>
    </row>
    <row r="1864" spans="3:3" x14ac:dyDescent="0.2">
      <c r="C1864" s="2"/>
    </row>
    <row r="1865" spans="3:3" x14ac:dyDescent="0.2">
      <c r="C1865" s="2"/>
    </row>
    <row r="1866" spans="3:3" x14ac:dyDescent="0.2">
      <c r="C1866" s="2"/>
    </row>
    <row r="1867" spans="3:3" x14ac:dyDescent="0.2">
      <c r="C1867" s="2"/>
    </row>
    <row r="1868" spans="3:3" x14ac:dyDescent="0.2">
      <c r="C1868" s="2"/>
    </row>
    <row r="1869" spans="3:3" x14ac:dyDescent="0.2">
      <c r="C1869" s="2"/>
    </row>
    <row r="1870" spans="3:3" x14ac:dyDescent="0.2">
      <c r="C1870" s="2"/>
    </row>
    <row r="1871" spans="3:3" x14ac:dyDescent="0.2">
      <c r="C1871" s="2"/>
    </row>
    <row r="1872" spans="3:3" x14ac:dyDescent="0.2">
      <c r="C1872" s="2"/>
    </row>
    <row r="1873" spans="3:3" x14ac:dyDescent="0.2">
      <c r="C1873" s="2"/>
    </row>
    <row r="1874" spans="3:3" x14ac:dyDescent="0.2">
      <c r="C1874" s="2"/>
    </row>
    <row r="1875" spans="3:3" x14ac:dyDescent="0.2">
      <c r="C1875" s="2"/>
    </row>
    <row r="1876" spans="3:3" x14ac:dyDescent="0.2">
      <c r="C1876" s="2"/>
    </row>
    <row r="1877" spans="3:3" x14ac:dyDescent="0.2">
      <c r="C1877" s="2"/>
    </row>
    <row r="1878" spans="3:3" x14ac:dyDescent="0.2">
      <c r="C1878" s="2"/>
    </row>
    <row r="1879" spans="3:3" x14ac:dyDescent="0.2">
      <c r="C1879" s="2"/>
    </row>
    <row r="1880" spans="3:3" x14ac:dyDescent="0.2">
      <c r="C1880" s="2"/>
    </row>
    <row r="1881" spans="3:3" x14ac:dyDescent="0.2">
      <c r="C1881" s="2"/>
    </row>
    <row r="1882" spans="3:3" x14ac:dyDescent="0.2">
      <c r="C1882" s="2"/>
    </row>
    <row r="1883" spans="3:3" x14ac:dyDescent="0.2">
      <c r="C1883" s="2"/>
    </row>
    <row r="1884" spans="3:3" x14ac:dyDescent="0.2">
      <c r="C1884" s="2"/>
    </row>
    <row r="1885" spans="3:3" x14ac:dyDescent="0.2">
      <c r="C1885" s="2"/>
    </row>
    <row r="1886" spans="3:3" x14ac:dyDescent="0.2">
      <c r="C1886" s="2"/>
    </row>
    <row r="1887" spans="3:3" x14ac:dyDescent="0.2">
      <c r="C1887" s="2"/>
    </row>
    <row r="1888" spans="3:3" x14ac:dyDescent="0.2">
      <c r="C1888" s="2"/>
    </row>
    <row r="1889" spans="3:3" x14ac:dyDescent="0.2">
      <c r="C1889" s="2"/>
    </row>
    <row r="1890" spans="3:3" x14ac:dyDescent="0.2">
      <c r="C1890" s="2"/>
    </row>
    <row r="1891" spans="3:3" x14ac:dyDescent="0.2">
      <c r="C1891" s="2"/>
    </row>
    <row r="1892" spans="3:3" x14ac:dyDescent="0.2">
      <c r="C1892" s="2"/>
    </row>
    <row r="1893" spans="3:3" x14ac:dyDescent="0.2">
      <c r="C1893" s="2"/>
    </row>
    <row r="1894" spans="3:3" x14ac:dyDescent="0.2">
      <c r="C1894" s="2"/>
    </row>
    <row r="1895" spans="3:3" x14ac:dyDescent="0.2">
      <c r="C1895" s="2"/>
    </row>
    <row r="1896" spans="3:3" x14ac:dyDescent="0.2">
      <c r="C1896" s="2"/>
    </row>
    <row r="1897" spans="3:3" x14ac:dyDescent="0.2">
      <c r="C1897" s="2"/>
    </row>
    <row r="1898" spans="3:3" x14ac:dyDescent="0.2">
      <c r="C1898" s="2"/>
    </row>
    <row r="1899" spans="3:3" x14ac:dyDescent="0.2">
      <c r="C1899" s="2"/>
    </row>
    <row r="1900" spans="3:3" x14ac:dyDescent="0.2">
      <c r="C1900" s="2"/>
    </row>
    <row r="1901" spans="3:3" x14ac:dyDescent="0.2">
      <c r="C1901" s="2"/>
    </row>
    <row r="1902" spans="3:3" x14ac:dyDescent="0.2">
      <c r="C1902" s="2"/>
    </row>
    <row r="1903" spans="3:3" x14ac:dyDescent="0.2">
      <c r="C1903" s="2"/>
    </row>
    <row r="1904" spans="3:3" x14ac:dyDescent="0.2">
      <c r="C1904" s="2"/>
    </row>
    <row r="1905" spans="3:3" x14ac:dyDescent="0.2">
      <c r="C1905" s="2"/>
    </row>
    <row r="1906" spans="3:3" x14ac:dyDescent="0.2">
      <c r="C1906" s="2"/>
    </row>
    <row r="1907" spans="3:3" x14ac:dyDescent="0.2">
      <c r="C1907" s="2"/>
    </row>
    <row r="1908" spans="3:3" x14ac:dyDescent="0.2">
      <c r="C1908" s="2"/>
    </row>
    <row r="1909" spans="3:3" x14ac:dyDescent="0.2">
      <c r="C1909" s="2"/>
    </row>
    <row r="1910" spans="3:3" x14ac:dyDescent="0.2">
      <c r="C1910" s="2"/>
    </row>
    <row r="1911" spans="3:3" x14ac:dyDescent="0.2">
      <c r="C1911" s="2"/>
    </row>
    <row r="1912" spans="3:3" x14ac:dyDescent="0.2">
      <c r="C1912" s="2"/>
    </row>
    <row r="1913" spans="3:3" x14ac:dyDescent="0.2">
      <c r="C1913" s="2"/>
    </row>
    <row r="1914" spans="3:3" x14ac:dyDescent="0.2">
      <c r="C1914" s="2"/>
    </row>
    <row r="1915" spans="3:3" x14ac:dyDescent="0.2">
      <c r="C1915" s="2"/>
    </row>
    <row r="1916" spans="3:3" x14ac:dyDescent="0.2">
      <c r="C1916" s="2"/>
    </row>
    <row r="1917" spans="3:3" x14ac:dyDescent="0.2">
      <c r="C1917" s="2"/>
    </row>
    <row r="1918" spans="3:3" x14ac:dyDescent="0.2">
      <c r="C1918" s="2"/>
    </row>
    <row r="1919" spans="3:3" x14ac:dyDescent="0.2">
      <c r="C1919" s="2"/>
    </row>
    <row r="1920" spans="3:3" x14ac:dyDescent="0.2">
      <c r="C1920" s="2"/>
    </row>
    <row r="1921" spans="3:3" x14ac:dyDescent="0.2">
      <c r="C1921" s="2"/>
    </row>
    <row r="1922" spans="3:3" x14ac:dyDescent="0.2">
      <c r="C1922" s="2"/>
    </row>
    <row r="1923" spans="3:3" x14ac:dyDescent="0.2">
      <c r="C1923" s="2"/>
    </row>
    <row r="1924" spans="3:3" x14ac:dyDescent="0.2">
      <c r="C1924" s="2"/>
    </row>
    <row r="1925" spans="3:3" x14ac:dyDescent="0.2">
      <c r="C1925" s="2"/>
    </row>
    <row r="1926" spans="3:3" x14ac:dyDescent="0.2">
      <c r="C1926" s="2"/>
    </row>
    <row r="1927" spans="3:3" x14ac:dyDescent="0.2">
      <c r="C1927" s="2"/>
    </row>
    <row r="1928" spans="3:3" x14ac:dyDescent="0.2">
      <c r="C1928" s="2"/>
    </row>
    <row r="1929" spans="3:3" x14ac:dyDescent="0.2">
      <c r="C1929" s="2"/>
    </row>
    <row r="1930" spans="3:3" x14ac:dyDescent="0.2">
      <c r="C1930" s="2"/>
    </row>
    <row r="1931" spans="3:3" x14ac:dyDescent="0.2">
      <c r="C1931" s="2"/>
    </row>
    <row r="1932" spans="3:3" x14ac:dyDescent="0.2">
      <c r="C1932" s="2"/>
    </row>
    <row r="1933" spans="3:3" x14ac:dyDescent="0.2">
      <c r="C1933" s="2"/>
    </row>
    <row r="1934" spans="3:3" x14ac:dyDescent="0.2">
      <c r="C1934" s="2"/>
    </row>
    <row r="1935" spans="3:3" x14ac:dyDescent="0.2">
      <c r="C1935" s="2"/>
    </row>
    <row r="1936" spans="3:3" x14ac:dyDescent="0.2">
      <c r="C1936" s="2"/>
    </row>
    <row r="1937" spans="3:3" x14ac:dyDescent="0.2">
      <c r="C1937" s="2"/>
    </row>
    <row r="1938" spans="3:3" x14ac:dyDescent="0.2">
      <c r="C1938" s="2"/>
    </row>
    <row r="1939" spans="3:3" x14ac:dyDescent="0.2">
      <c r="C1939" s="2"/>
    </row>
    <row r="1940" spans="3:3" x14ac:dyDescent="0.2">
      <c r="C1940" s="2"/>
    </row>
    <row r="1941" spans="3:3" x14ac:dyDescent="0.2">
      <c r="C1941" s="2"/>
    </row>
    <row r="1942" spans="3:3" x14ac:dyDescent="0.2">
      <c r="C1942" s="2"/>
    </row>
    <row r="1943" spans="3:3" x14ac:dyDescent="0.2">
      <c r="C1943" s="2"/>
    </row>
    <row r="1944" spans="3:3" x14ac:dyDescent="0.2">
      <c r="C1944" s="2"/>
    </row>
    <row r="1945" spans="3:3" x14ac:dyDescent="0.2">
      <c r="C1945" s="2"/>
    </row>
    <row r="1946" spans="3:3" x14ac:dyDescent="0.2">
      <c r="C1946" s="2"/>
    </row>
    <row r="1947" spans="3:3" x14ac:dyDescent="0.2">
      <c r="C1947" s="2"/>
    </row>
    <row r="1948" spans="3:3" x14ac:dyDescent="0.2">
      <c r="C1948" s="2"/>
    </row>
    <row r="1949" spans="3:3" x14ac:dyDescent="0.2">
      <c r="C1949" s="2"/>
    </row>
    <row r="1950" spans="3:3" x14ac:dyDescent="0.2">
      <c r="C1950" s="2"/>
    </row>
    <row r="1951" spans="3:3" x14ac:dyDescent="0.2">
      <c r="C1951" s="2"/>
    </row>
    <row r="1952" spans="3:3" x14ac:dyDescent="0.2">
      <c r="C1952" s="2"/>
    </row>
    <row r="1953" spans="3:3" x14ac:dyDescent="0.2">
      <c r="C1953" s="2"/>
    </row>
    <row r="1954" spans="3:3" x14ac:dyDescent="0.2">
      <c r="C1954" s="2"/>
    </row>
    <row r="1955" spans="3:3" x14ac:dyDescent="0.2">
      <c r="C1955" s="2"/>
    </row>
    <row r="1956" spans="3:3" x14ac:dyDescent="0.2">
      <c r="C1956" s="2"/>
    </row>
    <row r="1957" spans="3:3" x14ac:dyDescent="0.2">
      <c r="C1957" s="2"/>
    </row>
    <row r="1958" spans="3:3" x14ac:dyDescent="0.2">
      <c r="C1958" s="2"/>
    </row>
    <row r="1959" spans="3:3" x14ac:dyDescent="0.2">
      <c r="C1959" s="2"/>
    </row>
    <row r="1960" spans="3:3" x14ac:dyDescent="0.2">
      <c r="C1960" s="2"/>
    </row>
    <row r="1961" spans="3:3" x14ac:dyDescent="0.2">
      <c r="C1961" s="2"/>
    </row>
    <row r="1962" spans="3:3" x14ac:dyDescent="0.2">
      <c r="C1962" s="2"/>
    </row>
    <row r="1963" spans="3:3" x14ac:dyDescent="0.2">
      <c r="C1963" s="2"/>
    </row>
    <row r="1964" spans="3:3" x14ac:dyDescent="0.2">
      <c r="C1964" s="2"/>
    </row>
    <row r="1965" spans="3:3" x14ac:dyDescent="0.2">
      <c r="C1965" s="2"/>
    </row>
    <row r="1966" spans="3:3" x14ac:dyDescent="0.2">
      <c r="C1966" s="2"/>
    </row>
    <row r="1967" spans="3:3" x14ac:dyDescent="0.2">
      <c r="C1967" s="2"/>
    </row>
    <row r="1968" spans="3:3" x14ac:dyDescent="0.2">
      <c r="C1968" s="2"/>
    </row>
    <row r="1969" spans="3:3" x14ac:dyDescent="0.2">
      <c r="C1969" s="2"/>
    </row>
    <row r="1970" spans="3:3" x14ac:dyDescent="0.2">
      <c r="C1970" s="2"/>
    </row>
    <row r="1971" spans="3:3" x14ac:dyDescent="0.2">
      <c r="C1971" s="2"/>
    </row>
    <row r="1972" spans="3:3" x14ac:dyDescent="0.2">
      <c r="C1972" s="2"/>
    </row>
    <row r="1973" spans="3:3" x14ac:dyDescent="0.2">
      <c r="C1973" s="2"/>
    </row>
    <row r="1974" spans="3:3" x14ac:dyDescent="0.2">
      <c r="C1974" s="2"/>
    </row>
    <row r="1975" spans="3:3" x14ac:dyDescent="0.2">
      <c r="C1975" s="2"/>
    </row>
    <row r="1976" spans="3:3" x14ac:dyDescent="0.2">
      <c r="C1976" s="2"/>
    </row>
    <row r="1977" spans="3:3" x14ac:dyDescent="0.2">
      <c r="C1977" s="2"/>
    </row>
    <row r="1978" spans="3:3" x14ac:dyDescent="0.2">
      <c r="C1978" s="2"/>
    </row>
    <row r="1979" spans="3:3" x14ac:dyDescent="0.2">
      <c r="C1979" s="2"/>
    </row>
    <row r="1980" spans="3:3" x14ac:dyDescent="0.2">
      <c r="C1980" s="2"/>
    </row>
    <row r="1981" spans="3:3" x14ac:dyDescent="0.2">
      <c r="C1981" s="2"/>
    </row>
    <row r="1982" spans="3:3" x14ac:dyDescent="0.2">
      <c r="C1982" s="2"/>
    </row>
    <row r="1983" spans="3:3" x14ac:dyDescent="0.2">
      <c r="C1983" s="2"/>
    </row>
    <row r="1984" spans="3:3" x14ac:dyDescent="0.2">
      <c r="C1984" s="2"/>
    </row>
    <row r="1985" spans="3:3" x14ac:dyDescent="0.2">
      <c r="C1985" s="2"/>
    </row>
    <row r="1986" spans="3:3" x14ac:dyDescent="0.2">
      <c r="C1986" s="2"/>
    </row>
    <row r="1987" spans="3:3" x14ac:dyDescent="0.2">
      <c r="C1987" s="2"/>
    </row>
    <row r="1988" spans="3:3" x14ac:dyDescent="0.2">
      <c r="C1988" s="2"/>
    </row>
    <row r="1989" spans="3:3" x14ac:dyDescent="0.2">
      <c r="C1989" s="2"/>
    </row>
    <row r="1990" spans="3:3" x14ac:dyDescent="0.2">
      <c r="C1990" s="2"/>
    </row>
    <row r="1991" spans="3:3" x14ac:dyDescent="0.2">
      <c r="C1991" s="2"/>
    </row>
    <row r="1992" spans="3:3" x14ac:dyDescent="0.2">
      <c r="C1992" s="2"/>
    </row>
    <row r="1993" spans="3:3" x14ac:dyDescent="0.2">
      <c r="C1993" s="2"/>
    </row>
    <row r="1994" spans="3:3" x14ac:dyDescent="0.2">
      <c r="C1994" s="2"/>
    </row>
    <row r="1995" spans="3:3" x14ac:dyDescent="0.2">
      <c r="C1995" s="2"/>
    </row>
    <row r="1996" spans="3:3" x14ac:dyDescent="0.2">
      <c r="C1996" s="2"/>
    </row>
    <row r="1997" spans="3:3" x14ac:dyDescent="0.2">
      <c r="C1997" s="2"/>
    </row>
    <row r="1998" spans="3:3" x14ac:dyDescent="0.2">
      <c r="C1998" s="2"/>
    </row>
    <row r="1999" spans="3:3" x14ac:dyDescent="0.2">
      <c r="C1999" s="2"/>
    </row>
    <row r="2000" spans="3:3" x14ac:dyDescent="0.2">
      <c r="C2000" s="2"/>
    </row>
    <row r="2001" spans="3:3" x14ac:dyDescent="0.2">
      <c r="C2001" s="2"/>
    </row>
    <row r="2002" spans="3:3" x14ac:dyDescent="0.2">
      <c r="C2002" s="2"/>
    </row>
    <row r="2003" spans="3:3" x14ac:dyDescent="0.2">
      <c r="C2003" s="2"/>
    </row>
    <row r="2004" spans="3:3" x14ac:dyDescent="0.2">
      <c r="C2004" s="2"/>
    </row>
    <row r="2005" spans="3:3" x14ac:dyDescent="0.2">
      <c r="C2005" s="2"/>
    </row>
    <row r="2006" spans="3:3" x14ac:dyDescent="0.2">
      <c r="C2006" s="2"/>
    </row>
    <row r="2007" spans="3:3" x14ac:dyDescent="0.2">
      <c r="C2007" s="2"/>
    </row>
    <row r="2008" spans="3:3" x14ac:dyDescent="0.2">
      <c r="C2008" s="2"/>
    </row>
    <row r="2009" spans="3:3" x14ac:dyDescent="0.2">
      <c r="C2009" s="2"/>
    </row>
    <row r="2010" spans="3:3" x14ac:dyDescent="0.2">
      <c r="C2010" s="2"/>
    </row>
    <row r="2011" spans="3:3" x14ac:dyDescent="0.2">
      <c r="C2011" s="2"/>
    </row>
    <row r="2012" spans="3:3" x14ac:dyDescent="0.2">
      <c r="C2012" s="2"/>
    </row>
    <row r="2013" spans="3:3" x14ac:dyDescent="0.2">
      <c r="C2013" s="2"/>
    </row>
    <row r="2014" spans="3:3" x14ac:dyDescent="0.2">
      <c r="C2014" s="2"/>
    </row>
    <row r="2015" spans="3:3" x14ac:dyDescent="0.2">
      <c r="C2015" s="2"/>
    </row>
    <row r="2016" spans="3:3" x14ac:dyDescent="0.2">
      <c r="C2016" s="2"/>
    </row>
    <row r="2017" spans="3:3" x14ac:dyDescent="0.2">
      <c r="C2017" s="2"/>
    </row>
    <row r="2018" spans="3:3" x14ac:dyDescent="0.2">
      <c r="C2018" s="2"/>
    </row>
    <row r="2019" spans="3:3" x14ac:dyDescent="0.2">
      <c r="C2019" s="2"/>
    </row>
    <row r="2020" spans="3:3" x14ac:dyDescent="0.2">
      <c r="C2020" s="2"/>
    </row>
    <row r="2021" spans="3:3" x14ac:dyDescent="0.2">
      <c r="C2021" s="2"/>
    </row>
    <row r="2022" spans="3:3" x14ac:dyDescent="0.2">
      <c r="C2022" s="2"/>
    </row>
    <row r="2023" spans="3:3" x14ac:dyDescent="0.2">
      <c r="C2023" s="2"/>
    </row>
    <row r="2024" spans="3:3" x14ac:dyDescent="0.2">
      <c r="C2024" s="2"/>
    </row>
    <row r="2025" spans="3:3" x14ac:dyDescent="0.2">
      <c r="C2025" s="2"/>
    </row>
    <row r="2026" spans="3:3" x14ac:dyDescent="0.2">
      <c r="C2026" s="2"/>
    </row>
    <row r="2027" spans="3:3" x14ac:dyDescent="0.2">
      <c r="C2027" s="2"/>
    </row>
    <row r="2028" spans="3:3" x14ac:dyDescent="0.2">
      <c r="C2028" s="2"/>
    </row>
    <row r="2029" spans="3:3" x14ac:dyDescent="0.2">
      <c r="C2029" s="2"/>
    </row>
    <row r="2030" spans="3:3" x14ac:dyDescent="0.2">
      <c r="C2030" s="2"/>
    </row>
    <row r="2031" spans="3:3" x14ac:dyDescent="0.2">
      <c r="C2031" s="2"/>
    </row>
    <row r="2032" spans="3:3" x14ac:dyDescent="0.2">
      <c r="C2032" s="2"/>
    </row>
    <row r="2033" spans="3:3" x14ac:dyDescent="0.2">
      <c r="C2033" s="2"/>
    </row>
    <row r="2034" spans="3:3" x14ac:dyDescent="0.2">
      <c r="C2034" s="2"/>
    </row>
    <row r="2035" spans="3:3" x14ac:dyDescent="0.2">
      <c r="C2035" s="2"/>
    </row>
    <row r="2036" spans="3:3" x14ac:dyDescent="0.2">
      <c r="C2036" s="2"/>
    </row>
    <row r="2037" spans="3:3" x14ac:dyDescent="0.2">
      <c r="C2037" s="2"/>
    </row>
    <row r="2038" spans="3:3" x14ac:dyDescent="0.2">
      <c r="C2038" s="2"/>
    </row>
    <row r="2039" spans="3:3" x14ac:dyDescent="0.2">
      <c r="C2039" s="2"/>
    </row>
    <row r="2040" spans="3:3" x14ac:dyDescent="0.2">
      <c r="C2040" s="2"/>
    </row>
    <row r="2041" spans="3:3" x14ac:dyDescent="0.2">
      <c r="C2041" s="2"/>
    </row>
    <row r="2042" spans="3:3" x14ac:dyDescent="0.2">
      <c r="C2042" s="2"/>
    </row>
    <row r="2043" spans="3:3" x14ac:dyDescent="0.2">
      <c r="C2043" s="2"/>
    </row>
    <row r="2044" spans="3:3" x14ac:dyDescent="0.2">
      <c r="C2044" s="2"/>
    </row>
    <row r="2045" spans="3:3" x14ac:dyDescent="0.2">
      <c r="C2045" s="2"/>
    </row>
    <row r="2046" spans="3:3" x14ac:dyDescent="0.2">
      <c r="C2046" s="2"/>
    </row>
    <row r="2047" spans="3:3" x14ac:dyDescent="0.2">
      <c r="C2047" s="2"/>
    </row>
    <row r="2048" spans="3:3" x14ac:dyDescent="0.2">
      <c r="C2048" s="2"/>
    </row>
    <row r="2049" spans="3:3" x14ac:dyDescent="0.2">
      <c r="C2049" s="2"/>
    </row>
    <row r="2050" spans="3:3" x14ac:dyDescent="0.2">
      <c r="C2050" s="2"/>
    </row>
    <row r="2051" spans="3:3" x14ac:dyDescent="0.2">
      <c r="C2051" s="2"/>
    </row>
    <row r="2052" spans="3:3" x14ac:dyDescent="0.2">
      <c r="C2052" s="2"/>
    </row>
    <row r="2053" spans="3:3" x14ac:dyDescent="0.2">
      <c r="C2053" s="2"/>
    </row>
    <row r="2054" spans="3:3" x14ac:dyDescent="0.2">
      <c r="C2054" s="2"/>
    </row>
    <row r="2055" spans="3:3" x14ac:dyDescent="0.2">
      <c r="C2055" s="2"/>
    </row>
    <row r="2056" spans="3:3" x14ac:dyDescent="0.2">
      <c r="C2056" s="2"/>
    </row>
    <row r="2057" spans="3:3" x14ac:dyDescent="0.2">
      <c r="C2057" s="2"/>
    </row>
    <row r="2058" spans="3:3" x14ac:dyDescent="0.2">
      <c r="C2058" s="2"/>
    </row>
    <row r="2059" spans="3:3" x14ac:dyDescent="0.2">
      <c r="C2059" s="2"/>
    </row>
    <row r="2060" spans="3:3" x14ac:dyDescent="0.2">
      <c r="C2060" s="2"/>
    </row>
    <row r="2061" spans="3:3" x14ac:dyDescent="0.2">
      <c r="C2061" s="2"/>
    </row>
    <row r="2062" spans="3:3" x14ac:dyDescent="0.2">
      <c r="C2062" s="2"/>
    </row>
    <row r="2063" spans="3:3" x14ac:dyDescent="0.2">
      <c r="C2063" s="2"/>
    </row>
    <row r="2064" spans="3:3" x14ac:dyDescent="0.2">
      <c r="C2064" s="2"/>
    </row>
    <row r="2065" spans="3:3" x14ac:dyDescent="0.2">
      <c r="C2065" s="2"/>
    </row>
    <row r="2066" spans="3:3" x14ac:dyDescent="0.2">
      <c r="C2066" s="2"/>
    </row>
    <row r="2067" spans="3:3" x14ac:dyDescent="0.2">
      <c r="C2067" s="2"/>
    </row>
    <row r="2068" spans="3:3" x14ac:dyDescent="0.2">
      <c r="C2068" s="2"/>
    </row>
    <row r="2069" spans="3:3" x14ac:dyDescent="0.2">
      <c r="C2069" s="2"/>
    </row>
    <row r="2070" spans="3:3" x14ac:dyDescent="0.2">
      <c r="C2070" s="2"/>
    </row>
    <row r="2071" spans="3:3" x14ac:dyDescent="0.2">
      <c r="C2071" s="2"/>
    </row>
    <row r="2072" spans="3:3" x14ac:dyDescent="0.2">
      <c r="C2072" s="2"/>
    </row>
    <row r="2073" spans="3:3" x14ac:dyDescent="0.2">
      <c r="C2073" s="2"/>
    </row>
    <row r="2074" spans="3:3" x14ac:dyDescent="0.2">
      <c r="C2074" s="2"/>
    </row>
    <row r="2075" spans="3:3" x14ac:dyDescent="0.2">
      <c r="C2075" s="2"/>
    </row>
    <row r="2076" spans="3:3" x14ac:dyDescent="0.2">
      <c r="C2076" s="2"/>
    </row>
    <row r="2077" spans="3:3" x14ac:dyDescent="0.2">
      <c r="C2077" s="2"/>
    </row>
    <row r="2078" spans="3:3" x14ac:dyDescent="0.2">
      <c r="C2078" s="2"/>
    </row>
    <row r="2079" spans="3:3" x14ac:dyDescent="0.2">
      <c r="C2079" s="2"/>
    </row>
    <row r="2080" spans="3:3" x14ac:dyDescent="0.2">
      <c r="C2080" s="2"/>
    </row>
    <row r="2081" spans="3:3" x14ac:dyDescent="0.2">
      <c r="C2081" s="2"/>
    </row>
    <row r="2082" spans="3:3" x14ac:dyDescent="0.2">
      <c r="C2082" s="2"/>
    </row>
    <row r="2083" spans="3:3" x14ac:dyDescent="0.2">
      <c r="C2083" s="2"/>
    </row>
    <row r="2084" spans="3:3" x14ac:dyDescent="0.2">
      <c r="C2084" s="2"/>
    </row>
    <row r="2085" spans="3:3" x14ac:dyDescent="0.2">
      <c r="C2085" s="2"/>
    </row>
    <row r="2086" spans="3:3" x14ac:dyDescent="0.2">
      <c r="C2086" s="2"/>
    </row>
    <row r="2087" spans="3:3" x14ac:dyDescent="0.2">
      <c r="C2087" s="2"/>
    </row>
    <row r="2088" spans="3:3" x14ac:dyDescent="0.2">
      <c r="C2088" s="2"/>
    </row>
    <row r="2089" spans="3:3" x14ac:dyDescent="0.2">
      <c r="C2089" s="2"/>
    </row>
    <row r="2090" spans="3:3" x14ac:dyDescent="0.2">
      <c r="C2090" s="2"/>
    </row>
    <row r="2091" spans="3:3" x14ac:dyDescent="0.2">
      <c r="C2091" s="2"/>
    </row>
    <row r="2092" spans="3:3" x14ac:dyDescent="0.2">
      <c r="C2092" s="2"/>
    </row>
    <row r="2093" spans="3:3" x14ac:dyDescent="0.2">
      <c r="C2093" s="2"/>
    </row>
    <row r="2094" spans="3:3" x14ac:dyDescent="0.2">
      <c r="C2094" s="2"/>
    </row>
    <row r="2095" spans="3:3" x14ac:dyDescent="0.2">
      <c r="C2095" s="2"/>
    </row>
    <row r="2096" spans="3:3" x14ac:dyDescent="0.2">
      <c r="C2096" s="2"/>
    </row>
    <row r="2097" spans="3:3" x14ac:dyDescent="0.2">
      <c r="C2097" s="2"/>
    </row>
    <row r="2098" spans="3:3" x14ac:dyDescent="0.2">
      <c r="C2098" s="2"/>
    </row>
    <row r="2099" spans="3:3" x14ac:dyDescent="0.2">
      <c r="C2099" s="2"/>
    </row>
    <row r="2100" spans="3:3" x14ac:dyDescent="0.2">
      <c r="C2100" s="2"/>
    </row>
    <row r="2101" spans="3:3" x14ac:dyDescent="0.2">
      <c r="C2101" s="2"/>
    </row>
    <row r="2102" spans="3:3" x14ac:dyDescent="0.2">
      <c r="C2102" s="2"/>
    </row>
    <row r="2103" spans="3:3" x14ac:dyDescent="0.2">
      <c r="C2103" s="2"/>
    </row>
    <row r="2104" spans="3:3" x14ac:dyDescent="0.2">
      <c r="C2104" s="2"/>
    </row>
    <row r="2105" spans="3:3" x14ac:dyDescent="0.2">
      <c r="C2105" s="2"/>
    </row>
    <row r="2106" spans="3:3" x14ac:dyDescent="0.2">
      <c r="C2106" s="2"/>
    </row>
    <row r="2107" spans="3:3" x14ac:dyDescent="0.2">
      <c r="C2107" s="2"/>
    </row>
    <row r="2108" spans="3:3" x14ac:dyDescent="0.2">
      <c r="C2108" s="2"/>
    </row>
    <row r="2109" spans="3:3" x14ac:dyDescent="0.2">
      <c r="C2109" s="2"/>
    </row>
    <row r="2110" spans="3:3" x14ac:dyDescent="0.2">
      <c r="C2110" s="2"/>
    </row>
    <row r="2111" spans="3:3" x14ac:dyDescent="0.2">
      <c r="C2111" s="2"/>
    </row>
    <row r="2112" spans="3:3" x14ac:dyDescent="0.2">
      <c r="C2112" s="2"/>
    </row>
    <row r="2113" spans="3:3" x14ac:dyDescent="0.2">
      <c r="C2113" s="2"/>
    </row>
    <row r="2114" spans="3:3" x14ac:dyDescent="0.2">
      <c r="C2114" s="2"/>
    </row>
    <row r="2115" spans="3:3" x14ac:dyDescent="0.2">
      <c r="C2115" s="2"/>
    </row>
    <row r="2116" spans="3:3" x14ac:dyDescent="0.2">
      <c r="C2116" s="2"/>
    </row>
    <row r="2117" spans="3:3" x14ac:dyDescent="0.2">
      <c r="C2117" s="2"/>
    </row>
    <row r="2118" spans="3:3" x14ac:dyDescent="0.2">
      <c r="C2118" s="2"/>
    </row>
    <row r="2119" spans="3:3" x14ac:dyDescent="0.2">
      <c r="C2119" s="2"/>
    </row>
    <row r="2120" spans="3:3" x14ac:dyDescent="0.2">
      <c r="C2120" s="2"/>
    </row>
    <row r="2121" spans="3:3" x14ac:dyDescent="0.2">
      <c r="C2121" s="2"/>
    </row>
    <row r="2122" spans="3:3" x14ac:dyDescent="0.2">
      <c r="C2122" s="2"/>
    </row>
    <row r="2123" spans="3:3" x14ac:dyDescent="0.2">
      <c r="C2123" s="2"/>
    </row>
    <row r="2124" spans="3:3" x14ac:dyDescent="0.2">
      <c r="C2124" s="2"/>
    </row>
    <row r="2125" spans="3:3" x14ac:dyDescent="0.2">
      <c r="C2125" s="2"/>
    </row>
    <row r="2126" spans="3:3" x14ac:dyDescent="0.2">
      <c r="C2126" s="2"/>
    </row>
    <row r="2127" spans="3:3" x14ac:dyDescent="0.2">
      <c r="C2127" s="2"/>
    </row>
    <row r="2128" spans="3:3" x14ac:dyDescent="0.2">
      <c r="C2128" s="2"/>
    </row>
    <row r="2129" spans="3:3" x14ac:dyDescent="0.2">
      <c r="C2129" s="2"/>
    </row>
    <row r="2130" spans="3:3" x14ac:dyDescent="0.2">
      <c r="C2130" s="2"/>
    </row>
    <row r="2131" spans="3:3" x14ac:dyDescent="0.2">
      <c r="C2131" s="2"/>
    </row>
    <row r="2132" spans="3:3" x14ac:dyDescent="0.2">
      <c r="C2132" s="2"/>
    </row>
    <row r="2133" spans="3:3" x14ac:dyDescent="0.2">
      <c r="C2133" s="2"/>
    </row>
    <row r="2134" spans="3:3" x14ac:dyDescent="0.2">
      <c r="C2134" s="2"/>
    </row>
    <row r="2135" spans="3:3" x14ac:dyDescent="0.2">
      <c r="C2135" s="2"/>
    </row>
    <row r="2136" spans="3:3" x14ac:dyDescent="0.2">
      <c r="C2136" s="2"/>
    </row>
    <row r="2137" spans="3:3" x14ac:dyDescent="0.2">
      <c r="C2137" s="2"/>
    </row>
    <row r="2138" spans="3:3" x14ac:dyDescent="0.2">
      <c r="C2138" s="2"/>
    </row>
    <row r="2139" spans="3:3" x14ac:dyDescent="0.2">
      <c r="C2139" s="2"/>
    </row>
    <row r="2140" spans="3:3" x14ac:dyDescent="0.2">
      <c r="C2140" s="2"/>
    </row>
    <row r="2141" spans="3:3" x14ac:dyDescent="0.2">
      <c r="C2141" s="2"/>
    </row>
    <row r="2142" spans="3:3" x14ac:dyDescent="0.2">
      <c r="C2142" s="2"/>
    </row>
    <row r="2143" spans="3:3" x14ac:dyDescent="0.2">
      <c r="C2143" s="2"/>
    </row>
    <row r="2144" spans="3:3" x14ac:dyDescent="0.2">
      <c r="C2144" s="2"/>
    </row>
    <row r="2145" spans="3:3" x14ac:dyDescent="0.2">
      <c r="C2145" s="2"/>
    </row>
    <row r="2146" spans="3:3" x14ac:dyDescent="0.2">
      <c r="C2146" s="2"/>
    </row>
    <row r="2147" spans="3:3" x14ac:dyDescent="0.2">
      <c r="C2147" s="2"/>
    </row>
    <row r="2148" spans="3:3" x14ac:dyDescent="0.2">
      <c r="C2148" s="2"/>
    </row>
    <row r="2149" spans="3:3" x14ac:dyDescent="0.2">
      <c r="C2149" s="2"/>
    </row>
    <row r="2150" spans="3:3" x14ac:dyDescent="0.2">
      <c r="C2150" s="2"/>
    </row>
    <row r="2151" spans="3:3" x14ac:dyDescent="0.2">
      <c r="C2151" s="2"/>
    </row>
    <row r="2152" spans="3:3" x14ac:dyDescent="0.2">
      <c r="C2152" s="2"/>
    </row>
    <row r="2153" spans="3:3" x14ac:dyDescent="0.2">
      <c r="C2153" s="2"/>
    </row>
    <row r="2154" spans="3:3" x14ac:dyDescent="0.2">
      <c r="C2154" s="2"/>
    </row>
    <row r="2155" spans="3:3" x14ac:dyDescent="0.2">
      <c r="C2155" s="2"/>
    </row>
    <row r="2156" spans="3:3" x14ac:dyDescent="0.2">
      <c r="C2156" s="2"/>
    </row>
    <row r="2157" spans="3:3" x14ac:dyDescent="0.2">
      <c r="C2157" s="2"/>
    </row>
    <row r="2158" spans="3:3" x14ac:dyDescent="0.2">
      <c r="C2158" s="2"/>
    </row>
    <row r="2159" spans="3:3" x14ac:dyDescent="0.2">
      <c r="C2159" s="2"/>
    </row>
    <row r="2160" spans="3:3" x14ac:dyDescent="0.2">
      <c r="C2160" s="2"/>
    </row>
    <row r="2161" spans="3:3" x14ac:dyDescent="0.2">
      <c r="C2161" s="2"/>
    </row>
    <row r="2162" spans="3:3" x14ac:dyDescent="0.2">
      <c r="C2162" s="2"/>
    </row>
    <row r="2163" spans="3:3" x14ac:dyDescent="0.2">
      <c r="C2163" s="2"/>
    </row>
    <row r="2164" spans="3:3" x14ac:dyDescent="0.2">
      <c r="C2164" s="2"/>
    </row>
    <row r="2165" spans="3:3" x14ac:dyDescent="0.2">
      <c r="C2165" s="2"/>
    </row>
    <row r="2166" spans="3:3" x14ac:dyDescent="0.2">
      <c r="C2166" s="2"/>
    </row>
    <row r="2167" spans="3:3" x14ac:dyDescent="0.2">
      <c r="C2167" s="2"/>
    </row>
    <row r="2168" spans="3:3" x14ac:dyDescent="0.2">
      <c r="C2168" s="2"/>
    </row>
    <row r="2169" spans="3:3" x14ac:dyDescent="0.2">
      <c r="C2169" s="2"/>
    </row>
    <row r="2170" spans="3:3" x14ac:dyDescent="0.2">
      <c r="C2170" s="2"/>
    </row>
    <row r="2171" spans="3:3" x14ac:dyDescent="0.2">
      <c r="C2171" s="2"/>
    </row>
    <row r="2172" spans="3:3" x14ac:dyDescent="0.2">
      <c r="C2172" s="2"/>
    </row>
    <row r="2173" spans="3:3" x14ac:dyDescent="0.2">
      <c r="C2173" s="2"/>
    </row>
    <row r="2174" spans="3:3" x14ac:dyDescent="0.2">
      <c r="C2174" s="2"/>
    </row>
    <row r="2175" spans="3:3" x14ac:dyDescent="0.2">
      <c r="C2175" s="2"/>
    </row>
    <row r="2176" spans="3:3" x14ac:dyDescent="0.2">
      <c r="C2176" s="2"/>
    </row>
    <row r="2177" spans="3:3" x14ac:dyDescent="0.2">
      <c r="C2177" s="2"/>
    </row>
    <row r="2178" spans="3:3" x14ac:dyDescent="0.2">
      <c r="C2178" s="2"/>
    </row>
    <row r="2179" spans="3:3" x14ac:dyDescent="0.2">
      <c r="C2179" s="2"/>
    </row>
    <row r="2180" spans="3:3" x14ac:dyDescent="0.2">
      <c r="C2180" s="2"/>
    </row>
    <row r="2181" spans="3:3" x14ac:dyDescent="0.2">
      <c r="C2181" s="2"/>
    </row>
    <row r="2182" spans="3:3" x14ac:dyDescent="0.2">
      <c r="C2182" s="2"/>
    </row>
    <row r="2183" spans="3:3" x14ac:dyDescent="0.2">
      <c r="C2183" s="2"/>
    </row>
    <row r="2184" spans="3:3" x14ac:dyDescent="0.2">
      <c r="C2184" s="2"/>
    </row>
    <row r="2185" spans="3:3" x14ac:dyDescent="0.2">
      <c r="C2185" s="2"/>
    </row>
    <row r="2186" spans="3:3" x14ac:dyDescent="0.2">
      <c r="C2186" s="2"/>
    </row>
    <row r="2187" spans="3:3" x14ac:dyDescent="0.2">
      <c r="C2187" s="2"/>
    </row>
    <row r="2188" spans="3:3" x14ac:dyDescent="0.2">
      <c r="C2188" s="2"/>
    </row>
    <row r="2189" spans="3:3" x14ac:dyDescent="0.2">
      <c r="C2189" s="2"/>
    </row>
    <row r="2190" spans="3:3" x14ac:dyDescent="0.2">
      <c r="C2190" s="2"/>
    </row>
    <row r="2191" spans="3:3" x14ac:dyDescent="0.2">
      <c r="C2191" s="2"/>
    </row>
    <row r="2192" spans="3:3" x14ac:dyDescent="0.2">
      <c r="C2192" s="2"/>
    </row>
    <row r="2193" spans="3:3" x14ac:dyDescent="0.2">
      <c r="C2193" s="2"/>
    </row>
    <row r="2194" spans="3:3" x14ac:dyDescent="0.2">
      <c r="C2194" s="2"/>
    </row>
    <row r="2195" spans="3:3" x14ac:dyDescent="0.2">
      <c r="C2195" s="2"/>
    </row>
    <row r="2196" spans="3:3" x14ac:dyDescent="0.2">
      <c r="C2196" s="2"/>
    </row>
    <row r="2197" spans="3:3" x14ac:dyDescent="0.2">
      <c r="C2197" s="2"/>
    </row>
    <row r="2198" spans="3:3" x14ac:dyDescent="0.2">
      <c r="C2198" s="2"/>
    </row>
    <row r="2199" spans="3:3" x14ac:dyDescent="0.2">
      <c r="C2199" s="2"/>
    </row>
    <row r="2200" spans="3:3" x14ac:dyDescent="0.2">
      <c r="C2200" s="2"/>
    </row>
    <row r="2201" spans="3:3" x14ac:dyDescent="0.2">
      <c r="C2201" s="2"/>
    </row>
    <row r="2202" spans="3:3" x14ac:dyDescent="0.2">
      <c r="C2202" s="2"/>
    </row>
    <row r="2203" spans="3:3" x14ac:dyDescent="0.2">
      <c r="C2203" s="2"/>
    </row>
    <row r="2204" spans="3:3" x14ac:dyDescent="0.2">
      <c r="C2204" s="2"/>
    </row>
    <row r="2205" spans="3:3" x14ac:dyDescent="0.2">
      <c r="C2205" s="2"/>
    </row>
    <row r="2206" spans="3:3" x14ac:dyDescent="0.2">
      <c r="C2206" s="2"/>
    </row>
    <row r="2207" spans="3:3" x14ac:dyDescent="0.2">
      <c r="C2207" s="2"/>
    </row>
    <row r="2208" spans="3:3" x14ac:dyDescent="0.2">
      <c r="C2208" s="2"/>
    </row>
    <row r="2209" spans="3:3" x14ac:dyDescent="0.2">
      <c r="C2209" s="2"/>
    </row>
    <row r="2210" spans="3:3" x14ac:dyDescent="0.2">
      <c r="C2210" s="2"/>
    </row>
    <row r="2211" spans="3:3" x14ac:dyDescent="0.2">
      <c r="C2211" s="2"/>
    </row>
    <row r="2212" spans="3:3" x14ac:dyDescent="0.2">
      <c r="C2212" s="2"/>
    </row>
    <row r="2213" spans="3:3" x14ac:dyDescent="0.2">
      <c r="C2213" s="2"/>
    </row>
    <row r="2214" spans="3:3" x14ac:dyDescent="0.2">
      <c r="C2214" s="2"/>
    </row>
    <row r="2215" spans="3:3" x14ac:dyDescent="0.2">
      <c r="C2215" s="2"/>
    </row>
    <row r="2216" spans="3:3" x14ac:dyDescent="0.2">
      <c r="C2216" s="2"/>
    </row>
    <row r="2217" spans="3:3" x14ac:dyDescent="0.2">
      <c r="C2217" s="2"/>
    </row>
    <row r="2218" spans="3:3" x14ac:dyDescent="0.2">
      <c r="C2218" s="2"/>
    </row>
    <row r="2219" spans="3:3" x14ac:dyDescent="0.2">
      <c r="C2219" s="2"/>
    </row>
    <row r="2220" spans="3:3" x14ac:dyDescent="0.2">
      <c r="C2220" s="2"/>
    </row>
    <row r="2221" spans="3:3" x14ac:dyDescent="0.2">
      <c r="C2221" s="2"/>
    </row>
    <row r="2222" spans="3:3" x14ac:dyDescent="0.2">
      <c r="C2222" s="2"/>
    </row>
    <row r="2223" spans="3:3" x14ac:dyDescent="0.2">
      <c r="C2223" s="2"/>
    </row>
    <row r="2224" spans="3:3" x14ac:dyDescent="0.2">
      <c r="C2224" s="2"/>
    </row>
    <row r="2225" spans="3:3" x14ac:dyDescent="0.2">
      <c r="C2225" s="2"/>
    </row>
    <row r="2226" spans="3:3" x14ac:dyDescent="0.2">
      <c r="C2226" s="2"/>
    </row>
    <row r="2227" spans="3:3" x14ac:dyDescent="0.2">
      <c r="C2227" s="2"/>
    </row>
    <row r="2228" spans="3:3" x14ac:dyDescent="0.2">
      <c r="C2228" s="2"/>
    </row>
    <row r="2229" spans="3:3" x14ac:dyDescent="0.2">
      <c r="C2229" s="2"/>
    </row>
    <row r="2230" spans="3:3" x14ac:dyDescent="0.2">
      <c r="C2230" s="2"/>
    </row>
    <row r="2231" spans="3:3" x14ac:dyDescent="0.2">
      <c r="C2231" s="2"/>
    </row>
    <row r="2232" spans="3:3" x14ac:dyDescent="0.2">
      <c r="C2232" s="2"/>
    </row>
    <row r="2233" spans="3:3" x14ac:dyDescent="0.2">
      <c r="C2233" s="2"/>
    </row>
    <row r="2234" spans="3:3" x14ac:dyDescent="0.2">
      <c r="C2234" s="2"/>
    </row>
    <row r="2235" spans="3:3" x14ac:dyDescent="0.2">
      <c r="C2235" s="2"/>
    </row>
    <row r="2236" spans="3:3" x14ac:dyDescent="0.2">
      <c r="C2236" s="2"/>
    </row>
    <row r="2237" spans="3:3" x14ac:dyDescent="0.2">
      <c r="C2237" s="2"/>
    </row>
    <row r="2238" spans="3:3" x14ac:dyDescent="0.2">
      <c r="C2238" s="2"/>
    </row>
    <row r="2239" spans="3:3" x14ac:dyDescent="0.2">
      <c r="C2239" s="2"/>
    </row>
    <row r="2240" spans="3:3" x14ac:dyDescent="0.2">
      <c r="C2240" s="2"/>
    </row>
    <row r="2241" spans="3:3" x14ac:dyDescent="0.2">
      <c r="C2241" s="2"/>
    </row>
    <row r="2242" spans="3:3" x14ac:dyDescent="0.2">
      <c r="C2242" s="2"/>
    </row>
    <row r="2243" spans="3:3" x14ac:dyDescent="0.2">
      <c r="C2243" s="2"/>
    </row>
    <row r="2244" spans="3:3" x14ac:dyDescent="0.2">
      <c r="C2244" s="2"/>
    </row>
    <row r="2245" spans="3:3" x14ac:dyDescent="0.2">
      <c r="C2245" s="2"/>
    </row>
    <row r="2246" spans="3:3" x14ac:dyDescent="0.2">
      <c r="C2246" s="2"/>
    </row>
    <row r="2247" spans="3:3" x14ac:dyDescent="0.2">
      <c r="C2247" s="2"/>
    </row>
    <row r="2248" spans="3:3" x14ac:dyDescent="0.2">
      <c r="C2248" s="2"/>
    </row>
    <row r="2249" spans="3:3" x14ac:dyDescent="0.2">
      <c r="C2249" s="2"/>
    </row>
    <row r="2250" spans="3:3" x14ac:dyDescent="0.2">
      <c r="C2250" s="2"/>
    </row>
    <row r="2251" spans="3:3" x14ac:dyDescent="0.2">
      <c r="C2251" s="2"/>
    </row>
    <row r="2252" spans="3:3" x14ac:dyDescent="0.2">
      <c r="C2252" s="2"/>
    </row>
    <row r="2253" spans="3:3" x14ac:dyDescent="0.2">
      <c r="C2253" s="2"/>
    </row>
    <row r="2254" spans="3:3" x14ac:dyDescent="0.2">
      <c r="C2254" s="2"/>
    </row>
    <row r="2255" spans="3:3" x14ac:dyDescent="0.2">
      <c r="C2255" s="2"/>
    </row>
    <row r="2256" spans="3:3" x14ac:dyDescent="0.2">
      <c r="C2256" s="2"/>
    </row>
    <row r="2257" spans="3:3" x14ac:dyDescent="0.2">
      <c r="C2257" s="2"/>
    </row>
    <row r="2258" spans="3:3" x14ac:dyDescent="0.2">
      <c r="C2258" s="2"/>
    </row>
    <row r="2259" spans="3:3" x14ac:dyDescent="0.2">
      <c r="C2259" s="2"/>
    </row>
    <row r="2260" spans="3:3" x14ac:dyDescent="0.2">
      <c r="C2260" s="2"/>
    </row>
    <row r="2261" spans="3:3" x14ac:dyDescent="0.2">
      <c r="C2261" s="2"/>
    </row>
    <row r="2262" spans="3:3" x14ac:dyDescent="0.2">
      <c r="C2262" s="2"/>
    </row>
    <row r="2263" spans="3:3" x14ac:dyDescent="0.2">
      <c r="C2263" s="2"/>
    </row>
    <row r="2264" spans="3:3" x14ac:dyDescent="0.2">
      <c r="C2264" s="2"/>
    </row>
    <row r="2265" spans="3:3" x14ac:dyDescent="0.2">
      <c r="C2265" s="2"/>
    </row>
    <row r="2266" spans="3:3" x14ac:dyDescent="0.2">
      <c r="C2266" s="2"/>
    </row>
    <row r="2267" spans="3:3" x14ac:dyDescent="0.2">
      <c r="C2267" s="2"/>
    </row>
    <row r="2268" spans="3:3" x14ac:dyDescent="0.2">
      <c r="C2268" s="2"/>
    </row>
    <row r="2269" spans="3:3" x14ac:dyDescent="0.2">
      <c r="C2269" s="2"/>
    </row>
    <row r="2270" spans="3:3" x14ac:dyDescent="0.2">
      <c r="C2270" s="2"/>
    </row>
    <row r="2271" spans="3:3" x14ac:dyDescent="0.2">
      <c r="C2271" s="2"/>
    </row>
    <row r="2272" spans="3:3" x14ac:dyDescent="0.2">
      <c r="C2272" s="2"/>
    </row>
    <row r="2273" spans="3:3" x14ac:dyDescent="0.2">
      <c r="C2273" s="2"/>
    </row>
    <row r="2274" spans="3:3" x14ac:dyDescent="0.2">
      <c r="C2274" s="2"/>
    </row>
    <row r="2275" spans="3:3" x14ac:dyDescent="0.2">
      <c r="C2275" s="2"/>
    </row>
    <row r="2276" spans="3:3" x14ac:dyDescent="0.2">
      <c r="C2276" s="2"/>
    </row>
    <row r="2277" spans="3:3" x14ac:dyDescent="0.2">
      <c r="C2277" s="2"/>
    </row>
    <row r="2278" spans="3:3" x14ac:dyDescent="0.2">
      <c r="C2278" s="2"/>
    </row>
    <row r="2279" spans="3:3" x14ac:dyDescent="0.2">
      <c r="C2279" s="2"/>
    </row>
    <row r="2280" spans="3:3" x14ac:dyDescent="0.2">
      <c r="C2280" s="2"/>
    </row>
    <row r="2281" spans="3:3" x14ac:dyDescent="0.2">
      <c r="C2281" s="2"/>
    </row>
    <row r="2282" spans="3:3" x14ac:dyDescent="0.2">
      <c r="C2282" s="2"/>
    </row>
    <row r="2283" spans="3:3" x14ac:dyDescent="0.2">
      <c r="C2283" s="2"/>
    </row>
    <row r="2284" spans="3:3" x14ac:dyDescent="0.2">
      <c r="C2284" s="2"/>
    </row>
    <row r="2285" spans="3:3" x14ac:dyDescent="0.2">
      <c r="C2285" s="2"/>
    </row>
    <row r="2286" spans="3:3" x14ac:dyDescent="0.2">
      <c r="C2286" s="2"/>
    </row>
    <row r="2287" spans="3:3" x14ac:dyDescent="0.2">
      <c r="C2287" s="2"/>
    </row>
    <row r="2288" spans="3:3" x14ac:dyDescent="0.2">
      <c r="C2288" s="2"/>
    </row>
    <row r="2289" spans="3:3" x14ac:dyDescent="0.2">
      <c r="C2289" s="2"/>
    </row>
    <row r="2290" spans="3:3" x14ac:dyDescent="0.2">
      <c r="C2290" s="2"/>
    </row>
    <row r="2291" spans="3:3" x14ac:dyDescent="0.2">
      <c r="C2291" s="2"/>
    </row>
    <row r="2292" spans="3:3" x14ac:dyDescent="0.2">
      <c r="C2292" s="2"/>
    </row>
    <row r="2293" spans="3:3" x14ac:dyDescent="0.2">
      <c r="C2293" s="2"/>
    </row>
    <row r="2294" spans="3:3" x14ac:dyDescent="0.2">
      <c r="C2294" s="2"/>
    </row>
    <row r="2295" spans="3:3" x14ac:dyDescent="0.2">
      <c r="C2295" s="2"/>
    </row>
    <row r="2296" spans="3:3" x14ac:dyDescent="0.2">
      <c r="C2296" s="2"/>
    </row>
    <row r="2297" spans="3:3" x14ac:dyDescent="0.2">
      <c r="C2297" s="2"/>
    </row>
    <row r="2298" spans="3:3" x14ac:dyDescent="0.2">
      <c r="C2298" s="2"/>
    </row>
    <row r="2299" spans="3:3" x14ac:dyDescent="0.2">
      <c r="C2299" s="2"/>
    </row>
    <row r="2300" spans="3:3" x14ac:dyDescent="0.2">
      <c r="C2300" s="2"/>
    </row>
    <row r="2301" spans="3:3" x14ac:dyDescent="0.2">
      <c r="C2301" s="2"/>
    </row>
    <row r="2302" spans="3:3" x14ac:dyDescent="0.2">
      <c r="C2302" s="2"/>
    </row>
    <row r="2303" spans="3:3" x14ac:dyDescent="0.2">
      <c r="C2303" s="2"/>
    </row>
    <row r="2304" spans="3:3" x14ac:dyDescent="0.2">
      <c r="C2304" s="2"/>
    </row>
    <row r="2305" spans="3:3" x14ac:dyDescent="0.2">
      <c r="C2305" s="2"/>
    </row>
    <row r="2306" spans="3:3" x14ac:dyDescent="0.2">
      <c r="C2306" s="2"/>
    </row>
    <row r="2307" spans="3:3" x14ac:dyDescent="0.2">
      <c r="C2307" s="2"/>
    </row>
    <row r="2308" spans="3:3" x14ac:dyDescent="0.2">
      <c r="C2308" s="2"/>
    </row>
    <row r="2309" spans="3:3" x14ac:dyDescent="0.2">
      <c r="C2309" s="2"/>
    </row>
    <row r="2310" spans="3:3" x14ac:dyDescent="0.2">
      <c r="C2310" s="2"/>
    </row>
    <row r="2311" spans="3:3" x14ac:dyDescent="0.2">
      <c r="C2311" s="2"/>
    </row>
    <row r="2312" spans="3:3" x14ac:dyDescent="0.2">
      <c r="C2312" s="2"/>
    </row>
    <row r="2313" spans="3:3" x14ac:dyDescent="0.2">
      <c r="C2313" s="2"/>
    </row>
    <row r="2314" spans="3:3" x14ac:dyDescent="0.2">
      <c r="C2314" s="2"/>
    </row>
    <row r="2315" spans="3:3" x14ac:dyDescent="0.2">
      <c r="C2315" s="2"/>
    </row>
    <row r="2316" spans="3:3" x14ac:dyDescent="0.2">
      <c r="C2316" s="2"/>
    </row>
    <row r="2317" spans="3:3" x14ac:dyDescent="0.2">
      <c r="C2317" s="2"/>
    </row>
    <row r="2318" spans="3:3" x14ac:dyDescent="0.2">
      <c r="C2318" s="2"/>
    </row>
    <row r="2319" spans="3:3" x14ac:dyDescent="0.2">
      <c r="C2319" s="2"/>
    </row>
    <row r="2320" spans="3:3" x14ac:dyDescent="0.2">
      <c r="C2320" s="2"/>
    </row>
    <row r="2321" spans="3:3" x14ac:dyDescent="0.2">
      <c r="C2321" s="2"/>
    </row>
    <row r="2322" spans="3:3" x14ac:dyDescent="0.2">
      <c r="C2322" s="2"/>
    </row>
    <row r="2323" spans="3:3" x14ac:dyDescent="0.2">
      <c r="C2323" s="2"/>
    </row>
    <row r="2324" spans="3:3" x14ac:dyDescent="0.2">
      <c r="C2324" s="2"/>
    </row>
    <row r="2325" spans="3:3" x14ac:dyDescent="0.2">
      <c r="C2325" s="2"/>
    </row>
    <row r="2326" spans="3:3" x14ac:dyDescent="0.2">
      <c r="C2326" s="2"/>
    </row>
    <row r="2327" spans="3:3" x14ac:dyDescent="0.2">
      <c r="C2327" s="2"/>
    </row>
    <row r="2328" spans="3:3" x14ac:dyDescent="0.2">
      <c r="C2328" s="2"/>
    </row>
    <row r="2329" spans="3:3" x14ac:dyDescent="0.2">
      <c r="C2329" s="2"/>
    </row>
    <row r="2330" spans="3:3" x14ac:dyDescent="0.2">
      <c r="C2330" s="2"/>
    </row>
    <row r="2331" spans="3:3" x14ac:dyDescent="0.2">
      <c r="C2331" s="2"/>
    </row>
    <row r="2332" spans="3:3" x14ac:dyDescent="0.2">
      <c r="C2332" s="2"/>
    </row>
    <row r="2333" spans="3:3" x14ac:dyDescent="0.2">
      <c r="C2333" s="2"/>
    </row>
    <row r="2334" spans="3:3" x14ac:dyDescent="0.2">
      <c r="C2334" s="2"/>
    </row>
    <row r="2335" spans="3:3" x14ac:dyDescent="0.2">
      <c r="C2335" s="2"/>
    </row>
    <row r="2336" spans="3:3" x14ac:dyDescent="0.2">
      <c r="C2336" s="2"/>
    </row>
    <row r="2337" spans="3:3" x14ac:dyDescent="0.2">
      <c r="C2337" s="2"/>
    </row>
    <row r="2338" spans="3:3" x14ac:dyDescent="0.2">
      <c r="C2338" s="2"/>
    </row>
    <row r="2339" spans="3:3" x14ac:dyDescent="0.2">
      <c r="C2339" s="2"/>
    </row>
    <row r="2340" spans="3:3" x14ac:dyDescent="0.2">
      <c r="C2340" s="2"/>
    </row>
    <row r="2341" spans="3:3" x14ac:dyDescent="0.2">
      <c r="C2341" s="2"/>
    </row>
    <row r="2342" spans="3:3" x14ac:dyDescent="0.2">
      <c r="C2342" s="2"/>
    </row>
    <row r="2343" spans="3:3" x14ac:dyDescent="0.2">
      <c r="C2343" s="2"/>
    </row>
    <row r="2344" spans="3:3" x14ac:dyDescent="0.2">
      <c r="C2344" s="2"/>
    </row>
    <row r="2345" spans="3:3" x14ac:dyDescent="0.2">
      <c r="C2345" s="2"/>
    </row>
    <row r="2346" spans="3:3" x14ac:dyDescent="0.2">
      <c r="C2346" s="2"/>
    </row>
    <row r="2347" spans="3:3" x14ac:dyDescent="0.2">
      <c r="C2347" s="2"/>
    </row>
    <row r="2348" spans="3:3" x14ac:dyDescent="0.2">
      <c r="C2348" s="2"/>
    </row>
    <row r="2349" spans="3:3" x14ac:dyDescent="0.2">
      <c r="C2349" s="2"/>
    </row>
    <row r="2350" spans="3:3" x14ac:dyDescent="0.2">
      <c r="C2350" s="2"/>
    </row>
    <row r="2351" spans="3:3" x14ac:dyDescent="0.2">
      <c r="C2351" s="2"/>
    </row>
    <row r="2352" spans="3:3" x14ac:dyDescent="0.2">
      <c r="C2352" s="2"/>
    </row>
    <row r="2353" spans="3:3" x14ac:dyDescent="0.2">
      <c r="C2353" s="2"/>
    </row>
    <row r="2354" spans="3:3" x14ac:dyDescent="0.2">
      <c r="C2354" s="2"/>
    </row>
    <row r="2355" spans="3:3" x14ac:dyDescent="0.2">
      <c r="C2355" s="2"/>
    </row>
    <row r="2356" spans="3:3" x14ac:dyDescent="0.2">
      <c r="C2356" s="2"/>
    </row>
    <row r="2357" spans="3:3" x14ac:dyDescent="0.2">
      <c r="C2357" s="2"/>
    </row>
    <row r="2358" spans="3:3" x14ac:dyDescent="0.2">
      <c r="C2358" s="2"/>
    </row>
    <row r="2359" spans="3:3" x14ac:dyDescent="0.2">
      <c r="C2359" s="2"/>
    </row>
    <row r="2360" spans="3:3" x14ac:dyDescent="0.2">
      <c r="C2360" s="2"/>
    </row>
    <row r="2361" spans="3:3" x14ac:dyDescent="0.2">
      <c r="C2361" s="2"/>
    </row>
    <row r="2362" spans="3:3" x14ac:dyDescent="0.2">
      <c r="C2362" s="2"/>
    </row>
    <row r="2363" spans="3:3" x14ac:dyDescent="0.2">
      <c r="C2363" s="2"/>
    </row>
    <row r="2364" spans="3:3" x14ac:dyDescent="0.2">
      <c r="C2364" s="2"/>
    </row>
    <row r="2365" spans="3:3" x14ac:dyDescent="0.2">
      <c r="C2365" s="2"/>
    </row>
    <row r="2366" spans="3:3" x14ac:dyDescent="0.2">
      <c r="C2366" s="2"/>
    </row>
    <row r="2367" spans="3:3" x14ac:dyDescent="0.2">
      <c r="C2367" s="2"/>
    </row>
    <row r="2368" spans="3:3" x14ac:dyDescent="0.2">
      <c r="C2368" s="2"/>
    </row>
    <row r="2369" spans="3:3" x14ac:dyDescent="0.2">
      <c r="C2369" s="2"/>
    </row>
    <row r="2370" spans="3:3" x14ac:dyDescent="0.2">
      <c r="C2370" s="2"/>
    </row>
    <row r="2371" spans="3:3" x14ac:dyDescent="0.2">
      <c r="C2371" s="2"/>
    </row>
    <row r="2372" spans="3:3" x14ac:dyDescent="0.2">
      <c r="C2372" s="2"/>
    </row>
    <row r="2373" spans="3:3" x14ac:dyDescent="0.2">
      <c r="C2373" s="2"/>
    </row>
    <row r="2374" spans="3:3" x14ac:dyDescent="0.2">
      <c r="C2374" s="2"/>
    </row>
    <row r="2375" spans="3:3" x14ac:dyDescent="0.2">
      <c r="C2375" s="2"/>
    </row>
    <row r="2376" spans="3:3" x14ac:dyDescent="0.2">
      <c r="C2376" s="2"/>
    </row>
    <row r="2377" spans="3:3" x14ac:dyDescent="0.2">
      <c r="C2377" s="2"/>
    </row>
    <row r="2378" spans="3:3" x14ac:dyDescent="0.2">
      <c r="C2378" s="2"/>
    </row>
    <row r="2379" spans="3:3" x14ac:dyDescent="0.2">
      <c r="C2379" s="2"/>
    </row>
    <row r="2380" spans="3:3" x14ac:dyDescent="0.2">
      <c r="C2380" s="2"/>
    </row>
    <row r="2381" spans="3:3" x14ac:dyDescent="0.2">
      <c r="C2381" s="2"/>
    </row>
    <row r="2382" spans="3:3" x14ac:dyDescent="0.2">
      <c r="C2382" s="2"/>
    </row>
    <row r="2383" spans="3:3" x14ac:dyDescent="0.2">
      <c r="C2383" s="2"/>
    </row>
    <row r="2384" spans="3:3" x14ac:dyDescent="0.2">
      <c r="C2384" s="2"/>
    </row>
    <row r="2385" spans="3:3" x14ac:dyDescent="0.2">
      <c r="C2385" s="2"/>
    </row>
    <row r="2386" spans="3:3" x14ac:dyDescent="0.2">
      <c r="C2386" s="2"/>
    </row>
    <row r="2387" spans="3:3" x14ac:dyDescent="0.2">
      <c r="C2387" s="2"/>
    </row>
    <row r="2388" spans="3:3" x14ac:dyDescent="0.2">
      <c r="C2388" s="2"/>
    </row>
    <row r="2389" spans="3:3" x14ac:dyDescent="0.2">
      <c r="C2389" s="2"/>
    </row>
    <row r="2390" spans="3:3" x14ac:dyDescent="0.2">
      <c r="C2390" s="2"/>
    </row>
    <row r="2391" spans="3:3" x14ac:dyDescent="0.2">
      <c r="C2391" s="2"/>
    </row>
    <row r="2392" spans="3:3" x14ac:dyDescent="0.2">
      <c r="C2392" s="2"/>
    </row>
    <row r="2393" spans="3:3" x14ac:dyDescent="0.2">
      <c r="C2393" s="2"/>
    </row>
    <row r="2394" spans="3:3" x14ac:dyDescent="0.2">
      <c r="C2394" s="2"/>
    </row>
    <row r="2395" spans="3:3" x14ac:dyDescent="0.2">
      <c r="C2395" s="2"/>
    </row>
    <row r="2396" spans="3:3" x14ac:dyDescent="0.2">
      <c r="C2396" s="2"/>
    </row>
    <row r="2397" spans="3:3" x14ac:dyDescent="0.2">
      <c r="C2397" s="2"/>
    </row>
    <row r="2398" spans="3:3" x14ac:dyDescent="0.2">
      <c r="C2398" s="2"/>
    </row>
    <row r="2399" spans="3:3" x14ac:dyDescent="0.2">
      <c r="C2399" s="2"/>
    </row>
    <row r="2400" spans="3:3" x14ac:dyDescent="0.2">
      <c r="C2400" s="2"/>
    </row>
    <row r="2401" spans="3:3" x14ac:dyDescent="0.2">
      <c r="C2401" s="2"/>
    </row>
    <row r="2402" spans="3:3" x14ac:dyDescent="0.2">
      <c r="C2402" s="2"/>
    </row>
    <row r="2403" spans="3:3" x14ac:dyDescent="0.2">
      <c r="C2403" s="2"/>
    </row>
    <row r="2404" spans="3:3" x14ac:dyDescent="0.2">
      <c r="C2404" s="2"/>
    </row>
    <row r="2405" spans="3:3" x14ac:dyDescent="0.2">
      <c r="C2405" s="2"/>
    </row>
    <row r="2406" spans="3:3" x14ac:dyDescent="0.2">
      <c r="C2406" s="2"/>
    </row>
    <row r="2407" spans="3:3" x14ac:dyDescent="0.2">
      <c r="C2407" s="2"/>
    </row>
    <row r="2408" spans="3:3" x14ac:dyDescent="0.2">
      <c r="C2408" s="2"/>
    </row>
    <row r="2409" spans="3:3" x14ac:dyDescent="0.2">
      <c r="C2409" s="2"/>
    </row>
    <row r="2410" spans="3:3" x14ac:dyDescent="0.2">
      <c r="C2410" s="2"/>
    </row>
    <row r="2411" spans="3:3" x14ac:dyDescent="0.2">
      <c r="C2411" s="2"/>
    </row>
    <row r="2412" spans="3:3" x14ac:dyDescent="0.2">
      <c r="C2412" s="2"/>
    </row>
    <row r="2413" spans="3:3" x14ac:dyDescent="0.2">
      <c r="C2413" s="2"/>
    </row>
    <row r="2414" spans="3:3" x14ac:dyDescent="0.2">
      <c r="C2414" s="2"/>
    </row>
    <row r="2415" spans="3:3" x14ac:dyDescent="0.2">
      <c r="C2415" s="2"/>
    </row>
    <row r="2416" spans="3:3" x14ac:dyDescent="0.2">
      <c r="C2416" s="2"/>
    </row>
    <row r="2417" spans="3:3" x14ac:dyDescent="0.2">
      <c r="C2417" s="2"/>
    </row>
    <row r="2418" spans="3:3" x14ac:dyDescent="0.2">
      <c r="C2418" s="2"/>
    </row>
    <row r="2419" spans="3:3" x14ac:dyDescent="0.2">
      <c r="C2419" s="2"/>
    </row>
    <row r="2420" spans="3:3" x14ac:dyDescent="0.2">
      <c r="C2420" s="2"/>
    </row>
    <row r="2421" spans="3:3" x14ac:dyDescent="0.2">
      <c r="C2421" s="2"/>
    </row>
    <row r="2422" spans="3:3" x14ac:dyDescent="0.2">
      <c r="C2422" s="2"/>
    </row>
    <row r="2423" spans="3:3" x14ac:dyDescent="0.2">
      <c r="C2423" s="2"/>
    </row>
    <row r="2424" spans="3:3" x14ac:dyDescent="0.2">
      <c r="C2424" s="2"/>
    </row>
    <row r="2425" spans="3:3" x14ac:dyDescent="0.2">
      <c r="C2425" s="2"/>
    </row>
    <row r="2426" spans="3:3" x14ac:dyDescent="0.2">
      <c r="C2426" s="2"/>
    </row>
    <row r="2427" spans="3:3" x14ac:dyDescent="0.2">
      <c r="C2427" s="2"/>
    </row>
    <row r="2428" spans="3:3" x14ac:dyDescent="0.2">
      <c r="C2428" s="2"/>
    </row>
    <row r="2429" spans="3:3" x14ac:dyDescent="0.2">
      <c r="C2429" s="2"/>
    </row>
    <row r="2430" spans="3:3" x14ac:dyDescent="0.2">
      <c r="C2430" s="2"/>
    </row>
    <row r="2431" spans="3:3" x14ac:dyDescent="0.2">
      <c r="C2431" s="2"/>
    </row>
    <row r="2432" spans="3:3" x14ac:dyDescent="0.2">
      <c r="C2432" s="2"/>
    </row>
    <row r="2433" spans="3:3" x14ac:dyDescent="0.2">
      <c r="C2433" s="2"/>
    </row>
    <row r="2434" spans="3:3" x14ac:dyDescent="0.2">
      <c r="C2434" s="2"/>
    </row>
    <row r="2435" spans="3:3" x14ac:dyDescent="0.2">
      <c r="C2435" s="2"/>
    </row>
    <row r="2436" spans="3:3" x14ac:dyDescent="0.2">
      <c r="C2436" s="2"/>
    </row>
    <row r="2437" spans="3:3" x14ac:dyDescent="0.2">
      <c r="C2437" s="2"/>
    </row>
    <row r="2438" spans="3:3" x14ac:dyDescent="0.2">
      <c r="C2438" s="2"/>
    </row>
    <row r="2439" spans="3:3" x14ac:dyDescent="0.2">
      <c r="C2439" s="2"/>
    </row>
    <row r="2440" spans="3:3" x14ac:dyDescent="0.2">
      <c r="C2440" s="2"/>
    </row>
    <row r="2441" spans="3:3" x14ac:dyDescent="0.2">
      <c r="C2441" s="2"/>
    </row>
    <row r="2442" spans="3:3" x14ac:dyDescent="0.2">
      <c r="C2442" s="2"/>
    </row>
    <row r="2443" spans="3:3" x14ac:dyDescent="0.2">
      <c r="C2443" s="2"/>
    </row>
    <row r="2444" spans="3:3" x14ac:dyDescent="0.2">
      <c r="C2444" s="2"/>
    </row>
    <row r="2445" spans="3:3" x14ac:dyDescent="0.2">
      <c r="C2445" s="2"/>
    </row>
    <row r="2446" spans="3:3" x14ac:dyDescent="0.2">
      <c r="C2446" s="2"/>
    </row>
    <row r="2447" spans="3:3" x14ac:dyDescent="0.2">
      <c r="C2447" s="2"/>
    </row>
    <row r="2448" spans="3:3" x14ac:dyDescent="0.2">
      <c r="C2448" s="2"/>
    </row>
    <row r="2449" spans="3:3" x14ac:dyDescent="0.2">
      <c r="C2449" s="2"/>
    </row>
    <row r="2450" spans="3:3" x14ac:dyDescent="0.2">
      <c r="C2450" s="2"/>
    </row>
    <row r="2451" spans="3:3" x14ac:dyDescent="0.2">
      <c r="C2451" s="2"/>
    </row>
    <row r="2452" spans="3:3" x14ac:dyDescent="0.2">
      <c r="C2452" s="2"/>
    </row>
    <row r="2453" spans="3:3" x14ac:dyDescent="0.2">
      <c r="C2453" s="2"/>
    </row>
    <row r="2454" spans="3:3" x14ac:dyDescent="0.2">
      <c r="C2454" s="2"/>
    </row>
    <row r="2455" spans="3:3" x14ac:dyDescent="0.2">
      <c r="C2455" s="2"/>
    </row>
    <row r="2456" spans="3:3" x14ac:dyDescent="0.2">
      <c r="C2456" s="2"/>
    </row>
    <row r="2457" spans="3:3" x14ac:dyDescent="0.2">
      <c r="C2457" s="2"/>
    </row>
    <row r="2458" spans="3:3" x14ac:dyDescent="0.2">
      <c r="C2458" s="2"/>
    </row>
    <row r="2459" spans="3:3" x14ac:dyDescent="0.2">
      <c r="C2459" s="2"/>
    </row>
    <row r="2460" spans="3:3" x14ac:dyDescent="0.2">
      <c r="C2460" s="2"/>
    </row>
    <row r="2461" spans="3:3" x14ac:dyDescent="0.2">
      <c r="C2461" s="2"/>
    </row>
    <row r="2462" spans="3:3" x14ac:dyDescent="0.2">
      <c r="C2462" s="2"/>
    </row>
    <row r="2463" spans="3:3" x14ac:dyDescent="0.2">
      <c r="C2463" s="2"/>
    </row>
    <row r="2464" spans="3:3" x14ac:dyDescent="0.2">
      <c r="C2464" s="2"/>
    </row>
    <row r="2465" spans="3:3" x14ac:dyDescent="0.2">
      <c r="C2465" s="2"/>
    </row>
    <row r="2466" spans="3:3" x14ac:dyDescent="0.2">
      <c r="C2466" s="2"/>
    </row>
    <row r="2467" spans="3:3" x14ac:dyDescent="0.2">
      <c r="C2467" s="2"/>
    </row>
    <row r="2468" spans="3:3" x14ac:dyDescent="0.2">
      <c r="C2468" s="2"/>
    </row>
    <row r="2469" spans="3:3" x14ac:dyDescent="0.2">
      <c r="C2469" s="2"/>
    </row>
    <row r="2470" spans="3:3" x14ac:dyDescent="0.2">
      <c r="C2470" s="2"/>
    </row>
    <row r="2471" spans="3:3" x14ac:dyDescent="0.2">
      <c r="C2471" s="2"/>
    </row>
    <row r="2472" spans="3:3" x14ac:dyDescent="0.2">
      <c r="C2472" s="2"/>
    </row>
    <row r="2473" spans="3:3" x14ac:dyDescent="0.2">
      <c r="C2473" s="2"/>
    </row>
    <row r="2474" spans="3:3" x14ac:dyDescent="0.2">
      <c r="C2474" s="2"/>
    </row>
    <row r="2475" spans="3:3" x14ac:dyDescent="0.2">
      <c r="C2475" s="2"/>
    </row>
    <row r="2476" spans="3:3" x14ac:dyDescent="0.2">
      <c r="C2476" s="2"/>
    </row>
    <row r="2477" spans="3:3" x14ac:dyDescent="0.2">
      <c r="C2477" s="2"/>
    </row>
    <row r="2478" spans="3:3" x14ac:dyDescent="0.2">
      <c r="C2478" s="2"/>
    </row>
    <row r="2479" spans="3:3" x14ac:dyDescent="0.2">
      <c r="C2479" s="2"/>
    </row>
    <row r="2480" spans="3:3" x14ac:dyDescent="0.2">
      <c r="C2480" s="2"/>
    </row>
    <row r="2481" spans="3:3" x14ac:dyDescent="0.2">
      <c r="C2481" s="2"/>
    </row>
    <row r="2482" spans="3:3" x14ac:dyDescent="0.2">
      <c r="C2482" s="2"/>
    </row>
    <row r="2483" spans="3:3" x14ac:dyDescent="0.2">
      <c r="C2483" s="2"/>
    </row>
    <row r="2484" spans="3:3" x14ac:dyDescent="0.2">
      <c r="C2484" s="2"/>
    </row>
    <row r="2485" spans="3:3" x14ac:dyDescent="0.2">
      <c r="C2485" s="2"/>
    </row>
    <row r="2486" spans="3:3" x14ac:dyDescent="0.2">
      <c r="C2486" s="2"/>
    </row>
    <row r="2487" spans="3:3" x14ac:dyDescent="0.2">
      <c r="C2487" s="2"/>
    </row>
    <row r="2488" spans="3:3" x14ac:dyDescent="0.2">
      <c r="C2488" s="2"/>
    </row>
    <row r="2489" spans="3:3" x14ac:dyDescent="0.2">
      <c r="C2489" s="2"/>
    </row>
    <row r="2490" spans="3:3" x14ac:dyDescent="0.2">
      <c r="C2490" s="2"/>
    </row>
    <row r="2491" spans="3:3" x14ac:dyDescent="0.2">
      <c r="C2491" s="2"/>
    </row>
    <row r="2492" spans="3:3" x14ac:dyDescent="0.2">
      <c r="C2492" s="2"/>
    </row>
    <row r="2493" spans="3:3" x14ac:dyDescent="0.2">
      <c r="C2493" s="2"/>
    </row>
    <row r="2494" spans="3:3" x14ac:dyDescent="0.2">
      <c r="C2494" s="2"/>
    </row>
    <row r="2495" spans="3:3" x14ac:dyDescent="0.2">
      <c r="C2495" s="2"/>
    </row>
    <row r="2496" spans="3:3" x14ac:dyDescent="0.2">
      <c r="C2496" s="2"/>
    </row>
    <row r="2497" spans="3:3" x14ac:dyDescent="0.2">
      <c r="C2497" s="2"/>
    </row>
    <row r="2498" spans="3:3" x14ac:dyDescent="0.2">
      <c r="C2498" s="2"/>
    </row>
    <row r="2499" spans="3:3" x14ac:dyDescent="0.2">
      <c r="C2499" s="2"/>
    </row>
    <row r="2500" spans="3:3" x14ac:dyDescent="0.2">
      <c r="C2500" s="2"/>
    </row>
    <row r="2501" spans="3:3" x14ac:dyDescent="0.2">
      <c r="C2501" s="2"/>
    </row>
    <row r="2502" spans="3:3" x14ac:dyDescent="0.2">
      <c r="C2502" s="2"/>
    </row>
    <row r="2503" spans="3:3" x14ac:dyDescent="0.2">
      <c r="C2503" s="2"/>
    </row>
    <row r="2504" spans="3:3" x14ac:dyDescent="0.2">
      <c r="C2504" s="2"/>
    </row>
    <row r="2505" spans="3:3" x14ac:dyDescent="0.2">
      <c r="C2505" s="2"/>
    </row>
    <row r="2506" spans="3:3" x14ac:dyDescent="0.2">
      <c r="C2506" s="2"/>
    </row>
    <row r="2507" spans="3:3" x14ac:dyDescent="0.2">
      <c r="C2507" s="2"/>
    </row>
    <row r="2508" spans="3:3" x14ac:dyDescent="0.2">
      <c r="C2508" s="2"/>
    </row>
    <row r="2509" spans="3:3" x14ac:dyDescent="0.2">
      <c r="C2509" s="2"/>
    </row>
    <row r="2510" spans="3:3" x14ac:dyDescent="0.2">
      <c r="C2510" s="2"/>
    </row>
    <row r="2511" spans="3:3" x14ac:dyDescent="0.2">
      <c r="C2511" s="2"/>
    </row>
    <row r="2512" spans="3:3" x14ac:dyDescent="0.2">
      <c r="C2512" s="2"/>
    </row>
    <row r="2513" spans="3:3" x14ac:dyDescent="0.2">
      <c r="C2513" s="2"/>
    </row>
    <row r="2514" spans="3:3" x14ac:dyDescent="0.2">
      <c r="C2514" s="2"/>
    </row>
    <row r="2515" spans="3:3" x14ac:dyDescent="0.2">
      <c r="C2515" s="2"/>
    </row>
    <row r="2516" spans="3:3" x14ac:dyDescent="0.2">
      <c r="C2516" s="2"/>
    </row>
    <row r="2517" spans="3:3" x14ac:dyDescent="0.2">
      <c r="C2517" s="2"/>
    </row>
    <row r="2518" spans="3:3" x14ac:dyDescent="0.2">
      <c r="C2518" s="2"/>
    </row>
    <row r="2519" spans="3:3" x14ac:dyDescent="0.2">
      <c r="C2519" s="2"/>
    </row>
    <row r="2520" spans="3:3" x14ac:dyDescent="0.2">
      <c r="C2520" s="2"/>
    </row>
    <row r="2521" spans="3:3" x14ac:dyDescent="0.2">
      <c r="C2521" s="2"/>
    </row>
    <row r="2522" spans="3:3" x14ac:dyDescent="0.2">
      <c r="C2522" s="2"/>
    </row>
    <row r="2523" spans="3:3" x14ac:dyDescent="0.2">
      <c r="C2523" s="2"/>
    </row>
    <row r="2524" spans="3:3" x14ac:dyDescent="0.2">
      <c r="C2524" s="2"/>
    </row>
    <row r="2525" spans="3:3" x14ac:dyDescent="0.2">
      <c r="C2525" s="2"/>
    </row>
    <row r="2526" spans="3:3" x14ac:dyDescent="0.2">
      <c r="C2526" s="2"/>
    </row>
    <row r="2527" spans="3:3" x14ac:dyDescent="0.2">
      <c r="C2527" s="2"/>
    </row>
    <row r="2528" spans="3:3" x14ac:dyDescent="0.2">
      <c r="C2528" s="2"/>
    </row>
    <row r="2529" spans="3:3" x14ac:dyDescent="0.2">
      <c r="C2529" s="2"/>
    </row>
    <row r="2530" spans="3:3" x14ac:dyDescent="0.2">
      <c r="C2530" s="2"/>
    </row>
    <row r="2531" spans="3:3" x14ac:dyDescent="0.2">
      <c r="C2531" s="2"/>
    </row>
    <row r="2532" spans="3:3" x14ac:dyDescent="0.2">
      <c r="C2532" s="2"/>
    </row>
    <row r="2533" spans="3:3" x14ac:dyDescent="0.2">
      <c r="C2533" s="2"/>
    </row>
    <row r="2534" spans="3:3" x14ac:dyDescent="0.2">
      <c r="C2534" s="2"/>
    </row>
    <row r="2535" spans="3:3" x14ac:dyDescent="0.2">
      <c r="C2535" s="2"/>
    </row>
    <row r="2536" spans="3:3" x14ac:dyDescent="0.2">
      <c r="C2536" s="2"/>
    </row>
    <row r="2537" spans="3:3" x14ac:dyDescent="0.2">
      <c r="C2537" s="2"/>
    </row>
    <row r="2538" spans="3:3" x14ac:dyDescent="0.2">
      <c r="C2538" s="2"/>
    </row>
    <row r="2539" spans="3:3" x14ac:dyDescent="0.2">
      <c r="C2539" s="2"/>
    </row>
    <row r="2540" spans="3:3" x14ac:dyDescent="0.2">
      <c r="C2540" s="2"/>
    </row>
    <row r="2541" spans="3:3" x14ac:dyDescent="0.2">
      <c r="C2541" s="2"/>
    </row>
    <row r="2542" spans="3:3" x14ac:dyDescent="0.2">
      <c r="C2542" s="2"/>
    </row>
    <row r="2543" spans="3:3" x14ac:dyDescent="0.2">
      <c r="C2543" s="2"/>
    </row>
    <row r="2544" spans="3:3" x14ac:dyDescent="0.2">
      <c r="C2544" s="2"/>
    </row>
    <row r="2545" spans="3:3" x14ac:dyDescent="0.2">
      <c r="C2545" s="2"/>
    </row>
    <row r="2546" spans="3:3" x14ac:dyDescent="0.2">
      <c r="C2546" s="2"/>
    </row>
    <row r="2547" spans="3:3" x14ac:dyDescent="0.2">
      <c r="C2547" s="2"/>
    </row>
    <row r="2548" spans="3:3" x14ac:dyDescent="0.2">
      <c r="C2548" s="2"/>
    </row>
    <row r="2549" spans="3:3" x14ac:dyDescent="0.2">
      <c r="C2549" s="2"/>
    </row>
    <row r="2550" spans="3:3" x14ac:dyDescent="0.2">
      <c r="C2550" s="2"/>
    </row>
    <row r="2551" spans="3:3" x14ac:dyDescent="0.2">
      <c r="C2551" s="2"/>
    </row>
    <row r="2552" spans="3:3" x14ac:dyDescent="0.2">
      <c r="C2552" s="2"/>
    </row>
    <row r="2553" spans="3:3" x14ac:dyDescent="0.2">
      <c r="C2553" s="2"/>
    </row>
    <row r="2554" spans="3:3" x14ac:dyDescent="0.2">
      <c r="C2554" s="2"/>
    </row>
    <row r="2555" spans="3:3" x14ac:dyDescent="0.2">
      <c r="C2555" s="2"/>
    </row>
    <row r="2556" spans="3:3" x14ac:dyDescent="0.2">
      <c r="C2556" s="2"/>
    </row>
    <row r="2557" spans="3:3" x14ac:dyDescent="0.2">
      <c r="C2557" s="2"/>
    </row>
    <row r="2558" spans="3:3" x14ac:dyDescent="0.2">
      <c r="C2558" s="2"/>
    </row>
    <row r="2559" spans="3:3" x14ac:dyDescent="0.2">
      <c r="C2559" s="2"/>
    </row>
    <row r="2560" spans="3:3" x14ac:dyDescent="0.2">
      <c r="C2560" s="2"/>
    </row>
    <row r="2561" spans="3:3" x14ac:dyDescent="0.2">
      <c r="C2561" s="2"/>
    </row>
    <row r="2562" spans="3:3" x14ac:dyDescent="0.2">
      <c r="C2562" s="2"/>
    </row>
    <row r="2563" spans="3:3" x14ac:dyDescent="0.2">
      <c r="C2563" s="2"/>
    </row>
    <row r="2564" spans="3:3" x14ac:dyDescent="0.2">
      <c r="C2564" s="2"/>
    </row>
    <row r="2565" spans="3:3" x14ac:dyDescent="0.2">
      <c r="C2565" s="2"/>
    </row>
    <row r="2566" spans="3:3" x14ac:dyDescent="0.2">
      <c r="C2566" s="2"/>
    </row>
    <row r="2567" spans="3:3" x14ac:dyDescent="0.2">
      <c r="C2567" s="2"/>
    </row>
    <row r="2568" spans="3:3" x14ac:dyDescent="0.2">
      <c r="C2568" s="2"/>
    </row>
    <row r="2569" spans="3:3" x14ac:dyDescent="0.2">
      <c r="C2569" s="2"/>
    </row>
    <row r="2570" spans="3:3" x14ac:dyDescent="0.2">
      <c r="C2570" s="2"/>
    </row>
    <row r="2571" spans="3:3" x14ac:dyDescent="0.2">
      <c r="C2571" s="2"/>
    </row>
    <row r="2572" spans="3:3" x14ac:dyDescent="0.2">
      <c r="C2572" s="2"/>
    </row>
    <row r="2573" spans="3:3" x14ac:dyDescent="0.2">
      <c r="C2573" s="2"/>
    </row>
    <row r="2574" spans="3:3" x14ac:dyDescent="0.2">
      <c r="C2574" s="2"/>
    </row>
    <row r="2575" spans="3:3" x14ac:dyDescent="0.2">
      <c r="C2575" s="2"/>
    </row>
    <row r="2576" spans="3:3" x14ac:dyDescent="0.2">
      <c r="C2576" s="2"/>
    </row>
    <row r="2577" spans="3:3" x14ac:dyDescent="0.2">
      <c r="C2577" s="2"/>
    </row>
    <row r="2578" spans="3:3" x14ac:dyDescent="0.2">
      <c r="C2578" s="2"/>
    </row>
    <row r="2579" spans="3:3" x14ac:dyDescent="0.2">
      <c r="C2579" s="2"/>
    </row>
    <row r="2580" spans="3:3" x14ac:dyDescent="0.2">
      <c r="C2580" s="2"/>
    </row>
    <row r="2581" spans="3:3" x14ac:dyDescent="0.2">
      <c r="C2581" s="2"/>
    </row>
    <row r="2582" spans="3:3" x14ac:dyDescent="0.2">
      <c r="C2582" s="2"/>
    </row>
    <row r="2583" spans="3:3" x14ac:dyDescent="0.2">
      <c r="C2583" s="2"/>
    </row>
    <row r="2584" spans="3:3" x14ac:dyDescent="0.2">
      <c r="C2584" s="2"/>
    </row>
    <row r="2585" spans="3:3" x14ac:dyDescent="0.2">
      <c r="C2585" s="2"/>
    </row>
    <row r="2586" spans="3:3" x14ac:dyDescent="0.2">
      <c r="C2586" s="2"/>
    </row>
    <row r="2587" spans="3:3" x14ac:dyDescent="0.2">
      <c r="C2587" s="2"/>
    </row>
    <row r="2588" spans="3:3" x14ac:dyDescent="0.2">
      <c r="C2588" s="2"/>
    </row>
    <row r="2589" spans="3:3" x14ac:dyDescent="0.2">
      <c r="C2589" s="2"/>
    </row>
    <row r="2590" spans="3:3" x14ac:dyDescent="0.2">
      <c r="C2590" s="2"/>
    </row>
    <row r="2591" spans="3:3" x14ac:dyDescent="0.2">
      <c r="C2591" s="2"/>
    </row>
    <row r="2592" spans="3:3" x14ac:dyDescent="0.2">
      <c r="C2592" s="2"/>
    </row>
    <row r="2593" spans="3:3" x14ac:dyDescent="0.2">
      <c r="C2593" s="2"/>
    </row>
    <row r="2594" spans="3:3" x14ac:dyDescent="0.2">
      <c r="C2594" s="2"/>
    </row>
    <row r="2595" spans="3:3" x14ac:dyDescent="0.2">
      <c r="C2595" s="2"/>
    </row>
    <row r="2596" spans="3:3" x14ac:dyDescent="0.2">
      <c r="C2596" s="2"/>
    </row>
    <row r="2597" spans="3:3" x14ac:dyDescent="0.2">
      <c r="C2597" s="2"/>
    </row>
    <row r="2598" spans="3:3" x14ac:dyDescent="0.2">
      <c r="C2598" s="2"/>
    </row>
    <row r="2599" spans="3:3" x14ac:dyDescent="0.2">
      <c r="C2599" s="2"/>
    </row>
    <row r="2600" spans="3:3" x14ac:dyDescent="0.2">
      <c r="C2600" s="2"/>
    </row>
    <row r="2601" spans="3:3" x14ac:dyDescent="0.2">
      <c r="C2601" s="2"/>
    </row>
    <row r="2602" spans="3:3" x14ac:dyDescent="0.2">
      <c r="C2602" s="2"/>
    </row>
    <row r="2603" spans="3:3" x14ac:dyDescent="0.2">
      <c r="C2603" s="2"/>
    </row>
    <row r="2604" spans="3:3" x14ac:dyDescent="0.2">
      <c r="C2604" s="2"/>
    </row>
    <row r="2605" spans="3:3" x14ac:dyDescent="0.2">
      <c r="C2605" s="2"/>
    </row>
    <row r="2606" spans="3:3" x14ac:dyDescent="0.2">
      <c r="C2606" s="2"/>
    </row>
    <row r="2607" spans="3:3" x14ac:dyDescent="0.2">
      <c r="C2607" s="2"/>
    </row>
    <row r="2608" spans="3:3" x14ac:dyDescent="0.2">
      <c r="C2608" s="2"/>
    </row>
    <row r="2609" spans="3:3" x14ac:dyDescent="0.2">
      <c r="C2609" s="2"/>
    </row>
    <row r="2610" spans="3:3" x14ac:dyDescent="0.2">
      <c r="C2610" s="2"/>
    </row>
    <row r="2611" spans="3:3" x14ac:dyDescent="0.2">
      <c r="C2611" s="2"/>
    </row>
    <row r="2612" spans="3:3" x14ac:dyDescent="0.2">
      <c r="C2612" s="2"/>
    </row>
    <row r="2613" spans="3:3" x14ac:dyDescent="0.2">
      <c r="C2613" s="2"/>
    </row>
    <row r="2614" spans="3:3" x14ac:dyDescent="0.2">
      <c r="C2614" s="2"/>
    </row>
    <row r="2615" spans="3:3" x14ac:dyDescent="0.2">
      <c r="C2615" s="2"/>
    </row>
    <row r="2616" spans="3:3" x14ac:dyDescent="0.2">
      <c r="C2616" s="2"/>
    </row>
    <row r="2617" spans="3:3" x14ac:dyDescent="0.2">
      <c r="C2617" s="2"/>
    </row>
    <row r="2618" spans="3:3" x14ac:dyDescent="0.2">
      <c r="C2618" s="2"/>
    </row>
    <row r="2619" spans="3:3" x14ac:dyDescent="0.2">
      <c r="C2619" s="2"/>
    </row>
    <row r="2620" spans="3:3" x14ac:dyDescent="0.2">
      <c r="C2620" s="2"/>
    </row>
    <row r="2621" spans="3:3" x14ac:dyDescent="0.2">
      <c r="C2621" s="2"/>
    </row>
    <row r="2622" spans="3:3" x14ac:dyDescent="0.2">
      <c r="C2622" s="2"/>
    </row>
    <row r="2623" spans="3:3" x14ac:dyDescent="0.2">
      <c r="C2623" s="2"/>
    </row>
    <row r="2624" spans="3:3" x14ac:dyDescent="0.2">
      <c r="C2624" s="2"/>
    </row>
    <row r="2625" spans="3:3" x14ac:dyDescent="0.2">
      <c r="C2625" s="2"/>
    </row>
    <row r="2626" spans="3:3" x14ac:dyDescent="0.2">
      <c r="C2626" s="2"/>
    </row>
    <row r="2627" spans="3:3" x14ac:dyDescent="0.2">
      <c r="C2627" s="2"/>
    </row>
    <row r="2628" spans="3:3" x14ac:dyDescent="0.2">
      <c r="C2628" s="2"/>
    </row>
    <row r="2629" spans="3:3" x14ac:dyDescent="0.2">
      <c r="C2629" s="2"/>
    </row>
    <row r="2630" spans="3:3" x14ac:dyDescent="0.2">
      <c r="C2630" s="2"/>
    </row>
    <row r="2631" spans="3:3" x14ac:dyDescent="0.2">
      <c r="C2631" s="2"/>
    </row>
    <row r="2632" spans="3:3" x14ac:dyDescent="0.2">
      <c r="C2632" s="2"/>
    </row>
    <row r="2633" spans="3:3" x14ac:dyDescent="0.2">
      <c r="C2633" s="2"/>
    </row>
    <row r="2634" spans="3:3" x14ac:dyDescent="0.2">
      <c r="C2634" s="2"/>
    </row>
    <row r="2635" spans="3:3" x14ac:dyDescent="0.2">
      <c r="C2635" s="2"/>
    </row>
    <row r="2636" spans="3:3" x14ac:dyDescent="0.2">
      <c r="C2636" s="2"/>
    </row>
    <row r="2637" spans="3:3" x14ac:dyDescent="0.2">
      <c r="C2637" s="2"/>
    </row>
    <row r="2638" spans="3:3" x14ac:dyDescent="0.2">
      <c r="C2638" s="2"/>
    </row>
    <row r="2639" spans="3:3" x14ac:dyDescent="0.2">
      <c r="C2639" s="2"/>
    </row>
    <row r="2640" spans="3:3" x14ac:dyDescent="0.2">
      <c r="C2640" s="2"/>
    </row>
    <row r="2641" spans="3:3" x14ac:dyDescent="0.2">
      <c r="C2641" s="2"/>
    </row>
    <row r="2642" spans="3:3" x14ac:dyDescent="0.2">
      <c r="C2642" s="2"/>
    </row>
    <row r="2643" spans="3:3" x14ac:dyDescent="0.2">
      <c r="C2643" s="2"/>
    </row>
    <row r="2644" spans="3:3" x14ac:dyDescent="0.2">
      <c r="C2644" s="2"/>
    </row>
    <row r="2645" spans="3:3" x14ac:dyDescent="0.2">
      <c r="C2645" s="2"/>
    </row>
    <row r="2646" spans="3:3" x14ac:dyDescent="0.2">
      <c r="C2646" s="2"/>
    </row>
    <row r="2647" spans="3:3" x14ac:dyDescent="0.2">
      <c r="C2647" s="2"/>
    </row>
    <row r="2648" spans="3:3" x14ac:dyDescent="0.2">
      <c r="C2648" s="2"/>
    </row>
    <row r="2649" spans="3:3" x14ac:dyDescent="0.2">
      <c r="C2649" s="2"/>
    </row>
    <row r="2650" spans="3:3" x14ac:dyDescent="0.2">
      <c r="C2650" s="2"/>
    </row>
    <row r="2651" spans="3:3" x14ac:dyDescent="0.2">
      <c r="C2651" s="2"/>
    </row>
    <row r="2652" spans="3:3" x14ac:dyDescent="0.2">
      <c r="C2652" s="2"/>
    </row>
    <row r="2653" spans="3:3" x14ac:dyDescent="0.2">
      <c r="C2653" s="2"/>
    </row>
    <row r="2654" spans="3:3" x14ac:dyDescent="0.2">
      <c r="C2654" s="2"/>
    </row>
    <row r="2655" spans="3:3" x14ac:dyDescent="0.2">
      <c r="C2655" s="2"/>
    </row>
    <row r="2656" spans="3:3" x14ac:dyDescent="0.2">
      <c r="C2656" s="2"/>
    </row>
    <row r="2657" spans="3:3" x14ac:dyDescent="0.2">
      <c r="C2657" s="2"/>
    </row>
    <row r="2658" spans="3:3" x14ac:dyDescent="0.2">
      <c r="C2658" s="2"/>
    </row>
    <row r="2659" spans="3:3" x14ac:dyDescent="0.2">
      <c r="C2659" s="2"/>
    </row>
    <row r="2660" spans="3:3" x14ac:dyDescent="0.2">
      <c r="C2660" s="2"/>
    </row>
    <row r="2661" spans="3:3" x14ac:dyDescent="0.2">
      <c r="C2661" s="2"/>
    </row>
    <row r="2662" spans="3:3" x14ac:dyDescent="0.2">
      <c r="C2662" s="2"/>
    </row>
    <row r="2663" spans="3:3" x14ac:dyDescent="0.2">
      <c r="C2663" s="2"/>
    </row>
    <row r="2664" spans="3:3" x14ac:dyDescent="0.2">
      <c r="C2664" s="2"/>
    </row>
    <row r="2665" spans="3:3" x14ac:dyDescent="0.2">
      <c r="C2665" s="2"/>
    </row>
    <row r="2666" spans="3:3" x14ac:dyDescent="0.2">
      <c r="C2666" s="2"/>
    </row>
    <row r="2667" spans="3:3" x14ac:dyDescent="0.2">
      <c r="C2667" s="2"/>
    </row>
    <row r="2668" spans="3:3" x14ac:dyDescent="0.2">
      <c r="C2668" s="2"/>
    </row>
    <row r="2669" spans="3:3" x14ac:dyDescent="0.2">
      <c r="C2669" s="2"/>
    </row>
    <row r="2670" spans="3:3" x14ac:dyDescent="0.2">
      <c r="C2670" s="2"/>
    </row>
    <row r="2671" spans="3:3" x14ac:dyDescent="0.2">
      <c r="C2671" s="2"/>
    </row>
    <row r="2672" spans="3:3" x14ac:dyDescent="0.2">
      <c r="C2672" s="2"/>
    </row>
    <row r="2673" spans="3:3" x14ac:dyDescent="0.2">
      <c r="C2673" s="2"/>
    </row>
    <row r="2674" spans="3:3" x14ac:dyDescent="0.2">
      <c r="C2674" s="2"/>
    </row>
    <row r="2675" spans="3:3" x14ac:dyDescent="0.2">
      <c r="C2675" s="2"/>
    </row>
    <row r="2676" spans="3:3" x14ac:dyDescent="0.2">
      <c r="C2676" s="2"/>
    </row>
    <row r="2677" spans="3:3" x14ac:dyDescent="0.2">
      <c r="C2677" s="2"/>
    </row>
    <row r="2678" spans="3:3" x14ac:dyDescent="0.2">
      <c r="C2678" s="2"/>
    </row>
    <row r="2679" spans="3:3" x14ac:dyDescent="0.2">
      <c r="C2679" s="2"/>
    </row>
    <row r="2680" spans="3:3" x14ac:dyDescent="0.2">
      <c r="C2680" s="2"/>
    </row>
    <row r="2681" spans="3:3" x14ac:dyDescent="0.2">
      <c r="C2681" s="2"/>
    </row>
    <row r="2682" spans="3:3" x14ac:dyDescent="0.2">
      <c r="C2682" s="2"/>
    </row>
    <row r="2683" spans="3:3" x14ac:dyDescent="0.2">
      <c r="C2683" s="2"/>
    </row>
    <row r="2684" spans="3:3" x14ac:dyDescent="0.2">
      <c r="C2684" s="2"/>
    </row>
    <row r="2685" spans="3:3" x14ac:dyDescent="0.2">
      <c r="C2685" s="2"/>
    </row>
    <row r="2686" spans="3:3" x14ac:dyDescent="0.2">
      <c r="C2686" s="2"/>
    </row>
    <row r="2687" spans="3:3" x14ac:dyDescent="0.2">
      <c r="C2687" s="2"/>
    </row>
    <row r="2688" spans="3:3" x14ac:dyDescent="0.2">
      <c r="C2688" s="2"/>
    </row>
    <row r="2689" spans="3:3" x14ac:dyDescent="0.2">
      <c r="C2689" s="2"/>
    </row>
    <row r="2690" spans="3:3" x14ac:dyDescent="0.2">
      <c r="C2690" s="2"/>
    </row>
    <row r="2691" spans="3:3" x14ac:dyDescent="0.2">
      <c r="C2691" s="2"/>
    </row>
    <row r="2692" spans="3:3" x14ac:dyDescent="0.2">
      <c r="C2692" s="2"/>
    </row>
    <row r="2693" spans="3:3" x14ac:dyDescent="0.2">
      <c r="C2693" s="2"/>
    </row>
    <row r="2694" spans="3:3" x14ac:dyDescent="0.2">
      <c r="C2694" s="2"/>
    </row>
    <row r="2695" spans="3:3" x14ac:dyDescent="0.2">
      <c r="C2695" s="2"/>
    </row>
    <row r="2696" spans="3:3" x14ac:dyDescent="0.2">
      <c r="C2696" s="2"/>
    </row>
    <row r="2697" spans="3:3" x14ac:dyDescent="0.2">
      <c r="C2697" s="2"/>
    </row>
    <row r="2698" spans="3:3" x14ac:dyDescent="0.2">
      <c r="C2698" s="2"/>
    </row>
    <row r="2699" spans="3:3" x14ac:dyDescent="0.2">
      <c r="C2699" s="2"/>
    </row>
    <row r="2700" spans="3:3" x14ac:dyDescent="0.2">
      <c r="C2700" s="2"/>
    </row>
    <row r="2701" spans="3:3" x14ac:dyDescent="0.2">
      <c r="C2701" s="2"/>
    </row>
    <row r="2702" spans="3:3" x14ac:dyDescent="0.2">
      <c r="C2702" s="2"/>
    </row>
    <row r="2703" spans="3:3" x14ac:dyDescent="0.2">
      <c r="C2703" s="2"/>
    </row>
    <row r="2704" spans="3:3" x14ac:dyDescent="0.2">
      <c r="C2704" s="2"/>
    </row>
    <row r="2705" spans="3:3" x14ac:dyDescent="0.2">
      <c r="C2705" s="2"/>
    </row>
    <row r="2706" spans="3:3" x14ac:dyDescent="0.2">
      <c r="C2706" s="2"/>
    </row>
    <row r="2707" spans="3:3" x14ac:dyDescent="0.2">
      <c r="C2707" s="2"/>
    </row>
    <row r="2708" spans="3:3" x14ac:dyDescent="0.2">
      <c r="C2708" s="2"/>
    </row>
    <row r="2709" spans="3:3" x14ac:dyDescent="0.2">
      <c r="C2709" s="2"/>
    </row>
    <row r="2710" spans="3:3" x14ac:dyDescent="0.2">
      <c r="C2710" s="2"/>
    </row>
    <row r="2711" spans="3:3" x14ac:dyDescent="0.2">
      <c r="C2711" s="2"/>
    </row>
    <row r="2712" spans="3:3" x14ac:dyDescent="0.2">
      <c r="C2712" s="2"/>
    </row>
    <row r="2713" spans="3:3" x14ac:dyDescent="0.2">
      <c r="C2713" s="2"/>
    </row>
    <row r="2714" spans="3:3" x14ac:dyDescent="0.2">
      <c r="C2714" s="2"/>
    </row>
    <row r="2715" spans="3:3" x14ac:dyDescent="0.2">
      <c r="C2715" s="2"/>
    </row>
    <row r="2716" spans="3:3" x14ac:dyDescent="0.2">
      <c r="C2716" s="2"/>
    </row>
    <row r="2717" spans="3:3" x14ac:dyDescent="0.2">
      <c r="C2717" s="2"/>
    </row>
    <row r="2718" spans="3:3" x14ac:dyDescent="0.2">
      <c r="C2718" s="2"/>
    </row>
    <row r="2719" spans="3:3" x14ac:dyDescent="0.2">
      <c r="C2719" s="2"/>
    </row>
    <row r="2720" spans="3:3" x14ac:dyDescent="0.2">
      <c r="C2720" s="2"/>
    </row>
    <row r="2721" spans="3:3" x14ac:dyDescent="0.2">
      <c r="C2721" s="2"/>
    </row>
    <row r="2722" spans="3:3" x14ac:dyDescent="0.2">
      <c r="C2722" s="2"/>
    </row>
    <row r="2723" spans="3:3" x14ac:dyDescent="0.2">
      <c r="C2723" s="2"/>
    </row>
    <row r="2724" spans="3:3" x14ac:dyDescent="0.2">
      <c r="C2724" s="2"/>
    </row>
    <row r="2725" spans="3:3" x14ac:dyDescent="0.2">
      <c r="C2725" s="2"/>
    </row>
    <row r="2726" spans="3:3" x14ac:dyDescent="0.2">
      <c r="C2726" s="2"/>
    </row>
    <row r="2727" spans="3:3" x14ac:dyDescent="0.2">
      <c r="C2727" s="2"/>
    </row>
    <row r="2728" spans="3:3" x14ac:dyDescent="0.2">
      <c r="C2728" s="2"/>
    </row>
    <row r="2729" spans="3:3" x14ac:dyDescent="0.2">
      <c r="C2729" s="2"/>
    </row>
    <row r="2730" spans="3:3" x14ac:dyDescent="0.2">
      <c r="C2730" s="2"/>
    </row>
    <row r="2731" spans="3:3" x14ac:dyDescent="0.2">
      <c r="C2731" s="2"/>
    </row>
    <row r="2732" spans="3:3" x14ac:dyDescent="0.2">
      <c r="C2732" s="2"/>
    </row>
    <row r="2733" spans="3:3" x14ac:dyDescent="0.2">
      <c r="C2733" s="2"/>
    </row>
    <row r="2734" spans="3:3" x14ac:dyDescent="0.2">
      <c r="C2734" s="2"/>
    </row>
    <row r="2735" spans="3:3" x14ac:dyDescent="0.2">
      <c r="C2735" s="2"/>
    </row>
    <row r="2736" spans="3:3" x14ac:dyDescent="0.2">
      <c r="C2736" s="2"/>
    </row>
    <row r="2737" spans="3:3" x14ac:dyDescent="0.2">
      <c r="C2737" s="2"/>
    </row>
    <row r="2738" spans="3:3" x14ac:dyDescent="0.2">
      <c r="C2738" s="2"/>
    </row>
    <row r="2739" spans="3:3" x14ac:dyDescent="0.2">
      <c r="C2739" s="2"/>
    </row>
    <row r="2740" spans="3:3" x14ac:dyDescent="0.2">
      <c r="C2740" s="2"/>
    </row>
    <row r="2741" spans="3:3" x14ac:dyDescent="0.2">
      <c r="C2741" s="2"/>
    </row>
    <row r="2742" spans="3:3" x14ac:dyDescent="0.2">
      <c r="C2742" s="2"/>
    </row>
    <row r="2743" spans="3:3" x14ac:dyDescent="0.2">
      <c r="C2743" s="2"/>
    </row>
    <row r="2744" spans="3:3" x14ac:dyDescent="0.2">
      <c r="C2744" s="2"/>
    </row>
    <row r="2745" spans="3:3" x14ac:dyDescent="0.2">
      <c r="C2745" s="2"/>
    </row>
    <row r="2746" spans="3:3" x14ac:dyDescent="0.2">
      <c r="C2746" s="2"/>
    </row>
    <row r="2747" spans="3:3" x14ac:dyDescent="0.2">
      <c r="C2747" s="2"/>
    </row>
    <row r="2748" spans="3:3" x14ac:dyDescent="0.2">
      <c r="C2748" s="2"/>
    </row>
    <row r="2749" spans="3:3" x14ac:dyDescent="0.2">
      <c r="C2749" s="2"/>
    </row>
    <row r="2750" spans="3:3" x14ac:dyDescent="0.2">
      <c r="C2750" s="2"/>
    </row>
    <row r="2751" spans="3:3" x14ac:dyDescent="0.2">
      <c r="C2751" s="2"/>
    </row>
    <row r="2752" spans="3:3" x14ac:dyDescent="0.2">
      <c r="C2752" s="2"/>
    </row>
    <row r="2753" spans="3:3" x14ac:dyDescent="0.2">
      <c r="C2753" s="2"/>
    </row>
    <row r="2754" spans="3:3" x14ac:dyDescent="0.2">
      <c r="C2754" s="2"/>
    </row>
    <row r="2755" spans="3:3" x14ac:dyDescent="0.2">
      <c r="C2755" s="2"/>
    </row>
    <row r="2756" spans="3:3" x14ac:dyDescent="0.2">
      <c r="C2756" s="2"/>
    </row>
    <row r="2757" spans="3:3" x14ac:dyDescent="0.2">
      <c r="C2757" s="2"/>
    </row>
    <row r="2758" spans="3:3" x14ac:dyDescent="0.2">
      <c r="C2758" s="2"/>
    </row>
    <row r="2759" spans="3:3" x14ac:dyDescent="0.2">
      <c r="C2759" s="2"/>
    </row>
    <row r="2760" spans="3:3" x14ac:dyDescent="0.2">
      <c r="C2760" s="2"/>
    </row>
    <row r="2761" spans="3:3" x14ac:dyDescent="0.2">
      <c r="C2761" s="2"/>
    </row>
    <row r="2762" spans="3:3" x14ac:dyDescent="0.2">
      <c r="C2762" s="2"/>
    </row>
    <row r="2763" spans="3:3" x14ac:dyDescent="0.2">
      <c r="C2763" s="2"/>
    </row>
    <row r="2764" spans="3:3" x14ac:dyDescent="0.2">
      <c r="C2764" s="2"/>
    </row>
    <row r="2765" spans="3:3" x14ac:dyDescent="0.2">
      <c r="C2765" s="2"/>
    </row>
    <row r="2766" spans="3:3" x14ac:dyDescent="0.2">
      <c r="C2766" s="2"/>
    </row>
    <row r="2767" spans="3:3" x14ac:dyDescent="0.2">
      <c r="C2767" s="2"/>
    </row>
    <row r="2768" spans="3:3" x14ac:dyDescent="0.2">
      <c r="C2768" s="2"/>
    </row>
    <row r="2769" spans="3:3" x14ac:dyDescent="0.2">
      <c r="C2769" s="2"/>
    </row>
    <row r="2770" spans="3:3" x14ac:dyDescent="0.2">
      <c r="C2770" s="2"/>
    </row>
    <row r="2771" spans="3:3" x14ac:dyDescent="0.2">
      <c r="C2771" s="2"/>
    </row>
    <row r="2772" spans="3:3" x14ac:dyDescent="0.2">
      <c r="C2772" s="2"/>
    </row>
    <row r="2773" spans="3:3" x14ac:dyDescent="0.2">
      <c r="C2773" s="2"/>
    </row>
    <row r="2774" spans="3:3" x14ac:dyDescent="0.2">
      <c r="C2774" s="2"/>
    </row>
    <row r="2775" spans="3:3" x14ac:dyDescent="0.2">
      <c r="C2775" s="2"/>
    </row>
    <row r="2776" spans="3:3" x14ac:dyDescent="0.2">
      <c r="C2776" s="2"/>
    </row>
    <row r="2777" spans="3:3" x14ac:dyDescent="0.2">
      <c r="C2777" s="2"/>
    </row>
    <row r="2778" spans="3:3" x14ac:dyDescent="0.2">
      <c r="C2778" s="2"/>
    </row>
    <row r="2779" spans="3:3" x14ac:dyDescent="0.2">
      <c r="C2779" s="2"/>
    </row>
    <row r="2780" spans="3:3" x14ac:dyDescent="0.2">
      <c r="C2780" s="2"/>
    </row>
    <row r="2781" spans="3:3" x14ac:dyDescent="0.2">
      <c r="C2781" s="2"/>
    </row>
    <row r="2782" spans="3:3" x14ac:dyDescent="0.2">
      <c r="C2782" s="2"/>
    </row>
    <row r="2783" spans="3:3" x14ac:dyDescent="0.2">
      <c r="C2783" s="2"/>
    </row>
    <row r="2784" spans="3:3" x14ac:dyDescent="0.2">
      <c r="C2784" s="2"/>
    </row>
    <row r="2785" spans="3:3" x14ac:dyDescent="0.2">
      <c r="C2785" s="2"/>
    </row>
    <row r="2786" spans="3:3" x14ac:dyDescent="0.2">
      <c r="C2786" s="2"/>
    </row>
    <row r="2787" spans="3:3" x14ac:dyDescent="0.2">
      <c r="C2787" s="2"/>
    </row>
    <row r="2788" spans="3:3" x14ac:dyDescent="0.2">
      <c r="C2788" s="2"/>
    </row>
    <row r="2789" spans="3:3" x14ac:dyDescent="0.2">
      <c r="C2789" s="2"/>
    </row>
    <row r="2790" spans="3:3" x14ac:dyDescent="0.2">
      <c r="C2790" s="2"/>
    </row>
    <row r="2791" spans="3:3" x14ac:dyDescent="0.2">
      <c r="C2791" s="2"/>
    </row>
    <row r="2792" spans="3:3" x14ac:dyDescent="0.2">
      <c r="C2792" s="2"/>
    </row>
    <row r="2793" spans="3:3" x14ac:dyDescent="0.2">
      <c r="C2793" s="2"/>
    </row>
    <row r="2794" spans="3:3" x14ac:dyDescent="0.2">
      <c r="C2794" s="2"/>
    </row>
    <row r="2795" spans="3:3" x14ac:dyDescent="0.2">
      <c r="C2795" s="2"/>
    </row>
    <row r="2796" spans="3:3" x14ac:dyDescent="0.2">
      <c r="C2796" s="2"/>
    </row>
    <row r="2797" spans="3:3" x14ac:dyDescent="0.2">
      <c r="C2797" s="2"/>
    </row>
    <row r="2798" spans="3:3" x14ac:dyDescent="0.2">
      <c r="C2798" s="2"/>
    </row>
    <row r="2799" spans="3:3" x14ac:dyDescent="0.2">
      <c r="C2799" s="2"/>
    </row>
    <row r="2800" spans="3:3" x14ac:dyDescent="0.2">
      <c r="C2800" s="2"/>
    </row>
    <row r="2801" spans="3:3" x14ac:dyDescent="0.2">
      <c r="C2801" s="2"/>
    </row>
    <row r="2802" spans="3:3" x14ac:dyDescent="0.2">
      <c r="C2802" s="2"/>
    </row>
    <row r="2803" spans="3:3" x14ac:dyDescent="0.2">
      <c r="C2803" s="2"/>
    </row>
    <row r="2804" spans="3:3" x14ac:dyDescent="0.2">
      <c r="C2804" s="2"/>
    </row>
    <row r="2805" spans="3:3" x14ac:dyDescent="0.2">
      <c r="C2805" s="2"/>
    </row>
    <row r="2806" spans="3:3" x14ac:dyDescent="0.2">
      <c r="C2806" s="2"/>
    </row>
    <row r="2807" spans="3:3" x14ac:dyDescent="0.2">
      <c r="C2807" s="2"/>
    </row>
    <row r="2808" spans="3:3" x14ac:dyDescent="0.2">
      <c r="C2808" s="2"/>
    </row>
    <row r="2809" spans="3:3" x14ac:dyDescent="0.2">
      <c r="C2809" s="2"/>
    </row>
    <row r="2810" spans="3:3" x14ac:dyDescent="0.2">
      <c r="C2810" s="2"/>
    </row>
    <row r="2811" spans="3:3" x14ac:dyDescent="0.2">
      <c r="C2811" s="2"/>
    </row>
    <row r="2812" spans="3:3" x14ac:dyDescent="0.2">
      <c r="C2812" s="2"/>
    </row>
    <row r="2813" spans="3:3" x14ac:dyDescent="0.2">
      <c r="C2813" s="2"/>
    </row>
    <row r="2814" spans="3:3" x14ac:dyDescent="0.2">
      <c r="C2814" s="2"/>
    </row>
    <row r="2815" spans="3:3" x14ac:dyDescent="0.2">
      <c r="C2815" s="2"/>
    </row>
    <row r="2816" spans="3:3" x14ac:dyDescent="0.2">
      <c r="C2816" s="2"/>
    </row>
    <row r="2817" spans="3:3" x14ac:dyDescent="0.2">
      <c r="C2817" s="2"/>
    </row>
    <row r="2818" spans="3:3" x14ac:dyDescent="0.2">
      <c r="C2818" s="2"/>
    </row>
    <row r="2819" spans="3:3" x14ac:dyDescent="0.2">
      <c r="C2819" s="2"/>
    </row>
    <row r="2820" spans="3:3" x14ac:dyDescent="0.2">
      <c r="C2820" s="2"/>
    </row>
    <row r="2821" spans="3:3" x14ac:dyDescent="0.2">
      <c r="C2821" s="2"/>
    </row>
    <row r="2822" spans="3:3" x14ac:dyDescent="0.2">
      <c r="C2822" s="2"/>
    </row>
    <row r="2823" spans="3:3" x14ac:dyDescent="0.2">
      <c r="C2823" s="2"/>
    </row>
    <row r="2824" spans="3:3" x14ac:dyDescent="0.2">
      <c r="C2824" s="2"/>
    </row>
    <row r="2825" spans="3:3" x14ac:dyDescent="0.2">
      <c r="C2825" s="2"/>
    </row>
    <row r="2826" spans="3:3" x14ac:dyDescent="0.2">
      <c r="C2826" s="2"/>
    </row>
    <row r="2827" spans="3:3" x14ac:dyDescent="0.2">
      <c r="C2827" s="2"/>
    </row>
    <row r="2828" spans="3:3" x14ac:dyDescent="0.2">
      <c r="C2828" s="2"/>
    </row>
    <row r="2829" spans="3:3" x14ac:dyDescent="0.2">
      <c r="C2829" s="2"/>
    </row>
    <row r="2830" spans="3:3" x14ac:dyDescent="0.2">
      <c r="C2830" s="2"/>
    </row>
    <row r="2831" spans="3:3" x14ac:dyDescent="0.2">
      <c r="C2831" s="2"/>
    </row>
    <row r="2832" spans="3:3" x14ac:dyDescent="0.2">
      <c r="C2832" s="2"/>
    </row>
    <row r="2833" spans="3:3" x14ac:dyDescent="0.2">
      <c r="C2833" s="2"/>
    </row>
    <row r="2834" spans="3:3" x14ac:dyDescent="0.2">
      <c r="C2834" s="2"/>
    </row>
    <row r="2835" spans="3:3" x14ac:dyDescent="0.2">
      <c r="C2835" s="2"/>
    </row>
    <row r="2836" spans="3:3" x14ac:dyDescent="0.2">
      <c r="C2836" s="2"/>
    </row>
    <row r="2837" spans="3:3" x14ac:dyDescent="0.2">
      <c r="C2837" s="2"/>
    </row>
    <row r="2838" spans="3:3" x14ac:dyDescent="0.2">
      <c r="C2838" s="2"/>
    </row>
    <row r="2839" spans="3:3" x14ac:dyDescent="0.2">
      <c r="C2839" s="2"/>
    </row>
    <row r="2840" spans="3:3" x14ac:dyDescent="0.2">
      <c r="C2840" s="2"/>
    </row>
    <row r="2841" spans="3:3" x14ac:dyDescent="0.2">
      <c r="C2841" s="2"/>
    </row>
    <row r="2842" spans="3:3" x14ac:dyDescent="0.2">
      <c r="C2842" s="2"/>
    </row>
    <row r="2843" spans="3:3" x14ac:dyDescent="0.2">
      <c r="C2843" s="2"/>
    </row>
    <row r="2844" spans="3:3" x14ac:dyDescent="0.2">
      <c r="C2844" s="2"/>
    </row>
    <row r="2845" spans="3:3" x14ac:dyDescent="0.2">
      <c r="C2845" s="2"/>
    </row>
    <row r="2846" spans="3:3" x14ac:dyDescent="0.2">
      <c r="C2846" s="2"/>
    </row>
    <row r="2847" spans="3:3" x14ac:dyDescent="0.2">
      <c r="C2847" s="2"/>
    </row>
    <row r="2848" spans="3:3" x14ac:dyDescent="0.2">
      <c r="C2848" s="2"/>
    </row>
    <row r="2849" spans="3:3" x14ac:dyDescent="0.2">
      <c r="C2849" s="2"/>
    </row>
    <row r="2850" spans="3:3" x14ac:dyDescent="0.2">
      <c r="C2850" s="2"/>
    </row>
    <row r="2851" spans="3:3" x14ac:dyDescent="0.2">
      <c r="C2851" s="2"/>
    </row>
    <row r="2852" spans="3:3" x14ac:dyDescent="0.2">
      <c r="C2852" s="2"/>
    </row>
    <row r="2853" spans="3:3" x14ac:dyDescent="0.2">
      <c r="C2853" s="2"/>
    </row>
    <row r="2854" spans="3:3" x14ac:dyDescent="0.2">
      <c r="C2854" s="2"/>
    </row>
    <row r="2855" spans="3:3" x14ac:dyDescent="0.2">
      <c r="C2855" s="2"/>
    </row>
    <row r="2856" spans="3:3" x14ac:dyDescent="0.2">
      <c r="C2856" s="2"/>
    </row>
    <row r="2857" spans="3:3" x14ac:dyDescent="0.2">
      <c r="C2857" s="2"/>
    </row>
    <row r="2858" spans="3:3" x14ac:dyDescent="0.2">
      <c r="C2858" s="2"/>
    </row>
    <row r="2859" spans="3:3" x14ac:dyDescent="0.2">
      <c r="C2859" s="2"/>
    </row>
    <row r="2860" spans="3:3" x14ac:dyDescent="0.2">
      <c r="C2860" s="2"/>
    </row>
    <row r="2861" spans="3:3" x14ac:dyDescent="0.2">
      <c r="C2861" s="2"/>
    </row>
    <row r="2862" spans="3:3" x14ac:dyDescent="0.2">
      <c r="C2862" s="2"/>
    </row>
    <row r="2863" spans="3:3" x14ac:dyDescent="0.2">
      <c r="C2863" s="2"/>
    </row>
    <row r="2864" spans="3:3" x14ac:dyDescent="0.2">
      <c r="C2864" s="2"/>
    </row>
    <row r="2865" spans="3:3" x14ac:dyDescent="0.2">
      <c r="C2865" s="2"/>
    </row>
    <row r="2866" spans="3:3" x14ac:dyDescent="0.2">
      <c r="C2866" s="2"/>
    </row>
    <row r="2867" spans="3:3" x14ac:dyDescent="0.2">
      <c r="C2867" s="2"/>
    </row>
    <row r="2868" spans="3:3" x14ac:dyDescent="0.2">
      <c r="C2868" s="2"/>
    </row>
    <row r="2869" spans="3:3" x14ac:dyDescent="0.2">
      <c r="C2869" s="2"/>
    </row>
    <row r="2870" spans="3:3" x14ac:dyDescent="0.2">
      <c r="C2870" s="2"/>
    </row>
    <row r="2871" spans="3:3" x14ac:dyDescent="0.2">
      <c r="C2871" s="2"/>
    </row>
    <row r="2872" spans="3:3" x14ac:dyDescent="0.2">
      <c r="C2872" s="2"/>
    </row>
    <row r="2873" spans="3:3" x14ac:dyDescent="0.2">
      <c r="C2873" s="2"/>
    </row>
    <row r="2874" spans="3:3" x14ac:dyDescent="0.2">
      <c r="C2874" s="2"/>
    </row>
    <row r="2875" spans="3:3" x14ac:dyDescent="0.2">
      <c r="C2875" s="2"/>
    </row>
    <row r="2876" spans="3:3" x14ac:dyDescent="0.2">
      <c r="C2876" s="2"/>
    </row>
    <row r="2877" spans="3:3" x14ac:dyDescent="0.2">
      <c r="C2877" s="2"/>
    </row>
    <row r="2878" spans="3:3" x14ac:dyDescent="0.2">
      <c r="C2878" s="2"/>
    </row>
    <row r="2879" spans="3:3" x14ac:dyDescent="0.2">
      <c r="C2879" s="2"/>
    </row>
    <row r="2880" spans="3:3" x14ac:dyDescent="0.2">
      <c r="C2880" s="2"/>
    </row>
    <row r="2881" spans="3:3" x14ac:dyDescent="0.2">
      <c r="C2881" s="2"/>
    </row>
    <row r="2882" spans="3:3" x14ac:dyDescent="0.2">
      <c r="C2882" s="2"/>
    </row>
    <row r="2883" spans="3:3" x14ac:dyDescent="0.2">
      <c r="C2883" s="2"/>
    </row>
    <row r="2884" spans="3:3" x14ac:dyDescent="0.2">
      <c r="C2884" s="2"/>
    </row>
    <row r="2885" spans="3:3" x14ac:dyDescent="0.2">
      <c r="C2885" s="2"/>
    </row>
    <row r="2886" spans="3:3" x14ac:dyDescent="0.2">
      <c r="C2886" s="2"/>
    </row>
    <row r="2887" spans="3:3" x14ac:dyDescent="0.2">
      <c r="C2887" s="2"/>
    </row>
    <row r="2888" spans="3:3" x14ac:dyDescent="0.2">
      <c r="C2888" s="2"/>
    </row>
    <row r="2889" spans="3:3" x14ac:dyDescent="0.2">
      <c r="C2889" s="2"/>
    </row>
    <row r="2890" spans="3:3" x14ac:dyDescent="0.2">
      <c r="C2890" s="2"/>
    </row>
    <row r="2891" spans="3:3" x14ac:dyDescent="0.2">
      <c r="C2891" s="2"/>
    </row>
    <row r="2892" spans="3:3" x14ac:dyDescent="0.2">
      <c r="C2892" s="2"/>
    </row>
    <row r="2893" spans="3:3" x14ac:dyDescent="0.2">
      <c r="C2893" s="2"/>
    </row>
    <row r="2894" spans="3:3" x14ac:dyDescent="0.2">
      <c r="C2894" s="2"/>
    </row>
    <row r="2895" spans="3:3" x14ac:dyDescent="0.2">
      <c r="C2895" s="2"/>
    </row>
    <row r="2896" spans="3:3" x14ac:dyDescent="0.2">
      <c r="C2896" s="2"/>
    </row>
    <row r="2897" spans="3:3" x14ac:dyDescent="0.2">
      <c r="C2897" s="2"/>
    </row>
    <row r="2898" spans="3:3" x14ac:dyDescent="0.2">
      <c r="C2898" s="2"/>
    </row>
    <row r="2899" spans="3:3" x14ac:dyDescent="0.2">
      <c r="C2899" s="2"/>
    </row>
    <row r="2900" spans="3:3" x14ac:dyDescent="0.2">
      <c r="C2900" s="2"/>
    </row>
    <row r="2901" spans="3:3" x14ac:dyDescent="0.2">
      <c r="C2901" s="2"/>
    </row>
    <row r="2902" spans="3:3" x14ac:dyDescent="0.2">
      <c r="C2902" s="2"/>
    </row>
    <row r="2903" spans="3:3" x14ac:dyDescent="0.2">
      <c r="C2903" s="2"/>
    </row>
    <row r="2904" spans="3:3" x14ac:dyDescent="0.2">
      <c r="C2904" s="2"/>
    </row>
    <row r="2905" spans="3:3" x14ac:dyDescent="0.2">
      <c r="C2905" s="2"/>
    </row>
    <row r="2906" spans="3:3" x14ac:dyDescent="0.2">
      <c r="C2906" s="2"/>
    </row>
    <row r="2907" spans="3:3" x14ac:dyDescent="0.2">
      <c r="C2907" s="2"/>
    </row>
    <row r="2908" spans="3:3" x14ac:dyDescent="0.2">
      <c r="C2908" s="2"/>
    </row>
    <row r="2909" spans="3:3" x14ac:dyDescent="0.2">
      <c r="C2909" s="2"/>
    </row>
    <row r="2910" spans="3:3" x14ac:dyDescent="0.2">
      <c r="C2910" s="2"/>
    </row>
    <row r="2911" spans="3:3" x14ac:dyDescent="0.2">
      <c r="C2911" s="2"/>
    </row>
    <row r="2912" spans="3:3" x14ac:dyDescent="0.2">
      <c r="C2912" s="2"/>
    </row>
    <row r="2913" spans="3:3" x14ac:dyDescent="0.2">
      <c r="C2913" s="2"/>
    </row>
    <row r="2914" spans="3:3" x14ac:dyDescent="0.2">
      <c r="C2914" s="2"/>
    </row>
    <row r="2915" spans="3:3" x14ac:dyDescent="0.2">
      <c r="C2915" s="2"/>
    </row>
    <row r="2916" spans="3:3" x14ac:dyDescent="0.2">
      <c r="C2916" s="2"/>
    </row>
    <row r="2917" spans="3:3" x14ac:dyDescent="0.2">
      <c r="C2917" s="2"/>
    </row>
    <row r="2918" spans="3:3" x14ac:dyDescent="0.2">
      <c r="C2918" s="2"/>
    </row>
    <row r="2919" spans="3:3" x14ac:dyDescent="0.2">
      <c r="C2919" s="2"/>
    </row>
    <row r="2920" spans="3:3" x14ac:dyDescent="0.2">
      <c r="C2920" s="2"/>
    </row>
    <row r="2921" spans="3:3" x14ac:dyDescent="0.2">
      <c r="C2921" s="2"/>
    </row>
    <row r="2922" spans="3:3" x14ac:dyDescent="0.2">
      <c r="C2922" s="2"/>
    </row>
    <row r="2923" spans="3:3" x14ac:dyDescent="0.2">
      <c r="C2923" s="2"/>
    </row>
    <row r="2924" spans="3:3" x14ac:dyDescent="0.2">
      <c r="C2924" s="2"/>
    </row>
    <row r="2925" spans="3:3" x14ac:dyDescent="0.2">
      <c r="C2925" s="2"/>
    </row>
    <row r="2926" spans="3:3" x14ac:dyDescent="0.2">
      <c r="C2926" s="2"/>
    </row>
    <row r="2927" spans="3:3" x14ac:dyDescent="0.2">
      <c r="C2927" s="2"/>
    </row>
    <row r="2928" spans="3:3" x14ac:dyDescent="0.2">
      <c r="C2928" s="2"/>
    </row>
    <row r="2929" spans="3:3" x14ac:dyDescent="0.2">
      <c r="C2929" s="2"/>
    </row>
    <row r="2930" spans="3:3" x14ac:dyDescent="0.2">
      <c r="C2930" s="2"/>
    </row>
    <row r="2931" spans="3:3" x14ac:dyDescent="0.2">
      <c r="C2931" s="2"/>
    </row>
    <row r="2932" spans="3:3" x14ac:dyDescent="0.2">
      <c r="C2932" s="2"/>
    </row>
    <row r="2933" spans="3:3" x14ac:dyDescent="0.2">
      <c r="C2933" s="2"/>
    </row>
    <row r="2934" spans="3:3" x14ac:dyDescent="0.2">
      <c r="C2934" s="2"/>
    </row>
    <row r="2935" spans="3:3" x14ac:dyDescent="0.2">
      <c r="C2935" s="2"/>
    </row>
    <row r="2936" spans="3:3" x14ac:dyDescent="0.2">
      <c r="C2936" s="2"/>
    </row>
    <row r="2937" spans="3:3" x14ac:dyDescent="0.2">
      <c r="C2937" s="2"/>
    </row>
    <row r="2938" spans="3:3" x14ac:dyDescent="0.2">
      <c r="C2938" s="2"/>
    </row>
    <row r="2939" spans="3:3" x14ac:dyDescent="0.2">
      <c r="C2939" s="2"/>
    </row>
    <row r="2940" spans="3:3" x14ac:dyDescent="0.2">
      <c r="C2940" s="2"/>
    </row>
    <row r="2941" spans="3:3" x14ac:dyDescent="0.2">
      <c r="C2941" s="2"/>
    </row>
    <row r="2942" spans="3:3" x14ac:dyDescent="0.2">
      <c r="C2942" s="2"/>
    </row>
    <row r="2943" spans="3:3" x14ac:dyDescent="0.2">
      <c r="C2943" s="2"/>
    </row>
    <row r="2944" spans="3:3" x14ac:dyDescent="0.2">
      <c r="C2944" s="2"/>
    </row>
    <row r="2945" spans="3:3" x14ac:dyDescent="0.2">
      <c r="C2945" s="2"/>
    </row>
    <row r="2946" spans="3:3" x14ac:dyDescent="0.2">
      <c r="C2946" s="2"/>
    </row>
    <row r="2947" spans="3:3" x14ac:dyDescent="0.2">
      <c r="C2947" s="2"/>
    </row>
    <row r="2948" spans="3:3" x14ac:dyDescent="0.2">
      <c r="C2948" s="2"/>
    </row>
    <row r="2949" spans="3:3" x14ac:dyDescent="0.2">
      <c r="C2949" s="2"/>
    </row>
    <row r="2950" spans="3:3" x14ac:dyDescent="0.2">
      <c r="C2950" s="2"/>
    </row>
    <row r="2951" spans="3:3" x14ac:dyDescent="0.2">
      <c r="C2951" s="2"/>
    </row>
    <row r="2952" spans="3:3" x14ac:dyDescent="0.2">
      <c r="C2952" s="2"/>
    </row>
    <row r="2953" spans="3:3" x14ac:dyDescent="0.2">
      <c r="C2953" s="2"/>
    </row>
    <row r="2954" spans="3:3" x14ac:dyDescent="0.2">
      <c r="C2954" s="2"/>
    </row>
    <row r="2955" spans="3:3" x14ac:dyDescent="0.2">
      <c r="C2955" s="2"/>
    </row>
    <row r="2956" spans="3:3" x14ac:dyDescent="0.2">
      <c r="C2956" s="2"/>
    </row>
    <row r="2957" spans="3:3" x14ac:dyDescent="0.2">
      <c r="C2957" s="2"/>
    </row>
    <row r="2958" spans="3:3" x14ac:dyDescent="0.2">
      <c r="C2958" s="2"/>
    </row>
    <row r="2959" spans="3:3" x14ac:dyDescent="0.2">
      <c r="C2959" s="2"/>
    </row>
    <row r="2960" spans="3:3" x14ac:dyDescent="0.2">
      <c r="C2960" s="2"/>
    </row>
    <row r="2961" spans="3:3" x14ac:dyDescent="0.2">
      <c r="C2961" s="2"/>
    </row>
    <row r="2962" spans="3:3" x14ac:dyDescent="0.2">
      <c r="C2962" s="2"/>
    </row>
    <row r="2963" spans="3:3" x14ac:dyDescent="0.2">
      <c r="C2963" s="2"/>
    </row>
    <row r="2964" spans="3:3" x14ac:dyDescent="0.2">
      <c r="C2964" s="2"/>
    </row>
    <row r="2965" spans="3:3" x14ac:dyDescent="0.2">
      <c r="C2965" s="2"/>
    </row>
    <row r="2966" spans="3:3" x14ac:dyDescent="0.2">
      <c r="C2966" s="2"/>
    </row>
    <row r="2967" spans="3:3" x14ac:dyDescent="0.2">
      <c r="C2967" s="2"/>
    </row>
    <row r="2968" spans="3:3" x14ac:dyDescent="0.2">
      <c r="C2968" s="2"/>
    </row>
    <row r="2969" spans="3:3" x14ac:dyDescent="0.2">
      <c r="C2969" s="2"/>
    </row>
    <row r="2970" spans="3:3" x14ac:dyDescent="0.2">
      <c r="C2970" s="2"/>
    </row>
    <row r="2971" spans="3:3" x14ac:dyDescent="0.2">
      <c r="C2971" s="2"/>
    </row>
    <row r="2972" spans="3:3" x14ac:dyDescent="0.2">
      <c r="C2972" s="2"/>
    </row>
    <row r="2973" spans="3:3" x14ac:dyDescent="0.2">
      <c r="C2973" s="2"/>
    </row>
    <row r="2974" spans="3:3" x14ac:dyDescent="0.2">
      <c r="C2974" s="2"/>
    </row>
    <row r="2975" spans="3:3" x14ac:dyDescent="0.2">
      <c r="C2975" s="2"/>
    </row>
    <row r="2976" spans="3:3" x14ac:dyDescent="0.2">
      <c r="C2976" s="2"/>
    </row>
    <row r="2977" spans="3:3" x14ac:dyDescent="0.2">
      <c r="C2977" s="2"/>
    </row>
    <row r="2978" spans="3:3" x14ac:dyDescent="0.2">
      <c r="C2978" s="2"/>
    </row>
    <row r="2979" spans="3:3" x14ac:dyDescent="0.2">
      <c r="C2979" s="2"/>
    </row>
    <row r="2980" spans="3:3" x14ac:dyDescent="0.2">
      <c r="C2980" s="2"/>
    </row>
    <row r="2981" spans="3:3" x14ac:dyDescent="0.2">
      <c r="C2981" s="2"/>
    </row>
    <row r="2982" spans="3:3" x14ac:dyDescent="0.2">
      <c r="C2982" s="2"/>
    </row>
    <row r="2983" spans="3:3" x14ac:dyDescent="0.2">
      <c r="C2983" s="2"/>
    </row>
    <row r="2984" spans="3:3" x14ac:dyDescent="0.2">
      <c r="C2984" s="2"/>
    </row>
    <row r="2985" spans="3:3" x14ac:dyDescent="0.2">
      <c r="C2985" s="2"/>
    </row>
    <row r="2986" spans="3:3" x14ac:dyDescent="0.2">
      <c r="C2986" s="2"/>
    </row>
    <row r="2987" spans="3:3" x14ac:dyDescent="0.2">
      <c r="C2987" s="2"/>
    </row>
    <row r="2988" spans="3:3" x14ac:dyDescent="0.2">
      <c r="C2988" s="2"/>
    </row>
    <row r="2989" spans="3:3" x14ac:dyDescent="0.2">
      <c r="C2989" s="2"/>
    </row>
    <row r="2990" spans="3:3" x14ac:dyDescent="0.2">
      <c r="C2990" s="2"/>
    </row>
    <row r="2991" spans="3:3" x14ac:dyDescent="0.2">
      <c r="C2991" s="2"/>
    </row>
    <row r="2992" spans="3:3" x14ac:dyDescent="0.2">
      <c r="C2992" s="2"/>
    </row>
    <row r="2993" spans="3:3" x14ac:dyDescent="0.2">
      <c r="C2993" s="2"/>
    </row>
    <row r="2994" spans="3:3" x14ac:dyDescent="0.2">
      <c r="C2994" s="2"/>
    </row>
    <row r="2995" spans="3:3" x14ac:dyDescent="0.2">
      <c r="C2995" s="2"/>
    </row>
    <row r="2996" spans="3:3" x14ac:dyDescent="0.2">
      <c r="C2996" s="2"/>
    </row>
    <row r="2997" spans="3:3" x14ac:dyDescent="0.2">
      <c r="C2997" s="2"/>
    </row>
    <row r="2998" spans="3:3" x14ac:dyDescent="0.2">
      <c r="C2998" s="2"/>
    </row>
    <row r="2999" spans="3:3" x14ac:dyDescent="0.2">
      <c r="C2999" s="2"/>
    </row>
    <row r="3000" spans="3:3" x14ac:dyDescent="0.2">
      <c r="C3000" s="2"/>
    </row>
    <row r="3001" spans="3:3" x14ac:dyDescent="0.2">
      <c r="C3001" s="2"/>
    </row>
    <row r="3002" spans="3:3" x14ac:dyDescent="0.2">
      <c r="C3002" s="2"/>
    </row>
    <row r="3003" spans="3:3" x14ac:dyDescent="0.2">
      <c r="C3003" s="2"/>
    </row>
    <row r="3004" spans="3:3" x14ac:dyDescent="0.2">
      <c r="C3004" s="2"/>
    </row>
    <row r="3005" spans="3:3" x14ac:dyDescent="0.2">
      <c r="C3005" s="2"/>
    </row>
    <row r="3006" spans="3:3" x14ac:dyDescent="0.2">
      <c r="C3006" s="2"/>
    </row>
    <row r="3007" spans="3:3" x14ac:dyDescent="0.2">
      <c r="C3007" s="2"/>
    </row>
    <row r="3008" spans="3:3" x14ac:dyDescent="0.2">
      <c r="C3008" s="2"/>
    </row>
    <row r="3009" spans="3:3" x14ac:dyDescent="0.2">
      <c r="C3009" s="2"/>
    </row>
    <row r="3010" spans="3:3" x14ac:dyDescent="0.2">
      <c r="C3010" s="2"/>
    </row>
    <row r="3011" spans="3:3" x14ac:dyDescent="0.2">
      <c r="C3011" s="2"/>
    </row>
    <row r="3012" spans="3:3" x14ac:dyDescent="0.2">
      <c r="C3012" s="2"/>
    </row>
    <row r="3013" spans="3:3" x14ac:dyDescent="0.2">
      <c r="C3013" s="2"/>
    </row>
    <row r="3014" spans="3:3" x14ac:dyDescent="0.2">
      <c r="C3014" s="2"/>
    </row>
    <row r="3015" spans="3:3" x14ac:dyDescent="0.2">
      <c r="C3015" s="2"/>
    </row>
    <row r="3016" spans="3:3" x14ac:dyDescent="0.2">
      <c r="C3016" s="2"/>
    </row>
    <row r="3017" spans="3:3" x14ac:dyDescent="0.2">
      <c r="C3017" s="2"/>
    </row>
    <row r="3018" spans="3:3" x14ac:dyDescent="0.2">
      <c r="C3018" s="2"/>
    </row>
    <row r="3019" spans="3:3" x14ac:dyDescent="0.2">
      <c r="C3019" s="2"/>
    </row>
    <row r="3020" spans="3:3" x14ac:dyDescent="0.2">
      <c r="C3020" s="2"/>
    </row>
    <row r="3021" spans="3:3" x14ac:dyDescent="0.2">
      <c r="C3021" s="2"/>
    </row>
    <row r="3022" spans="3:3" x14ac:dyDescent="0.2">
      <c r="C3022" s="2"/>
    </row>
    <row r="3023" spans="3:3" x14ac:dyDescent="0.2">
      <c r="C3023" s="2"/>
    </row>
    <row r="3024" spans="3:3" x14ac:dyDescent="0.2">
      <c r="C3024" s="2"/>
    </row>
    <row r="3025" spans="3:3" x14ac:dyDescent="0.2">
      <c r="C3025" s="2"/>
    </row>
    <row r="3026" spans="3:3" x14ac:dyDescent="0.2">
      <c r="C3026" s="2"/>
    </row>
    <row r="3027" spans="3:3" x14ac:dyDescent="0.2">
      <c r="C3027" s="2"/>
    </row>
    <row r="3028" spans="3:3" x14ac:dyDescent="0.2">
      <c r="C3028" s="2"/>
    </row>
    <row r="3029" spans="3:3" x14ac:dyDescent="0.2">
      <c r="C3029" s="2"/>
    </row>
    <row r="3030" spans="3:3" x14ac:dyDescent="0.2">
      <c r="C3030" s="2"/>
    </row>
    <row r="3031" spans="3:3" x14ac:dyDescent="0.2">
      <c r="C3031" s="2"/>
    </row>
    <row r="3032" spans="3:3" x14ac:dyDescent="0.2">
      <c r="C3032" s="2"/>
    </row>
    <row r="3033" spans="3:3" x14ac:dyDescent="0.2">
      <c r="C3033" s="2"/>
    </row>
    <row r="3034" spans="3:3" x14ac:dyDescent="0.2">
      <c r="C3034" s="2"/>
    </row>
    <row r="3035" spans="3:3" x14ac:dyDescent="0.2">
      <c r="C3035" s="2"/>
    </row>
    <row r="3036" spans="3:3" x14ac:dyDescent="0.2">
      <c r="C3036" s="2"/>
    </row>
    <row r="3037" spans="3:3" x14ac:dyDescent="0.2">
      <c r="C3037" s="2"/>
    </row>
    <row r="3038" spans="3:3" x14ac:dyDescent="0.2">
      <c r="C3038" s="2"/>
    </row>
    <row r="3039" spans="3:3" x14ac:dyDescent="0.2">
      <c r="C3039" s="2"/>
    </row>
    <row r="3040" spans="3:3" x14ac:dyDescent="0.2">
      <c r="C3040" s="2"/>
    </row>
    <row r="3041" spans="3:3" x14ac:dyDescent="0.2">
      <c r="C3041" s="2"/>
    </row>
    <row r="3042" spans="3:3" x14ac:dyDescent="0.2">
      <c r="C3042" s="2"/>
    </row>
    <row r="3043" spans="3:3" x14ac:dyDescent="0.2">
      <c r="C3043" s="2"/>
    </row>
    <row r="3044" spans="3:3" x14ac:dyDescent="0.2">
      <c r="C3044" s="2"/>
    </row>
    <row r="3045" spans="3:3" x14ac:dyDescent="0.2">
      <c r="C3045" s="2"/>
    </row>
    <row r="3046" spans="3:3" x14ac:dyDescent="0.2">
      <c r="C3046" s="2"/>
    </row>
    <row r="3047" spans="3:3" x14ac:dyDescent="0.2">
      <c r="C3047" s="2"/>
    </row>
    <row r="3048" spans="3:3" x14ac:dyDescent="0.2">
      <c r="C3048" s="2"/>
    </row>
    <row r="3049" spans="3:3" x14ac:dyDescent="0.2">
      <c r="C3049" s="2"/>
    </row>
    <row r="3050" spans="3:3" x14ac:dyDescent="0.2">
      <c r="C3050" s="2"/>
    </row>
    <row r="3051" spans="3:3" x14ac:dyDescent="0.2">
      <c r="C3051" s="2"/>
    </row>
    <row r="3052" spans="3:3" x14ac:dyDescent="0.2">
      <c r="C3052" s="2"/>
    </row>
    <row r="3053" spans="3:3" x14ac:dyDescent="0.2">
      <c r="C3053" s="2"/>
    </row>
    <row r="3054" spans="3:3" x14ac:dyDescent="0.2">
      <c r="C3054" s="2"/>
    </row>
    <row r="3055" spans="3:3" x14ac:dyDescent="0.2">
      <c r="C3055" s="2"/>
    </row>
    <row r="3056" spans="3:3" x14ac:dyDescent="0.2">
      <c r="C3056" s="2"/>
    </row>
    <row r="3057" spans="3:3" x14ac:dyDescent="0.2">
      <c r="C3057" s="2"/>
    </row>
    <row r="3058" spans="3:3" x14ac:dyDescent="0.2">
      <c r="C3058" s="2"/>
    </row>
    <row r="3059" spans="3:3" x14ac:dyDescent="0.2">
      <c r="C3059" s="2"/>
    </row>
    <row r="3060" spans="3:3" x14ac:dyDescent="0.2">
      <c r="C3060" s="2"/>
    </row>
    <row r="3061" spans="3:3" x14ac:dyDescent="0.2">
      <c r="C3061" s="2"/>
    </row>
    <row r="3062" spans="3:3" x14ac:dyDescent="0.2">
      <c r="C3062" s="2"/>
    </row>
    <row r="3063" spans="3:3" x14ac:dyDescent="0.2">
      <c r="C3063" s="2"/>
    </row>
    <row r="3064" spans="3:3" x14ac:dyDescent="0.2">
      <c r="C3064" s="2"/>
    </row>
    <row r="3065" spans="3:3" x14ac:dyDescent="0.2">
      <c r="C3065" s="2"/>
    </row>
    <row r="3066" spans="3:3" x14ac:dyDescent="0.2">
      <c r="C3066" s="2"/>
    </row>
    <row r="3067" spans="3:3" x14ac:dyDescent="0.2">
      <c r="C3067" s="2"/>
    </row>
    <row r="3068" spans="3:3" x14ac:dyDescent="0.2">
      <c r="C3068" s="2"/>
    </row>
    <row r="3069" spans="3:3" x14ac:dyDescent="0.2">
      <c r="C3069" s="2"/>
    </row>
    <row r="3070" spans="3:3" x14ac:dyDescent="0.2">
      <c r="C3070" s="2"/>
    </row>
    <row r="3071" spans="3:3" x14ac:dyDescent="0.2">
      <c r="C3071" s="2"/>
    </row>
    <row r="3072" spans="3:3" x14ac:dyDescent="0.2">
      <c r="C3072" s="2"/>
    </row>
    <row r="3073" spans="3:3" x14ac:dyDescent="0.2">
      <c r="C3073" s="2"/>
    </row>
    <row r="3074" spans="3:3" x14ac:dyDescent="0.2">
      <c r="C3074" s="2"/>
    </row>
    <row r="3075" spans="3:3" x14ac:dyDescent="0.2">
      <c r="C3075" s="2"/>
    </row>
    <row r="3076" spans="3:3" x14ac:dyDescent="0.2">
      <c r="C3076" s="2"/>
    </row>
    <row r="3077" spans="3:3" x14ac:dyDescent="0.2">
      <c r="C3077" s="2"/>
    </row>
    <row r="3078" spans="3:3" x14ac:dyDescent="0.2">
      <c r="C3078" s="2"/>
    </row>
    <row r="3079" spans="3:3" x14ac:dyDescent="0.2">
      <c r="C3079" s="2"/>
    </row>
    <row r="3080" spans="3:3" x14ac:dyDescent="0.2">
      <c r="C3080" s="2"/>
    </row>
    <row r="3081" spans="3:3" x14ac:dyDescent="0.2">
      <c r="C3081" s="2"/>
    </row>
    <row r="3082" spans="3:3" x14ac:dyDescent="0.2">
      <c r="C3082" s="2"/>
    </row>
    <row r="3083" spans="3:3" x14ac:dyDescent="0.2">
      <c r="C3083" s="2"/>
    </row>
    <row r="3084" spans="3:3" x14ac:dyDescent="0.2">
      <c r="C3084" s="2"/>
    </row>
    <row r="3085" spans="3:3" x14ac:dyDescent="0.2">
      <c r="C3085" s="2"/>
    </row>
    <row r="3086" spans="3:3" x14ac:dyDescent="0.2">
      <c r="C3086" s="2"/>
    </row>
    <row r="3087" spans="3:3" x14ac:dyDescent="0.2">
      <c r="C3087" s="2"/>
    </row>
    <row r="3088" spans="3:3" x14ac:dyDescent="0.2">
      <c r="C3088" s="2"/>
    </row>
    <row r="3089" spans="3:3" x14ac:dyDescent="0.2">
      <c r="C3089" s="2"/>
    </row>
    <row r="3090" spans="3:3" x14ac:dyDescent="0.2">
      <c r="C3090" s="2"/>
    </row>
    <row r="3091" spans="3:3" x14ac:dyDescent="0.2">
      <c r="C3091" s="2"/>
    </row>
    <row r="3092" spans="3:3" x14ac:dyDescent="0.2">
      <c r="C3092" s="2"/>
    </row>
    <row r="3093" spans="3:3" x14ac:dyDescent="0.2">
      <c r="C3093" s="2"/>
    </row>
    <row r="3094" spans="3:3" x14ac:dyDescent="0.2">
      <c r="C3094" s="2"/>
    </row>
    <row r="3095" spans="3:3" x14ac:dyDescent="0.2">
      <c r="C3095" s="2"/>
    </row>
    <row r="3096" spans="3:3" x14ac:dyDescent="0.2">
      <c r="C3096" s="2"/>
    </row>
    <row r="3097" spans="3:3" x14ac:dyDescent="0.2">
      <c r="C3097" s="2"/>
    </row>
    <row r="3098" spans="3:3" x14ac:dyDescent="0.2">
      <c r="C3098" s="2"/>
    </row>
    <row r="3099" spans="3:3" x14ac:dyDescent="0.2">
      <c r="C3099" s="2"/>
    </row>
    <row r="3100" spans="3:3" x14ac:dyDescent="0.2">
      <c r="C3100" s="2"/>
    </row>
    <row r="3101" spans="3:3" x14ac:dyDescent="0.2">
      <c r="C3101" s="2"/>
    </row>
    <row r="3102" spans="3:3" x14ac:dyDescent="0.2">
      <c r="C3102" s="2"/>
    </row>
    <row r="3103" spans="3:3" x14ac:dyDescent="0.2">
      <c r="C3103" s="2"/>
    </row>
    <row r="3104" spans="3:3" x14ac:dyDescent="0.2">
      <c r="C3104" s="2"/>
    </row>
    <row r="3105" spans="3:3" x14ac:dyDescent="0.2">
      <c r="C3105" s="2"/>
    </row>
    <row r="3106" spans="3:3" x14ac:dyDescent="0.2">
      <c r="C3106" s="2"/>
    </row>
    <row r="3107" spans="3:3" x14ac:dyDescent="0.2">
      <c r="C3107" s="2"/>
    </row>
    <row r="3108" spans="3:3" x14ac:dyDescent="0.2">
      <c r="C3108" s="2"/>
    </row>
    <row r="3109" spans="3:3" x14ac:dyDescent="0.2">
      <c r="C3109" s="2"/>
    </row>
    <row r="3110" spans="3:3" x14ac:dyDescent="0.2">
      <c r="C3110" s="2"/>
    </row>
    <row r="3111" spans="3:3" x14ac:dyDescent="0.2">
      <c r="C3111" s="2"/>
    </row>
    <row r="3112" spans="3:3" x14ac:dyDescent="0.2">
      <c r="C3112" s="2"/>
    </row>
    <row r="3113" spans="3:3" x14ac:dyDescent="0.2">
      <c r="C3113" s="2"/>
    </row>
    <row r="3114" spans="3:3" x14ac:dyDescent="0.2">
      <c r="C3114" s="2"/>
    </row>
    <row r="3115" spans="3:3" x14ac:dyDescent="0.2">
      <c r="C3115" s="2"/>
    </row>
    <row r="3116" spans="3:3" x14ac:dyDescent="0.2">
      <c r="C3116" s="2"/>
    </row>
    <row r="3117" spans="3:3" x14ac:dyDescent="0.2">
      <c r="C3117" s="2"/>
    </row>
    <row r="3118" spans="3:3" x14ac:dyDescent="0.2">
      <c r="C3118" s="2"/>
    </row>
    <row r="3119" spans="3:3" x14ac:dyDescent="0.2">
      <c r="C3119" s="2"/>
    </row>
    <row r="3120" spans="3:3" x14ac:dyDescent="0.2">
      <c r="C3120" s="2"/>
    </row>
    <row r="3121" spans="3:3" x14ac:dyDescent="0.2">
      <c r="C3121" s="2"/>
    </row>
    <row r="3122" spans="3:3" x14ac:dyDescent="0.2">
      <c r="C3122" s="2"/>
    </row>
    <row r="3123" spans="3:3" x14ac:dyDescent="0.2">
      <c r="C3123" s="2"/>
    </row>
    <row r="3124" spans="3:3" x14ac:dyDescent="0.2">
      <c r="C3124" s="2"/>
    </row>
    <row r="3125" spans="3:3" x14ac:dyDescent="0.2">
      <c r="C3125" s="2"/>
    </row>
    <row r="3126" spans="3:3" x14ac:dyDescent="0.2">
      <c r="C3126" s="2"/>
    </row>
    <row r="3127" spans="3:3" x14ac:dyDescent="0.2">
      <c r="C3127" s="2"/>
    </row>
    <row r="3128" spans="3:3" x14ac:dyDescent="0.2">
      <c r="C3128" s="2"/>
    </row>
    <row r="3129" spans="3:3" x14ac:dyDescent="0.2">
      <c r="C3129" s="2"/>
    </row>
    <row r="3130" spans="3:3" x14ac:dyDescent="0.2">
      <c r="C3130" s="2"/>
    </row>
    <row r="3131" spans="3:3" x14ac:dyDescent="0.2">
      <c r="C3131" s="2"/>
    </row>
    <row r="3132" spans="3:3" x14ac:dyDescent="0.2">
      <c r="C3132" s="2"/>
    </row>
    <row r="3133" spans="3:3" x14ac:dyDescent="0.2">
      <c r="C3133" s="2"/>
    </row>
    <row r="3134" spans="3:3" x14ac:dyDescent="0.2">
      <c r="C3134" s="2"/>
    </row>
    <row r="3135" spans="3:3" x14ac:dyDescent="0.2">
      <c r="C3135" s="2"/>
    </row>
    <row r="3136" spans="3:3" x14ac:dyDescent="0.2">
      <c r="C3136" s="2"/>
    </row>
    <row r="3137" spans="3:3" x14ac:dyDescent="0.2">
      <c r="C3137" s="2"/>
    </row>
    <row r="3138" spans="3:3" x14ac:dyDescent="0.2">
      <c r="C3138" s="2"/>
    </row>
    <row r="3139" spans="3:3" x14ac:dyDescent="0.2">
      <c r="C3139" s="2"/>
    </row>
    <row r="3140" spans="3:3" x14ac:dyDescent="0.2">
      <c r="C3140" s="2"/>
    </row>
    <row r="3141" spans="3:3" x14ac:dyDescent="0.2">
      <c r="C3141" s="2"/>
    </row>
    <row r="3142" spans="3:3" x14ac:dyDescent="0.2">
      <c r="C3142" s="2"/>
    </row>
    <row r="3143" spans="3:3" x14ac:dyDescent="0.2">
      <c r="C3143" s="2"/>
    </row>
    <row r="3144" spans="3:3" x14ac:dyDescent="0.2">
      <c r="C3144" s="2"/>
    </row>
    <row r="3145" spans="3:3" x14ac:dyDescent="0.2">
      <c r="C3145" s="2"/>
    </row>
    <row r="3146" spans="3:3" x14ac:dyDescent="0.2">
      <c r="C3146" s="2"/>
    </row>
    <row r="3147" spans="3:3" x14ac:dyDescent="0.2">
      <c r="C3147" s="2"/>
    </row>
    <row r="3148" spans="3:3" x14ac:dyDescent="0.2">
      <c r="C3148" s="2"/>
    </row>
    <row r="3149" spans="3:3" x14ac:dyDescent="0.2">
      <c r="C3149" s="2"/>
    </row>
    <row r="3150" spans="3:3" x14ac:dyDescent="0.2">
      <c r="C3150" s="2"/>
    </row>
    <row r="3151" spans="3:3" x14ac:dyDescent="0.2">
      <c r="C3151" s="2"/>
    </row>
    <row r="3152" spans="3:3" x14ac:dyDescent="0.2">
      <c r="C3152" s="2"/>
    </row>
    <row r="3153" spans="3:3" x14ac:dyDescent="0.2">
      <c r="C3153" s="2"/>
    </row>
    <row r="3154" spans="3:3" x14ac:dyDescent="0.2">
      <c r="C3154" s="2"/>
    </row>
    <row r="3155" spans="3:3" x14ac:dyDescent="0.2">
      <c r="C3155" s="2"/>
    </row>
    <row r="3156" spans="3:3" x14ac:dyDescent="0.2">
      <c r="C3156" s="2"/>
    </row>
    <row r="3157" spans="3:3" x14ac:dyDescent="0.2">
      <c r="C3157" s="2"/>
    </row>
    <row r="3158" spans="3:3" x14ac:dyDescent="0.2">
      <c r="C3158" s="2"/>
    </row>
    <row r="3159" spans="3:3" x14ac:dyDescent="0.2">
      <c r="C3159" s="2"/>
    </row>
    <row r="3160" spans="3:3" x14ac:dyDescent="0.2">
      <c r="C3160" s="2"/>
    </row>
    <row r="3161" spans="3:3" x14ac:dyDescent="0.2">
      <c r="C3161" s="2"/>
    </row>
    <row r="3162" spans="3:3" x14ac:dyDescent="0.2">
      <c r="C3162" s="2"/>
    </row>
    <row r="3163" spans="3:3" x14ac:dyDescent="0.2">
      <c r="C3163" s="2"/>
    </row>
    <row r="3164" spans="3:3" x14ac:dyDescent="0.2">
      <c r="C3164" s="2"/>
    </row>
    <row r="3165" spans="3:3" x14ac:dyDescent="0.2">
      <c r="C3165" s="2"/>
    </row>
    <row r="3166" spans="3:3" x14ac:dyDescent="0.2">
      <c r="C3166" s="2"/>
    </row>
    <row r="3167" spans="3:3" x14ac:dyDescent="0.2">
      <c r="C3167" s="2"/>
    </row>
    <row r="3168" spans="3:3" x14ac:dyDescent="0.2">
      <c r="C3168" s="2"/>
    </row>
    <row r="3169" spans="3:3" x14ac:dyDescent="0.2">
      <c r="C3169" s="2"/>
    </row>
    <row r="3170" spans="3:3" x14ac:dyDescent="0.2">
      <c r="C3170" s="2"/>
    </row>
    <row r="3171" spans="3:3" x14ac:dyDescent="0.2">
      <c r="C3171" s="2"/>
    </row>
    <row r="3172" spans="3:3" x14ac:dyDescent="0.2">
      <c r="C3172" s="2"/>
    </row>
    <row r="3173" spans="3:3" x14ac:dyDescent="0.2">
      <c r="C3173" s="2"/>
    </row>
    <row r="3174" spans="3:3" x14ac:dyDescent="0.2">
      <c r="C3174" s="2"/>
    </row>
    <row r="3175" spans="3:3" x14ac:dyDescent="0.2">
      <c r="C3175" s="2"/>
    </row>
    <row r="3176" spans="3:3" x14ac:dyDescent="0.2">
      <c r="C3176" s="2"/>
    </row>
    <row r="3177" spans="3:3" x14ac:dyDescent="0.2">
      <c r="C3177" s="2"/>
    </row>
    <row r="3178" spans="3:3" x14ac:dyDescent="0.2">
      <c r="C3178" s="2"/>
    </row>
    <row r="3179" spans="3:3" x14ac:dyDescent="0.2">
      <c r="C3179" s="2"/>
    </row>
    <row r="3180" spans="3:3" x14ac:dyDescent="0.2">
      <c r="C3180" s="2"/>
    </row>
    <row r="3181" spans="3:3" x14ac:dyDescent="0.2">
      <c r="C3181" s="2"/>
    </row>
    <row r="3182" spans="3:3" x14ac:dyDescent="0.2">
      <c r="C3182" s="2"/>
    </row>
    <row r="3183" spans="3:3" x14ac:dyDescent="0.2">
      <c r="C3183" s="2"/>
    </row>
    <row r="3184" spans="3:3" x14ac:dyDescent="0.2">
      <c r="C3184" s="2"/>
    </row>
    <row r="3185" spans="3:3" x14ac:dyDescent="0.2">
      <c r="C3185" s="2"/>
    </row>
    <row r="3186" spans="3:3" x14ac:dyDescent="0.2">
      <c r="C3186" s="2"/>
    </row>
    <row r="3187" spans="3:3" x14ac:dyDescent="0.2">
      <c r="C3187" s="2"/>
    </row>
    <row r="3188" spans="3:3" x14ac:dyDescent="0.2">
      <c r="C3188" s="2"/>
    </row>
    <row r="3189" spans="3:3" x14ac:dyDescent="0.2">
      <c r="C3189" s="2"/>
    </row>
    <row r="3190" spans="3:3" x14ac:dyDescent="0.2">
      <c r="C3190" s="2"/>
    </row>
    <row r="3191" spans="3:3" x14ac:dyDescent="0.2">
      <c r="C3191" s="2"/>
    </row>
    <row r="3192" spans="3:3" x14ac:dyDescent="0.2">
      <c r="C3192" s="2"/>
    </row>
    <row r="3193" spans="3:3" x14ac:dyDescent="0.2">
      <c r="C3193" s="2"/>
    </row>
    <row r="3194" spans="3:3" x14ac:dyDescent="0.2">
      <c r="C3194" s="2"/>
    </row>
    <row r="3195" spans="3:3" x14ac:dyDescent="0.2">
      <c r="C3195" s="2"/>
    </row>
    <row r="3196" spans="3:3" x14ac:dyDescent="0.2">
      <c r="C3196" s="2"/>
    </row>
    <row r="3197" spans="3:3" x14ac:dyDescent="0.2">
      <c r="C3197" s="2"/>
    </row>
    <row r="3198" spans="3:3" x14ac:dyDescent="0.2">
      <c r="C3198" s="2"/>
    </row>
    <row r="3199" spans="3:3" x14ac:dyDescent="0.2">
      <c r="C3199" s="2"/>
    </row>
    <row r="3200" spans="3:3" x14ac:dyDescent="0.2">
      <c r="C3200" s="2"/>
    </row>
    <row r="3201" spans="3:3" x14ac:dyDescent="0.2">
      <c r="C3201" s="2"/>
    </row>
    <row r="3202" spans="3:3" x14ac:dyDescent="0.2">
      <c r="C3202" s="2"/>
    </row>
    <row r="3203" spans="3:3" x14ac:dyDescent="0.2">
      <c r="C3203" s="2"/>
    </row>
    <row r="3204" spans="3:3" x14ac:dyDescent="0.2">
      <c r="C3204" s="2"/>
    </row>
    <row r="3205" spans="3:3" x14ac:dyDescent="0.2">
      <c r="C3205" s="2"/>
    </row>
    <row r="3206" spans="3:3" x14ac:dyDescent="0.2">
      <c r="C3206" s="2"/>
    </row>
    <row r="3207" spans="3:3" x14ac:dyDescent="0.2">
      <c r="C3207" s="2"/>
    </row>
    <row r="3208" spans="3:3" x14ac:dyDescent="0.2">
      <c r="C3208" s="2"/>
    </row>
    <row r="3209" spans="3:3" x14ac:dyDescent="0.2">
      <c r="C3209" s="2"/>
    </row>
    <row r="3210" spans="3:3" x14ac:dyDescent="0.2">
      <c r="C3210" s="2"/>
    </row>
    <row r="3211" spans="3:3" x14ac:dyDescent="0.2">
      <c r="C3211" s="2"/>
    </row>
    <row r="3212" spans="3:3" x14ac:dyDescent="0.2">
      <c r="C3212" s="2"/>
    </row>
    <row r="3213" spans="3:3" x14ac:dyDescent="0.2">
      <c r="C3213" s="2"/>
    </row>
    <row r="3214" spans="3:3" x14ac:dyDescent="0.2">
      <c r="C3214" s="2"/>
    </row>
    <row r="3215" spans="3:3" x14ac:dyDescent="0.2">
      <c r="C3215" s="2"/>
    </row>
    <row r="3216" spans="3:3" x14ac:dyDescent="0.2">
      <c r="C3216" s="2"/>
    </row>
    <row r="3217" spans="3:3" x14ac:dyDescent="0.2">
      <c r="C3217" s="2"/>
    </row>
    <row r="3218" spans="3:3" x14ac:dyDescent="0.2">
      <c r="C3218" s="2"/>
    </row>
    <row r="3219" spans="3:3" x14ac:dyDescent="0.2">
      <c r="C3219" s="2"/>
    </row>
    <row r="3220" spans="3:3" x14ac:dyDescent="0.2">
      <c r="C3220" s="2"/>
    </row>
    <row r="3221" spans="3:3" x14ac:dyDescent="0.2">
      <c r="C3221" s="2"/>
    </row>
    <row r="3222" spans="3:3" x14ac:dyDescent="0.2">
      <c r="C3222" s="2"/>
    </row>
    <row r="3223" spans="3:3" x14ac:dyDescent="0.2">
      <c r="C3223" s="2"/>
    </row>
    <row r="3224" spans="3:3" x14ac:dyDescent="0.2">
      <c r="C3224" s="2"/>
    </row>
    <row r="3225" spans="3:3" x14ac:dyDescent="0.2">
      <c r="C3225" s="2"/>
    </row>
    <row r="3226" spans="3:3" x14ac:dyDescent="0.2">
      <c r="C3226" s="2"/>
    </row>
    <row r="3227" spans="3:3" x14ac:dyDescent="0.2">
      <c r="C3227" s="2"/>
    </row>
    <row r="3228" spans="3:3" x14ac:dyDescent="0.2">
      <c r="C3228" s="2"/>
    </row>
    <row r="3229" spans="3:3" x14ac:dyDescent="0.2">
      <c r="C3229" s="2"/>
    </row>
    <row r="3230" spans="3:3" x14ac:dyDescent="0.2">
      <c r="C3230" s="2"/>
    </row>
    <row r="3231" spans="3:3" x14ac:dyDescent="0.2">
      <c r="C3231" s="2"/>
    </row>
    <row r="3232" spans="3:3" x14ac:dyDescent="0.2">
      <c r="C3232" s="2"/>
    </row>
    <row r="3233" spans="3:3" x14ac:dyDescent="0.2">
      <c r="C3233" s="2"/>
    </row>
    <row r="3234" spans="3:3" x14ac:dyDescent="0.2">
      <c r="C3234" s="2"/>
    </row>
    <row r="3235" spans="3:3" x14ac:dyDescent="0.2">
      <c r="C3235" s="2"/>
    </row>
    <row r="3236" spans="3:3" x14ac:dyDescent="0.2">
      <c r="C3236" s="2"/>
    </row>
    <row r="3237" spans="3:3" x14ac:dyDescent="0.2">
      <c r="C3237" s="2"/>
    </row>
    <row r="3238" spans="3:3" x14ac:dyDescent="0.2">
      <c r="C3238" s="2"/>
    </row>
    <row r="3239" spans="3:3" x14ac:dyDescent="0.2">
      <c r="C3239" s="2"/>
    </row>
    <row r="3240" spans="3:3" x14ac:dyDescent="0.2">
      <c r="C3240" s="2"/>
    </row>
    <row r="3241" spans="3:3" x14ac:dyDescent="0.2">
      <c r="C3241" s="2"/>
    </row>
    <row r="3242" spans="3:3" x14ac:dyDescent="0.2">
      <c r="C3242" s="2"/>
    </row>
    <row r="3243" spans="3:3" x14ac:dyDescent="0.2">
      <c r="C3243" s="2"/>
    </row>
    <row r="3244" spans="3:3" x14ac:dyDescent="0.2">
      <c r="C3244" s="2"/>
    </row>
    <row r="3245" spans="3:3" x14ac:dyDescent="0.2">
      <c r="C3245" s="2"/>
    </row>
    <row r="3246" spans="3:3" x14ac:dyDescent="0.2">
      <c r="C3246" s="2"/>
    </row>
    <row r="3247" spans="3:3" x14ac:dyDescent="0.2">
      <c r="C3247" s="2"/>
    </row>
    <row r="3248" spans="3:3" x14ac:dyDescent="0.2">
      <c r="C3248" s="2"/>
    </row>
    <row r="3249" spans="3:3" x14ac:dyDescent="0.2">
      <c r="C3249" s="2"/>
    </row>
    <row r="3250" spans="3:3" x14ac:dyDescent="0.2">
      <c r="C3250" s="2"/>
    </row>
    <row r="3251" spans="3:3" x14ac:dyDescent="0.2">
      <c r="C3251" s="2"/>
    </row>
    <row r="3252" spans="3:3" x14ac:dyDescent="0.2">
      <c r="C3252" s="2"/>
    </row>
    <row r="3253" spans="3:3" x14ac:dyDescent="0.2">
      <c r="C3253" s="2"/>
    </row>
    <row r="3254" spans="3:3" x14ac:dyDescent="0.2">
      <c r="C3254" s="2"/>
    </row>
    <row r="3255" spans="3:3" x14ac:dyDescent="0.2">
      <c r="C3255" s="2"/>
    </row>
    <row r="3256" spans="3:3" x14ac:dyDescent="0.2">
      <c r="C3256" s="2"/>
    </row>
    <row r="3257" spans="3:3" x14ac:dyDescent="0.2">
      <c r="C3257" s="2"/>
    </row>
    <row r="3258" spans="3:3" x14ac:dyDescent="0.2">
      <c r="C3258" s="2"/>
    </row>
    <row r="3259" spans="3:3" x14ac:dyDescent="0.2">
      <c r="C3259" s="2"/>
    </row>
    <row r="3260" spans="3:3" x14ac:dyDescent="0.2">
      <c r="C3260" s="2"/>
    </row>
    <row r="3261" spans="3:3" x14ac:dyDescent="0.2">
      <c r="C3261" s="2"/>
    </row>
    <row r="3262" spans="3:3" x14ac:dyDescent="0.2">
      <c r="C3262" s="2"/>
    </row>
    <row r="3263" spans="3:3" x14ac:dyDescent="0.2">
      <c r="C3263" s="2"/>
    </row>
    <row r="3264" spans="3:3" x14ac:dyDescent="0.2">
      <c r="C3264" s="2"/>
    </row>
    <row r="3265" spans="3:3" x14ac:dyDescent="0.2">
      <c r="C3265" s="2"/>
    </row>
    <row r="3266" spans="3:3" x14ac:dyDescent="0.2">
      <c r="C3266" s="2"/>
    </row>
    <row r="3267" spans="3:3" x14ac:dyDescent="0.2">
      <c r="C3267" s="2"/>
    </row>
    <row r="3268" spans="3:3" x14ac:dyDescent="0.2">
      <c r="C3268" s="2"/>
    </row>
    <row r="3269" spans="3:3" x14ac:dyDescent="0.2">
      <c r="C3269" s="2"/>
    </row>
    <row r="3270" spans="3:3" x14ac:dyDescent="0.2">
      <c r="C3270" s="2"/>
    </row>
    <row r="3271" spans="3:3" x14ac:dyDescent="0.2">
      <c r="C3271" s="2"/>
    </row>
    <row r="3272" spans="3:3" x14ac:dyDescent="0.2">
      <c r="C3272" s="2"/>
    </row>
    <row r="3273" spans="3:3" x14ac:dyDescent="0.2">
      <c r="C3273" s="2"/>
    </row>
    <row r="3274" spans="3:3" x14ac:dyDescent="0.2">
      <c r="C3274" s="2"/>
    </row>
    <row r="3275" spans="3:3" x14ac:dyDescent="0.2">
      <c r="C3275" s="2"/>
    </row>
    <row r="3276" spans="3:3" x14ac:dyDescent="0.2">
      <c r="C3276" s="2"/>
    </row>
    <row r="3277" spans="3:3" x14ac:dyDescent="0.2">
      <c r="C3277" s="2"/>
    </row>
    <row r="3278" spans="3:3" x14ac:dyDescent="0.2">
      <c r="C3278" s="2"/>
    </row>
    <row r="3279" spans="3:3" x14ac:dyDescent="0.2">
      <c r="C3279" s="2"/>
    </row>
    <row r="3280" spans="3:3" x14ac:dyDescent="0.2">
      <c r="C3280" s="2"/>
    </row>
    <row r="3281" spans="3:3" x14ac:dyDescent="0.2">
      <c r="C3281" s="2"/>
    </row>
    <row r="3282" spans="3:3" x14ac:dyDescent="0.2">
      <c r="C3282" s="2"/>
    </row>
    <row r="3283" spans="3:3" x14ac:dyDescent="0.2">
      <c r="C3283" s="2"/>
    </row>
    <row r="3284" spans="3:3" x14ac:dyDescent="0.2">
      <c r="C3284" s="2"/>
    </row>
    <row r="3285" spans="3:3" x14ac:dyDescent="0.2">
      <c r="C3285" s="2"/>
    </row>
    <row r="3286" spans="3:3" x14ac:dyDescent="0.2">
      <c r="C3286" s="2"/>
    </row>
    <row r="3287" spans="3:3" x14ac:dyDescent="0.2">
      <c r="C3287" s="2"/>
    </row>
    <row r="3288" spans="3:3" x14ac:dyDescent="0.2">
      <c r="C3288" s="2"/>
    </row>
    <row r="3289" spans="3:3" x14ac:dyDescent="0.2">
      <c r="C3289" s="2"/>
    </row>
    <row r="3290" spans="3:3" x14ac:dyDescent="0.2">
      <c r="C3290" s="2"/>
    </row>
    <row r="3291" spans="3:3" x14ac:dyDescent="0.2">
      <c r="C3291" s="2"/>
    </row>
    <row r="3292" spans="3:3" x14ac:dyDescent="0.2">
      <c r="C3292" s="2"/>
    </row>
    <row r="3293" spans="3:3" x14ac:dyDescent="0.2">
      <c r="C3293" s="2"/>
    </row>
    <row r="3294" spans="3:3" x14ac:dyDescent="0.2">
      <c r="C3294" s="2"/>
    </row>
    <row r="3295" spans="3:3" x14ac:dyDescent="0.2">
      <c r="C3295" s="2"/>
    </row>
    <row r="3296" spans="3:3" x14ac:dyDescent="0.2">
      <c r="C3296" s="2"/>
    </row>
    <row r="3297" spans="3:3" x14ac:dyDescent="0.2">
      <c r="C3297" s="2"/>
    </row>
    <row r="3298" spans="3:3" x14ac:dyDescent="0.2">
      <c r="C3298" s="2"/>
    </row>
    <row r="3299" spans="3:3" x14ac:dyDescent="0.2">
      <c r="C3299" s="2"/>
    </row>
    <row r="3300" spans="3:3" x14ac:dyDescent="0.2">
      <c r="C3300" s="2"/>
    </row>
    <row r="3301" spans="3:3" x14ac:dyDescent="0.2">
      <c r="C3301" s="2"/>
    </row>
    <row r="3302" spans="3:3" x14ac:dyDescent="0.2">
      <c r="C3302" s="2"/>
    </row>
    <row r="3303" spans="3:3" x14ac:dyDescent="0.2">
      <c r="C3303" s="2"/>
    </row>
    <row r="3304" spans="3:3" x14ac:dyDescent="0.2">
      <c r="C3304" s="2"/>
    </row>
    <row r="3305" spans="3:3" x14ac:dyDescent="0.2">
      <c r="C3305" s="2"/>
    </row>
    <row r="3306" spans="3:3" x14ac:dyDescent="0.2">
      <c r="C3306" s="2"/>
    </row>
    <row r="3307" spans="3:3" x14ac:dyDescent="0.2">
      <c r="C3307" s="2"/>
    </row>
    <row r="3308" spans="3:3" x14ac:dyDescent="0.2">
      <c r="C3308" s="2"/>
    </row>
    <row r="3309" spans="3:3" x14ac:dyDescent="0.2">
      <c r="C3309" s="2"/>
    </row>
    <row r="3310" spans="3:3" x14ac:dyDescent="0.2">
      <c r="C3310" s="2"/>
    </row>
    <row r="3311" spans="3:3" x14ac:dyDescent="0.2">
      <c r="C3311" s="2"/>
    </row>
    <row r="3312" spans="3:3" x14ac:dyDescent="0.2">
      <c r="C3312" s="2"/>
    </row>
    <row r="3313" spans="3:3" x14ac:dyDescent="0.2">
      <c r="C3313" s="2"/>
    </row>
    <row r="3314" spans="3:3" x14ac:dyDescent="0.2">
      <c r="C3314" s="2"/>
    </row>
    <row r="3315" spans="3:3" x14ac:dyDescent="0.2">
      <c r="C3315" s="2"/>
    </row>
    <row r="3316" spans="3:3" x14ac:dyDescent="0.2">
      <c r="C3316" s="2"/>
    </row>
    <row r="3317" spans="3:3" x14ac:dyDescent="0.2">
      <c r="C3317" s="2"/>
    </row>
    <row r="3318" spans="3:3" x14ac:dyDescent="0.2">
      <c r="C3318" s="2"/>
    </row>
    <row r="3319" spans="3:3" x14ac:dyDescent="0.2">
      <c r="C3319" s="2"/>
    </row>
    <row r="3320" spans="3:3" x14ac:dyDescent="0.2">
      <c r="C3320" s="2"/>
    </row>
    <row r="3321" spans="3:3" x14ac:dyDescent="0.2">
      <c r="C3321" s="2"/>
    </row>
    <row r="3322" spans="3:3" x14ac:dyDescent="0.2">
      <c r="C3322" s="2"/>
    </row>
    <row r="3323" spans="3:3" x14ac:dyDescent="0.2">
      <c r="C3323" s="2"/>
    </row>
    <row r="3324" spans="3:3" x14ac:dyDescent="0.2">
      <c r="C3324" s="2"/>
    </row>
    <row r="3325" spans="3:3" x14ac:dyDescent="0.2">
      <c r="C3325" s="2"/>
    </row>
    <row r="3326" spans="3:3" x14ac:dyDescent="0.2">
      <c r="C3326" s="2"/>
    </row>
    <row r="3327" spans="3:3" x14ac:dyDescent="0.2">
      <c r="C3327" s="2"/>
    </row>
    <row r="3328" spans="3:3" x14ac:dyDescent="0.2">
      <c r="C3328" s="2"/>
    </row>
    <row r="3329" spans="3:3" x14ac:dyDescent="0.2">
      <c r="C3329" s="2"/>
    </row>
    <row r="3330" spans="3:3" x14ac:dyDescent="0.2">
      <c r="C3330" s="2"/>
    </row>
    <row r="3331" spans="3:3" x14ac:dyDescent="0.2">
      <c r="C3331" s="2"/>
    </row>
    <row r="3332" spans="3:3" x14ac:dyDescent="0.2">
      <c r="C3332" s="2"/>
    </row>
    <row r="3333" spans="3:3" x14ac:dyDescent="0.2">
      <c r="C3333" s="2"/>
    </row>
    <row r="3334" spans="3:3" x14ac:dyDescent="0.2">
      <c r="C3334" s="2"/>
    </row>
    <row r="3335" spans="3:3" x14ac:dyDescent="0.2">
      <c r="C3335" s="2"/>
    </row>
    <row r="3336" spans="3:3" x14ac:dyDescent="0.2">
      <c r="C3336" s="2"/>
    </row>
    <row r="3337" spans="3:3" x14ac:dyDescent="0.2">
      <c r="C3337" s="2"/>
    </row>
    <row r="3338" spans="3:3" x14ac:dyDescent="0.2">
      <c r="C3338" s="2"/>
    </row>
    <row r="3339" spans="3:3" x14ac:dyDescent="0.2">
      <c r="C3339" s="2"/>
    </row>
    <row r="3340" spans="3:3" x14ac:dyDescent="0.2">
      <c r="C3340" s="2"/>
    </row>
    <row r="3341" spans="3:3" x14ac:dyDescent="0.2">
      <c r="C3341" s="2"/>
    </row>
    <row r="3342" spans="3:3" x14ac:dyDescent="0.2">
      <c r="C3342" s="2"/>
    </row>
    <row r="3343" spans="3:3" x14ac:dyDescent="0.2">
      <c r="C3343" s="2"/>
    </row>
    <row r="3344" spans="3:3" x14ac:dyDescent="0.2">
      <c r="C3344" s="2"/>
    </row>
    <row r="3345" spans="3:3" x14ac:dyDescent="0.2">
      <c r="C3345" s="2"/>
    </row>
    <row r="3346" spans="3:3" x14ac:dyDescent="0.2">
      <c r="C3346" s="2"/>
    </row>
    <row r="3347" spans="3:3" x14ac:dyDescent="0.2">
      <c r="C3347" s="2"/>
    </row>
    <row r="3348" spans="3:3" x14ac:dyDescent="0.2">
      <c r="C3348" s="2"/>
    </row>
    <row r="3349" spans="3:3" x14ac:dyDescent="0.2">
      <c r="C3349" s="2"/>
    </row>
    <row r="3350" spans="3:3" x14ac:dyDescent="0.2">
      <c r="C3350" s="2"/>
    </row>
    <row r="3351" spans="3:3" x14ac:dyDescent="0.2">
      <c r="C3351" s="2"/>
    </row>
    <row r="3352" spans="3:3" x14ac:dyDescent="0.2">
      <c r="C3352" s="2"/>
    </row>
    <row r="3353" spans="3:3" x14ac:dyDescent="0.2">
      <c r="C3353" s="2"/>
    </row>
    <row r="3354" spans="3:3" x14ac:dyDescent="0.2">
      <c r="C3354" s="2"/>
    </row>
    <row r="3355" spans="3:3" x14ac:dyDescent="0.2">
      <c r="C3355" s="2"/>
    </row>
    <row r="3356" spans="3:3" x14ac:dyDescent="0.2">
      <c r="C3356" s="2"/>
    </row>
    <row r="3357" spans="3:3" x14ac:dyDescent="0.2">
      <c r="C3357" s="2"/>
    </row>
    <row r="3358" spans="3:3" x14ac:dyDescent="0.2">
      <c r="C3358" s="2"/>
    </row>
    <row r="3359" spans="3:3" x14ac:dyDescent="0.2">
      <c r="C3359" s="2"/>
    </row>
    <row r="3360" spans="3:3" x14ac:dyDescent="0.2">
      <c r="C3360" s="2"/>
    </row>
    <row r="3361" spans="3:3" x14ac:dyDescent="0.2">
      <c r="C3361" s="2"/>
    </row>
    <row r="3362" spans="3:3" x14ac:dyDescent="0.2">
      <c r="C3362" s="2"/>
    </row>
    <row r="3363" spans="3:3" x14ac:dyDescent="0.2">
      <c r="C3363" s="2"/>
    </row>
    <row r="3364" spans="3:3" x14ac:dyDescent="0.2">
      <c r="C3364" s="2"/>
    </row>
    <row r="3365" spans="3:3" x14ac:dyDescent="0.2">
      <c r="C3365" s="2"/>
    </row>
    <row r="3366" spans="3:3" x14ac:dyDescent="0.2">
      <c r="C3366" s="2"/>
    </row>
    <row r="3367" spans="3:3" x14ac:dyDescent="0.2">
      <c r="C3367" s="2"/>
    </row>
    <row r="3368" spans="3:3" x14ac:dyDescent="0.2">
      <c r="C3368" s="2"/>
    </row>
    <row r="3369" spans="3:3" x14ac:dyDescent="0.2">
      <c r="C3369" s="2"/>
    </row>
    <row r="3370" spans="3:3" x14ac:dyDescent="0.2">
      <c r="C3370" s="2"/>
    </row>
    <row r="3371" spans="3:3" x14ac:dyDescent="0.2">
      <c r="C3371" s="2"/>
    </row>
    <row r="3372" spans="3:3" x14ac:dyDescent="0.2">
      <c r="C3372" s="2"/>
    </row>
    <row r="3373" spans="3:3" x14ac:dyDescent="0.2">
      <c r="C3373" s="2"/>
    </row>
    <row r="3374" spans="3:3" x14ac:dyDescent="0.2">
      <c r="C3374" s="2"/>
    </row>
    <row r="3375" spans="3:3" x14ac:dyDescent="0.2">
      <c r="C3375" s="2"/>
    </row>
    <row r="3376" spans="3:3" x14ac:dyDescent="0.2">
      <c r="C3376" s="2"/>
    </row>
    <row r="3377" spans="3:3" x14ac:dyDescent="0.2">
      <c r="C3377" s="2"/>
    </row>
    <row r="3378" spans="3:3" x14ac:dyDescent="0.2">
      <c r="C3378" s="2"/>
    </row>
    <row r="3379" spans="3:3" x14ac:dyDescent="0.2">
      <c r="C3379" s="2"/>
    </row>
    <row r="3380" spans="3:3" x14ac:dyDescent="0.2">
      <c r="C3380" s="2"/>
    </row>
    <row r="3381" spans="3:3" x14ac:dyDescent="0.2">
      <c r="C3381" s="2"/>
    </row>
    <row r="3382" spans="3:3" x14ac:dyDescent="0.2">
      <c r="C3382" s="2"/>
    </row>
    <row r="3383" spans="3:3" x14ac:dyDescent="0.2">
      <c r="C3383" s="2"/>
    </row>
    <row r="3384" spans="3:3" x14ac:dyDescent="0.2">
      <c r="C3384" s="2"/>
    </row>
    <row r="3385" spans="3:3" x14ac:dyDescent="0.2">
      <c r="C3385" s="2"/>
    </row>
    <row r="3386" spans="3:3" x14ac:dyDescent="0.2">
      <c r="C3386" s="2"/>
    </row>
    <row r="3387" spans="3:3" x14ac:dyDescent="0.2">
      <c r="C3387" s="2"/>
    </row>
    <row r="3388" spans="3:3" x14ac:dyDescent="0.2">
      <c r="C3388" s="2"/>
    </row>
    <row r="3389" spans="3:3" x14ac:dyDescent="0.2">
      <c r="C3389" s="2"/>
    </row>
    <row r="3390" spans="3:3" x14ac:dyDescent="0.2">
      <c r="C3390" s="2"/>
    </row>
    <row r="3391" spans="3:3" x14ac:dyDescent="0.2">
      <c r="C3391" s="2"/>
    </row>
    <row r="3392" spans="3:3" x14ac:dyDescent="0.2">
      <c r="C3392" s="2"/>
    </row>
    <row r="3393" spans="3:3" x14ac:dyDescent="0.2">
      <c r="C3393" s="2"/>
    </row>
    <row r="3394" spans="3:3" x14ac:dyDescent="0.2">
      <c r="C3394" s="2"/>
    </row>
    <row r="3395" spans="3:3" x14ac:dyDescent="0.2">
      <c r="C3395" s="2"/>
    </row>
    <row r="3396" spans="3:3" x14ac:dyDescent="0.2">
      <c r="C3396" s="2"/>
    </row>
    <row r="3397" spans="3:3" x14ac:dyDescent="0.2">
      <c r="C3397" s="2"/>
    </row>
    <row r="3398" spans="3:3" x14ac:dyDescent="0.2">
      <c r="C3398" s="2"/>
    </row>
    <row r="3399" spans="3:3" x14ac:dyDescent="0.2">
      <c r="C3399" s="2"/>
    </row>
    <row r="3400" spans="3:3" x14ac:dyDescent="0.2">
      <c r="C3400" s="2"/>
    </row>
    <row r="3401" spans="3:3" x14ac:dyDescent="0.2">
      <c r="C3401" s="2"/>
    </row>
    <row r="3402" spans="3:3" x14ac:dyDescent="0.2">
      <c r="C3402" s="2"/>
    </row>
    <row r="3403" spans="3:3" x14ac:dyDescent="0.2">
      <c r="C3403" s="2"/>
    </row>
    <row r="3404" spans="3:3" x14ac:dyDescent="0.2">
      <c r="C3404" s="2"/>
    </row>
    <row r="3405" spans="3:3" x14ac:dyDescent="0.2">
      <c r="C3405" s="2"/>
    </row>
    <row r="3406" spans="3:3" x14ac:dyDescent="0.2">
      <c r="C3406" s="2"/>
    </row>
    <row r="3407" spans="3:3" x14ac:dyDescent="0.2">
      <c r="C3407" s="2"/>
    </row>
    <row r="3408" spans="3:3" x14ac:dyDescent="0.2">
      <c r="C3408" s="2"/>
    </row>
    <row r="3409" spans="3:3" x14ac:dyDescent="0.2">
      <c r="C3409" s="2"/>
    </row>
    <row r="3410" spans="3:3" x14ac:dyDescent="0.2">
      <c r="C3410" s="2"/>
    </row>
    <row r="3411" spans="3:3" x14ac:dyDescent="0.2">
      <c r="C3411" s="2"/>
    </row>
    <row r="3412" spans="3:3" x14ac:dyDescent="0.2">
      <c r="C3412" s="2"/>
    </row>
    <row r="3413" spans="3:3" x14ac:dyDescent="0.2">
      <c r="C3413" s="2"/>
    </row>
    <row r="3414" spans="3:3" x14ac:dyDescent="0.2">
      <c r="C3414" s="2"/>
    </row>
    <row r="3415" spans="3:3" x14ac:dyDescent="0.2">
      <c r="C3415" s="2"/>
    </row>
    <row r="3416" spans="3:3" x14ac:dyDescent="0.2">
      <c r="C3416" s="2"/>
    </row>
    <row r="3417" spans="3:3" x14ac:dyDescent="0.2">
      <c r="C3417" s="2"/>
    </row>
    <row r="3418" spans="3:3" x14ac:dyDescent="0.2">
      <c r="C3418" s="2"/>
    </row>
    <row r="3419" spans="3:3" x14ac:dyDescent="0.2">
      <c r="C3419" s="2"/>
    </row>
    <row r="3420" spans="3:3" x14ac:dyDescent="0.2">
      <c r="C3420" s="2"/>
    </row>
    <row r="3421" spans="3:3" x14ac:dyDescent="0.2">
      <c r="C3421" s="2"/>
    </row>
    <row r="3422" spans="3:3" x14ac:dyDescent="0.2">
      <c r="C3422" s="2"/>
    </row>
    <row r="3423" spans="3:3" x14ac:dyDescent="0.2">
      <c r="C3423" s="2"/>
    </row>
    <row r="3424" spans="3:3" x14ac:dyDescent="0.2">
      <c r="C3424" s="2"/>
    </row>
    <row r="3425" spans="3:3" x14ac:dyDescent="0.2">
      <c r="C3425" s="2"/>
    </row>
    <row r="3426" spans="3:3" x14ac:dyDescent="0.2">
      <c r="C3426" s="2"/>
    </row>
    <row r="3427" spans="3:3" x14ac:dyDescent="0.2">
      <c r="C3427" s="2"/>
    </row>
    <row r="3428" spans="3:3" x14ac:dyDescent="0.2">
      <c r="C3428" s="2"/>
    </row>
    <row r="3429" spans="3:3" x14ac:dyDescent="0.2">
      <c r="C3429" s="2"/>
    </row>
    <row r="3430" spans="3:3" x14ac:dyDescent="0.2">
      <c r="C3430" s="2"/>
    </row>
    <row r="3431" spans="3:3" x14ac:dyDescent="0.2">
      <c r="C3431" s="2"/>
    </row>
    <row r="3432" spans="3:3" x14ac:dyDescent="0.2">
      <c r="C3432" s="2"/>
    </row>
    <row r="3433" spans="3:3" x14ac:dyDescent="0.2">
      <c r="C3433" s="2"/>
    </row>
    <row r="3434" spans="3:3" x14ac:dyDescent="0.2">
      <c r="C3434" s="2"/>
    </row>
    <row r="3435" spans="3:3" x14ac:dyDescent="0.2">
      <c r="C3435" s="2"/>
    </row>
    <row r="3436" spans="3:3" x14ac:dyDescent="0.2">
      <c r="C3436" s="2"/>
    </row>
    <row r="3437" spans="3:3" x14ac:dyDescent="0.2">
      <c r="C3437" s="2"/>
    </row>
    <row r="3438" spans="3:3" x14ac:dyDescent="0.2">
      <c r="C3438" s="2"/>
    </row>
    <row r="3439" spans="3:3" x14ac:dyDescent="0.2">
      <c r="C3439" s="2"/>
    </row>
    <row r="3440" spans="3:3" x14ac:dyDescent="0.2">
      <c r="C3440" s="2"/>
    </row>
    <row r="3441" spans="3:3" x14ac:dyDescent="0.2">
      <c r="C3441" s="2"/>
    </row>
    <row r="3442" spans="3:3" x14ac:dyDescent="0.2">
      <c r="C3442" s="2"/>
    </row>
    <row r="3443" spans="3:3" x14ac:dyDescent="0.2">
      <c r="C3443" s="2"/>
    </row>
    <row r="3444" spans="3:3" x14ac:dyDescent="0.2">
      <c r="C3444" s="2"/>
    </row>
    <row r="3445" spans="3:3" x14ac:dyDescent="0.2">
      <c r="C3445" s="2"/>
    </row>
    <row r="3446" spans="3:3" x14ac:dyDescent="0.2">
      <c r="C3446" s="2"/>
    </row>
    <row r="3447" spans="3:3" x14ac:dyDescent="0.2">
      <c r="C3447" s="2"/>
    </row>
    <row r="3448" spans="3:3" x14ac:dyDescent="0.2">
      <c r="C3448" s="2"/>
    </row>
    <row r="3449" spans="3:3" x14ac:dyDescent="0.2">
      <c r="C3449" s="2"/>
    </row>
    <row r="3450" spans="3:3" x14ac:dyDescent="0.2">
      <c r="C3450" s="2"/>
    </row>
    <row r="3451" spans="3:3" x14ac:dyDescent="0.2">
      <c r="C3451" s="2"/>
    </row>
    <row r="3452" spans="3:3" x14ac:dyDescent="0.2">
      <c r="C3452" s="2"/>
    </row>
    <row r="3453" spans="3:3" x14ac:dyDescent="0.2">
      <c r="C3453" s="2"/>
    </row>
    <row r="3454" spans="3:3" x14ac:dyDescent="0.2">
      <c r="C3454" s="2"/>
    </row>
    <row r="3455" spans="3:3" x14ac:dyDescent="0.2">
      <c r="C3455" s="2"/>
    </row>
    <row r="3456" spans="3:3" x14ac:dyDescent="0.2">
      <c r="C3456" s="2"/>
    </row>
    <row r="3457" spans="3:3" x14ac:dyDescent="0.2">
      <c r="C3457" s="2"/>
    </row>
    <row r="3458" spans="3:3" x14ac:dyDescent="0.2">
      <c r="C3458" s="2"/>
    </row>
    <row r="3459" spans="3:3" x14ac:dyDescent="0.2">
      <c r="C3459" s="2"/>
    </row>
    <row r="3460" spans="3:3" x14ac:dyDescent="0.2">
      <c r="C3460" s="2"/>
    </row>
    <row r="3461" spans="3:3" x14ac:dyDescent="0.2">
      <c r="C3461" s="2"/>
    </row>
    <row r="3462" spans="3:3" x14ac:dyDescent="0.2">
      <c r="C3462" s="2"/>
    </row>
    <row r="3463" spans="3:3" x14ac:dyDescent="0.2">
      <c r="C3463" s="2"/>
    </row>
    <row r="3464" spans="3:3" x14ac:dyDescent="0.2">
      <c r="C3464" s="2"/>
    </row>
    <row r="3465" spans="3:3" x14ac:dyDescent="0.2">
      <c r="C3465" s="2"/>
    </row>
    <row r="3466" spans="3:3" x14ac:dyDescent="0.2">
      <c r="C3466" s="2"/>
    </row>
    <row r="3467" spans="3:3" x14ac:dyDescent="0.2">
      <c r="C3467" s="2"/>
    </row>
    <row r="3468" spans="3:3" x14ac:dyDescent="0.2">
      <c r="C3468" s="2"/>
    </row>
    <row r="3469" spans="3:3" x14ac:dyDescent="0.2">
      <c r="C3469" s="2"/>
    </row>
    <row r="3470" spans="3:3" x14ac:dyDescent="0.2">
      <c r="C3470" s="2"/>
    </row>
    <row r="3471" spans="3:3" x14ac:dyDescent="0.2">
      <c r="C3471" s="2"/>
    </row>
    <row r="3472" spans="3:3" x14ac:dyDescent="0.2">
      <c r="C3472" s="2"/>
    </row>
    <row r="3473" spans="3:3" x14ac:dyDescent="0.2">
      <c r="C3473" s="2"/>
    </row>
    <row r="3474" spans="3:3" x14ac:dyDescent="0.2">
      <c r="C3474" s="2"/>
    </row>
    <row r="3475" spans="3:3" x14ac:dyDescent="0.2">
      <c r="C3475" s="2"/>
    </row>
    <row r="3476" spans="3:3" x14ac:dyDescent="0.2">
      <c r="C3476" s="2"/>
    </row>
    <row r="3477" spans="3:3" x14ac:dyDescent="0.2">
      <c r="C3477" s="2"/>
    </row>
    <row r="3478" spans="3:3" x14ac:dyDescent="0.2">
      <c r="C3478" s="2"/>
    </row>
    <row r="3479" spans="3:3" x14ac:dyDescent="0.2">
      <c r="C3479" s="2"/>
    </row>
    <row r="3480" spans="3:3" x14ac:dyDescent="0.2">
      <c r="C3480" s="2"/>
    </row>
    <row r="3481" spans="3:3" x14ac:dyDescent="0.2">
      <c r="C3481" s="2"/>
    </row>
    <row r="3482" spans="3:3" x14ac:dyDescent="0.2">
      <c r="C3482" s="2"/>
    </row>
    <row r="3483" spans="3:3" x14ac:dyDescent="0.2">
      <c r="C3483" s="2"/>
    </row>
    <row r="3484" spans="3:3" x14ac:dyDescent="0.2">
      <c r="C3484" s="2"/>
    </row>
    <row r="3485" spans="3:3" x14ac:dyDescent="0.2">
      <c r="C3485" s="2"/>
    </row>
    <row r="3486" spans="3:3" x14ac:dyDescent="0.2">
      <c r="C3486" s="2"/>
    </row>
    <row r="3487" spans="3:3" x14ac:dyDescent="0.2">
      <c r="C3487" s="2"/>
    </row>
    <row r="3488" spans="3:3" x14ac:dyDescent="0.2">
      <c r="C3488" s="2"/>
    </row>
    <row r="3489" spans="3:3" x14ac:dyDescent="0.2">
      <c r="C3489" s="2"/>
    </row>
    <row r="3490" spans="3:3" x14ac:dyDescent="0.2">
      <c r="C3490" s="2"/>
    </row>
    <row r="3491" spans="3:3" x14ac:dyDescent="0.2">
      <c r="C3491" s="2"/>
    </row>
    <row r="3492" spans="3:3" x14ac:dyDescent="0.2">
      <c r="C3492" s="2"/>
    </row>
    <row r="3493" spans="3:3" x14ac:dyDescent="0.2">
      <c r="C3493" s="2"/>
    </row>
    <row r="3494" spans="3:3" x14ac:dyDescent="0.2">
      <c r="C3494" s="2"/>
    </row>
    <row r="3495" spans="3:3" x14ac:dyDescent="0.2">
      <c r="C3495" s="2"/>
    </row>
    <row r="3496" spans="3:3" x14ac:dyDescent="0.2">
      <c r="C3496" s="2"/>
    </row>
    <row r="3497" spans="3:3" x14ac:dyDescent="0.2">
      <c r="C3497" s="2"/>
    </row>
    <row r="3498" spans="3:3" x14ac:dyDescent="0.2">
      <c r="C3498" s="2"/>
    </row>
    <row r="3499" spans="3:3" x14ac:dyDescent="0.2">
      <c r="C3499" s="2"/>
    </row>
    <row r="3500" spans="3:3" x14ac:dyDescent="0.2">
      <c r="C3500" s="2"/>
    </row>
    <row r="3501" spans="3:3" x14ac:dyDescent="0.2">
      <c r="C3501" s="2"/>
    </row>
    <row r="3502" spans="3:3" x14ac:dyDescent="0.2">
      <c r="C3502" s="2"/>
    </row>
    <row r="3503" spans="3:3" x14ac:dyDescent="0.2">
      <c r="C3503" s="2"/>
    </row>
    <row r="3504" spans="3:3" x14ac:dyDescent="0.2">
      <c r="C3504" s="2"/>
    </row>
    <row r="3505" spans="3:3" x14ac:dyDescent="0.2">
      <c r="C3505" s="2"/>
    </row>
    <row r="3506" spans="3:3" x14ac:dyDescent="0.2">
      <c r="C3506" s="2"/>
    </row>
    <row r="3507" spans="3:3" x14ac:dyDescent="0.2">
      <c r="C3507" s="2"/>
    </row>
    <row r="3508" spans="3:3" x14ac:dyDescent="0.2">
      <c r="C3508" s="2"/>
    </row>
    <row r="3509" spans="3:3" x14ac:dyDescent="0.2">
      <c r="C3509" s="2"/>
    </row>
    <row r="3510" spans="3:3" x14ac:dyDescent="0.2">
      <c r="C3510" s="2"/>
    </row>
    <row r="3511" spans="3:3" x14ac:dyDescent="0.2">
      <c r="C3511" s="2"/>
    </row>
    <row r="3512" spans="3:3" x14ac:dyDescent="0.2">
      <c r="C3512" s="2"/>
    </row>
    <row r="3513" spans="3:3" x14ac:dyDescent="0.2">
      <c r="C3513" s="2"/>
    </row>
    <row r="3514" spans="3:3" x14ac:dyDescent="0.2">
      <c r="C3514" s="2"/>
    </row>
    <row r="3515" spans="3:3" x14ac:dyDescent="0.2">
      <c r="C3515" s="2"/>
    </row>
    <row r="3516" spans="3:3" x14ac:dyDescent="0.2">
      <c r="C3516" s="2"/>
    </row>
    <row r="3517" spans="3:3" x14ac:dyDescent="0.2">
      <c r="C3517" s="2"/>
    </row>
    <row r="3518" spans="3:3" x14ac:dyDescent="0.2">
      <c r="C3518" s="2"/>
    </row>
    <row r="3519" spans="3:3" x14ac:dyDescent="0.2">
      <c r="C3519" s="2"/>
    </row>
    <row r="3520" spans="3:3" x14ac:dyDescent="0.2">
      <c r="C3520" s="2"/>
    </row>
    <row r="3521" spans="3:3" x14ac:dyDescent="0.2">
      <c r="C3521" s="2"/>
    </row>
    <row r="3522" spans="3:3" x14ac:dyDescent="0.2">
      <c r="C3522" s="2"/>
    </row>
    <row r="3523" spans="3:3" x14ac:dyDescent="0.2">
      <c r="C3523" s="2"/>
    </row>
    <row r="3524" spans="3:3" x14ac:dyDescent="0.2">
      <c r="C3524" s="2"/>
    </row>
    <row r="3525" spans="3:3" x14ac:dyDescent="0.2">
      <c r="C3525" s="2"/>
    </row>
    <row r="3526" spans="3:3" x14ac:dyDescent="0.2">
      <c r="C3526" s="2"/>
    </row>
    <row r="3527" spans="3:3" x14ac:dyDescent="0.2">
      <c r="C3527" s="2"/>
    </row>
    <row r="3528" spans="3:3" x14ac:dyDescent="0.2">
      <c r="C3528" s="2"/>
    </row>
    <row r="3529" spans="3:3" x14ac:dyDescent="0.2">
      <c r="C3529" s="2"/>
    </row>
    <row r="3530" spans="3:3" x14ac:dyDescent="0.2">
      <c r="C3530" s="2"/>
    </row>
    <row r="3531" spans="3:3" x14ac:dyDescent="0.2">
      <c r="C3531" s="2"/>
    </row>
    <row r="3532" spans="3:3" x14ac:dyDescent="0.2">
      <c r="C3532" s="2"/>
    </row>
    <row r="3533" spans="3:3" x14ac:dyDescent="0.2">
      <c r="C3533" s="2"/>
    </row>
    <row r="3534" spans="3:3" x14ac:dyDescent="0.2">
      <c r="C3534" s="2"/>
    </row>
    <row r="3535" spans="3:3" x14ac:dyDescent="0.2">
      <c r="C3535" s="2"/>
    </row>
    <row r="3536" spans="3:3" x14ac:dyDescent="0.2">
      <c r="C3536" s="2"/>
    </row>
    <row r="3537" spans="3:3" x14ac:dyDescent="0.2">
      <c r="C3537" s="2"/>
    </row>
    <row r="3538" spans="3:3" x14ac:dyDescent="0.2">
      <c r="C3538" s="2"/>
    </row>
    <row r="3539" spans="3:3" x14ac:dyDescent="0.2">
      <c r="C3539" s="2"/>
    </row>
    <row r="3540" spans="3:3" x14ac:dyDescent="0.2">
      <c r="C3540" s="2"/>
    </row>
    <row r="3541" spans="3:3" x14ac:dyDescent="0.2">
      <c r="C3541" s="2"/>
    </row>
    <row r="3542" spans="3:3" x14ac:dyDescent="0.2">
      <c r="C3542" s="2"/>
    </row>
    <row r="3543" spans="3:3" x14ac:dyDescent="0.2">
      <c r="C3543" s="2"/>
    </row>
    <row r="3544" spans="3:3" x14ac:dyDescent="0.2">
      <c r="C3544" s="2"/>
    </row>
    <row r="3545" spans="3:3" x14ac:dyDescent="0.2">
      <c r="C3545" s="2"/>
    </row>
    <row r="3546" spans="3:3" x14ac:dyDescent="0.2">
      <c r="C3546" s="2"/>
    </row>
    <row r="3547" spans="3:3" x14ac:dyDescent="0.2">
      <c r="C3547" s="2"/>
    </row>
    <row r="3548" spans="3:3" x14ac:dyDescent="0.2">
      <c r="C3548" s="2"/>
    </row>
    <row r="3549" spans="3:3" x14ac:dyDescent="0.2">
      <c r="C3549" s="2"/>
    </row>
    <row r="3550" spans="3:3" x14ac:dyDescent="0.2">
      <c r="C3550" s="2"/>
    </row>
    <row r="3551" spans="3:3" x14ac:dyDescent="0.2">
      <c r="C3551" s="2"/>
    </row>
    <row r="3552" spans="3:3" x14ac:dyDescent="0.2">
      <c r="C3552" s="2"/>
    </row>
    <row r="3553" spans="3:3" x14ac:dyDescent="0.2">
      <c r="C3553" s="2"/>
    </row>
    <row r="3554" spans="3:3" x14ac:dyDescent="0.2">
      <c r="C3554" s="2"/>
    </row>
    <row r="3555" spans="3:3" x14ac:dyDescent="0.2">
      <c r="C3555" s="2"/>
    </row>
    <row r="3556" spans="3:3" x14ac:dyDescent="0.2">
      <c r="C3556" s="2"/>
    </row>
    <row r="3557" spans="3:3" x14ac:dyDescent="0.2">
      <c r="C3557" s="2"/>
    </row>
    <row r="3558" spans="3:3" x14ac:dyDescent="0.2">
      <c r="C3558" s="2"/>
    </row>
    <row r="3559" spans="3:3" x14ac:dyDescent="0.2">
      <c r="C3559" s="2"/>
    </row>
    <row r="3560" spans="3:3" x14ac:dyDescent="0.2">
      <c r="C3560" s="2"/>
    </row>
    <row r="3561" spans="3:3" x14ac:dyDescent="0.2">
      <c r="C3561" s="2"/>
    </row>
    <row r="3562" spans="3:3" x14ac:dyDescent="0.2">
      <c r="C3562" s="2"/>
    </row>
    <row r="3563" spans="3:3" x14ac:dyDescent="0.2">
      <c r="C3563" s="2"/>
    </row>
    <row r="3564" spans="3:3" x14ac:dyDescent="0.2">
      <c r="C3564" s="2"/>
    </row>
    <row r="3565" spans="3:3" x14ac:dyDescent="0.2">
      <c r="C3565" s="2"/>
    </row>
    <row r="3566" spans="3:3" x14ac:dyDescent="0.2">
      <c r="C3566" s="2"/>
    </row>
    <row r="3567" spans="3:3" x14ac:dyDescent="0.2">
      <c r="C3567" s="2"/>
    </row>
    <row r="3568" spans="3:3" x14ac:dyDescent="0.2">
      <c r="C3568" s="2"/>
    </row>
    <row r="3569" spans="3:3" x14ac:dyDescent="0.2">
      <c r="C3569" s="2"/>
    </row>
    <row r="3570" spans="3:3" x14ac:dyDescent="0.2">
      <c r="C3570" s="2"/>
    </row>
    <row r="3571" spans="3:3" x14ac:dyDescent="0.2">
      <c r="C3571" s="2"/>
    </row>
    <row r="3572" spans="3:3" x14ac:dyDescent="0.2">
      <c r="C3572" s="2"/>
    </row>
    <row r="3573" spans="3:3" x14ac:dyDescent="0.2">
      <c r="C3573" s="2"/>
    </row>
    <row r="3574" spans="3:3" x14ac:dyDescent="0.2">
      <c r="C3574" s="2"/>
    </row>
    <row r="3575" spans="3:3" x14ac:dyDescent="0.2">
      <c r="C3575" s="2"/>
    </row>
    <row r="3576" spans="3:3" x14ac:dyDescent="0.2">
      <c r="C3576" s="2"/>
    </row>
    <row r="3577" spans="3:3" x14ac:dyDescent="0.2">
      <c r="C3577" s="2"/>
    </row>
    <row r="3578" spans="3:3" x14ac:dyDescent="0.2">
      <c r="C3578" s="2"/>
    </row>
    <row r="3579" spans="3:3" x14ac:dyDescent="0.2">
      <c r="C3579" s="2"/>
    </row>
    <row r="3580" spans="3:3" x14ac:dyDescent="0.2">
      <c r="C3580" s="2"/>
    </row>
    <row r="3581" spans="3:3" x14ac:dyDescent="0.2">
      <c r="C3581" s="2"/>
    </row>
    <row r="3582" spans="3:3" x14ac:dyDescent="0.2">
      <c r="C3582" s="2"/>
    </row>
    <row r="3583" spans="3:3" x14ac:dyDescent="0.2">
      <c r="C3583" s="2"/>
    </row>
    <row r="3584" spans="3:3" x14ac:dyDescent="0.2">
      <c r="C3584" s="2"/>
    </row>
    <row r="3585" spans="3:3" x14ac:dyDescent="0.2">
      <c r="C3585" s="2"/>
    </row>
    <row r="3586" spans="3:3" x14ac:dyDescent="0.2">
      <c r="C3586" s="2"/>
    </row>
    <row r="3587" spans="3:3" x14ac:dyDescent="0.2">
      <c r="C3587" s="2"/>
    </row>
    <row r="3588" spans="3:3" x14ac:dyDescent="0.2">
      <c r="C3588" s="2"/>
    </row>
    <row r="3589" spans="3:3" x14ac:dyDescent="0.2">
      <c r="C3589" s="2"/>
    </row>
    <row r="3590" spans="3:3" x14ac:dyDescent="0.2">
      <c r="C3590" s="2"/>
    </row>
    <row r="3591" spans="3:3" x14ac:dyDescent="0.2">
      <c r="C3591" s="2"/>
    </row>
    <row r="3592" spans="3:3" x14ac:dyDescent="0.2">
      <c r="C3592" s="2"/>
    </row>
    <row r="3593" spans="3:3" x14ac:dyDescent="0.2">
      <c r="C3593" s="2"/>
    </row>
    <row r="3594" spans="3:3" x14ac:dyDescent="0.2">
      <c r="C3594" s="2"/>
    </row>
    <row r="3595" spans="3:3" x14ac:dyDescent="0.2">
      <c r="C3595" s="2"/>
    </row>
    <row r="3596" spans="3:3" x14ac:dyDescent="0.2">
      <c r="C3596" s="2"/>
    </row>
    <row r="3597" spans="3:3" x14ac:dyDescent="0.2">
      <c r="C3597" s="2"/>
    </row>
    <row r="3598" spans="3:3" x14ac:dyDescent="0.2">
      <c r="C3598" s="2"/>
    </row>
    <row r="3599" spans="3:3" x14ac:dyDescent="0.2">
      <c r="C3599" s="2"/>
    </row>
    <row r="3600" spans="3:3" x14ac:dyDescent="0.2">
      <c r="C3600" s="2"/>
    </row>
    <row r="3601" spans="3:3" x14ac:dyDescent="0.2">
      <c r="C3601" s="2"/>
    </row>
    <row r="3602" spans="3:3" x14ac:dyDescent="0.2">
      <c r="C3602" s="2"/>
    </row>
    <row r="3603" spans="3:3" x14ac:dyDescent="0.2">
      <c r="C3603" s="2"/>
    </row>
    <row r="3604" spans="3:3" x14ac:dyDescent="0.2">
      <c r="C3604" s="2"/>
    </row>
    <row r="3605" spans="3:3" x14ac:dyDescent="0.2">
      <c r="C3605" s="2"/>
    </row>
    <row r="3606" spans="3:3" x14ac:dyDescent="0.2">
      <c r="C3606" s="2"/>
    </row>
    <row r="3607" spans="3:3" x14ac:dyDescent="0.2">
      <c r="C3607" s="2"/>
    </row>
    <row r="3608" spans="3:3" x14ac:dyDescent="0.2">
      <c r="C3608" s="2"/>
    </row>
    <row r="3609" spans="3:3" x14ac:dyDescent="0.2">
      <c r="C3609" s="2"/>
    </row>
    <row r="3610" spans="3:3" x14ac:dyDescent="0.2">
      <c r="C3610" s="2"/>
    </row>
    <row r="3611" spans="3:3" x14ac:dyDescent="0.2">
      <c r="C3611" s="2"/>
    </row>
    <row r="3612" spans="3:3" x14ac:dyDescent="0.2">
      <c r="C3612" s="2"/>
    </row>
    <row r="3613" spans="3:3" x14ac:dyDescent="0.2">
      <c r="C3613" s="2"/>
    </row>
    <row r="3614" spans="3:3" x14ac:dyDescent="0.2">
      <c r="C3614" s="2"/>
    </row>
    <row r="3615" spans="3:3" x14ac:dyDescent="0.2">
      <c r="C3615" s="2"/>
    </row>
    <row r="3616" spans="3:3" x14ac:dyDescent="0.2">
      <c r="C3616" s="2"/>
    </row>
    <row r="3617" spans="3:3" x14ac:dyDescent="0.2">
      <c r="C3617" s="2"/>
    </row>
    <row r="3618" spans="3:3" x14ac:dyDescent="0.2">
      <c r="C3618" s="2"/>
    </row>
    <row r="3619" spans="3:3" x14ac:dyDescent="0.2">
      <c r="C3619" s="2"/>
    </row>
    <row r="3620" spans="3:3" x14ac:dyDescent="0.2">
      <c r="C3620" s="2"/>
    </row>
    <row r="3621" spans="3:3" x14ac:dyDescent="0.2">
      <c r="C3621" s="2"/>
    </row>
    <row r="3622" spans="3:3" x14ac:dyDescent="0.2">
      <c r="C3622" s="2"/>
    </row>
    <row r="3623" spans="3:3" x14ac:dyDescent="0.2">
      <c r="C3623" s="2"/>
    </row>
    <row r="3624" spans="3:3" x14ac:dyDescent="0.2">
      <c r="C3624" s="2"/>
    </row>
    <row r="3625" spans="3:3" x14ac:dyDescent="0.2">
      <c r="C3625" s="2"/>
    </row>
    <row r="3626" spans="3:3" x14ac:dyDescent="0.2">
      <c r="C3626" s="2"/>
    </row>
    <row r="3627" spans="3:3" x14ac:dyDescent="0.2">
      <c r="C3627" s="2"/>
    </row>
    <row r="3628" spans="3:3" x14ac:dyDescent="0.2">
      <c r="C3628" s="2"/>
    </row>
    <row r="3629" spans="3:3" x14ac:dyDescent="0.2">
      <c r="C3629" s="2"/>
    </row>
    <row r="3630" spans="3:3" x14ac:dyDescent="0.2">
      <c r="C3630" s="2"/>
    </row>
    <row r="3631" spans="3:3" x14ac:dyDescent="0.2">
      <c r="C3631" s="2"/>
    </row>
    <row r="3632" spans="3:3" x14ac:dyDescent="0.2">
      <c r="C3632" s="2"/>
    </row>
    <row r="3633" spans="3:3" x14ac:dyDescent="0.2">
      <c r="C3633" s="2"/>
    </row>
    <row r="3634" spans="3:3" x14ac:dyDescent="0.2">
      <c r="C3634" s="2"/>
    </row>
    <row r="3635" spans="3:3" x14ac:dyDescent="0.2">
      <c r="C3635" s="2"/>
    </row>
    <row r="3636" spans="3:3" x14ac:dyDescent="0.2">
      <c r="C3636" s="2"/>
    </row>
    <row r="3637" spans="3:3" x14ac:dyDescent="0.2">
      <c r="C3637" s="2"/>
    </row>
    <row r="3638" spans="3:3" x14ac:dyDescent="0.2">
      <c r="C3638" s="2"/>
    </row>
    <row r="3639" spans="3:3" x14ac:dyDescent="0.2">
      <c r="C3639" s="2"/>
    </row>
    <row r="3640" spans="3:3" x14ac:dyDescent="0.2">
      <c r="C3640" s="2"/>
    </row>
    <row r="3641" spans="3:3" x14ac:dyDescent="0.2">
      <c r="C3641" s="2"/>
    </row>
    <row r="3642" spans="3:3" x14ac:dyDescent="0.2">
      <c r="C3642" s="2"/>
    </row>
    <row r="3643" spans="3:3" x14ac:dyDescent="0.2">
      <c r="C3643" s="2"/>
    </row>
    <row r="3644" spans="3:3" x14ac:dyDescent="0.2">
      <c r="C3644" s="2"/>
    </row>
    <row r="3645" spans="3:3" x14ac:dyDescent="0.2">
      <c r="C3645" s="2"/>
    </row>
    <row r="3646" spans="3:3" x14ac:dyDescent="0.2">
      <c r="C3646" s="2"/>
    </row>
    <row r="3647" spans="3:3" x14ac:dyDescent="0.2">
      <c r="C3647" s="2"/>
    </row>
    <row r="3648" spans="3:3" x14ac:dyDescent="0.2">
      <c r="C3648" s="2"/>
    </row>
    <row r="3649" spans="3:3" x14ac:dyDescent="0.2">
      <c r="C3649" s="2"/>
    </row>
    <row r="3650" spans="3:3" x14ac:dyDescent="0.2">
      <c r="C3650" s="2"/>
    </row>
    <row r="3651" spans="3:3" x14ac:dyDescent="0.2">
      <c r="C3651" s="2"/>
    </row>
    <row r="3652" spans="3:3" x14ac:dyDescent="0.2">
      <c r="C3652" s="2"/>
    </row>
    <row r="3653" spans="3:3" x14ac:dyDescent="0.2">
      <c r="C3653" s="2"/>
    </row>
    <row r="3654" spans="3:3" x14ac:dyDescent="0.2">
      <c r="C3654" s="2"/>
    </row>
    <row r="3655" spans="3:3" x14ac:dyDescent="0.2">
      <c r="C3655" s="2"/>
    </row>
    <row r="3656" spans="3:3" x14ac:dyDescent="0.2">
      <c r="C3656" s="2"/>
    </row>
    <row r="3657" spans="3:3" x14ac:dyDescent="0.2">
      <c r="C3657" s="2"/>
    </row>
    <row r="3658" spans="3:3" x14ac:dyDescent="0.2">
      <c r="C3658" s="2"/>
    </row>
    <row r="3659" spans="3:3" x14ac:dyDescent="0.2">
      <c r="C3659" s="2"/>
    </row>
    <row r="3660" spans="3:3" x14ac:dyDescent="0.2">
      <c r="C3660" s="2"/>
    </row>
    <row r="3661" spans="3:3" x14ac:dyDescent="0.2">
      <c r="C3661" s="2"/>
    </row>
    <row r="3662" spans="3:3" x14ac:dyDescent="0.2">
      <c r="C3662" s="2"/>
    </row>
    <row r="3663" spans="3:3" x14ac:dyDescent="0.2">
      <c r="C3663" s="2"/>
    </row>
    <row r="3664" spans="3:3" x14ac:dyDescent="0.2">
      <c r="C3664" s="2"/>
    </row>
    <row r="3665" spans="3:3" x14ac:dyDescent="0.2">
      <c r="C3665" s="2"/>
    </row>
    <row r="3666" spans="3:3" x14ac:dyDescent="0.2">
      <c r="C3666" s="2"/>
    </row>
    <row r="3667" spans="3:3" x14ac:dyDescent="0.2">
      <c r="C3667" s="2"/>
    </row>
    <row r="3668" spans="3:3" x14ac:dyDescent="0.2">
      <c r="C3668" s="2"/>
    </row>
    <row r="3669" spans="3:3" x14ac:dyDescent="0.2">
      <c r="C3669" s="2"/>
    </row>
    <row r="3670" spans="3:3" x14ac:dyDescent="0.2">
      <c r="C3670" s="2"/>
    </row>
    <row r="3671" spans="3:3" x14ac:dyDescent="0.2">
      <c r="C3671" s="2"/>
    </row>
    <row r="3672" spans="3:3" x14ac:dyDescent="0.2">
      <c r="C3672" s="2"/>
    </row>
    <row r="3673" spans="3:3" x14ac:dyDescent="0.2">
      <c r="C3673" s="2"/>
    </row>
    <row r="3674" spans="3:3" x14ac:dyDescent="0.2">
      <c r="C3674" s="2"/>
    </row>
    <row r="3675" spans="3:3" x14ac:dyDescent="0.2">
      <c r="C3675" s="2"/>
    </row>
    <row r="3676" spans="3:3" x14ac:dyDescent="0.2">
      <c r="C3676" s="2"/>
    </row>
    <row r="3677" spans="3:3" x14ac:dyDescent="0.2">
      <c r="C3677" s="2"/>
    </row>
    <row r="3678" spans="3:3" x14ac:dyDescent="0.2">
      <c r="C3678" s="2"/>
    </row>
    <row r="3679" spans="3:3" x14ac:dyDescent="0.2">
      <c r="C3679" s="2"/>
    </row>
    <row r="3680" spans="3:3" x14ac:dyDescent="0.2">
      <c r="C3680" s="2"/>
    </row>
    <row r="3681" spans="3:3" x14ac:dyDescent="0.2">
      <c r="C3681" s="2"/>
    </row>
    <row r="3682" spans="3:3" x14ac:dyDescent="0.2">
      <c r="C3682" s="2"/>
    </row>
    <row r="3683" spans="3:3" x14ac:dyDescent="0.2">
      <c r="C3683" s="2"/>
    </row>
    <row r="3684" spans="3:3" x14ac:dyDescent="0.2">
      <c r="C3684" s="2"/>
    </row>
    <row r="3685" spans="3:3" x14ac:dyDescent="0.2">
      <c r="C3685" s="2"/>
    </row>
    <row r="3686" spans="3:3" x14ac:dyDescent="0.2">
      <c r="C3686" s="2"/>
    </row>
    <row r="3687" spans="3:3" x14ac:dyDescent="0.2">
      <c r="C3687" s="2"/>
    </row>
    <row r="3688" spans="3:3" x14ac:dyDescent="0.2">
      <c r="C3688" s="2"/>
    </row>
    <row r="3689" spans="3:3" x14ac:dyDescent="0.2">
      <c r="C3689" s="2"/>
    </row>
    <row r="3690" spans="3:3" x14ac:dyDescent="0.2">
      <c r="C3690" s="2"/>
    </row>
    <row r="3691" spans="3:3" x14ac:dyDescent="0.2">
      <c r="C3691" s="2"/>
    </row>
    <row r="3692" spans="3:3" x14ac:dyDescent="0.2">
      <c r="C3692" s="2"/>
    </row>
    <row r="3693" spans="3:3" x14ac:dyDescent="0.2">
      <c r="C3693" s="2"/>
    </row>
    <row r="3694" spans="3:3" x14ac:dyDescent="0.2">
      <c r="C3694" s="2"/>
    </row>
    <row r="3695" spans="3:3" x14ac:dyDescent="0.2">
      <c r="C3695" s="2"/>
    </row>
    <row r="3696" spans="3:3" x14ac:dyDescent="0.2">
      <c r="C3696" s="2"/>
    </row>
    <row r="3697" spans="3:3" x14ac:dyDescent="0.2">
      <c r="C3697" s="2"/>
    </row>
    <row r="3698" spans="3:3" x14ac:dyDescent="0.2">
      <c r="C3698" s="2"/>
    </row>
    <row r="3699" spans="3:3" x14ac:dyDescent="0.2">
      <c r="C3699" s="2"/>
    </row>
    <row r="3700" spans="3:3" x14ac:dyDescent="0.2">
      <c r="C3700" s="2"/>
    </row>
    <row r="3701" spans="3:3" x14ac:dyDescent="0.2">
      <c r="C3701" s="2"/>
    </row>
    <row r="3702" spans="3:3" x14ac:dyDescent="0.2">
      <c r="C3702" s="2"/>
    </row>
    <row r="3703" spans="3:3" x14ac:dyDescent="0.2">
      <c r="C3703" s="2"/>
    </row>
    <row r="3704" spans="3:3" x14ac:dyDescent="0.2">
      <c r="C3704" s="2"/>
    </row>
    <row r="3705" spans="3:3" x14ac:dyDescent="0.2">
      <c r="C3705" s="2"/>
    </row>
    <row r="3706" spans="3:3" x14ac:dyDescent="0.2">
      <c r="C3706" s="2"/>
    </row>
    <row r="3707" spans="3:3" x14ac:dyDescent="0.2">
      <c r="C3707" s="2"/>
    </row>
    <row r="3708" spans="3:3" x14ac:dyDescent="0.2">
      <c r="C3708" s="2"/>
    </row>
    <row r="3709" spans="3:3" x14ac:dyDescent="0.2">
      <c r="C3709" s="2"/>
    </row>
    <row r="3710" spans="3:3" x14ac:dyDescent="0.2">
      <c r="C3710" s="2"/>
    </row>
    <row r="3711" spans="3:3" x14ac:dyDescent="0.2">
      <c r="C3711" s="2"/>
    </row>
    <row r="3712" spans="3:3" x14ac:dyDescent="0.2">
      <c r="C3712" s="2"/>
    </row>
    <row r="3713" spans="3:3" x14ac:dyDescent="0.2">
      <c r="C3713" s="2"/>
    </row>
    <row r="3714" spans="3:3" x14ac:dyDescent="0.2">
      <c r="C3714" s="2"/>
    </row>
    <row r="3715" spans="3:3" x14ac:dyDescent="0.2">
      <c r="C3715" s="2"/>
    </row>
    <row r="3716" spans="3:3" x14ac:dyDescent="0.2">
      <c r="C3716" s="2"/>
    </row>
    <row r="3717" spans="3:3" x14ac:dyDescent="0.2">
      <c r="C3717" s="2"/>
    </row>
    <row r="3718" spans="3:3" x14ac:dyDescent="0.2">
      <c r="C3718" s="2"/>
    </row>
    <row r="3719" spans="3:3" x14ac:dyDescent="0.2">
      <c r="C3719" s="2"/>
    </row>
    <row r="3720" spans="3:3" x14ac:dyDescent="0.2">
      <c r="C3720" s="2"/>
    </row>
    <row r="3721" spans="3:3" x14ac:dyDescent="0.2">
      <c r="C3721" s="2"/>
    </row>
    <row r="3722" spans="3:3" x14ac:dyDescent="0.2">
      <c r="C3722" s="2"/>
    </row>
    <row r="3723" spans="3:3" x14ac:dyDescent="0.2">
      <c r="C3723" s="2"/>
    </row>
    <row r="3724" spans="3:3" x14ac:dyDescent="0.2">
      <c r="C3724" s="2"/>
    </row>
    <row r="3725" spans="3:3" x14ac:dyDescent="0.2">
      <c r="C3725" s="2"/>
    </row>
    <row r="3726" spans="3:3" x14ac:dyDescent="0.2">
      <c r="C3726" s="2"/>
    </row>
    <row r="3727" spans="3:3" x14ac:dyDescent="0.2">
      <c r="C3727" s="2"/>
    </row>
    <row r="3728" spans="3:3" x14ac:dyDescent="0.2">
      <c r="C3728" s="2"/>
    </row>
    <row r="3729" spans="3:3" x14ac:dyDescent="0.2">
      <c r="C3729" s="2"/>
    </row>
    <row r="3730" spans="3:3" x14ac:dyDescent="0.2">
      <c r="C3730" s="2"/>
    </row>
    <row r="3731" spans="3:3" x14ac:dyDescent="0.2">
      <c r="C3731" s="2"/>
    </row>
    <row r="3732" spans="3:3" x14ac:dyDescent="0.2">
      <c r="C3732" s="2"/>
    </row>
    <row r="3733" spans="3:3" x14ac:dyDescent="0.2">
      <c r="C3733" s="2"/>
    </row>
    <row r="3734" spans="3:3" x14ac:dyDescent="0.2">
      <c r="C3734" s="2"/>
    </row>
    <row r="3735" spans="3:3" x14ac:dyDescent="0.2">
      <c r="C3735" s="2"/>
    </row>
    <row r="3736" spans="3:3" x14ac:dyDescent="0.2">
      <c r="C3736" s="2"/>
    </row>
    <row r="3737" spans="3:3" x14ac:dyDescent="0.2">
      <c r="C3737" s="2"/>
    </row>
    <row r="3738" spans="3:3" x14ac:dyDescent="0.2">
      <c r="C3738" s="2"/>
    </row>
    <row r="3739" spans="3:3" x14ac:dyDescent="0.2">
      <c r="C3739" s="2"/>
    </row>
    <row r="3740" spans="3:3" x14ac:dyDescent="0.2">
      <c r="C3740" s="2"/>
    </row>
    <row r="3741" spans="3:3" x14ac:dyDescent="0.2">
      <c r="C3741" s="2"/>
    </row>
    <row r="3742" spans="3:3" x14ac:dyDescent="0.2">
      <c r="C3742" s="2"/>
    </row>
    <row r="3743" spans="3:3" x14ac:dyDescent="0.2">
      <c r="C3743" s="2"/>
    </row>
    <row r="3744" spans="3:3" x14ac:dyDescent="0.2">
      <c r="C3744" s="2"/>
    </row>
    <row r="3745" spans="3:3" x14ac:dyDescent="0.2">
      <c r="C3745" s="2"/>
    </row>
    <row r="3746" spans="3:3" x14ac:dyDescent="0.2">
      <c r="C3746" s="2"/>
    </row>
    <row r="3747" spans="3:3" x14ac:dyDescent="0.2">
      <c r="C3747" s="2"/>
    </row>
    <row r="3748" spans="3:3" x14ac:dyDescent="0.2">
      <c r="C3748" s="2"/>
    </row>
    <row r="3749" spans="3:3" x14ac:dyDescent="0.2">
      <c r="C3749" s="2"/>
    </row>
    <row r="3750" spans="3:3" x14ac:dyDescent="0.2">
      <c r="C3750" s="2"/>
    </row>
    <row r="3751" spans="3:3" x14ac:dyDescent="0.2">
      <c r="C3751" s="2"/>
    </row>
    <row r="3752" spans="3:3" x14ac:dyDescent="0.2">
      <c r="C3752" s="2"/>
    </row>
    <row r="3753" spans="3:3" x14ac:dyDescent="0.2">
      <c r="C3753" s="2"/>
    </row>
    <row r="3754" spans="3:3" x14ac:dyDescent="0.2">
      <c r="C3754" s="2"/>
    </row>
    <row r="3755" spans="3:3" x14ac:dyDescent="0.2">
      <c r="C3755" s="2"/>
    </row>
    <row r="3756" spans="3:3" x14ac:dyDescent="0.2">
      <c r="C3756" s="2"/>
    </row>
    <row r="3757" spans="3:3" x14ac:dyDescent="0.2">
      <c r="C3757" s="2"/>
    </row>
    <row r="3758" spans="3:3" x14ac:dyDescent="0.2">
      <c r="C3758" s="2"/>
    </row>
    <row r="3759" spans="3:3" x14ac:dyDescent="0.2">
      <c r="C3759" s="2"/>
    </row>
    <row r="3760" spans="3:3" x14ac:dyDescent="0.2">
      <c r="C3760" s="2"/>
    </row>
    <row r="3761" spans="3:3" x14ac:dyDescent="0.2">
      <c r="C3761" s="2"/>
    </row>
    <row r="3762" spans="3:3" x14ac:dyDescent="0.2">
      <c r="C3762" s="2"/>
    </row>
    <row r="3763" spans="3:3" x14ac:dyDescent="0.2">
      <c r="C3763" s="2"/>
    </row>
    <row r="3764" spans="3:3" x14ac:dyDescent="0.2">
      <c r="C3764" s="2"/>
    </row>
    <row r="3765" spans="3:3" x14ac:dyDescent="0.2">
      <c r="C3765" s="2"/>
    </row>
    <row r="3766" spans="3:3" x14ac:dyDescent="0.2">
      <c r="C3766" s="2"/>
    </row>
    <row r="3767" spans="3:3" x14ac:dyDescent="0.2">
      <c r="C3767" s="2"/>
    </row>
    <row r="3768" spans="3:3" x14ac:dyDescent="0.2">
      <c r="C3768" s="2"/>
    </row>
    <row r="3769" spans="3:3" x14ac:dyDescent="0.2">
      <c r="C3769" s="2"/>
    </row>
    <row r="3770" spans="3:3" x14ac:dyDescent="0.2">
      <c r="C3770" s="2"/>
    </row>
    <row r="3771" spans="3:3" x14ac:dyDescent="0.2">
      <c r="C3771" s="2"/>
    </row>
    <row r="3772" spans="3:3" x14ac:dyDescent="0.2">
      <c r="C3772" s="2"/>
    </row>
    <row r="3773" spans="3:3" x14ac:dyDescent="0.2">
      <c r="C3773" s="2"/>
    </row>
    <row r="3774" spans="3:3" x14ac:dyDescent="0.2">
      <c r="C3774" s="2"/>
    </row>
    <row r="3775" spans="3:3" x14ac:dyDescent="0.2">
      <c r="C3775" s="2"/>
    </row>
    <row r="3776" spans="3:3" x14ac:dyDescent="0.2">
      <c r="C3776" s="2"/>
    </row>
    <row r="3777" spans="3:3" x14ac:dyDescent="0.2">
      <c r="C3777" s="2"/>
    </row>
    <row r="3778" spans="3:3" x14ac:dyDescent="0.2">
      <c r="C3778" s="2"/>
    </row>
    <row r="3779" spans="3:3" x14ac:dyDescent="0.2">
      <c r="C3779" s="2"/>
    </row>
    <row r="3780" spans="3:3" x14ac:dyDescent="0.2">
      <c r="C3780" s="2"/>
    </row>
    <row r="3781" spans="3:3" x14ac:dyDescent="0.2">
      <c r="C3781" s="2"/>
    </row>
    <row r="3782" spans="3:3" x14ac:dyDescent="0.2">
      <c r="C3782" s="2"/>
    </row>
    <row r="3783" spans="3:3" x14ac:dyDescent="0.2">
      <c r="C3783" s="2"/>
    </row>
    <row r="3784" spans="3:3" x14ac:dyDescent="0.2">
      <c r="C3784" s="2"/>
    </row>
    <row r="3785" spans="3:3" x14ac:dyDescent="0.2">
      <c r="C3785" s="2"/>
    </row>
    <row r="3786" spans="3:3" x14ac:dyDescent="0.2">
      <c r="C3786" s="2"/>
    </row>
    <row r="3787" spans="3:3" x14ac:dyDescent="0.2">
      <c r="C3787" s="2"/>
    </row>
    <row r="3788" spans="3:3" x14ac:dyDescent="0.2">
      <c r="C3788" s="2"/>
    </row>
    <row r="3789" spans="3:3" x14ac:dyDescent="0.2">
      <c r="C3789" s="2"/>
    </row>
    <row r="3790" spans="3:3" x14ac:dyDescent="0.2">
      <c r="C3790" s="2"/>
    </row>
    <row r="3791" spans="3:3" x14ac:dyDescent="0.2">
      <c r="C3791" s="2"/>
    </row>
    <row r="3792" spans="3:3" x14ac:dyDescent="0.2">
      <c r="C3792" s="2"/>
    </row>
    <row r="3793" spans="3:3" x14ac:dyDescent="0.2">
      <c r="C3793" s="2"/>
    </row>
    <row r="3794" spans="3:3" x14ac:dyDescent="0.2">
      <c r="C3794" s="2"/>
    </row>
    <row r="3795" spans="3:3" x14ac:dyDescent="0.2">
      <c r="C3795" s="2"/>
    </row>
    <row r="3796" spans="3:3" x14ac:dyDescent="0.2">
      <c r="C3796" s="2"/>
    </row>
    <row r="3797" spans="3:3" x14ac:dyDescent="0.2">
      <c r="C3797" s="2"/>
    </row>
    <row r="3798" spans="3:3" x14ac:dyDescent="0.2">
      <c r="C3798" s="2"/>
    </row>
    <row r="3799" spans="3:3" x14ac:dyDescent="0.2">
      <c r="C3799" s="2"/>
    </row>
    <row r="3800" spans="3:3" x14ac:dyDescent="0.2">
      <c r="C3800" s="2"/>
    </row>
    <row r="3801" spans="3:3" x14ac:dyDescent="0.2">
      <c r="C3801" s="2"/>
    </row>
    <row r="3802" spans="3:3" x14ac:dyDescent="0.2">
      <c r="C3802" s="2"/>
    </row>
    <row r="3803" spans="3:3" x14ac:dyDescent="0.2">
      <c r="C3803" s="2"/>
    </row>
    <row r="3804" spans="3:3" x14ac:dyDescent="0.2">
      <c r="C3804" s="2"/>
    </row>
    <row r="3805" spans="3:3" x14ac:dyDescent="0.2">
      <c r="C3805" s="2"/>
    </row>
    <row r="3806" spans="3:3" x14ac:dyDescent="0.2">
      <c r="C3806" s="2"/>
    </row>
    <row r="3807" spans="3:3" x14ac:dyDescent="0.2">
      <c r="C3807" s="2"/>
    </row>
    <row r="3808" spans="3:3" x14ac:dyDescent="0.2">
      <c r="C3808" s="2"/>
    </row>
    <row r="3809" spans="3:3" x14ac:dyDescent="0.2">
      <c r="C3809" s="2"/>
    </row>
    <row r="3810" spans="3:3" x14ac:dyDescent="0.2">
      <c r="C3810" s="2"/>
    </row>
    <row r="3811" spans="3:3" x14ac:dyDescent="0.2">
      <c r="C3811" s="2"/>
    </row>
    <row r="3812" spans="3:3" x14ac:dyDescent="0.2">
      <c r="C3812" s="2"/>
    </row>
    <row r="3813" spans="3:3" x14ac:dyDescent="0.2">
      <c r="C3813" s="2"/>
    </row>
    <row r="3814" spans="3:3" x14ac:dyDescent="0.2">
      <c r="C3814" s="2"/>
    </row>
    <row r="3815" spans="3:3" x14ac:dyDescent="0.2">
      <c r="C3815" s="2"/>
    </row>
    <row r="3816" spans="3:3" x14ac:dyDescent="0.2">
      <c r="C3816" s="2"/>
    </row>
    <row r="3817" spans="3:3" x14ac:dyDescent="0.2">
      <c r="C3817" s="2"/>
    </row>
    <row r="3818" spans="3:3" x14ac:dyDescent="0.2">
      <c r="C3818" s="2"/>
    </row>
    <row r="3819" spans="3:3" x14ac:dyDescent="0.2">
      <c r="C3819" s="2"/>
    </row>
    <row r="3820" spans="3:3" x14ac:dyDescent="0.2">
      <c r="C3820" s="2"/>
    </row>
    <row r="3821" spans="3:3" x14ac:dyDescent="0.2">
      <c r="C3821" s="2"/>
    </row>
    <row r="3822" spans="3:3" x14ac:dyDescent="0.2">
      <c r="C3822" s="2"/>
    </row>
    <row r="3823" spans="3:3" x14ac:dyDescent="0.2">
      <c r="C3823" s="2"/>
    </row>
    <row r="3824" spans="3:3" x14ac:dyDescent="0.2">
      <c r="C3824" s="2"/>
    </row>
    <row r="3825" spans="3:3" x14ac:dyDescent="0.2">
      <c r="C3825" s="2"/>
    </row>
    <row r="3826" spans="3:3" x14ac:dyDescent="0.2">
      <c r="C3826" s="2"/>
    </row>
    <row r="3827" spans="3:3" x14ac:dyDescent="0.2">
      <c r="C3827" s="2"/>
    </row>
    <row r="3828" spans="3:3" x14ac:dyDescent="0.2">
      <c r="C3828" s="2"/>
    </row>
    <row r="3829" spans="3:3" x14ac:dyDescent="0.2">
      <c r="C3829" s="2"/>
    </row>
    <row r="3830" spans="3:3" x14ac:dyDescent="0.2">
      <c r="C3830" s="2"/>
    </row>
    <row r="3831" spans="3:3" x14ac:dyDescent="0.2">
      <c r="C3831" s="2"/>
    </row>
    <row r="3832" spans="3:3" x14ac:dyDescent="0.2">
      <c r="C3832" s="2"/>
    </row>
    <row r="3833" spans="3:3" x14ac:dyDescent="0.2">
      <c r="C3833" s="2"/>
    </row>
    <row r="3834" spans="3:3" x14ac:dyDescent="0.2">
      <c r="C3834" s="2"/>
    </row>
    <row r="3835" spans="3:3" x14ac:dyDescent="0.2">
      <c r="C3835" s="2"/>
    </row>
    <row r="3836" spans="3:3" x14ac:dyDescent="0.2">
      <c r="C3836" s="2"/>
    </row>
    <row r="3837" spans="3:3" x14ac:dyDescent="0.2">
      <c r="C3837" s="2"/>
    </row>
    <row r="3838" spans="3:3" x14ac:dyDescent="0.2">
      <c r="C3838" s="2"/>
    </row>
    <row r="3839" spans="3:3" x14ac:dyDescent="0.2">
      <c r="C3839" s="2"/>
    </row>
    <row r="3840" spans="3:3" x14ac:dyDescent="0.2">
      <c r="C3840" s="2"/>
    </row>
    <row r="3841" spans="3:3" x14ac:dyDescent="0.2">
      <c r="C3841" s="2"/>
    </row>
    <row r="3842" spans="3:3" x14ac:dyDescent="0.2">
      <c r="C3842" s="2"/>
    </row>
    <row r="3843" spans="3:3" x14ac:dyDescent="0.2">
      <c r="C3843" s="2"/>
    </row>
    <row r="3844" spans="3:3" x14ac:dyDescent="0.2">
      <c r="C3844" s="2"/>
    </row>
    <row r="3845" spans="3:3" x14ac:dyDescent="0.2">
      <c r="C3845" s="2"/>
    </row>
    <row r="3846" spans="3:3" x14ac:dyDescent="0.2">
      <c r="C3846" s="2"/>
    </row>
    <row r="3847" spans="3:3" x14ac:dyDescent="0.2">
      <c r="C3847" s="2"/>
    </row>
    <row r="3848" spans="3:3" x14ac:dyDescent="0.2">
      <c r="C3848" s="2"/>
    </row>
    <row r="3849" spans="3:3" x14ac:dyDescent="0.2">
      <c r="C3849" s="2"/>
    </row>
    <row r="3850" spans="3:3" x14ac:dyDescent="0.2">
      <c r="C3850" s="2"/>
    </row>
    <row r="3851" spans="3:3" x14ac:dyDescent="0.2">
      <c r="C3851" s="2"/>
    </row>
    <row r="3852" spans="3:3" x14ac:dyDescent="0.2">
      <c r="C3852" s="2"/>
    </row>
    <row r="3853" spans="3:3" x14ac:dyDescent="0.2">
      <c r="C3853" s="2"/>
    </row>
    <row r="3854" spans="3:3" x14ac:dyDescent="0.2">
      <c r="C3854" s="2"/>
    </row>
    <row r="3855" spans="3:3" x14ac:dyDescent="0.2">
      <c r="C3855" s="2"/>
    </row>
    <row r="3856" spans="3:3" x14ac:dyDescent="0.2">
      <c r="C3856" s="2"/>
    </row>
    <row r="3857" spans="3:3" x14ac:dyDescent="0.2">
      <c r="C3857" s="2"/>
    </row>
    <row r="3858" spans="3:3" x14ac:dyDescent="0.2">
      <c r="C3858" s="2"/>
    </row>
    <row r="3859" spans="3:3" x14ac:dyDescent="0.2">
      <c r="C3859" s="2"/>
    </row>
    <row r="3860" spans="3:3" x14ac:dyDescent="0.2">
      <c r="C3860" s="2"/>
    </row>
    <row r="3861" spans="3:3" x14ac:dyDescent="0.2">
      <c r="C3861" s="2"/>
    </row>
    <row r="3862" spans="3:3" x14ac:dyDescent="0.2">
      <c r="C3862" s="2"/>
    </row>
    <row r="3863" spans="3:3" x14ac:dyDescent="0.2">
      <c r="C3863" s="2"/>
    </row>
    <row r="3864" spans="3:3" x14ac:dyDescent="0.2">
      <c r="C3864" s="2"/>
    </row>
    <row r="3865" spans="3:3" x14ac:dyDescent="0.2">
      <c r="C3865" s="2"/>
    </row>
    <row r="3866" spans="3:3" x14ac:dyDescent="0.2">
      <c r="C3866" s="2"/>
    </row>
    <row r="3867" spans="3:3" x14ac:dyDescent="0.2">
      <c r="C3867" s="2"/>
    </row>
    <row r="3868" spans="3:3" x14ac:dyDescent="0.2">
      <c r="C3868" s="2"/>
    </row>
    <row r="3869" spans="3:3" x14ac:dyDescent="0.2">
      <c r="C3869" s="2"/>
    </row>
    <row r="3870" spans="3:3" x14ac:dyDescent="0.2">
      <c r="C3870" s="2"/>
    </row>
    <row r="3871" spans="3:3" x14ac:dyDescent="0.2">
      <c r="C3871" s="2"/>
    </row>
    <row r="3872" spans="3:3" x14ac:dyDescent="0.2">
      <c r="C3872" s="2"/>
    </row>
    <row r="3873" spans="3:3" x14ac:dyDescent="0.2">
      <c r="C3873" s="2"/>
    </row>
    <row r="3874" spans="3:3" x14ac:dyDescent="0.2">
      <c r="C3874" s="2"/>
    </row>
    <row r="3875" spans="3:3" x14ac:dyDescent="0.2">
      <c r="C3875" s="2"/>
    </row>
    <row r="3876" spans="3:3" x14ac:dyDescent="0.2">
      <c r="C3876" s="2"/>
    </row>
    <row r="3877" spans="3:3" x14ac:dyDescent="0.2">
      <c r="C3877" s="2"/>
    </row>
    <row r="3878" spans="3:3" x14ac:dyDescent="0.2">
      <c r="C3878" s="2"/>
    </row>
    <row r="3879" spans="3:3" x14ac:dyDescent="0.2">
      <c r="C3879" s="2"/>
    </row>
    <row r="3880" spans="3:3" x14ac:dyDescent="0.2">
      <c r="C3880" s="2"/>
    </row>
    <row r="3881" spans="3:3" x14ac:dyDescent="0.2">
      <c r="C3881" s="2"/>
    </row>
    <row r="3882" spans="3:3" x14ac:dyDescent="0.2">
      <c r="C3882" s="2"/>
    </row>
    <row r="3883" spans="3:3" x14ac:dyDescent="0.2">
      <c r="C3883" s="2"/>
    </row>
    <row r="3884" spans="3:3" x14ac:dyDescent="0.2">
      <c r="C3884" s="2"/>
    </row>
    <row r="3885" spans="3:3" x14ac:dyDescent="0.2">
      <c r="C3885" s="2"/>
    </row>
    <row r="3886" spans="3:3" x14ac:dyDescent="0.2">
      <c r="C3886" s="2"/>
    </row>
    <row r="3887" spans="3:3" x14ac:dyDescent="0.2">
      <c r="C3887" s="2"/>
    </row>
    <row r="3888" spans="3:3" x14ac:dyDescent="0.2">
      <c r="C3888" s="2"/>
    </row>
    <row r="3889" spans="3:3" x14ac:dyDescent="0.2">
      <c r="C3889" s="2"/>
    </row>
    <row r="3890" spans="3:3" x14ac:dyDescent="0.2">
      <c r="C3890" s="2"/>
    </row>
    <row r="3891" spans="3:3" x14ac:dyDescent="0.2">
      <c r="C3891" s="2"/>
    </row>
    <row r="3892" spans="3:3" x14ac:dyDescent="0.2">
      <c r="C3892" s="2"/>
    </row>
    <row r="3893" spans="3:3" x14ac:dyDescent="0.2">
      <c r="C3893" s="2"/>
    </row>
    <row r="3894" spans="3:3" x14ac:dyDescent="0.2">
      <c r="C3894" s="2"/>
    </row>
    <row r="3895" spans="3:3" x14ac:dyDescent="0.2">
      <c r="C3895" s="2"/>
    </row>
    <row r="3896" spans="3:3" x14ac:dyDescent="0.2">
      <c r="C3896" s="2"/>
    </row>
    <row r="3897" spans="3:3" x14ac:dyDescent="0.2">
      <c r="C3897" s="2"/>
    </row>
    <row r="3898" spans="3:3" x14ac:dyDescent="0.2">
      <c r="C3898" s="2"/>
    </row>
    <row r="3899" spans="3:3" x14ac:dyDescent="0.2">
      <c r="C3899" s="2"/>
    </row>
    <row r="3900" spans="3:3" x14ac:dyDescent="0.2">
      <c r="C3900" s="2"/>
    </row>
    <row r="3901" spans="3:3" x14ac:dyDescent="0.2">
      <c r="C3901" s="2"/>
    </row>
    <row r="3902" spans="3:3" x14ac:dyDescent="0.2">
      <c r="C3902" s="2"/>
    </row>
    <row r="3903" spans="3:3" x14ac:dyDescent="0.2">
      <c r="C3903" s="2"/>
    </row>
    <row r="3904" spans="3:3" x14ac:dyDescent="0.2">
      <c r="C3904" s="2"/>
    </row>
    <row r="3905" spans="3:3" x14ac:dyDescent="0.2">
      <c r="C3905" s="2"/>
    </row>
    <row r="3906" spans="3:3" x14ac:dyDescent="0.2">
      <c r="C3906" s="2"/>
    </row>
    <row r="3907" spans="3:3" x14ac:dyDescent="0.2">
      <c r="C3907" s="2"/>
    </row>
    <row r="3908" spans="3:3" x14ac:dyDescent="0.2">
      <c r="C3908" s="2"/>
    </row>
    <row r="3909" spans="3:3" x14ac:dyDescent="0.2">
      <c r="C3909" s="2"/>
    </row>
    <row r="3910" spans="3:3" x14ac:dyDescent="0.2">
      <c r="C3910" s="2"/>
    </row>
    <row r="3911" spans="3:3" x14ac:dyDescent="0.2">
      <c r="C3911" s="2"/>
    </row>
    <row r="3912" spans="3:3" x14ac:dyDescent="0.2">
      <c r="C3912" s="2"/>
    </row>
    <row r="3913" spans="3:3" x14ac:dyDescent="0.2">
      <c r="C3913" s="2"/>
    </row>
    <row r="3914" spans="3:3" x14ac:dyDescent="0.2">
      <c r="C3914" s="2"/>
    </row>
    <row r="3915" spans="3:3" x14ac:dyDescent="0.2">
      <c r="C3915" s="2"/>
    </row>
    <row r="3916" spans="3:3" x14ac:dyDescent="0.2">
      <c r="C3916" s="2"/>
    </row>
    <row r="3917" spans="3:3" x14ac:dyDescent="0.2">
      <c r="C3917" s="2"/>
    </row>
    <row r="3918" spans="3:3" x14ac:dyDescent="0.2">
      <c r="C3918" s="2"/>
    </row>
    <row r="3919" spans="3:3" x14ac:dyDescent="0.2">
      <c r="C3919" s="2"/>
    </row>
    <row r="3920" spans="3:3" x14ac:dyDescent="0.2">
      <c r="C3920" s="2"/>
    </row>
    <row r="3921" spans="3:3" x14ac:dyDescent="0.2">
      <c r="C3921" s="2"/>
    </row>
    <row r="3922" spans="3:3" x14ac:dyDescent="0.2">
      <c r="C3922" s="2"/>
    </row>
    <row r="3923" spans="3:3" x14ac:dyDescent="0.2">
      <c r="C3923" s="2"/>
    </row>
    <row r="3924" spans="3:3" x14ac:dyDescent="0.2">
      <c r="C3924" s="2"/>
    </row>
    <row r="3925" spans="3:3" x14ac:dyDescent="0.2">
      <c r="C3925" s="2"/>
    </row>
    <row r="3926" spans="3:3" x14ac:dyDescent="0.2">
      <c r="C3926" s="2"/>
    </row>
    <row r="3927" spans="3:3" x14ac:dyDescent="0.2">
      <c r="C3927" s="2"/>
    </row>
    <row r="3928" spans="3:3" x14ac:dyDescent="0.2">
      <c r="C3928" s="2"/>
    </row>
    <row r="3929" spans="3:3" x14ac:dyDescent="0.2">
      <c r="C3929" s="2"/>
    </row>
    <row r="3930" spans="3:3" x14ac:dyDescent="0.2">
      <c r="C3930" s="2"/>
    </row>
    <row r="3931" spans="3:3" x14ac:dyDescent="0.2">
      <c r="C3931" s="2"/>
    </row>
    <row r="3932" spans="3:3" x14ac:dyDescent="0.2">
      <c r="C3932" s="2"/>
    </row>
    <row r="3933" spans="3:3" x14ac:dyDescent="0.2">
      <c r="C3933" s="2"/>
    </row>
    <row r="3934" spans="3:3" x14ac:dyDescent="0.2">
      <c r="C3934" s="2"/>
    </row>
    <row r="3935" spans="3:3" x14ac:dyDescent="0.2">
      <c r="C3935" s="2"/>
    </row>
    <row r="3936" spans="3:3" x14ac:dyDescent="0.2">
      <c r="C3936" s="2"/>
    </row>
    <row r="3937" spans="3:3" x14ac:dyDescent="0.2">
      <c r="C3937" s="2"/>
    </row>
    <row r="3938" spans="3:3" x14ac:dyDescent="0.2">
      <c r="C3938" s="2"/>
    </row>
    <row r="3939" spans="3:3" x14ac:dyDescent="0.2">
      <c r="C3939" s="2"/>
    </row>
    <row r="3940" spans="3:3" x14ac:dyDescent="0.2">
      <c r="C3940" s="2"/>
    </row>
    <row r="3941" spans="3:3" x14ac:dyDescent="0.2">
      <c r="C3941" s="2"/>
    </row>
    <row r="3942" spans="3:3" x14ac:dyDescent="0.2">
      <c r="C3942" s="2"/>
    </row>
    <row r="3943" spans="3:3" x14ac:dyDescent="0.2">
      <c r="C3943" s="2"/>
    </row>
    <row r="3944" spans="3:3" x14ac:dyDescent="0.2">
      <c r="C3944" s="2"/>
    </row>
    <row r="3945" spans="3:3" x14ac:dyDescent="0.2">
      <c r="C3945" s="2"/>
    </row>
    <row r="3946" spans="3:3" x14ac:dyDescent="0.2">
      <c r="C3946" s="2"/>
    </row>
    <row r="3947" spans="3:3" x14ac:dyDescent="0.2">
      <c r="C3947" s="2"/>
    </row>
    <row r="3948" spans="3:3" x14ac:dyDescent="0.2">
      <c r="C3948" s="2"/>
    </row>
    <row r="3949" spans="3:3" x14ac:dyDescent="0.2">
      <c r="C3949" s="2"/>
    </row>
    <row r="3950" spans="3:3" x14ac:dyDescent="0.2">
      <c r="C3950" s="2"/>
    </row>
    <row r="3951" spans="3:3" x14ac:dyDescent="0.2">
      <c r="C3951" s="2"/>
    </row>
    <row r="3952" spans="3:3" x14ac:dyDescent="0.2">
      <c r="C3952" s="2"/>
    </row>
    <row r="3953" spans="3:3" x14ac:dyDescent="0.2">
      <c r="C3953" s="2"/>
    </row>
    <row r="3954" spans="3:3" x14ac:dyDescent="0.2">
      <c r="C3954" s="2"/>
    </row>
    <row r="3955" spans="3:3" x14ac:dyDescent="0.2">
      <c r="C3955" s="2"/>
    </row>
    <row r="3956" spans="3:3" x14ac:dyDescent="0.2">
      <c r="C3956" s="2"/>
    </row>
    <row r="3957" spans="3:3" x14ac:dyDescent="0.2">
      <c r="C3957" s="2"/>
    </row>
    <row r="3958" spans="3:3" x14ac:dyDescent="0.2">
      <c r="C3958" s="2"/>
    </row>
    <row r="3959" spans="3:3" x14ac:dyDescent="0.2">
      <c r="C3959" s="2"/>
    </row>
    <row r="3960" spans="3:3" x14ac:dyDescent="0.2">
      <c r="C3960" s="2"/>
    </row>
    <row r="3961" spans="3:3" x14ac:dyDescent="0.2">
      <c r="C3961" s="2"/>
    </row>
    <row r="3962" spans="3:3" x14ac:dyDescent="0.2">
      <c r="C3962" s="2"/>
    </row>
    <row r="3963" spans="3:3" x14ac:dyDescent="0.2">
      <c r="C3963" s="2"/>
    </row>
    <row r="3964" spans="3:3" x14ac:dyDescent="0.2">
      <c r="C3964" s="2"/>
    </row>
    <row r="3965" spans="3:3" x14ac:dyDescent="0.2">
      <c r="C3965" s="2"/>
    </row>
    <row r="3966" spans="3:3" x14ac:dyDescent="0.2">
      <c r="C3966" s="2"/>
    </row>
    <row r="3967" spans="3:3" x14ac:dyDescent="0.2">
      <c r="C3967" s="2"/>
    </row>
    <row r="3968" spans="3:3" x14ac:dyDescent="0.2">
      <c r="C3968" s="2"/>
    </row>
    <row r="3969" spans="3:3" x14ac:dyDescent="0.2">
      <c r="C3969" s="2"/>
    </row>
    <row r="3970" spans="3:3" x14ac:dyDescent="0.2">
      <c r="C3970" s="2"/>
    </row>
    <row r="3971" spans="3:3" x14ac:dyDescent="0.2">
      <c r="C3971" s="2"/>
    </row>
    <row r="3972" spans="3:3" x14ac:dyDescent="0.2">
      <c r="C3972" s="2"/>
    </row>
    <row r="3973" spans="3:3" x14ac:dyDescent="0.2">
      <c r="C3973" s="2"/>
    </row>
    <row r="3974" spans="3:3" x14ac:dyDescent="0.2">
      <c r="C3974" s="2"/>
    </row>
    <row r="3975" spans="3:3" x14ac:dyDescent="0.2">
      <c r="C3975" s="2"/>
    </row>
    <row r="3976" spans="3:3" x14ac:dyDescent="0.2">
      <c r="C3976" s="2"/>
    </row>
    <row r="3977" spans="3:3" x14ac:dyDescent="0.2">
      <c r="C3977" s="2"/>
    </row>
    <row r="3978" spans="3:3" x14ac:dyDescent="0.2">
      <c r="C3978" s="2"/>
    </row>
    <row r="3979" spans="3:3" x14ac:dyDescent="0.2">
      <c r="C3979" s="2"/>
    </row>
    <row r="3980" spans="3:3" x14ac:dyDescent="0.2">
      <c r="C3980" s="2"/>
    </row>
    <row r="3981" spans="3:3" x14ac:dyDescent="0.2">
      <c r="C3981" s="2"/>
    </row>
    <row r="3982" spans="3:3" x14ac:dyDescent="0.2">
      <c r="C3982" s="2"/>
    </row>
    <row r="3983" spans="3:3" x14ac:dyDescent="0.2">
      <c r="C3983" s="2"/>
    </row>
    <row r="3984" spans="3:3" x14ac:dyDescent="0.2">
      <c r="C3984" s="2"/>
    </row>
    <row r="3985" spans="3:3" x14ac:dyDescent="0.2">
      <c r="C3985" s="2"/>
    </row>
    <row r="3986" spans="3:3" x14ac:dyDescent="0.2">
      <c r="C3986" s="2"/>
    </row>
    <row r="3987" spans="3:3" x14ac:dyDescent="0.2">
      <c r="C3987" s="2"/>
    </row>
    <row r="3988" spans="3:3" x14ac:dyDescent="0.2">
      <c r="C3988" s="2"/>
    </row>
    <row r="3989" spans="3:3" x14ac:dyDescent="0.2">
      <c r="C3989" s="2"/>
    </row>
    <row r="3990" spans="3:3" x14ac:dyDescent="0.2">
      <c r="C3990" s="2"/>
    </row>
    <row r="3991" spans="3:3" x14ac:dyDescent="0.2">
      <c r="C3991" s="2"/>
    </row>
    <row r="3992" spans="3:3" x14ac:dyDescent="0.2">
      <c r="C3992" s="2"/>
    </row>
    <row r="3993" spans="3:3" x14ac:dyDescent="0.2">
      <c r="C3993" s="2"/>
    </row>
    <row r="3994" spans="3:3" x14ac:dyDescent="0.2">
      <c r="C3994" s="2"/>
    </row>
    <row r="3995" spans="3:3" x14ac:dyDescent="0.2">
      <c r="C3995" s="2"/>
    </row>
    <row r="3996" spans="3:3" x14ac:dyDescent="0.2">
      <c r="C3996" s="2"/>
    </row>
    <row r="3997" spans="3:3" x14ac:dyDescent="0.2">
      <c r="C3997" s="2"/>
    </row>
    <row r="3998" spans="3:3" x14ac:dyDescent="0.2">
      <c r="C3998" s="2"/>
    </row>
    <row r="3999" spans="3:3" x14ac:dyDescent="0.2">
      <c r="C3999" s="2"/>
    </row>
    <row r="4000" spans="3:3" x14ac:dyDescent="0.2">
      <c r="C4000" s="2"/>
    </row>
    <row r="4001" spans="3:3" x14ac:dyDescent="0.2">
      <c r="C4001" s="2"/>
    </row>
    <row r="4002" spans="3:3" x14ac:dyDescent="0.2">
      <c r="C4002" s="2"/>
    </row>
    <row r="4003" spans="3:3" x14ac:dyDescent="0.2">
      <c r="C4003" s="2"/>
    </row>
    <row r="4004" spans="3:3" x14ac:dyDescent="0.2">
      <c r="C4004" s="2"/>
    </row>
    <row r="4005" spans="3:3" x14ac:dyDescent="0.2">
      <c r="C4005" s="2"/>
    </row>
    <row r="4006" spans="3:3" x14ac:dyDescent="0.2">
      <c r="C4006" s="2"/>
    </row>
    <row r="4007" spans="3:3" x14ac:dyDescent="0.2">
      <c r="C4007" s="2"/>
    </row>
    <row r="4008" spans="3:3" x14ac:dyDescent="0.2">
      <c r="C4008" s="2"/>
    </row>
    <row r="4009" spans="3:3" x14ac:dyDescent="0.2">
      <c r="C4009" s="2"/>
    </row>
    <row r="4010" spans="3:3" x14ac:dyDescent="0.2">
      <c r="C4010" s="2"/>
    </row>
    <row r="4011" spans="3:3" x14ac:dyDescent="0.2">
      <c r="C4011" s="2"/>
    </row>
    <row r="4012" spans="3:3" x14ac:dyDescent="0.2">
      <c r="C4012" s="2"/>
    </row>
    <row r="4013" spans="3:3" x14ac:dyDescent="0.2">
      <c r="C4013" s="2"/>
    </row>
    <row r="4014" spans="3:3" x14ac:dyDescent="0.2">
      <c r="C4014" s="2"/>
    </row>
    <row r="4015" spans="3:3" x14ac:dyDescent="0.2">
      <c r="C4015" s="2"/>
    </row>
    <row r="4016" spans="3:3" x14ac:dyDescent="0.2">
      <c r="C4016" s="2"/>
    </row>
    <row r="4017" spans="3:3" x14ac:dyDescent="0.2">
      <c r="C4017" s="2"/>
    </row>
    <row r="4018" spans="3:3" x14ac:dyDescent="0.2">
      <c r="C4018" s="2"/>
    </row>
    <row r="4019" spans="3:3" x14ac:dyDescent="0.2">
      <c r="C4019" s="2"/>
    </row>
    <row r="4020" spans="3:3" x14ac:dyDescent="0.2">
      <c r="C4020" s="2"/>
    </row>
    <row r="4021" spans="3:3" x14ac:dyDescent="0.2">
      <c r="C4021" s="2"/>
    </row>
    <row r="4022" spans="3:3" x14ac:dyDescent="0.2">
      <c r="C4022" s="2"/>
    </row>
    <row r="4023" spans="3:3" x14ac:dyDescent="0.2">
      <c r="C4023" s="2"/>
    </row>
    <row r="4024" spans="3:3" x14ac:dyDescent="0.2">
      <c r="C4024" s="2"/>
    </row>
    <row r="4025" spans="3:3" x14ac:dyDescent="0.2">
      <c r="C4025" s="2"/>
    </row>
    <row r="4026" spans="3:3" x14ac:dyDescent="0.2">
      <c r="C4026" s="2"/>
    </row>
    <row r="4027" spans="3:3" x14ac:dyDescent="0.2">
      <c r="C4027" s="2"/>
    </row>
    <row r="4028" spans="3:3" x14ac:dyDescent="0.2">
      <c r="C4028" s="2"/>
    </row>
    <row r="4029" spans="3:3" x14ac:dyDescent="0.2">
      <c r="C4029" s="2"/>
    </row>
    <row r="4030" spans="3:3" x14ac:dyDescent="0.2">
      <c r="C4030" s="2"/>
    </row>
    <row r="4031" spans="3:3" x14ac:dyDescent="0.2">
      <c r="C4031" s="2"/>
    </row>
    <row r="4032" spans="3:3" x14ac:dyDescent="0.2">
      <c r="C4032" s="2"/>
    </row>
    <row r="4033" spans="3:3" x14ac:dyDescent="0.2">
      <c r="C4033" s="2"/>
    </row>
    <row r="4034" spans="3:3" x14ac:dyDescent="0.2">
      <c r="C4034" s="2"/>
    </row>
    <row r="4035" spans="3:3" x14ac:dyDescent="0.2">
      <c r="C4035" s="2"/>
    </row>
    <row r="4036" spans="3:3" x14ac:dyDescent="0.2">
      <c r="C4036" s="2"/>
    </row>
    <row r="4037" spans="3:3" x14ac:dyDescent="0.2">
      <c r="C4037" s="2"/>
    </row>
    <row r="4038" spans="3:3" x14ac:dyDescent="0.2">
      <c r="C4038" s="2"/>
    </row>
    <row r="4039" spans="3:3" x14ac:dyDescent="0.2">
      <c r="C4039" s="2"/>
    </row>
    <row r="4040" spans="3:3" x14ac:dyDescent="0.2">
      <c r="C4040" s="2"/>
    </row>
    <row r="4041" spans="3:3" x14ac:dyDescent="0.2">
      <c r="C4041" s="2"/>
    </row>
    <row r="4042" spans="3:3" x14ac:dyDescent="0.2">
      <c r="C4042" s="2"/>
    </row>
    <row r="4043" spans="3:3" x14ac:dyDescent="0.2">
      <c r="C4043" s="2"/>
    </row>
    <row r="4044" spans="3:3" x14ac:dyDescent="0.2">
      <c r="C4044" s="2"/>
    </row>
    <row r="4045" spans="3:3" x14ac:dyDescent="0.2">
      <c r="C4045" s="2"/>
    </row>
    <row r="4046" spans="3:3" x14ac:dyDescent="0.2">
      <c r="C4046" s="2"/>
    </row>
    <row r="4047" spans="3:3" x14ac:dyDescent="0.2">
      <c r="C4047" s="2"/>
    </row>
    <row r="4048" spans="3:3" x14ac:dyDescent="0.2">
      <c r="C4048" s="2"/>
    </row>
    <row r="4049" spans="3:3" x14ac:dyDescent="0.2">
      <c r="C4049" s="2"/>
    </row>
    <row r="4050" spans="3:3" x14ac:dyDescent="0.2">
      <c r="C4050" s="2"/>
    </row>
    <row r="4051" spans="3:3" x14ac:dyDescent="0.2">
      <c r="C4051" s="2"/>
    </row>
    <row r="4052" spans="3:3" x14ac:dyDescent="0.2">
      <c r="C4052" s="2"/>
    </row>
    <row r="4053" spans="3:3" x14ac:dyDescent="0.2">
      <c r="C4053" s="2"/>
    </row>
    <row r="4054" spans="3:3" x14ac:dyDescent="0.2">
      <c r="C4054" s="2"/>
    </row>
    <row r="4055" spans="3:3" x14ac:dyDescent="0.2">
      <c r="C4055" s="2"/>
    </row>
    <row r="4056" spans="3:3" x14ac:dyDescent="0.2">
      <c r="C4056" s="2"/>
    </row>
    <row r="4057" spans="3:3" x14ac:dyDescent="0.2">
      <c r="C4057" s="2"/>
    </row>
    <row r="4058" spans="3:3" x14ac:dyDescent="0.2">
      <c r="C4058" s="2"/>
    </row>
    <row r="4059" spans="3:3" x14ac:dyDescent="0.2">
      <c r="C4059" s="2"/>
    </row>
    <row r="4060" spans="3:3" x14ac:dyDescent="0.2">
      <c r="C4060" s="2"/>
    </row>
    <row r="4061" spans="3:3" x14ac:dyDescent="0.2">
      <c r="C4061" s="2"/>
    </row>
    <row r="4062" spans="3:3" x14ac:dyDescent="0.2">
      <c r="C4062" s="2"/>
    </row>
    <row r="4063" spans="3:3" x14ac:dyDescent="0.2">
      <c r="C4063" s="2"/>
    </row>
    <row r="4064" spans="3:3" x14ac:dyDescent="0.2">
      <c r="C4064" s="2"/>
    </row>
    <row r="4065" spans="3:3" x14ac:dyDescent="0.2">
      <c r="C4065" s="2"/>
    </row>
    <row r="4066" spans="3:3" x14ac:dyDescent="0.2">
      <c r="C4066" s="2"/>
    </row>
    <row r="4067" spans="3:3" x14ac:dyDescent="0.2">
      <c r="C4067" s="2"/>
    </row>
    <row r="4068" spans="3:3" x14ac:dyDescent="0.2">
      <c r="C4068" s="2"/>
    </row>
    <row r="4069" spans="3:3" x14ac:dyDescent="0.2">
      <c r="C4069" s="2"/>
    </row>
    <row r="4070" spans="3:3" x14ac:dyDescent="0.2">
      <c r="C4070" s="2"/>
    </row>
    <row r="4071" spans="3:3" x14ac:dyDescent="0.2">
      <c r="C4071" s="2"/>
    </row>
    <row r="4072" spans="3:3" x14ac:dyDescent="0.2">
      <c r="C4072" s="2"/>
    </row>
    <row r="4073" spans="3:3" x14ac:dyDescent="0.2">
      <c r="C4073" s="2"/>
    </row>
    <row r="4074" spans="3:3" x14ac:dyDescent="0.2">
      <c r="C4074" s="2"/>
    </row>
    <row r="4075" spans="3:3" x14ac:dyDescent="0.2">
      <c r="C4075" s="2"/>
    </row>
    <row r="4076" spans="3:3" x14ac:dyDescent="0.2">
      <c r="C4076" s="2"/>
    </row>
    <row r="4077" spans="3:3" x14ac:dyDescent="0.2">
      <c r="C4077" s="2"/>
    </row>
    <row r="4078" spans="3:3" x14ac:dyDescent="0.2">
      <c r="C4078" s="2"/>
    </row>
    <row r="4079" spans="3:3" x14ac:dyDescent="0.2">
      <c r="C4079" s="2"/>
    </row>
    <row r="4080" spans="3:3" x14ac:dyDescent="0.2">
      <c r="C4080" s="2"/>
    </row>
    <row r="4081" spans="3:3" x14ac:dyDescent="0.2">
      <c r="C4081" s="2"/>
    </row>
    <row r="4082" spans="3:3" x14ac:dyDescent="0.2">
      <c r="C4082" s="2"/>
    </row>
    <row r="4083" spans="3:3" x14ac:dyDescent="0.2">
      <c r="C4083" s="2"/>
    </row>
    <row r="4084" spans="3:3" x14ac:dyDescent="0.2">
      <c r="C4084" s="2"/>
    </row>
    <row r="4085" spans="3:3" x14ac:dyDescent="0.2">
      <c r="C4085" s="2"/>
    </row>
    <row r="4086" spans="3:3" x14ac:dyDescent="0.2">
      <c r="C4086" s="2"/>
    </row>
    <row r="4087" spans="3:3" x14ac:dyDescent="0.2">
      <c r="C4087" s="2"/>
    </row>
    <row r="4088" spans="3:3" x14ac:dyDescent="0.2">
      <c r="C4088" s="2"/>
    </row>
    <row r="4089" spans="3:3" x14ac:dyDescent="0.2">
      <c r="C4089" s="2"/>
    </row>
    <row r="4090" spans="3:3" x14ac:dyDescent="0.2">
      <c r="C4090" s="2"/>
    </row>
    <row r="4091" spans="3:3" x14ac:dyDescent="0.2">
      <c r="C4091" s="2"/>
    </row>
    <row r="4092" spans="3:3" x14ac:dyDescent="0.2">
      <c r="C4092" s="2"/>
    </row>
    <row r="4093" spans="3:3" x14ac:dyDescent="0.2">
      <c r="C4093" s="2"/>
    </row>
    <row r="4094" spans="3:3" x14ac:dyDescent="0.2">
      <c r="C4094" s="2"/>
    </row>
    <row r="4095" spans="3:3" x14ac:dyDescent="0.2">
      <c r="C4095" s="2"/>
    </row>
    <row r="4096" spans="3:3" x14ac:dyDescent="0.2">
      <c r="C4096" s="2"/>
    </row>
    <row r="4097" spans="3:3" x14ac:dyDescent="0.2">
      <c r="C4097" s="2"/>
    </row>
    <row r="4098" spans="3:3" x14ac:dyDescent="0.2">
      <c r="C4098" s="2"/>
    </row>
    <row r="4099" spans="3:3" x14ac:dyDescent="0.2">
      <c r="C4099" s="2"/>
    </row>
    <row r="4100" spans="3:3" x14ac:dyDescent="0.2">
      <c r="C4100" s="2"/>
    </row>
    <row r="4101" spans="3:3" x14ac:dyDescent="0.2">
      <c r="C4101" s="2"/>
    </row>
    <row r="4102" spans="3:3" x14ac:dyDescent="0.2">
      <c r="C4102" s="2"/>
    </row>
    <row r="4103" spans="3:3" x14ac:dyDescent="0.2">
      <c r="C4103" s="2"/>
    </row>
    <row r="4104" spans="3:3" x14ac:dyDescent="0.2">
      <c r="C4104" s="2"/>
    </row>
    <row r="4105" spans="3:3" x14ac:dyDescent="0.2">
      <c r="C4105" s="2"/>
    </row>
    <row r="4106" spans="3:3" x14ac:dyDescent="0.2">
      <c r="C4106" s="2"/>
    </row>
    <row r="4107" spans="3:3" x14ac:dyDescent="0.2">
      <c r="C4107" s="2"/>
    </row>
    <row r="4108" spans="3:3" x14ac:dyDescent="0.2">
      <c r="C4108" s="2"/>
    </row>
    <row r="4109" spans="3:3" x14ac:dyDescent="0.2">
      <c r="C4109" s="2"/>
    </row>
    <row r="4110" spans="3:3" x14ac:dyDescent="0.2">
      <c r="C4110" s="2"/>
    </row>
    <row r="4111" spans="3:3" x14ac:dyDescent="0.2">
      <c r="C4111" s="2"/>
    </row>
    <row r="4112" spans="3:3" x14ac:dyDescent="0.2">
      <c r="C4112" s="2"/>
    </row>
    <row r="4113" spans="3:3" x14ac:dyDescent="0.2">
      <c r="C4113" s="2"/>
    </row>
    <row r="4114" spans="3:3" x14ac:dyDescent="0.2">
      <c r="C4114" s="2"/>
    </row>
    <row r="4115" spans="3:3" x14ac:dyDescent="0.2">
      <c r="C4115" s="2"/>
    </row>
    <row r="4116" spans="3:3" x14ac:dyDescent="0.2">
      <c r="C4116" s="2"/>
    </row>
    <row r="4117" spans="3:3" x14ac:dyDescent="0.2">
      <c r="C4117" s="2"/>
    </row>
    <row r="4118" spans="3:3" x14ac:dyDescent="0.2">
      <c r="C4118" s="2"/>
    </row>
    <row r="4119" spans="3:3" x14ac:dyDescent="0.2">
      <c r="C4119" s="2"/>
    </row>
    <row r="4120" spans="3:3" x14ac:dyDescent="0.2">
      <c r="C4120" s="2"/>
    </row>
    <row r="4121" spans="3:3" x14ac:dyDescent="0.2">
      <c r="C4121" s="2"/>
    </row>
    <row r="4122" spans="3:3" x14ac:dyDescent="0.2">
      <c r="C4122" s="2"/>
    </row>
    <row r="4123" spans="3:3" x14ac:dyDescent="0.2">
      <c r="C4123" s="2"/>
    </row>
    <row r="4124" spans="3:3" x14ac:dyDescent="0.2">
      <c r="C4124" s="2"/>
    </row>
    <row r="4125" spans="3:3" x14ac:dyDescent="0.2">
      <c r="C4125" s="2"/>
    </row>
    <row r="4126" spans="3:3" x14ac:dyDescent="0.2">
      <c r="C4126" s="2"/>
    </row>
    <row r="4127" spans="3:3" x14ac:dyDescent="0.2">
      <c r="C4127" s="2"/>
    </row>
    <row r="4128" spans="3:3" x14ac:dyDescent="0.2">
      <c r="C4128" s="2"/>
    </row>
    <row r="4129" spans="3:3" x14ac:dyDescent="0.2">
      <c r="C4129" s="2"/>
    </row>
    <row r="4130" spans="3:3" x14ac:dyDescent="0.2">
      <c r="C4130" s="2"/>
    </row>
    <row r="4131" spans="3:3" x14ac:dyDescent="0.2">
      <c r="C4131" s="2"/>
    </row>
    <row r="4132" spans="3:3" x14ac:dyDescent="0.2">
      <c r="C4132" s="2"/>
    </row>
    <row r="4133" spans="3:3" x14ac:dyDescent="0.2">
      <c r="C4133" s="2"/>
    </row>
    <row r="4134" spans="3:3" x14ac:dyDescent="0.2">
      <c r="C4134" s="2"/>
    </row>
    <row r="4135" spans="3:3" x14ac:dyDescent="0.2">
      <c r="C4135" s="2"/>
    </row>
    <row r="4136" spans="3:3" x14ac:dyDescent="0.2">
      <c r="C4136" s="2"/>
    </row>
    <row r="4137" spans="3:3" x14ac:dyDescent="0.2">
      <c r="C4137" s="2"/>
    </row>
    <row r="4138" spans="3:3" x14ac:dyDescent="0.2">
      <c r="C4138" s="2"/>
    </row>
    <row r="4139" spans="3:3" x14ac:dyDescent="0.2">
      <c r="C4139" s="2"/>
    </row>
    <row r="4140" spans="3:3" x14ac:dyDescent="0.2">
      <c r="C4140" s="2"/>
    </row>
    <row r="4141" spans="3:3" x14ac:dyDescent="0.2">
      <c r="C4141" s="2"/>
    </row>
    <row r="4142" spans="3:3" x14ac:dyDescent="0.2">
      <c r="C4142" s="2"/>
    </row>
    <row r="4143" spans="3:3" x14ac:dyDescent="0.2">
      <c r="C4143" s="2"/>
    </row>
    <row r="4144" spans="3:3" x14ac:dyDescent="0.2">
      <c r="C4144" s="2"/>
    </row>
    <row r="4145" spans="3:3" x14ac:dyDescent="0.2">
      <c r="C4145" s="2"/>
    </row>
    <row r="4146" spans="3:3" x14ac:dyDescent="0.2">
      <c r="C4146" s="2"/>
    </row>
    <row r="4147" spans="3:3" x14ac:dyDescent="0.2">
      <c r="C4147" s="2"/>
    </row>
    <row r="4148" spans="3:3" x14ac:dyDescent="0.2">
      <c r="C4148" s="2"/>
    </row>
    <row r="4149" spans="3:3" x14ac:dyDescent="0.2">
      <c r="C4149" s="2"/>
    </row>
    <row r="4150" spans="3:3" x14ac:dyDescent="0.2">
      <c r="C4150" s="2"/>
    </row>
    <row r="4151" spans="3:3" x14ac:dyDescent="0.2">
      <c r="C4151" s="2"/>
    </row>
    <row r="4152" spans="3:3" x14ac:dyDescent="0.2">
      <c r="C4152" s="2"/>
    </row>
    <row r="4153" spans="3:3" x14ac:dyDescent="0.2">
      <c r="C4153" s="2"/>
    </row>
    <row r="4154" spans="3:3" x14ac:dyDescent="0.2">
      <c r="C4154" s="2"/>
    </row>
    <row r="4155" spans="3:3" x14ac:dyDescent="0.2">
      <c r="C4155" s="2"/>
    </row>
    <row r="4156" spans="3:3" x14ac:dyDescent="0.2">
      <c r="C4156" s="2"/>
    </row>
    <row r="4157" spans="3:3" x14ac:dyDescent="0.2">
      <c r="C4157" s="2"/>
    </row>
    <row r="4158" spans="3:3" x14ac:dyDescent="0.2">
      <c r="C4158" s="2"/>
    </row>
    <row r="4159" spans="3:3" x14ac:dyDescent="0.2">
      <c r="C4159" s="2"/>
    </row>
    <row r="4160" spans="3:3" x14ac:dyDescent="0.2">
      <c r="C4160" s="2"/>
    </row>
    <row r="4161" spans="3:3" x14ac:dyDescent="0.2">
      <c r="C4161" s="2"/>
    </row>
    <row r="4162" spans="3:3" x14ac:dyDescent="0.2">
      <c r="C4162" s="2"/>
    </row>
    <row r="4163" spans="3:3" x14ac:dyDescent="0.2">
      <c r="C4163" s="2"/>
    </row>
    <row r="4164" spans="3:3" x14ac:dyDescent="0.2">
      <c r="C4164" s="2"/>
    </row>
    <row r="4165" spans="3:3" x14ac:dyDescent="0.2">
      <c r="C4165" s="2"/>
    </row>
    <row r="4166" spans="3:3" x14ac:dyDescent="0.2">
      <c r="C4166" s="2"/>
    </row>
    <row r="4167" spans="3:3" x14ac:dyDescent="0.2">
      <c r="C4167" s="2"/>
    </row>
    <row r="4168" spans="3:3" x14ac:dyDescent="0.2">
      <c r="C4168" s="2"/>
    </row>
    <row r="4169" spans="3:3" x14ac:dyDescent="0.2">
      <c r="C4169" s="2"/>
    </row>
    <row r="4170" spans="3:3" x14ac:dyDescent="0.2">
      <c r="C4170" s="2"/>
    </row>
    <row r="4171" spans="3:3" x14ac:dyDescent="0.2">
      <c r="C4171" s="2"/>
    </row>
    <row r="4172" spans="3:3" x14ac:dyDescent="0.2">
      <c r="C4172" s="2"/>
    </row>
    <row r="4173" spans="3:3" x14ac:dyDescent="0.2">
      <c r="C4173" s="2"/>
    </row>
    <row r="4174" spans="3:3" x14ac:dyDescent="0.2">
      <c r="C4174" s="2"/>
    </row>
    <row r="4175" spans="3:3" x14ac:dyDescent="0.2">
      <c r="C4175" s="2"/>
    </row>
    <row r="4176" spans="3:3" x14ac:dyDescent="0.2">
      <c r="C4176" s="2"/>
    </row>
    <row r="4177" spans="3:3" x14ac:dyDescent="0.2">
      <c r="C4177" s="2"/>
    </row>
    <row r="4178" spans="3:3" x14ac:dyDescent="0.2">
      <c r="C4178" s="2"/>
    </row>
    <row r="4179" spans="3:3" x14ac:dyDescent="0.2">
      <c r="C4179" s="2"/>
    </row>
    <row r="4180" spans="3:3" x14ac:dyDescent="0.2">
      <c r="C4180" s="2"/>
    </row>
    <row r="4181" spans="3:3" x14ac:dyDescent="0.2">
      <c r="C4181" s="2"/>
    </row>
    <row r="4182" spans="3:3" x14ac:dyDescent="0.2">
      <c r="C4182" s="2"/>
    </row>
    <row r="4183" spans="3:3" x14ac:dyDescent="0.2">
      <c r="C4183" s="2"/>
    </row>
    <row r="4184" spans="3:3" x14ac:dyDescent="0.2">
      <c r="C4184" s="2"/>
    </row>
    <row r="4185" spans="3:3" x14ac:dyDescent="0.2">
      <c r="C4185" s="2"/>
    </row>
    <row r="4186" spans="3:3" x14ac:dyDescent="0.2">
      <c r="C4186" s="2"/>
    </row>
    <row r="4187" spans="3:3" x14ac:dyDescent="0.2">
      <c r="C4187" s="2"/>
    </row>
    <row r="4188" spans="3:3" x14ac:dyDescent="0.2">
      <c r="C4188" s="2"/>
    </row>
    <row r="4189" spans="3:3" x14ac:dyDescent="0.2">
      <c r="C4189" s="2"/>
    </row>
    <row r="4190" spans="3:3" x14ac:dyDescent="0.2">
      <c r="C4190" s="2"/>
    </row>
    <row r="4191" spans="3:3" x14ac:dyDescent="0.2">
      <c r="C4191" s="2"/>
    </row>
    <row r="4192" spans="3:3" x14ac:dyDescent="0.2">
      <c r="C4192" s="2"/>
    </row>
    <row r="4193" spans="3:3" x14ac:dyDescent="0.2">
      <c r="C4193" s="2"/>
    </row>
    <row r="4194" spans="3:3" x14ac:dyDescent="0.2">
      <c r="C4194" s="2"/>
    </row>
    <row r="4195" spans="3:3" x14ac:dyDescent="0.2">
      <c r="C4195" s="2"/>
    </row>
    <row r="4196" spans="3:3" x14ac:dyDescent="0.2">
      <c r="C4196" s="2"/>
    </row>
    <row r="4197" spans="3:3" x14ac:dyDescent="0.2">
      <c r="C4197" s="2"/>
    </row>
    <row r="4198" spans="3:3" x14ac:dyDescent="0.2">
      <c r="C4198" s="2"/>
    </row>
    <row r="4199" spans="3:3" x14ac:dyDescent="0.2">
      <c r="C4199" s="2"/>
    </row>
    <row r="4200" spans="3:3" x14ac:dyDescent="0.2">
      <c r="C4200" s="2"/>
    </row>
    <row r="4201" spans="3:3" x14ac:dyDescent="0.2">
      <c r="C4201" s="2"/>
    </row>
    <row r="4202" spans="3:3" x14ac:dyDescent="0.2">
      <c r="C4202" s="2"/>
    </row>
    <row r="4203" spans="3:3" x14ac:dyDescent="0.2">
      <c r="C4203" s="2"/>
    </row>
    <row r="4204" spans="3:3" x14ac:dyDescent="0.2">
      <c r="C4204" s="2"/>
    </row>
    <row r="4205" spans="3:3" x14ac:dyDescent="0.2">
      <c r="C4205" s="2"/>
    </row>
    <row r="4206" spans="3:3" x14ac:dyDescent="0.2">
      <c r="C4206" s="2"/>
    </row>
    <row r="4207" spans="3:3" x14ac:dyDescent="0.2">
      <c r="C4207" s="2"/>
    </row>
    <row r="4208" spans="3:3" x14ac:dyDescent="0.2">
      <c r="C4208" s="2"/>
    </row>
    <row r="4209" spans="3:3" x14ac:dyDescent="0.2">
      <c r="C4209" s="2"/>
    </row>
    <row r="4210" spans="3:3" x14ac:dyDescent="0.2">
      <c r="C4210" s="2"/>
    </row>
    <row r="4211" spans="3:3" x14ac:dyDescent="0.2">
      <c r="C4211" s="2"/>
    </row>
    <row r="4212" spans="3:3" x14ac:dyDescent="0.2">
      <c r="C4212" s="2"/>
    </row>
    <row r="4213" spans="3:3" x14ac:dyDescent="0.2">
      <c r="C4213" s="2"/>
    </row>
    <row r="4214" spans="3:3" x14ac:dyDescent="0.2">
      <c r="C4214" s="2"/>
    </row>
    <row r="4215" spans="3:3" x14ac:dyDescent="0.2">
      <c r="C4215" s="2"/>
    </row>
    <row r="4216" spans="3:3" x14ac:dyDescent="0.2">
      <c r="C4216" s="2"/>
    </row>
    <row r="4217" spans="3:3" x14ac:dyDescent="0.2">
      <c r="C4217" s="2"/>
    </row>
    <row r="4218" spans="3:3" x14ac:dyDescent="0.2">
      <c r="C4218" s="2"/>
    </row>
    <row r="4219" spans="3:3" x14ac:dyDescent="0.2">
      <c r="C4219" s="2"/>
    </row>
    <row r="4220" spans="3:3" x14ac:dyDescent="0.2">
      <c r="C4220" s="2"/>
    </row>
    <row r="4221" spans="3:3" x14ac:dyDescent="0.2">
      <c r="C4221" s="2"/>
    </row>
    <row r="4222" spans="3:3" x14ac:dyDescent="0.2">
      <c r="C4222" s="2"/>
    </row>
    <row r="4223" spans="3:3" x14ac:dyDescent="0.2">
      <c r="C4223" s="2"/>
    </row>
    <row r="4224" spans="3:3" x14ac:dyDescent="0.2">
      <c r="C4224" s="2"/>
    </row>
    <row r="4225" spans="3:3" x14ac:dyDescent="0.2">
      <c r="C4225" s="2"/>
    </row>
    <row r="4226" spans="3:3" x14ac:dyDescent="0.2">
      <c r="C4226" s="2"/>
    </row>
    <row r="4227" spans="3:3" x14ac:dyDescent="0.2">
      <c r="C4227" s="2"/>
    </row>
    <row r="4228" spans="3:3" x14ac:dyDescent="0.2">
      <c r="C4228" s="2"/>
    </row>
    <row r="4229" spans="3:3" x14ac:dyDescent="0.2">
      <c r="C4229" s="2"/>
    </row>
    <row r="4230" spans="3:3" x14ac:dyDescent="0.2">
      <c r="C4230" s="2"/>
    </row>
    <row r="4231" spans="3:3" x14ac:dyDescent="0.2">
      <c r="C4231" s="2"/>
    </row>
    <row r="4232" spans="3:3" x14ac:dyDescent="0.2">
      <c r="C4232" s="2"/>
    </row>
    <row r="4233" spans="3:3" x14ac:dyDescent="0.2">
      <c r="C4233" s="2"/>
    </row>
    <row r="4234" spans="3:3" x14ac:dyDescent="0.2">
      <c r="C4234" s="2"/>
    </row>
    <row r="4235" spans="3:3" x14ac:dyDescent="0.2">
      <c r="C4235" s="2"/>
    </row>
    <row r="4236" spans="3:3" x14ac:dyDescent="0.2">
      <c r="C4236" s="2"/>
    </row>
    <row r="4237" spans="3:3" x14ac:dyDescent="0.2">
      <c r="C4237" s="2"/>
    </row>
    <row r="4238" spans="3:3" x14ac:dyDescent="0.2">
      <c r="C4238" s="2"/>
    </row>
    <row r="4239" spans="3:3" x14ac:dyDescent="0.2">
      <c r="C4239" s="2"/>
    </row>
    <row r="4240" spans="3:3" x14ac:dyDescent="0.2">
      <c r="C4240" s="2"/>
    </row>
    <row r="4241" spans="3:3" x14ac:dyDescent="0.2">
      <c r="C4241" s="2"/>
    </row>
    <row r="4242" spans="3:3" x14ac:dyDescent="0.2">
      <c r="C4242" s="2"/>
    </row>
    <row r="4243" spans="3:3" x14ac:dyDescent="0.2">
      <c r="C4243" s="2"/>
    </row>
    <row r="4244" spans="3:3" x14ac:dyDescent="0.2">
      <c r="C4244" s="2"/>
    </row>
    <row r="4245" spans="3:3" x14ac:dyDescent="0.2">
      <c r="C4245" s="2"/>
    </row>
    <row r="4246" spans="3:3" x14ac:dyDescent="0.2">
      <c r="C4246" s="2"/>
    </row>
    <row r="4247" spans="3:3" x14ac:dyDescent="0.2">
      <c r="C4247" s="2"/>
    </row>
    <row r="4248" spans="3:3" x14ac:dyDescent="0.2">
      <c r="C4248" s="2"/>
    </row>
    <row r="4249" spans="3:3" x14ac:dyDescent="0.2">
      <c r="C4249" s="2"/>
    </row>
    <row r="4250" spans="3:3" x14ac:dyDescent="0.2">
      <c r="C4250" s="2"/>
    </row>
    <row r="4251" spans="3:3" x14ac:dyDescent="0.2">
      <c r="C4251" s="2"/>
    </row>
    <row r="4252" spans="3:3" x14ac:dyDescent="0.2">
      <c r="C4252" s="2"/>
    </row>
    <row r="4253" spans="3:3" x14ac:dyDescent="0.2">
      <c r="C4253" s="2"/>
    </row>
    <row r="4254" spans="3:3" x14ac:dyDescent="0.2">
      <c r="C4254" s="2"/>
    </row>
    <row r="4255" spans="3:3" x14ac:dyDescent="0.2">
      <c r="C4255" s="2"/>
    </row>
    <row r="4256" spans="3:3" x14ac:dyDescent="0.2">
      <c r="C4256" s="2"/>
    </row>
    <row r="4257" spans="3:3" x14ac:dyDescent="0.2">
      <c r="C4257" s="2"/>
    </row>
    <row r="4258" spans="3:3" x14ac:dyDescent="0.2">
      <c r="C4258" s="2"/>
    </row>
    <row r="4259" spans="3:3" x14ac:dyDescent="0.2">
      <c r="C4259" s="2"/>
    </row>
    <row r="4260" spans="3:3" x14ac:dyDescent="0.2">
      <c r="C4260" s="2"/>
    </row>
    <row r="4261" spans="3:3" x14ac:dyDescent="0.2">
      <c r="C4261" s="2"/>
    </row>
    <row r="4262" spans="3:3" x14ac:dyDescent="0.2">
      <c r="C4262" s="2"/>
    </row>
    <row r="4263" spans="3:3" x14ac:dyDescent="0.2">
      <c r="C4263" s="2"/>
    </row>
    <row r="4264" spans="3:3" x14ac:dyDescent="0.2">
      <c r="C4264" s="2"/>
    </row>
    <row r="4265" spans="3:3" x14ac:dyDescent="0.2">
      <c r="C4265" s="2"/>
    </row>
    <row r="4266" spans="3:3" x14ac:dyDescent="0.2">
      <c r="C4266" s="2"/>
    </row>
    <row r="4267" spans="3:3" x14ac:dyDescent="0.2">
      <c r="C4267" s="2"/>
    </row>
    <row r="4268" spans="3:3" x14ac:dyDescent="0.2">
      <c r="C4268" s="2"/>
    </row>
    <row r="4269" spans="3:3" x14ac:dyDescent="0.2">
      <c r="C4269" s="2"/>
    </row>
    <row r="4270" spans="3:3" x14ac:dyDescent="0.2">
      <c r="C4270" s="2"/>
    </row>
    <row r="4271" spans="3:3" x14ac:dyDescent="0.2">
      <c r="C4271" s="2"/>
    </row>
    <row r="4272" spans="3:3" x14ac:dyDescent="0.2">
      <c r="C4272" s="2"/>
    </row>
    <row r="4273" spans="3:3" x14ac:dyDescent="0.2">
      <c r="C4273" s="2"/>
    </row>
    <row r="4274" spans="3:3" x14ac:dyDescent="0.2">
      <c r="C4274" s="2"/>
    </row>
    <row r="4275" spans="3:3" x14ac:dyDescent="0.2">
      <c r="C4275" s="2"/>
    </row>
    <row r="4276" spans="3:3" x14ac:dyDescent="0.2">
      <c r="C4276" s="2"/>
    </row>
    <row r="4277" spans="3:3" x14ac:dyDescent="0.2">
      <c r="C4277" s="2"/>
    </row>
    <row r="4278" spans="3:3" x14ac:dyDescent="0.2">
      <c r="C4278" s="2"/>
    </row>
    <row r="4279" spans="3:3" x14ac:dyDescent="0.2">
      <c r="C4279" s="2"/>
    </row>
    <row r="4280" spans="3:3" x14ac:dyDescent="0.2">
      <c r="C4280" s="2"/>
    </row>
    <row r="4281" spans="3:3" x14ac:dyDescent="0.2">
      <c r="C4281" s="2"/>
    </row>
    <row r="4282" spans="3:3" x14ac:dyDescent="0.2">
      <c r="C4282" s="2"/>
    </row>
    <row r="4283" spans="3:3" x14ac:dyDescent="0.2">
      <c r="C4283" s="2"/>
    </row>
    <row r="4284" spans="3:3" x14ac:dyDescent="0.2">
      <c r="C4284" s="2"/>
    </row>
    <row r="4285" spans="3:3" x14ac:dyDescent="0.2">
      <c r="C4285" s="2"/>
    </row>
    <row r="4286" spans="3:3" x14ac:dyDescent="0.2">
      <c r="C4286" s="2"/>
    </row>
    <row r="4287" spans="3:3" x14ac:dyDescent="0.2">
      <c r="C4287" s="2"/>
    </row>
    <row r="4288" spans="3:3" x14ac:dyDescent="0.2">
      <c r="C4288" s="2"/>
    </row>
    <row r="4289" spans="3:3" x14ac:dyDescent="0.2">
      <c r="C4289" s="2"/>
    </row>
    <row r="4290" spans="3:3" x14ac:dyDescent="0.2">
      <c r="C4290" s="2"/>
    </row>
    <row r="4291" spans="3:3" x14ac:dyDescent="0.2">
      <c r="C4291" s="2"/>
    </row>
    <row r="4292" spans="3:3" x14ac:dyDescent="0.2">
      <c r="C4292" s="2"/>
    </row>
    <row r="4293" spans="3:3" x14ac:dyDescent="0.2">
      <c r="C4293" s="2"/>
    </row>
    <row r="4294" spans="3:3" x14ac:dyDescent="0.2">
      <c r="C4294" s="2"/>
    </row>
    <row r="4295" spans="3:3" x14ac:dyDescent="0.2">
      <c r="C4295" s="2"/>
    </row>
    <row r="4296" spans="3:3" x14ac:dyDescent="0.2">
      <c r="C4296" s="2"/>
    </row>
    <row r="4297" spans="3:3" x14ac:dyDescent="0.2">
      <c r="C4297" s="2"/>
    </row>
    <row r="4298" spans="3:3" x14ac:dyDescent="0.2">
      <c r="C4298" s="2"/>
    </row>
    <row r="4299" spans="3:3" x14ac:dyDescent="0.2">
      <c r="C4299" s="2"/>
    </row>
    <row r="4300" spans="3:3" x14ac:dyDescent="0.2">
      <c r="C4300" s="2"/>
    </row>
    <row r="4301" spans="3:3" x14ac:dyDescent="0.2">
      <c r="C4301" s="2"/>
    </row>
    <row r="4302" spans="3:3" x14ac:dyDescent="0.2">
      <c r="C4302" s="2"/>
    </row>
    <row r="4303" spans="3:3" x14ac:dyDescent="0.2">
      <c r="C4303" s="2"/>
    </row>
    <row r="4304" spans="3:3" x14ac:dyDescent="0.2">
      <c r="C4304" s="2"/>
    </row>
    <row r="4305" spans="3:3" x14ac:dyDescent="0.2">
      <c r="C4305" s="2"/>
    </row>
    <row r="4306" spans="3:3" x14ac:dyDescent="0.2">
      <c r="C4306" s="2"/>
    </row>
    <row r="4307" spans="3:3" x14ac:dyDescent="0.2">
      <c r="C4307" s="2"/>
    </row>
    <row r="4308" spans="3:3" x14ac:dyDescent="0.2">
      <c r="C4308" s="2"/>
    </row>
    <row r="4309" spans="3:3" x14ac:dyDescent="0.2">
      <c r="C4309" s="2"/>
    </row>
    <row r="4310" spans="3:3" x14ac:dyDescent="0.2">
      <c r="C4310" s="2"/>
    </row>
    <row r="4311" spans="3:3" x14ac:dyDescent="0.2">
      <c r="C4311" s="2"/>
    </row>
    <row r="4312" spans="3:3" x14ac:dyDescent="0.2">
      <c r="C4312" s="2"/>
    </row>
    <row r="4313" spans="3:3" x14ac:dyDescent="0.2">
      <c r="C4313" s="2"/>
    </row>
    <row r="4314" spans="3:3" x14ac:dyDescent="0.2">
      <c r="C4314" s="2"/>
    </row>
    <row r="4315" spans="3:3" x14ac:dyDescent="0.2">
      <c r="C4315" s="2"/>
    </row>
    <row r="4316" spans="3:3" x14ac:dyDescent="0.2">
      <c r="C4316" s="2"/>
    </row>
    <row r="4317" spans="3:3" x14ac:dyDescent="0.2">
      <c r="C4317" s="2"/>
    </row>
    <row r="4318" spans="3:3" x14ac:dyDescent="0.2">
      <c r="C4318" s="2"/>
    </row>
    <row r="4319" spans="3:3" x14ac:dyDescent="0.2">
      <c r="C4319" s="2"/>
    </row>
    <row r="4320" spans="3:3" x14ac:dyDescent="0.2">
      <c r="C4320" s="2"/>
    </row>
    <row r="4321" spans="3:3" x14ac:dyDescent="0.2">
      <c r="C4321" s="2"/>
    </row>
    <row r="4322" spans="3:3" x14ac:dyDescent="0.2">
      <c r="C4322" s="2"/>
    </row>
    <row r="4323" spans="3:3" x14ac:dyDescent="0.2">
      <c r="C4323" s="2"/>
    </row>
    <row r="4324" spans="3:3" x14ac:dyDescent="0.2">
      <c r="C4324" s="2"/>
    </row>
    <row r="4325" spans="3:3" x14ac:dyDescent="0.2">
      <c r="C4325" s="2"/>
    </row>
    <row r="4326" spans="3:3" x14ac:dyDescent="0.2">
      <c r="C4326" s="2"/>
    </row>
    <row r="4327" spans="3:3" x14ac:dyDescent="0.2">
      <c r="C4327" s="2"/>
    </row>
    <row r="4328" spans="3:3" x14ac:dyDescent="0.2">
      <c r="C4328" s="2"/>
    </row>
    <row r="4329" spans="3:3" x14ac:dyDescent="0.2">
      <c r="C4329" s="2"/>
    </row>
    <row r="4330" spans="3:3" x14ac:dyDescent="0.2">
      <c r="C4330" s="2"/>
    </row>
    <row r="4331" spans="3:3" x14ac:dyDescent="0.2">
      <c r="C4331" s="2"/>
    </row>
    <row r="4332" spans="3:3" x14ac:dyDescent="0.2">
      <c r="C4332" s="2"/>
    </row>
    <row r="4333" spans="3:3" x14ac:dyDescent="0.2">
      <c r="C4333" s="2"/>
    </row>
    <row r="4334" spans="3:3" x14ac:dyDescent="0.2">
      <c r="C4334" s="2"/>
    </row>
    <row r="4335" spans="3:3" x14ac:dyDescent="0.2">
      <c r="C4335" s="2"/>
    </row>
    <row r="4336" spans="3:3" x14ac:dyDescent="0.2">
      <c r="C4336" s="2"/>
    </row>
    <row r="4337" spans="3:3" x14ac:dyDescent="0.2">
      <c r="C4337" s="2"/>
    </row>
    <row r="4338" spans="3:3" x14ac:dyDescent="0.2">
      <c r="C4338" s="2"/>
    </row>
    <row r="4339" spans="3:3" x14ac:dyDescent="0.2">
      <c r="C4339" s="2"/>
    </row>
    <row r="4340" spans="3:3" x14ac:dyDescent="0.2">
      <c r="C4340" s="2"/>
    </row>
    <row r="4341" spans="3:3" x14ac:dyDescent="0.2">
      <c r="C4341" s="2"/>
    </row>
    <row r="4342" spans="3:3" x14ac:dyDescent="0.2">
      <c r="C4342" s="2"/>
    </row>
    <row r="4343" spans="3:3" x14ac:dyDescent="0.2">
      <c r="C4343" s="2"/>
    </row>
    <row r="4344" spans="3:3" x14ac:dyDescent="0.2">
      <c r="C4344" s="2"/>
    </row>
    <row r="4345" spans="3:3" x14ac:dyDescent="0.2">
      <c r="C4345" s="2"/>
    </row>
    <row r="4346" spans="3:3" x14ac:dyDescent="0.2">
      <c r="C4346" s="2"/>
    </row>
    <row r="4347" spans="3:3" x14ac:dyDescent="0.2">
      <c r="C4347" s="2"/>
    </row>
    <row r="4348" spans="3:3" x14ac:dyDescent="0.2">
      <c r="C4348" s="2"/>
    </row>
    <row r="4349" spans="3:3" x14ac:dyDescent="0.2">
      <c r="C4349" s="2"/>
    </row>
    <row r="4350" spans="3:3" x14ac:dyDescent="0.2">
      <c r="C4350" s="2"/>
    </row>
    <row r="4351" spans="3:3" x14ac:dyDescent="0.2">
      <c r="C4351" s="2"/>
    </row>
    <row r="4352" spans="3:3" x14ac:dyDescent="0.2">
      <c r="C4352" s="2"/>
    </row>
    <row r="4353" spans="3:3" x14ac:dyDescent="0.2">
      <c r="C4353" s="2"/>
    </row>
    <row r="4354" spans="3:3" x14ac:dyDescent="0.2">
      <c r="C4354" s="2"/>
    </row>
    <row r="4355" spans="3:3" x14ac:dyDescent="0.2">
      <c r="C4355" s="2"/>
    </row>
    <row r="4356" spans="3:3" x14ac:dyDescent="0.2">
      <c r="C4356" s="2"/>
    </row>
    <row r="4357" spans="3:3" x14ac:dyDescent="0.2">
      <c r="C4357" s="2"/>
    </row>
    <row r="4358" spans="3:3" x14ac:dyDescent="0.2">
      <c r="C4358" s="2"/>
    </row>
    <row r="4359" spans="3:3" x14ac:dyDescent="0.2">
      <c r="C4359" s="2"/>
    </row>
    <row r="4360" spans="3:3" x14ac:dyDescent="0.2">
      <c r="C4360" s="2"/>
    </row>
    <row r="4361" spans="3:3" x14ac:dyDescent="0.2">
      <c r="C4361" s="2"/>
    </row>
    <row r="4362" spans="3:3" x14ac:dyDescent="0.2">
      <c r="C4362" s="2"/>
    </row>
    <row r="4363" spans="3:3" x14ac:dyDescent="0.2">
      <c r="C4363" s="2"/>
    </row>
    <row r="4364" spans="3:3" x14ac:dyDescent="0.2">
      <c r="C4364" s="2"/>
    </row>
    <row r="4365" spans="3:3" x14ac:dyDescent="0.2">
      <c r="C4365" s="2"/>
    </row>
    <row r="4366" spans="3:3" x14ac:dyDescent="0.2">
      <c r="C4366" s="2"/>
    </row>
    <row r="4367" spans="3:3" x14ac:dyDescent="0.2">
      <c r="C4367" s="2"/>
    </row>
    <row r="4368" spans="3:3" x14ac:dyDescent="0.2">
      <c r="C4368" s="2"/>
    </row>
    <row r="4369" spans="3:3" x14ac:dyDescent="0.2">
      <c r="C4369" s="2"/>
    </row>
    <row r="4370" spans="3:3" x14ac:dyDescent="0.2">
      <c r="C4370" s="2"/>
    </row>
    <row r="4371" spans="3:3" x14ac:dyDescent="0.2">
      <c r="C4371" s="2"/>
    </row>
    <row r="4372" spans="3:3" x14ac:dyDescent="0.2">
      <c r="C4372" s="2"/>
    </row>
    <row r="4373" spans="3:3" x14ac:dyDescent="0.2">
      <c r="C4373" s="2"/>
    </row>
    <row r="4374" spans="3:3" x14ac:dyDescent="0.2">
      <c r="C4374" s="2"/>
    </row>
    <row r="4375" spans="3:3" x14ac:dyDescent="0.2">
      <c r="C4375" s="2"/>
    </row>
    <row r="4376" spans="3:3" x14ac:dyDescent="0.2">
      <c r="C4376" s="2"/>
    </row>
    <row r="4377" spans="3:3" x14ac:dyDescent="0.2">
      <c r="C4377" s="2"/>
    </row>
    <row r="4378" spans="3:3" x14ac:dyDescent="0.2">
      <c r="C4378" s="2"/>
    </row>
    <row r="4379" spans="3:3" x14ac:dyDescent="0.2">
      <c r="C4379" s="2"/>
    </row>
    <row r="4380" spans="3:3" x14ac:dyDescent="0.2">
      <c r="C4380" s="2"/>
    </row>
    <row r="4381" spans="3:3" x14ac:dyDescent="0.2">
      <c r="C4381" s="2"/>
    </row>
    <row r="4382" spans="3:3" x14ac:dyDescent="0.2">
      <c r="C4382" s="2"/>
    </row>
    <row r="4383" spans="3:3" x14ac:dyDescent="0.2">
      <c r="C4383" s="2"/>
    </row>
    <row r="4384" spans="3:3" x14ac:dyDescent="0.2">
      <c r="C4384" s="2"/>
    </row>
    <row r="4385" spans="3:3" x14ac:dyDescent="0.2">
      <c r="C4385" s="2"/>
    </row>
    <row r="4386" spans="3:3" x14ac:dyDescent="0.2">
      <c r="C4386" s="2"/>
    </row>
    <row r="4387" spans="3:3" x14ac:dyDescent="0.2">
      <c r="C4387" s="2"/>
    </row>
    <row r="4388" spans="3:3" x14ac:dyDescent="0.2">
      <c r="C4388" s="2"/>
    </row>
    <row r="4389" spans="3:3" x14ac:dyDescent="0.2">
      <c r="C4389" s="2"/>
    </row>
    <row r="4390" spans="3:3" x14ac:dyDescent="0.2">
      <c r="C4390" s="2"/>
    </row>
    <row r="4391" spans="3:3" x14ac:dyDescent="0.2">
      <c r="C4391" s="2"/>
    </row>
    <row r="4392" spans="3:3" x14ac:dyDescent="0.2">
      <c r="C4392" s="2"/>
    </row>
    <row r="4393" spans="3:3" x14ac:dyDescent="0.2">
      <c r="C4393" s="2"/>
    </row>
    <row r="4394" spans="3:3" x14ac:dyDescent="0.2">
      <c r="C4394" s="2"/>
    </row>
    <row r="4395" spans="3:3" x14ac:dyDescent="0.2">
      <c r="C4395" s="2"/>
    </row>
    <row r="4396" spans="3:3" x14ac:dyDescent="0.2">
      <c r="C4396" s="2"/>
    </row>
    <row r="4397" spans="3:3" x14ac:dyDescent="0.2">
      <c r="C4397" s="2"/>
    </row>
    <row r="4398" spans="3:3" x14ac:dyDescent="0.2">
      <c r="C4398" s="2"/>
    </row>
    <row r="4399" spans="3:3" x14ac:dyDescent="0.2">
      <c r="C4399" s="2"/>
    </row>
    <row r="4400" spans="3:3" x14ac:dyDescent="0.2">
      <c r="C4400" s="2"/>
    </row>
    <row r="4401" spans="3:3" x14ac:dyDescent="0.2">
      <c r="C4401" s="2"/>
    </row>
    <row r="4402" spans="3:3" x14ac:dyDescent="0.2">
      <c r="C4402" s="2"/>
    </row>
    <row r="4403" spans="3:3" x14ac:dyDescent="0.2">
      <c r="C4403" s="2"/>
    </row>
    <row r="4404" spans="3:3" x14ac:dyDescent="0.2">
      <c r="C4404" s="2"/>
    </row>
    <row r="4405" spans="3:3" x14ac:dyDescent="0.2">
      <c r="C4405" s="2"/>
    </row>
    <row r="4406" spans="3:3" x14ac:dyDescent="0.2">
      <c r="C4406" s="2"/>
    </row>
    <row r="4407" spans="3:3" x14ac:dyDescent="0.2">
      <c r="C4407" s="2"/>
    </row>
    <row r="4408" spans="3:3" x14ac:dyDescent="0.2">
      <c r="C4408" s="2"/>
    </row>
    <row r="4409" spans="3:3" x14ac:dyDescent="0.2">
      <c r="C4409" s="2"/>
    </row>
    <row r="4410" spans="3:3" x14ac:dyDescent="0.2">
      <c r="C4410" s="2"/>
    </row>
    <row r="4411" spans="3:3" x14ac:dyDescent="0.2">
      <c r="C4411" s="2"/>
    </row>
    <row r="4412" spans="3:3" x14ac:dyDescent="0.2">
      <c r="C4412" s="2"/>
    </row>
    <row r="4413" spans="3:3" x14ac:dyDescent="0.2">
      <c r="C4413" s="2"/>
    </row>
    <row r="4414" spans="3:3" x14ac:dyDescent="0.2">
      <c r="C4414" s="2"/>
    </row>
    <row r="4415" spans="3:3" x14ac:dyDescent="0.2">
      <c r="C4415" s="2"/>
    </row>
    <row r="4416" spans="3:3" x14ac:dyDescent="0.2">
      <c r="C4416" s="2"/>
    </row>
    <row r="4417" spans="3:3" x14ac:dyDescent="0.2">
      <c r="C4417" s="2"/>
    </row>
    <row r="4418" spans="3:3" x14ac:dyDescent="0.2">
      <c r="C4418" s="2"/>
    </row>
    <row r="4419" spans="3:3" x14ac:dyDescent="0.2">
      <c r="C4419" s="2"/>
    </row>
    <row r="4420" spans="3:3" x14ac:dyDescent="0.2">
      <c r="C4420" s="2"/>
    </row>
    <row r="4421" spans="3:3" x14ac:dyDescent="0.2">
      <c r="C4421" s="2"/>
    </row>
    <row r="4422" spans="3:3" x14ac:dyDescent="0.2">
      <c r="C4422" s="2"/>
    </row>
    <row r="4423" spans="3:3" x14ac:dyDescent="0.2">
      <c r="C4423" s="2"/>
    </row>
    <row r="4424" spans="3:3" x14ac:dyDescent="0.2">
      <c r="C4424" s="2"/>
    </row>
    <row r="4425" spans="3:3" x14ac:dyDescent="0.2">
      <c r="C4425" s="2"/>
    </row>
    <row r="4426" spans="3:3" x14ac:dyDescent="0.2">
      <c r="C4426" s="2"/>
    </row>
    <row r="4427" spans="3:3" x14ac:dyDescent="0.2">
      <c r="C4427" s="2"/>
    </row>
    <row r="4428" spans="3:3" x14ac:dyDescent="0.2">
      <c r="C4428" s="2"/>
    </row>
    <row r="4429" spans="3:3" x14ac:dyDescent="0.2">
      <c r="C4429" s="2"/>
    </row>
    <row r="4430" spans="3:3" x14ac:dyDescent="0.2">
      <c r="C4430" s="2"/>
    </row>
    <row r="4431" spans="3:3" x14ac:dyDescent="0.2">
      <c r="C4431" s="2"/>
    </row>
    <row r="4432" spans="3:3" x14ac:dyDescent="0.2">
      <c r="C4432" s="2"/>
    </row>
    <row r="4433" spans="3:3" x14ac:dyDescent="0.2">
      <c r="C4433" s="2"/>
    </row>
    <row r="4434" spans="3:3" x14ac:dyDescent="0.2">
      <c r="C4434" s="2"/>
    </row>
    <row r="4435" spans="3:3" x14ac:dyDescent="0.2">
      <c r="C4435" s="2"/>
    </row>
    <row r="4436" spans="3:3" x14ac:dyDescent="0.2">
      <c r="C4436" s="2"/>
    </row>
    <row r="4437" spans="3:3" x14ac:dyDescent="0.2">
      <c r="C4437" s="2"/>
    </row>
    <row r="4438" spans="3:3" x14ac:dyDescent="0.2">
      <c r="C4438" s="2"/>
    </row>
    <row r="4439" spans="3:3" x14ac:dyDescent="0.2">
      <c r="C4439" s="2"/>
    </row>
    <row r="4440" spans="3:3" x14ac:dyDescent="0.2">
      <c r="C4440" s="2"/>
    </row>
    <row r="4441" spans="3:3" x14ac:dyDescent="0.2">
      <c r="C4441" s="2"/>
    </row>
    <row r="4442" spans="3:3" x14ac:dyDescent="0.2">
      <c r="C4442" s="2"/>
    </row>
    <row r="4443" spans="3:3" x14ac:dyDescent="0.2">
      <c r="C4443" s="2"/>
    </row>
    <row r="4444" spans="3:3" x14ac:dyDescent="0.2">
      <c r="C4444" s="2"/>
    </row>
    <row r="4445" spans="3:3" x14ac:dyDescent="0.2">
      <c r="C4445" s="2"/>
    </row>
    <row r="4446" spans="3:3" x14ac:dyDescent="0.2">
      <c r="C4446" s="2"/>
    </row>
    <row r="4447" spans="3:3" x14ac:dyDescent="0.2">
      <c r="C4447" s="2"/>
    </row>
    <row r="4448" spans="3:3" x14ac:dyDescent="0.2">
      <c r="C4448" s="2"/>
    </row>
    <row r="4449" spans="3:3" x14ac:dyDescent="0.2">
      <c r="C4449" s="2"/>
    </row>
    <row r="4450" spans="3:3" x14ac:dyDescent="0.2">
      <c r="C4450" s="2"/>
    </row>
    <row r="4451" spans="3:3" x14ac:dyDescent="0.2">
      <c r="C4451" s="2"/>
    </row>
    <row r="4452" spans="3:3" x14ac:dyDescent="0.2">
      <c r="C4452" s="2"/>
    </row>
    <row r="4453" spans="3:3" x14ac:dyDescent="0.2">
      <c r="C4453" s="2"/>
    </row>
    <row r="4454" spans="3:3" x14ac:dyDescent="0.2">
      <c r="C4454" s="2"/>
    </row>
    <row r="4455" spans="3:3" x14ac:dyDescent="0.2">
      <c r="C4455" s="2"/>
    </row>
    <row r="4456" spans="3:3" x14ac:dyDescent="0.2">
      <c r="C4456" s="2"/>
    </row>
    <row r="4457" spans="3:3" x14ac:dyDescent="0.2">
      <c r="C4457" s="2"/>
    </row>
    <row r="4458" spans="3:3" x14ac:dyDescent="0.2">
      <c r="C4458" s="2"/>
    </row>
    <row r="4459" spans="3:3" x14ac:dyDescent="0.2">
      <c r="C4459" s="2"/>
    </row>
    <row r="4460" spans="3:3" x14ac:dyDescent="0.2">
      <c r="C4460" s="2"/>
    </row>
    <row r="4461" spans="3:3" x14ac:dyDescent="0.2">
      <c r="C4461" s="2"/>
    </row>
    <row r="4462" spans="3:3" x14ac:dyDescent="0.2">
      <c r="C4462" s="2"/>
    </row>
    <row r="4463" spans="3:3" x14ac:dyDescent="0.2">
      <c r="C4463" s="2"/>
    </row>
    <row r="4464" spans="3:3" x14ac:dyDescent="0.2">
      <c r="C4464" s="2"/>
    </row>
    <row r="4465" spans="3:3" x14ac:dyDescent="0.2">
      <c r="C4465" s="2"/>
    </row>
    <row r="4466" spans="3:3" x14ac:dyDescent="0.2">
      <c r="C4466" s="2"/>
    </row>
    <row r="4467" spans="3:3" x14ac:dyDescent="0.2">
      <c r="C4467" s="2"/>
    </row>
    <row r="4468" spans="3:3" x14ac:dyDescent="0.2">
      <c r="C4468" s="2"/>
    </row>
    <row r="4469" spans="3:3" x14ac:dyDescent="0.2">
      <c r="C4469" s="2"/>
    </row>
    <row r="4470" spans="3:3" x14ac:dyDescent="0.2">
      <c r="C4470" s="2"/>
    </row>
    <row r="4471" spans="3:3" x14ac:dyDescent="0.2">
      <c r="C4471" s="2"/>
    </row>
    <row r="4472" spans="3:3" x14ac:dyDescent="0.2">
      <c r="C4472" s="2"/>
    </row>
    <row r="4473" spans="3:3" x14ac:dyDescent="0.2">
      <c r="C4473" s="2"/>
    </row>
    <row r="4474" spans="3:3" x14ac:dyDescent="0.2">
      <c r="C4474" s="2"/>
    </row>
    <row r="4475" spans="3:3" x14ac:dyDescent="0.2">
      <c r="C4475" s="2"/>
    </row>
    <row r="4476" spans="3:3" x14ac:dyDescent="0.2">
      <c r="C4476" s="2"/>
    </row>
    <row r="4477" spans="3:3" x14ac:dyDescent="0.2">
      <c r="C4477" s="2"/>
    </row>
    <row r="4478" spans="3:3" x14ac:dyDescent="0.2">
      <c r="C4478" s="2"/>
    </row>
    <row r="4479" spans="3:3" x14ac:dyDescent="0.2">
      <c r="C4479" s="2"/>
    </row>
    <row r="4480" spans="3:3" x14ac:dyDescent="0.2">
      <c r="C4480" s="2"/>
    </row>
    <row r="4481" spans="3:3" x14ac:dyDescent="0.2">
      <c r="C4481" s="2"/>
    </row>
    <row r="4482" spans="3:3" x14ac:dyDescent="0.2">
      <c r="C4482" s="2"/>
    </row>
    <row r="4483" spans="3:3" x14ac:dyDescent="0.2">
      <c r="C4483" s="2"/>
    </row>
    <row r="4484" spans="3:3" x14ac:dyDescent="0.2">
      <c r="C4484" s="2"/>
    </row>
    <row r="4485" spans="3:3" x14ac:dyDescent="0.2">
      <c r="C4485" s="2"/>
    </row>
    <row r="4486" spans="3:3" x14ac:dyDescent="0.2">
      <c r="C4486" s="2"/>
    </row>
    <row r="4487" spans="3:3" x14ac:dyDescent="0.2">
      <c r="C4487" s="2"/>
    </row>
    <row r="4488" spans="3:3" x14ac:dyDescent="0.2">
      <c r="C4488" s="2"/>
    </row>
    <row r="4489" spans="3:3" x14ac:dyDescent="0.2">
      <c r="C4489" s="2"/>
    </row>
    <row r="4490" spans="3:3" x14ac:dyDescent="0.2">
      <c r="C4490" s="2"/>
    </row>
    <row r="4491" spans="3:3" x14ac:dyDescent="0.2">
      <c r="C4491" s="2"/>
    </row>
    <row r="4492" spans="3:3" x14ac:dyDescent="0.2">
      <c r="C4492" s="2"/>
    </row>
    <row r="4493" spans="3:3" x14ac:dyDescent="0.2">
      <c r="C4493" s="2"/>
    </row>
    <row r="4494" spans="3:3" x14ac:dyDescent="0.2">
      <c r="C4494" s="2"/>
    </row>
    <row r="4495" spans="3:3" x14ac:dyDescent="0.2">
      <c r="C4495" s="2"/>
    </row>
    <row r="4496" spans="3:3" x14ac:dyDescent="0.2">
      <c r="C4496" s="2"/>
    </row>
    <row r="4497" spans="3:3" x14ac:dyDescent="0.2">
      <c r="C4497" s="2"/>
    </row>
    <row r="4498" spans="3:3" x14ac:dyDescent="0.2">
      <c r="C4498" s="2"/>
    </row>
    <row r="4499" spans="3:3" x14ac:dyDescent="0.2">
      <c r="C4499" s="2"/>
    </row>
    <row r="4500" spans="3:3" x14ac:dyDescent="0.2">
      <c r="C4500" s="2"/>
    </row>
    <row r="4501" spans="3:3" x14ac:dyDescent="0.2">
      <c r="C4501" s="2"/>
    </row>
    <row r="4502" spans="3:3" x14ac:dyDescent="0.2">
      <c r="C4502" s="2"/>
    </row>
    <row r="4503" spans="3:3" x14ac:dyDescent="0.2">
      <c r="C4503" s="2"/>
    </row>
    <row r="4504" spans="3:3" x14ac:dyDescent="0.2">
      <c r="C4504" s="2"/>
    </row>
    <row r="4505" spans="3:3" x14ac:dyDescent="0.2">
      <c r="C4505" s="2"/>
    </row>
    <row r="4506" spans="3:3" x14ac:dyDescent="0.2">
      <c r="C4506" s="2"/>
    </row>
    <row r="4507" spans="3:3" x14ac:dyDescent="0.2">
      <c r="C4507" s="2"/>
    </row>
    <row r="4508" spans="3:3" x14ac:dyDescent="0.2">
      <c r="C4508" s="2"/>
    </row>
    <row r="4509" spans="3:3" x14ac:dyDescent="0.2">
      <c r="C4509" s="2"/>
    </row>
    <row r="4510" spans="3:3" x14ac:dyDescent="0.2">
      <c r="C4510" s="2"/>
    </row>
    <row r="4511" spans="3:3" x14ac:dyDescent="0.2">
      <c r="C4511" s="2"/>
    </row>
    <row r="4512" spans="3:3" x14ac:dyDescent="0.2">
      <c r="C4512" s="2"/>
    </row>
    <row r="4513" spans="3:3" x14ac:dyDescent="0.2">
      <c r="C4513" s="2"/>
    </row>
    <row r="4514" spans="3:3" x14ac:dyDescent="0.2">
      <c r="C4514" s="2"/>
    </row>
    <row r="4515" spans="3:3" x14ac:dyDescent="0.2">
      <c r="C4515" s="2"/>
    </row>
    <row r="4516" spans="3:3" x14ac:dyDescent="0.2">
      <c r="C4516" s="2"/>
    </row>
    <row r="4517" spans="3:3" x14ac:dyDescent="0.2">
      <c r="C4517" s="2"/>
    </row>
    <row r="4518" spans="3:3" x14ac:dyDescent="0.2">
      <c r="C4518" s="2"/>
    </row>
    <row r="4519" spans="3:3" x14ac:dyDescent="0.2">
      <c r="C4519" s="2"/>
    </row>
    <row r="4520" spans="3:3" x14ac:dyDescent="0.2">
      <c r="C4520" s="2"/>
    </row>
    <row r="4521" spans="3:3" x14ac:dyDescent="0.2">
      <c r="C4521" s="2"/>
    </row>
    <row r="4522" spans="3:3" x14ac:dyDescent="0.2">
      <c r="C4522" s="2"/>
    </row>
    <row r="4523" spans="3:3" x14ac:dyDescent="0.2">
      <c r="C4523" s="2"/>
    </row>
    <row r="4524" spans="3:3" x14ac:dyDescent="0.2">
      <c r="C4524" s="2"/>
    </row>
    <row r="4525" spans="3:3" x14ac:dyDescent="0.2">
      <c r="C4525" s="2"/>
    </row>
    <row r="4526" spans="3:3" x14ac:dyDescent="0.2">
      <c r="C4526" s="2"/>
    </row>
    <row r="4527" spans="3:3" x14ac:dyDescent="0.2">
      <c r="C4527" s="2"/>
    </row>
    <row r="4528" spans="3:3" x14ac:dyDescent="0.2">
      <c r="C4528" s="2"/>
    </row>
    <row r="4529" spans="3:3" x14ac:dyDescent="0.2">
      <c r="C4529" s="2"/>
    </row>
    <row r="4530" spans="3:3" x14ac:dyDescent="0.2">
      <c r="C4530" s="2"/>
    </row>
    <row r="4531" spans="3:3" x14ac:dyDescent="0.2">
      <c r="C4531" s="2"/>
    </row>
    <row r="4532" spans="3:3" x14ac:dyDescent="0.2">
      <c r="C4532" s="2"/>
    </row>
    <row r="4533" spans="3:3" x14ac:dyDescent="0.2">
      <c r="C4533" s="2"/>
    </row>
    <row r="4534" spans="3:3" x14ac:dyDescent="0.2">
      <c r="C4534" s="2"/>
    </row>
    <row r="4535" spans="3:3" x14ac:dyDescent="0.2">
      <c r="C4535" s="2"/>
    </row>
    <row r="4536" spans="3:3" x14ac:dyDescent="0.2">
      <c r="C4536" s="2"/>
    </row>
    <row r="4537" spans="3:3" x14ac:dyDescent="0.2">
      <c r="C4537" s="2"/>
    </row>
    <row r="4538" spans="3:3" x14ac:dyDescent="0.2">
      <c r="C4538" s="2"/>
    </row>
    <row r="4539" spans="3:3" x14ac:dyDescent="0.2">
      <c r="C4539" s="2"/>
    </row>
    <row r="4540" spans="3:3" x14ac:dyDescent="0.2">
      <c r="C4540" s="2"/>
    </row>
    <row r="4541" spans="3:3" x14ac:dyDescent="0.2">
      <c r="C4541" s="2"/>
    </row>
    <row r="4542" spans="3:3" x14ac:dyDescent="0.2">
      <c r="C4542" s="2"/>
    </row>
    <row r="4543" spans="3:3" x14ac:dyDescent="0.2">
      <c r="C4543" s="2"/>
    </row>
    <row r="4544" spans="3:3" x14ac:dyDescent="0.2">
      <c r="C4544" s="2"/>
    </row>
    <row r="4545" spans="3:3" x14ac:dyDescent="0.2">
      <c r="C4545" s="2"/>
    </row>
    <row r="4546" spans="3:3" x14ac:dyDescent="0.2">
      <c r="C4546" s="2"/>
    </row>
    <row r="4547" spans="3:3" x14ac:dyDescent="0.2">
      <c r="C4547" s="2"/>
    </row>
    <row r="4548" spans="3:3" x14ac:dyDescent="0.2">
      <c r="C4548" s="2"/>
    </row>
    <row r="4549" spans="3:3" x14ac:dyDescent="0.2">
      <c r="C4549" s="2"/>
    </row>
    <row r="4550" spans="3:3" x14ac:dyDescent="0.2">
      <c r="C4550" s="2"/>
    </row>
    <row r="4551" spans="3:3" x14ac:dyDescent="0.2">
      <c r="C4551" s="2"/>
    </row>
    <row r="4552" spans="3:3" x14ac:dyDescent="0.2">
      <c r="C4552" s="2"/>
    </row>
    <row r="4553" spans="3:3" x14ac:dyDescent="0.2">
      <c r="C4553" s="2"/>
    </row>
    <row r="4554" spans="3:3" x14ac:dyDescent="0.2">
      <c r="C4554" s="2"/>
    </row>
    <row r="4555" spans="3:3" x14ac:dyDescent="0.2">
      <c r="C4555" s="2"/>
    </row>
    <row r="4556" spans="3:3" x14ac:dyDescent="0.2">
      <c r="C4556" s="2"/>
    </row>
    <row r="4557" spans="3:3" x14ac:dyDescent="0.2">
      <c r="C4557" s="2"/>
    </row>
    <row r="4558" spans="3:3" x14ac:dyDescent="0.2">
      <c r="C4558" s="2"/>
    </row>
    <row r="4559" spans="3:3" x14ac:dyDescent="0.2">
      <c r="C4559" s="2"/>
    </row>
    <row r="4560" spans="3:3" x14ac:dyDescent="0.2">
      <c r="C4560" s="2"/>
    </row>
    <row r="4561" spans="3:3" x14ac:dyDescent="0.2">
      <c r="C4561" s="2"/>
    </row>
    <row r="4562" spans="3:3" x14ac:dyDescent="0.2">
      <c r="C4562" s="2"/>
    </row>
    <row r="4563" spans="3:3" x14ac:dyDescent="0.2">
      <c r="C4563" s="2"/>
    </row>
    <row r="4564" spans="3:3" x14ac:dyDescent="0.2">
      <c r="C4564" s="2"/>
    </row>
    <row r="4565" spans="3:3" x14ac:dyDescent="0.2">
      <c r="C4565" s="2"/>
    </row>
    <row r="4566" spans="3:3" x14ac:dyDescent="0.2">
      <c r="C4566" s="2"/>
    </row>
    <row r="4567" spans="3:3" x14ac:dyDescent="0.2">
      <c r="C4567" s="2"/>
    </row>
    <row r="4568" spans="3:3" x14ac:dyDescent="0.2">
      <c r="C4568" s="2"/>
    </row>
    <row r="4569" spans="3:3" x14ac:dyDescent="0.2">
      <c r="C4569" s="2"/>
    </row>
    <row r="4570" spans="3:3" x14ac:dyDescent="0.2">
      <c r="C4570" s="2"/>
    </row>
    <row r="4571" spans="3:3" x14ac:dyDescent="0.2">
      <c r="C4571" s="2"/>
    </row>
    <row r="4572" spans="3:3" x14ac:dyDescent="0.2">
      <c r="C4572" s="2"/>
    </row>
    <row r="4573" spans="3:3" x14ac:dyDescent="0.2">
      <c r="C4573" s="2"/>
    </row>
    <row r="4574" spans="3:3" x14ac:dyDescent="0.2">
      <c r="C4574" s="2"/>
    </row>
    <row r="4575" spans="3:3" x14ac:dyDescent="0.2">
      <c r="C4575" s="2"/>
    </row>
    <row r="4576" spans="3:3" x14ac:dyDescent="0.2">
      <c r="C4576" s="2"/>
    </row>
    <row r="4577" spans="3:3" x14ac:dyDescent="0.2">
      <c r="C4577" s="2"/>
    </row>
    <row r="4578" spans="3:3" x14ac:dyDescent="0.2">
      <c r="C4578" s="2"/>
    </row>
    <row r="4579" spans="3:3" x14ac:dyDescent="0.2">
      <c r="C4579" s="2"/>
    </row>
    <row r="4580" spans="3:3" x14ac:dyDescent="0.2">
      <c r="C4580" s="2"/>
    </row>
    <row r="4581" spans="3:3" x14ac:dyDescent="0.2">
      <c r="C4581" s="2"/>
    </row>
    <row r="4582" spans="3:3" x14ac:dyDescent="0.2">
      <c r="C4582" s="2"/>
    </row>
    <row r="4583" spans="3:3" x14ac:dyDescent="0.2">
      <c r="C4583" s="2"/>
    </row>
    <row r="4584" spans="3:3" x14ac:dyDescent="0.2">
      <c r="C4584" s="2"/>
    </row>
    <row r="4585" spans="3:3" x14ac:dyDescent="0.2">
      <c r="C4585" s="2"/>
    </row>
    <row r="4586" spans="3:3" x14ac:dyDescent="0.2">
      <c r="C4586" s="2"/>
    </row>
    <row r="4587" spans="3:3" x14ac:dyDescent="0.2">
      <c r="C4587" s="2"/>
    </row>
    <row r="4588" spans="3:3" x14ac:dyDescent="0.2">
      <c r="C4588" s="2"/>
    </row>
    <row r="4589" spans="3:3" x14ac:dyDescent="0.2">
      <c r="C4589" s="2"/>
    </row>
    <row r="4590" spans="3:3" x14ac:dyDescent="0.2">
      <c r="C4590" s="2"/>
    </row>
    <row r="4591" spans="3:3" x14ac:dyDescent="0.2">
      <c r="C4591" s="2"/>
    </row>
    <row r="4592" spans="3:3" x14ac:dyDescent="0.2">
      <c r="C4592" s="2"/>
    </row>
    <row r="4593" spans="3:3" x14ac:dyDescent="0.2">
      <c r="C4593" s="2"/>
    </row>
    <row r="4594" spans="3:3" x14ac:dyDescent="0.2">
      <c r="C4594" s="2"/>
    </row>
    <row r="4595" spans="3:3" x14ac:dyDescent="0.2">
      <c r="C4595" s="2"/>
    </row>
    <row r="4596" spans="3:3" x14ac:dyDescent="0.2">
      <c r="C4596" s="2"/>
    </row>
    <row r="4597" spans="3:3" x14ac:dyDescent="0.2">
      <c r="C4597" s="2"/>
    </row>
    <row r="4598" spans="3:3" x14ac:dyDescent="0.2">
      <c r="C4598" s="2"/>
    </row>
    <row r="4599" spans="3:3" x14ac:dyDescent="0.2">
      <c r="C4599" s="2"/>
    </row>
    <row r="4600" spans="3:3" x14ac:dyDescent="0.2">
      <c r="C4600" s="2"/>
    </row>
    <row r="4601" spans="3:3" x14ac:dyDescent="0.2">
      <c r="C4601" s="2"/>
    </row>
    <row r="4602" spans="3:3" x14ac:dyDescent="0.2">
      <c r="C4602" s="2"/>
    </row>
    <row r="4603" spans="3:3" x14ac:dyDescent="0.2">
      <c r="C4603" s="2"/>
    </row>
    <row r="4604" spans="3:3" x14ac:dyDescent="0.2">
      <c r="C4604" s="2"/>
    </row>
    <row r="4605" spans="3:3" x14ac:dyDescent="0.2">
      <c r="C4605" s="2"/>
    </row>
    <row r="4606" spans="3:3" x14ac:dyDescent="0.2">
      <c r="C4606" s="2"/>
    </row>
    <row r="4607" spans="3:3" x14ac:dyDescent="0.2">
      <c r="C4607" s="2"/>
    </row>
    <row r="4608" spans="3:3" x14ac:dyDescent="0.2">
      <c r="C4608" s="2"/>
    </row>
    <row r="4609" spans="3:3" x14ac:dyDescent="0.2">
      <c r="C4609" s="2"/>
    </row>
    <row r="4610" spans="3:3" x14ac:dyDescent="0.2">
      <c r="C4610" s="2"/>
    </row>
    <row r="4611" spans="3:3" x14ac:dyDescent="0.2">
      <c r="C4611" s="2"/>
    </row>
    <row r="4612" spans="3:3" x14ac:dyDescent="0.2">
      <c r="C4612" s="2"/>
    </row>
    <row r="4613" spans="3:3" x14ac:dyDescent="0.2">
      <c r="C4613" s="2"/>
    </row>
    <row r="4614" spans="3:3" x14ac:dyDescent="0.2">
      <c r="C4614" s="2"/>
    </row>
    <row r="4615" spans="3:3" x14ac:dyDescent="0.2">
      <c r="C4615" s="2"/>
    </row>
    <row r="4616" spans="3:3" x14ac:dyDescent="0.2">
      <c r="C4616" s="2"/>
    </row>
    <row r="4617" spans="3:3" x14ac:dyDescent="0.2">
      <c r="C4617" s="2"/>
    </row>
    <row r="4618" spans="3:3" x14ac:dyDescent="0.2">
      <c r="C4618" s="2"/>
    </row>
    <row r="4619" spans="3:3" x14ac:dyDescent="0.2">
      <c r="C4619" s="2"/>
    </row>
    <row r="4620" spans="3:3" x14ac:dyDescent="0.2">
      <c r="C4620" s="2"/>
    </row>
    <row r="4621" spans="3:3" x14ac:dyDescent="0.2">
      <c r="C4621" s="2"/>
    </row>
    <row r="4622" spans="3:3" x14ac:dyDescent="0.2">
      <c r="C4622" s="2"/>
    </row>
    <row r="4623" spans="3:3" x14ac:dyDescent="0.2">
      <c r="C4623" s="2"/>
    </row>
    <row r="4624" spans="3:3" x14ac:dyDescent="0.2">
      <c r="C4624" s="2"/>
    </row>
    <row r="4625" spans="3:3" x14ac:dyDescent="0.2">
      <c r="C4625" s="2"/>
    </row>
    <row r="4626" spans="3:3" x14ac:dyDescent="0.2">
      <c r="C4626" s="2"/>
    </row>
    <row r="4627" spans="3:3" x14ac:dyDescent="0.2">
      <c r="C4627" s="2"/>
    </row>
    <row r="4628" spans="3:3" x14ac:dyDescent="0.2">
      <c r="C4628" s="2"/>
    </row>
    <row r="4629" spans="3:3" x14ac:dyDescent="0.2">
      <c r="C4629" s="2"/>
    </row>
    <row r="4630" spans="3:3" x14ac:dyDescent="0.2">
      <c r="C4630" s="2"/>
    </row>
    <row r="4631" spans="3:3" x14ac:dyDescent="0.2">
      <c r="C4631" s="2"/>
    </row>
    <row r="4632" spans="3:3" x14ac:dyDescent="0.2">
      <c r="C4632" s="2"/>
    </row>
    <row r="4633" spans="3:3" x14ac:dyDescent="0.2">
      <c r="C4633" s="2"/>
    </row>
    <row r="4634" spans="3:3" x14ac:dyDescent="0.2">
      <c r="C4634" s="2"/>
    </row>
    <row r="4635" spans="3:3" x14ac:dyDescent="0.2">
      <c r="C4635" s="2"/>
    </row>
    <row r="4636" spans="3:3" x14ac:dyDescent="0.2">
      <c r="C4636" s="2"/>
    </row>
    <row r="4637" spans="3:3" x14ac:dyDescent="0.2">
      <c r="C4637" s="2"/>
    </row>
    <row r="4638" spans="3:3" x14ac:dyDescent="0.2">
      <c r="C4638" s="2"/>
    </row>
    <row r="4639" spans="3:3" x14ac:dyDescent="0.2">
      <c r="C4639" s="2"/>
    </row>
    <row r="4640" spans="3:3" x14ac:dyDescent="0.2">
      <c r="C4640" s="2"/>
    </row>
    <row r="4641" spans="3:3" x14ac:dyDescent="0.2">
      <c r="C4641" s="2"/>
    </row>
    <row r="4642" spans="3:3" x14ac:dyDescent="0.2">
      <c r="C4642" s="2"/>
    </row>
    <row r="4643" spans="3:3" x14ac:dyDescent="0.2">
      <c r="C4643" s="2"/>
    </row>
    <row r="4644" spans="3:3" x14ac:dyDescent="0.2">
      <c r="C4644" s="2"/>
    </row>
    <row r="4645" spans="3:3" x14ac:dyDescent="0.2">
      <c r="C4645" s="2"/>
    </row>
    <row r="4646" spans="3:3" x14ac:dyDescent="0.2">
      <c r="C4646" s="2"/>
    </row>
    <row r="4647" spans="3:3" x14ac:dyDescent="0.2">
      <c r="C4647" s="2"/>
    </row>
    <row r="4648" spans="3:3" x14ac:dyDescent="0.2">
      <c r="C4648" s="2"/>
    </row>
    <row r="4649" spans="3:3" x14ac:dyDescent="0.2">
      <c r="C4649" s="2"/>
    </row>
    <row r="4650" spans="3:3" x14ac:dyDescent="0.2">
      <c r="C4650" s="2"/>
    </row>
    <row r="4651" spans="3:3" x14ac:dyDescent="0.2">
      <c r="C4651" s="2"/>
    </row>
    <row r="4652" spans="3:3" x14ac:dyDescent="0.2">
      <c r="C4652" s="2"/>
    </row>
    <row r="4653" spans="3:3" x14ac:dyDescent="0.2">
      <c r="C4653" s="2"/>
    </row>
    <row r="4654" spans="3:3" x14ac:dyDescent="0.2">
      <c r="C4654" s="2"/>
    </row>
    <row r="4655" spans="3:3" x14ac:dyDescent="0.2">
      <c r="C4655" s="2"/>
    </row>
    <row r="4656" spans="3:3" x14ac:dyDescent="0.2">
      <c r="C4656" s="2"/>
    </row>
    <row r="4657" spans="3:3" x14ac:dyDescent="0.2">
      <c r="C4657" s="2"/>
    </row>
    <row r="4658" spans="3:3" x14ac:dyDescent="0.2">
      <c r="C4658" s="2"/>
    </row>
    <row r="4659" spans="3:3" x14ac:dyDescent="0.2">
      <c r="C4659" s="2"/>
    </row>
    <row r="4660" spans="3:3" x14ac:dyDescent="0.2">
      <c r="C4660" s="2"/>
    </row>
    <row r="4661" spans="3:3" x14ac:dyDescent="0.2">
      <c r="C4661" s="2"/>
    </row>
    <row r="4662" spans="3:3" x14ac:dyDescent="0.2">
      <c r="C4662" s="2"/>
    </row>
    <row r="4663" spans="3:3" x14ac:dyDescent="0.2">
      <c r="C4663" s="2"/>
    </row>
    <row r="4664" spans="3:3" x14ac:dyDescent="0.2">
      <c r="C4664" s="2"/>
    </row>
    <row r="4665" spans="3:3" x14ac:dyDescent="0.2">
      <c r="C4665" s="2"/>
    </row>
    <row r="4666" spans="3:3" x14ac:dyDescent="0.2">
      <c r="C4666" s="2"/>
    </row>
    <row r="4667" spans="3:3" x14ac:dyDescent="0.2">
      <c r="C4667" s="2"/>
    </row>
    <row r="4668" spans="3:3" x14ac:dyDescent="0.2">
      <c r="C4668" s="2"/>
    </row>
    <row r="4669" spans="3:3" x14ac:dyDescent="0.2">
      <c r="C4669" s="2"/>
    </row>
    <row r="4670" spans="3:3" x14ac:dyDescent="0.2">
      <c r="C4670" s="2"/>
    </row>
    <row r="4671" spans="3:3" x14ac:dyDescent="0.2">
      <c r="C4671" s="2"/>
    </row>
    <row r="4672" spans="3:3" x14ac:dyDescent="0.2">
      <c r="C4672" s="2"/>
    </row>
    <row r="4673" spans="3:3" x14ac:dyDescent="0.2">
      <c r="C4673" s="2"/>
    </row>
    <row r="4674" spans="3:3" x14ac:dyDescent="0.2">
      <c r="C4674" s="2"/>
    </row>
    <row r="4675" spans="3:3" x14ac:dyDescent="0.2">
      <c r="C4675" s="2"/>
    </row>
    <row r="4676" spans="3:3" x14ac:dyDescent="0.2">
      <c r="C4676" s="2"/>
    </row>
    <row r="4677" spans="3:3" x14ac:dyDescent="0.2">
      <c r="C4677" s="2"/>
    </row>
    <row r="4678" spans="3:3" x14ac:dyDescent="0.2">
      <c r="C4678" s="2"/>
    </row>
    <row r="4679" spans="3:3" x14ac:dyDescent="0.2">
      <c r="C4679" s="2"/>
    </row>
    <row r="4680" spans="3:3" x14ac:dyDescent="0.2">
      <c r="C4680" s="2"/>
    </row>
    <row r="4681" spans="3:3" x14ac:dyDescent="0.2">
      <c r="C4681" s="2"/>
    </row>
    <row r="4682" spans="3:3" x14ac:dyDescent="0.2">
      <c r="C4682" s="2"/>
    </row>
    <row r="4683" spans="3:3" x14ac:dyDescent="0.2">
      <c r="C4683" s="2"/>
    </row>
    <row r="4684" spans="3:3" x14ac:dyDescent="0.2">
      <c r="C4684" s="2"/>
    </row>
    <row r="4685" spans="3:3" x14ac:dyDescent="0.2">
      <c r="C4685" s="2"/>
    </row>
    <row r="4686" spans="3:3" x14ac:dyDescent="0.2">
      <c r="C4686" s="2"/>
    </row>
    <row r="4687" spans="3:3" x14ac:dyDescent="0.2">
      <c r="C4687" s="2"/>
    </row>
    <row r="4688" spans="3:3" x14ac:dyDescent="0.2">
      <c r="C4688" s="2"/>
    </row>
    <row r="4689" spans="3:3" x14ac:dyDescent="0.2">
      <c r="C4689" s="2"/>
    </row>
    <row r="4690" spans="3:3" x14ac:dyDescent="0.2">
      <c r="C4690" s="2"/>
    </row>
    <row r="4691" spans="3:3" x14ac:dyDescent="0.2">
      <c r="C4691" s="2"/>
    </row>
    <row r="4692" spans="3:3" x14ac:dyDescent="0.2">
      <c r="C4692" s="2"/>
    </row>
    <row r="4693" spans="3:3" x14ac:dyDescent="0.2">
      <c r="C4693" s="2"/>
    </row>
    <row r="4694" spans="3:3" x14ac:dyDescent="0.2">
      <c r="C4694" s="2"/>
    </row>
    <row r="4695" spans="3:3" x14ac:dyDescent="0.2">
      <c r="C4695" s="2"/>
    </row>
    <row r="4696" spans="3:3" x14ac:dyDescent="0.2">
      <c r="C4696" s="2"/>
    </row>
    <row r="4697" spans="3:3" x14ac:dyDescent="0.2">
      <c r="C4697" s="2"/>
    </row>
    <row r="4698" spans="3:3" x14ac:dyDescent="0.2">
      <c r="C4698" s="2"/>
    </row>
    <row r="4699" spans="3:3" x14ac:dyDescent="0.2">
      <c r="C4699" s="2"/>
    </row>
    <row r="4700" spans="3:3" x14ac:dyDescent="0.2">
      <c r="C4700" s="2"/>
    </row>
    <row r="4701" spans="3:3" x14ac:dyDescent="0.2">
      <c r="C4701" s="2"/>
    </row>
    <row r="4702" spans="3:3" x14ac:dyDescent="0.2">
      <c r="C4702" s="2"/>
    </row>
    <row r="4703" spans="3:3" x14ac:dyDescent="0.2">
      <c r="C4703" s="2"/>
    </row>
    <row r="4704" spans="3:3" x14ac:dyDescent="0.2">
      <c r="C4704" s="2"/>
    </row>
    <row r="4705" spans="3:3" x14ac:dyDescent="0.2">
      <c r="C4705" s="2"/>
    </row>
    <row r="4706" spans="3:3" x14ac:dyDescent="0.2">
      <c r="C4706" s="2"/>
    </row>
    <row r="4707" spans="3:3" x14ac:dyDescent="0.2">
      <c r="C4707" s="2"/>
    </row>
    <row r="4708" spans="3:3" x14ac:dyDescent="0.2">
      <c r="C4708" s="2"/>
    </row>
    <row r="4709" spans="3:3" x14ac:dyDescent="0.2">
      <c r="C4709" s="2"/>
    </row>
    <row r="4710" spans="3:3" x14ac:dyDescent="0.2">
      <c r="C4710" s="2"/>
    </row>
    <row r="4711" spans="3:3" x14ac:dyDescent="0.2">
      <c r="C4711" s="2"/>
    </row>
    <row r="4712" spans="3:3" x14ac:dyDescent="0.2">
      <c r="C4712" s="2"/>
    </row>
    <row r="4713" spans="3:3" x14ac:dyDescent="0.2">
      <c r="C4713" s="2"/>
    </row>
    <row r="4714" spans="3:3" x14ac:dyDescent="0.2">
      <c r="C4714" s="2"/>
    </row>
    <row r="4715" spans="3:3" x14ac:dyDescent="0.2">
      <c r="C4715" s="2"/>
    </row>
    <row r="4716" spans="3:3" x14ac:dyDescent="0.2">
      <c r="C4716" s="2"/>
    </row>
    <row r="4717" spans="3:3" x14ac:dyDescent="0.2">
      <c r="C4717" s="2"/>
    </row>
    <row r="4718" spans="3:3" x14ac:dyDescent="0.2">
      <c r="C4718" s="2"/>
    </row>
    <row r="4719" spans="3:3" x14ac:dyDescent="0.2">
      <c r="C4719" s="2"/>
    </row>
    <row r="4720" spans="3:3" x14ac:dyDescent="0.2">
      <c r="C4720" s="2"/>
    </row>
    <row r="4721" spans="3:3" x14ac:dyDescent="0.2">
      <c r="C4721" s="2"/>
    </row>
    <row r="4722" spans="3:3" x14ac:dyDescent="0.2">
      <c r="C4722" s="2"/>
    </row>
    <row r="4723" spans="3:3" x14ac:dyDescent="0.2">
      <c r="C4723" s="2"/>
    </row>
    <row r="4724" spans="3:3" x14ac:dyDescent="0.2">
      <c r="C4724" s="2"/>
    </row>
    <row r="4725" spans="3:3" x14ac:dyDescent="0.2">
      <c r="C4725" s="2"/>
    </row>
    <row r="4726" spans="3:3" x14ac:dyDescent="0.2">
      <c r="C4726" s="2"/>
    </row>
    <row r="4727" spans="3:3" x14ac:dyDescent="0.2">
      <c r="C4727" s="2"/>
    </row>
    <row r="4728" spans="3:3" x14ac:dyDescent="0.2">
      <c r="C4728" s="2"/>
    </row>
    <row r="4729" spans="3:3" x14ac:dyDescent="0.2">
      <c r="C4729" s="2"/>
    </row>
    <row r="4730" spans="3:3" x14ac:dyDescent="0.2">
      <c r="C4730" s="2"/>
    </row>
    <row r="4731" spans="3:3" x14ac:dyDescent="0.2">
      <c r="C4731" s="2"/>
    </row>
    <row r="4732" spans="3:3" x14ac:dyDescent="0.2">
      <c r="C4732" s="2"/>
    </row>
    <row r="4733" spans="3:3" x14ac:dyDescent="0.2">
      <c r="C4733" s="2"/>
    </row>
    <row r="4734" spans="3:3" x14ac:dyDescent="0.2">
      <c r="C4734" s="2"/>
    </row>
    <row r="4735" spans="3:3" x14ac:dyDescent="0.2">
      <c r="C4735" s="2"/>
    </row>
    <row r="4736" spans="3:3" x14ac:dyDescent="0.2">
      <c r="C4736" s="2"/>
    </row>
    <row r="4737" spans="3:3" x14ac:dyDescent="0.2">
      <c r="C4737" s="2"/>
    </row>
    <row r="4738" spans="3:3" x14ac:dyDescent="0.2">
      <c r="C4738" s="2"/>
    </row>
    <row r="4739" spans="3:3" x14ac:dyDescent="0.2">
      <c r="C4739" s="2"/>
    </row>
    <row r="4740" spans="3:3" x14ac:dyDescent="0.2">
      <c r="C4740" s="2"/>
    </row>
    <row r="4741" spans="3:3" x14ac:dyDescent="0.2">
      <c r="C4741" s="2"/>
    </row>
    <row r="4742" spans="3:3" x14ac:dyDescent="0.2">
      <c r="C4742" s="2"/>
    </row>
    <row r="4743" spans="3:3" x14ac:dyDescent="0.2">
      <c r="C4743" s="2"/>
    </row>
    <row r="4744" spans="3:3" x14ac:dyDescent="0.2">
      <c r="C4744" s="2"/>
    </row>
    <row r="4745" spans="3:3" x14ac:dyDescent="0.2">
      <c r="C4745" s="2"/>
    </row>
    <row r="4746" spans="3:3" x14ac:dyDescent="0.2">
      <c r="C4746" s="2"/>
    </row>
    <row r="4747" spans="3:3" x14ac:dyDescent="0.2">
      <c r="C4747" s="2"/>
    </row>
    <row r="4748" spans="3:3" x14ac:dyDescent="0.2">
      <c r="C4748" s="2"/>
    </row>
    <row r="4749" spans="3:3" x14ac:dyDescent="0.2">
      <c r="C4749" s="2"/>
    </row>
    <row r="4750" spans="3:3" x14ac:dyDescent="0.2">
      <c r="C4750" s="2"/>
    </row>
    <row r="4751" spans="3:3" x14ac:dyDescent="0.2">
      <c r="C4751" s="2"/>
    </row>
    <row r="4752" spans="3:3" x14ac:dyDescent="0.2">
      <c r="C4752" s="2"/>
    </row>
    <row r="4753" spans="3:3" x14ac:dyDescent="0.2">
      <c r="C4753" s="2"/>
    </row>
    <row r="4754" spans="3:3" x14ac:dyDescent="0.2">
      <c r="C4754" s="2"/>
    </row>
    <row r="4755" spans="3:3" x14ac:dyDescent="0.2">
      <c r="C4755" s="2"/>
    </row>
    <row r="4756" spans="3:3" x14ac:dyDescent="0.2">
      <c r="C4756" s="2"/>
    </row>
    <row r="4757" spans="3:3" x14ac:dyDescent="0.2">
      <c r="C4757" s="2"/>
    </row>
    <row r="4758" spans="3:3" x14ac:dyDescent="0.2">
      <c r="C4758" s="2"/>
    </row>
    <row r="4759" spans="3:3" x14ac:dyDescent="0.2">
      <c r="C4759" s="2"/>
    </row>
    <row r="4760" spans="3:3" x14ac:dyDescent="0.2">
      <c r="C4760" s="2"/>
    </row>
    <row r="4761" spans="3:3" x14ac:dyDescent="0.2">
      <c r="C4761" s="2"/>
    </row>
    <row r="4762" spans="3:3" x14ac:dyDescent="0.2">
      <c r="C4762" s="2"/>
    </row>
    <row r="4763" spans="3:3" x14ac:dyDescent="0.2">
      <c r="C4763" s="2"/>
    </row>
    <row r="4764" spans="3:3" x14ac:dyDescent="0.2">
      <c r="C4764" s="2"/>
    </row>
    <row r="4765" spans="3:3" x14ac:dyDescent="0.2">
      <c r="C4765" s="2"/>
    </row>
    <row r="4766" spans="3:3" x14ac:dyDescent="0.2">
      <c r="C4766" s="2"/>
    </row>
    <row r="4767" spans="3:3" x14ac:dyDescent="0.2">
      <c r="C4767" s="2"/>
    </row>
    <row r="4768" spans="3:3" x14ac:dyDescent="0.2">
      <c r="C4768" s="2"/>
    </row>
    <row r="4769" spans="3:3" x14ac:dyDescent="0.2">
      <c r="C4769" s="2"/>
    </row>
    <row r="4770" spans="3:3" x14ac:dyDescent="0.2">
      <c r="C4770" s="2"/>
    </row>
    <row r="4771" spans="3:3" x14ac:dyDescent="0.2">
      <c r="C4771" s="2"/>
    </row>
    <row r="4772" spans="3:3" x14ac:dyDescent="0.2">
      <c r="C4772" s="2"/>
    </row>
    <row r="4773" spans="3:3" x14ac:dyDescent="0.2">
      <c r="C4773" s="2"/>
    </row>
    <row r="4774" spans="3:3" x14ac:dyDescent="0.2">
      <c r="C4774" s="2"/>
    </row>
    <row r="4775" spans="3:3" x14ac:dyDescent="0.2">
      <c r="C4775" s="2"/>
    </row>
    <row r="4776" spans="3:3" x14ac:dyDescent="0.2">
      <c r="C4776" s="2"/>
    </row>
    <row r="4777" spans="3:3" x14ac:dyDescent="0.2">
      <c r="C4777" s="2"/>
    </row>
    <row r="4778" spans="3:3" x14ac:dyDescent="0.2">
      <c r="C4778" s="2"/>
    </row>
    <row r="4779" spans="3:3" x14ac:dyDescent="0.2">
      <c r="C4779" s="2"/>
    </row>
    <row r="4780" spans="3:3" x14ac:dyDescent="0.2">
      <c r="C4780" s="2"/>
    </row>
    <row r="4781" spans="3:3" x14ac:dyDescent="0.2">
      <c r="C4781" s="2"/>
    </row>
    <row r="4782" spans="3:3" x14ac:dyDescent="0.2">
      <c r="C4782" s="2"/>
    </row>
    <row r="4783" spans="3:3" x14ac:dyDescent="0.2">
      <c r="C4783" s="2"/>
    </row>
    <row r="4784" spans="3:3" x14ac:dyDescent="0.2">
      <c r="C4784" s="2"/>
    </row>
    <row r="4785" spans="3:3" x14ac:dyDescent="0.2">
      <c r="C4785" s="2"/>
    </row>
    <row r="4786" spans="3:3" x14ac:dyDescent="0.2">
      <c r="C4786" s="2"/>
    </row>
    <row r="4787" spans="3:3" x14ac:dyDescent="0.2">
      <c r="C4787" s="2"/>
    </row>
    <row r="4788" spans="3:3" x14ac:dyDescent="0.2">
      <c r="C4788" s="2"/>
    </row>
    <row r="4789" spans="3:3" x14ac:dyDescent="0.2">
      <c r="C4789" s="2"/>
    </row>
    <row r="4790" spans="3:3" x14ac:dyDescent="0.2">
      <c r="C4790" s="2"/>
    </row>
    <row r="4791" spans="3:3" x14ac:dyDescent="0.2">
      <c r="C4791" s="2"/>
    </row>
    <row r="4792" spans="3:3" x14ac:dyDescent="0.2">
      <c r="C4792" s="2"/>
    </row>
    <row r="4793" spans="3:3" x14ac:dyDescent="0.2">
      <c r="C4793" s="2"/>
    </row>
    <row r="4794" spans="3:3" x14ac:dyDescent="0.2">
      <c r="C4794" s="2"/>
    </row>
    <row r="4795" spans="3:3" x14ac:dyDescent="0.2">
      <c r="C4795" s="2"/>
    </row>
    <row r="4796" spans="3:3" x14ac:dyDescent="0.2">
      <c r="C4796" s="2"/>
    </row>
    <row r="4797" spans="3:3" x14ac:dyDescent="0.2">
      <c r="C4797" s="2"/>
    </row>
    <row r="4798" spans="3:3" x14ac:dyDescent="0.2">
      <c r="C4798" s="2"/>
    </row>
    <row r="4799" spans="3:3" x14ac:dyDescent="0.2">
      <c r="C4799" s="2"/>
    </row>
    <row r="4800" spans="3:3" x14ac:dyDescent="0.2">
      <c r="C4800" s="2"/>
    </row>
    <row r="4801" spans="3:3" x14ac:dyDescent="0.2">
      <c r="C4801" s="2"/>
    </row>
    <row r="4802" spans="3:3" x14ac:dyDescent="0.2">
      <c r="C4802" s="2"/>
    </row>
    <row r="4803" spans="3:3" x14ac:dyDescent="0.2">
      <c r="C4803" s="2"/>
    </row>
    <row r="4804" spans="3:3" x14ac:dyDescent="0.2">
      <c r="C4804" s="2"/>
    </row>
    <row r="4805" spans="3:3" x14ac:dyDescent="0.2">
      <c r="C4805" s="2"/>
    </row>
    <row r="4806" spans="3:3" x14ac:dyDescent="0.2">
      <c r="C4806" s="2"/>
    </row>
    <row r="4807" spans="3:3" x14ac:dyDescent="0.2">
      <c r="C4807" s="2"/>
    </row>
    <row r="4808" spans="3:3" x14ac:dyDescent="0.2">
      <c r="C4808" s="2"/>
    </row>
    <row r="4809" spans="3:3" x14ac:dyDescent="0.2">
      <c r="C4809" s="2"/>
    </row>
    <row r="4810" spans="3:3" x14ac:dyDescent="0.2">
      <c r="C4810" s="2"/>
    </row>
    <row r="4811" spans="3:3" x14ac:dyDescent="0.2">
      <c r="C4811" s="2"/>
    </row>
    <row r="4812" spans="3:3" x14ac:dyDescent="0.2">
      <c r="C4812" s="2"/>
    </row>
    <row r="4813" spans="3:3" x14ac:dyDescent="0.2">
      <c r="C4813" s="2"/>
    </row>
    <row r="4814" spans="3:3" x14ac:dyDescent="0.2">
      <c r="C4814" s="2"/>
    </row>
    <row r="4815" spans="3:3" x14ac:dyDescent="0.2">
      <c r="C4815" s="2"/>
    </row>
    <row r="4816" spans="3:3" x14ac:dyDescent="0.2">
      <c r="C4816" s="2"/>
    </row>
    <row r="4817" spans="3:3" x14ac:dyDescent="0.2">
      <c r="C4817" s="2"/>
    </row>
    <row r="4818" spans="3:3" x14ac:dyDescent="0.2">
      <c r="C4818" s="2"/>
    </row>
    <row r="4819" spans="3:3" x14ac:dyDescent="0.2">
      <c r="C4819" s="2"/>
    </row>
    <row r="4820" spans="3:3" x14ac:dyDescent="0.2">
      <c r="C4820" s="2"/>
    </row>
    <row r="4821" spans="3:3" x14ac:dyDescent="0.2">
      <c r="C4821" s="2"/>
    </row>
    <row r="4822" spans="3:3" x14ac:dyDescent="0.2">
      <c r="C4822" s="2"/>
    </row>
    <row r="4823" spans="3:3" x14ac:dyDescent="0.2">
      <c r="C4823" s="2"/>
    </row>
    <row r="4824" spans="3:3" x14ac:dyDescent="0.2">
      <c r="C4824" s="2"/>
    </row>
    <row r="4825" spans="3:3" x14ac:dyDescent="0.2">
      <c r="C4825" s="2"/>
    </row>
    <row r="4826" spans="3:3" x14ac:dyDescent="0.2">
      <c r="C4826" s="2"/>
    </row>
    <row r="4827" spans="3:3" x14ac:dyDescent="0.2">
      <c r="C4827" s="2"/>
    </row>
    <row r="4828" spans="3:3" x14ac:dyDescent="0.2">
      <c r="C4828" s="2"/>
    </row>
    <row r="4829" spans="3:3" x14ac:dyDescent="0.2">
      <c r="C4829" s="2"/>
    </row>
    <row r="4830" spans="3:3" x14ac:dyDescent="0.2">
      <c r="C4830" s="2"/>
    </row>
    <row r="4831" spans="3:3" x14ac:dyDescent="0.2">
      <c r="C4831" s="2"/>
    </row>
    <row r="4832" spans="3:3" x14ac:dyDescent="0.2">
      <c r="C4832" s="2"/>
    </row>
    <row r="4833" spans="3:3" x14ac:dyDescent="0.2">
      <c r="C4833" s="2"/>
    </row>
    <row r="4834" spans="3:3" x14ac:dyDescent="0.2">
      <c r="C4834" s="2"/>
    </row>
    <row r="4835" spans="3:3" x14ac:dyDescent="0.2">
      <c r="C4835" s="2"/>
    </row>
    <row r="4836" spans="3:3" x14ac:dyDescent="0.2">
      <c r="C4836" s="2"/>
    </row>
    <row r="4837" spans="3:3" x14ac:dyDescent="0.2">
      <c r="C4837" s="2"/>
    </row>
    <row r="4838" spans="3:3" x14ac:dyDescent="0.2">
      <c r="C4838" s="2"/>
    </row>
    <row r="4839" spans="3:3" x14ac:dyDescent="0.2">
      <c r="C4839" s="2"/>
    </row>
    <row r="4840" spans="3:3" x14ac:dyDescent="0.2">
      <c r="C4840" s="2"/>
    </row>
    <row r="4841" spans="3:3" x14ac:dyDescent="0.2">
      <c r="C4841" s="2"/>
    </row>
    <row r="4842" spans="3:3" x14ac:dyDescent="0.2">
      <c r="C4842" s="2"/>
    </row>
    <row r="4843" spans="3:3" x14ac:dyDescent="0.2">
      <c r="C4843" s="2"/>
    </row>
    <row r="4844" spans="3:3" x14ac:dyDescent="0.2">
      <c r="C4844" s="2"/>
    </row>
    <row r="4845" spans="3:3" x14ac:dyDescent="0.2">
      <c r="C4845" s="2"/>
    </row>
    <row r="4846" spans="3:3" x14ac:dyDescent="0.2">
      <c r="C4846" s="2"/>
    </row>
    <row r="4847" spans="3:3" x14ac:dyDescent="0.2">
      <c r="C4847" s="2"/>
    </row>
    <row r="4848" spans="3:3" x14ac:dyDescent="0.2">
      <c r="C4848" s="2"/>
    </row>
    <row r="4849" spans="3:3" x14ac:dyDescent="0.2">
      <c r="C4849" s="2"/>
    </row>
    <row r="4850" spans="3:3" x14ac:dyDescent="0.2">
      <c r="C4850" s="2"/>
    </row>
    <row r="4851" spans="3:3" x14ac:dyDescent="0.2">
      <c r="C4851" s="2"/>
    </row>
    <row r="4852" spans="3:3" x14ac:dyDescent="0.2">
      <c r="C4852" s="2"/>
    </row>
    <row r="4853" spans="3:3" x14ac:dyDescent="0.2">
      <c r="C4853" s="2"/>
    </row>
    <row r="4854" spans="3:3" x14ac:dyDescent="0.2">
      <c r="C4854" s="2"/>
    </row>
    <row r="4855" spans="3:3" x14ac:dyDescent="0.2">
      <c r="C4855" s="2"/>
    </row>
    <row r="4856" spans="3:3" x14ac:dyDescent="0.2">
      <c r="C4856" s="2"/>
    </row>
    <row r="4857" spans="3:3" x14ac:dyDescent="0.2">
      <c r="C4857" s="2"/>
    </row>
    <row r="4858" spans="3:3" x14ac:dyDescent="0.2">
      <c r="C4858" s="2"/>
    </row>
    <row r="4859" spans="3:3" x14ac:dyDescent="0.2">
      <c r="C4859" s="2"/>
    </row>
    <row r="4860" spans="3:3" x14ac:dyDescent="0.2">
      <c r="C4860" s="2"/>
    </row>
    <row r="4861" spans="3:3" x14ac:dyDescent="0.2">
      <c r="C4861" s="2"/>
    </row>
    <row r="4862" spans="3:3" x14ac:dyDescent="0.2">
      <c r="C4862" s="2"/>
    </row>
    <row r="4863" spans="3:3" x14ac:dyDescent="0.2">
      <c r="C4863" s="2"/>
    </row>
    <row r="4864" spans="3:3" x14ac:dyDescent="0.2">
      <c r="C4864" s="2"/>
    </row>
    <row r="4865" spans="3:3" x14ac:dyDescent="0.2">
      <c r="C4865" s="2"/>
    </row>
    <row r="4866" spans="3:3" x14ac:dyDescent="0.2">
      <c r="C4866" s="2"/>
    </row>
    <row r="4867" spans="3:3" x14ac:dyDescent="0.2">
      <c r="C4867" s="2"/>
    </row>
    <row r="4868" spans="3:3" x14ac:dyDescent="0.2">
      <c r="C4868" s="2"/>
    </row>
    <row r="4869" spans="3:3" x14ac:dyDescent="0.2">
      <c r="C4869" s="2"/>
    </row>
    <row r="4870" spans="3:3" x14ac:dyDescent="0.2">
      <c r="C4870" s="2"/>
    </row>
    <row r="4871" spans="3:3" x14ac:dyDescent="0.2">
      <c r="C4871" s="2"/>
    </row>
    <row r="4872" spans="3:3" x14ac:dyDescent="0.2">
      <c r="C4872" s="2"/>
    </row>
    <row r="4873" spans="3:3" x14ac:dyDescent="0.2">
      <c r="C4873" s="2"/>
    </row>
    <row r="4874" spans="3:3" x14ac:dyDescent="0.2">
      <c r="C4874" s="2"/>
    </row>
    <row r="4875" spans="3:3" x14ac:dyDescent="0.2">
      <c r="C4875" s="2"/>
    </row>
    <row r="4876" spans="3:3" x14ac:dyDescent="0.2">
      <c r="C4876" s="2"/>
    </row>
    <row r="4877" spans="3:3" x14ac:dyDescent="0.2">
      <c r="C4877" s="2"/>
    </row>
    <row r="4878" spans="3:3" x14ac:dyDescent="0.2">
      <c r="C4878" s="2"/>
    </row>
    <row r="4879" spans="3:3" x14ac:dyDescent="0.2">
      <c r="C4879" s="2"/>
    </row>
    <row r="4880" spans="3:3" x14ac:dyDescent="0.2">
      <c r="C4880" s="2"/>
    </row>
    <row r="4881" spans="3:3" x14ac:dyDescent="0.2">
      <c r="C4881" s="2"/>
    </row>
    <row r="4882" spans="3:3" x14ac:dyDescent="0.2">
      <c r="C4882" s="2"/>
    </row>
    <row r="4883" spans="3:3" x14ac:dyDescent="0.2">
      <c r="C4883" s="2"/>
    </row>
    <row r="4884" spans="3:3" x14ac:dyDescent="0.2">
      <c r="C4884" s="2"/>
    </row>
    <row r="4885" spans="3:3" x14ac:dyDescent="0.2">
      <c r="C4885" s="2"/>
    </row>
    <row r="4886" spans="3:3" x14ac:dyDescent="0.2">
      <c r="C4886" s="2"/>
    </row>
    <row r="4887" spans="3:3" x14ac:dyDescent="0.2">
      <c r="C4887" s="2"/>
    </row>
    <row r="4888" spans="3:3" x14ac:dyDescent="0.2">
      <c r="C4888" s="2"/>
    </row>
    <row r="4889" spans="3:3" x14ac:dyDescent="0.2">
      <c r="C4889" s="2"/>
    </row>
    <row r="4890" spans="3:3" x14ac:dyDescent="0.2">
      <c r="C4890" s="2"/>
    </row>
    <row r="4891" spans="3:3" x14ac:dyDescent="0.2">
      <c r="C4891" s="2"/>
    </row>
    <row r="4892" spans="3:3" x14ac:dyDescent="0.2">
      <c r="C4892" s="2"/>
    </row>
    <row r="4893" spans="3:3" x14ac:dyDescent="0.2">
      <c r="C4893" s="2"/>
    </row>
    <row r="4894" spans="3:3" x14ac:dyDescent="0.2">
      <c r="C4894" s="2"/>
    </row>
    <row r="4895" spans="3:3" x14ac:dyDescent="0.2">
      <c r="C4895" s="2"/>
    </row>
    <row r="4896" spans="3:3" x14ac:dyDescent="0.2">
      <c r="C4896" s="2"/>
    </row>
    <row r="4897" spans="3:3" x14ac:dyDescent="0.2">
      <c r="C4897" s="2"/>
    </row>
    <row r="4898" spans="3:3" x14ac:dyDescent="0.2">
      <c r="C4898" s="2"/>
    </row>
    <row r="4899" spans="3:3" x14ac:dyDescent="0.2">
      <c r="C4899" s="2"/>
    </row>
    <row r="4900" spans="3:3" x14ac:dyDescent="0.2">
      <c r="C4900" s="2"/>
    </row>
    <row r="4901" spans="3:3" x14ac:dyDescent="0.2">
      <c r="C4901" s="2"/>
    </row>
    <row r="4902" spans="3:3" x14ac:dyDescent="0.2">
      <c r="C4902" s="2"/>
    </row>
    <row r="4903" spans="3:3" x14ac:dyDescent="0.2">
      <c r="C4903" s="2"/>
    </row>
    <row r="4904" spans="3:3" x14ac:dyDescent="0.2">
      <c r="C4904" s="2"/>
    </row>
    <row r="4905" spans="3:3" x14ac:dyDescent="0.2">
      <c r="C4905" s="2"/>
    </row>
    <row r="4906" spans="3:3" x14ac:dyDescent="0.2">
      <c r="C4906" s="2"/>
    </row>
    <row r="4907" spans="3:3" x14ac:dyDescent="0.2">
      <c r="C4907" s="2"/>
    </row>
    <row r="4908" spans="3:3" x14ac:dyDescent="0.2">
      <c r="C4908" s="2"/>
    </row>
    <row r="4909" spans="3:3" x14ac:dyDescent="0.2">
      <c r="C4909" s="2"/>
    </row>
    <row r="4910" spans="3:3" x14ac:dyDescent="0.2">
      <c r="C4910" s="2"/>
    </row>
    <row r="4911" spans="3:3" x14ac:dyDescent="0.2">
      <c r="C4911" s="2"/>
    </row>
    <row r="4912" spans="3:3" x14ac:dyDescent="0.2">
      <c r="C4912" s="2"/>
    </row>
    <row r="4913" spans="3:3" x14ac:dyDescent="0.2">
      <c r="C4913" s="2"/>
    </row>
    <row r="4914" spans="3:3" x14ac:dyDescent="0.2">
      <c r="C4914" s="2"/>
    </row>
    <row r="4915" spans="3:3" x14ac:dyDescent="0.2">
      <c r="C4915" s="2"/>
    </row>
    <row r="4916" spans="3:3" x14ac:dyDescent="0.2">
      <c r="C4916" s="2"/>
    </row>
    <row r="4917" spans="3:3" x14ac:dyDescent="0.2">
      <c r="C4917" s="2"/>
    </row>
    <row r="4918" spans="3:3" x14ac:dyDescent="0.2">
      <c r="C4918" s="2"/>
    </row>
    <row r="4919" spans="3:3" x14ac:dyDescent="0.2">
      <c r="C4919" s="2"/>
    </row>
    <row r="4920" spans="3:3" x14ac:dyDescent="0.2">
      <c r="C4920" s="2"/>
    </row>
    <row r="4921" spans="3:3" x14ac:dyDescent="0.2">
      <c r="C4921" s="2"/>
    </row>
    <row r="4922" spans="3:3" x14ac:dyDescent="0.2">
      <c r="C4922" s="2"/>
    </row>
    <row r="4923" spans="3:3" x14ac:dyDescent="0.2">
      <c r="C4923" s="2"/>
    </row>
    <row r="4924" spans="3:3" x14ac:dyDescent="0.2">
      <c r="C4924" s="2"/>
    </row>
    <row r="4925" spans="3:3" x14ac:dyDescent="0.2">
      <c r="C4925" s="2"/>
    </row>
    <row r="4926" spans="3:3" x14ac:dyDescent="0.2">
      <c r="C4926" s="2"/>
    </row>
    <row r="4927" spans="3:3" x14ac:dyDescent="0.2">
      <c r="C4927" s="2"/>
    </row>
    <row r="4928" spans="3:3" x14ac:dyDescent="0.2">
      <c r="C4928" s="2"/>
    </row>
    <row r="4929" spans="3:3" x14ac:dyDescent="0.2">
      <c r="C4929" s="2"/>
    </row>
    <row r="4930" spans="3:3" x14ac:dyDescent="0.2">
      <c r="C4930" s="2"/>
    </row>
    <row r="4931" spans="3:3" x14ac:dyDescent="0.2">
      <c r="C4931" s="2"/>
    </row>
    <row r="4932" spans="3:3" x14ac:dyDescent="0.2">
      <c r="C4932" s="2"/>
    </row>
    <row r="4933" spans="3:3" x14ac:dyDescent="0.2">
      <c r="C4933" s="2"/>
    </row>
    <row r="4934" spans="3:3" x14ac:dyDescent="0.2">
      <c r="C4934" s="2"/>
    </row>
    <row r="4935" spans="3:3" x14ac:dyDescent="0.2">
      <c r="C4935" s="2"/>
    </row>
    <row r="4936" spans="3:3" x14ac:dyDescent="0.2">
      <c r="C4936" s="2"/>
    </row>
    <row r="4937" spans="3:3" x14ac:dyDescent="0.2">
      <c r="C4937" s="2"/>
    </row>
    <row r="4938" spans="3:3" x14ac:dyDescent="0.2">
      <c r="C4938" s="2"/>
    </row>
    <row r="4939" spans="3:3" x14ac:dyDescent="0.2">
      <c r="C4939" s="2"/>
    </row>
    <row r="4940" spans="3:3" x14ac:dyDescent="0.2">
      <c r="C4940" s="2"/>
    </row>
    <row r="4941" spans="3:3" x14ac:dyDescent="0.2">
      <c r="C4941" s="2"/>
    </row>
    <row r="4942" spans="3:3" x14ac:dyDescent="0.2">
      <c r="C4942" s="2"/>
    </row>
    <row r="4943" spans="3:3" x14ac:dyDescent="0.2">
      <c r="C4943" s="2"/>
    </row>
    <row r="4944" spans="3:3" x14ac:dyDescent="0.2">
      <c r="C4944" s="2"/>
    </row>
    <row r="4945" spans="3:3" x14ac:dyDescent="0.2">
      <c r="C4945" s="2"/>
    </row>
    <row r="4946" spans="3:3" x14ac:dyDescent="0.2">
      <c r="C4946" s="2"/>
    </row>
    <row r="4947" spans="3:3" x14ac:dyDescent="0.2">
      <c r="C4947" s="2"/>
    </row>
    <row r="4948" spans="3:3" x14ac:dyDescent="0.2">
      <c r="C4948" s="2"/>
    </row>
    <row r="4949" spans="3:3" x14ac:dyDescent="0.2">
      <c r="C4949" s="2"/>
    </row>
    <row r="4950" spans="3:3" x14ac:dyDescent="0.2">
      <c r="C4950" s="2"/>
    </row>
    <row r="4951" spans="3:3" x14ac:dyDescent="0.2">
      <c r="C4951" s="2"/>
    </row>
    <row r="4952" spans="3:3" x14ac:dyDescent="0.2">
      <c r="C4952" s="2"/>
    </row>
    <row r="4953" spans="3:3" x14ac:dyDescent="0.2">
      <c r="C4953" s="2"/>
    </row>
    <row r="4954" spans="3:3" x14ac:dyDescent="0.2">
      <c r="C4954" s="2"/>
    </row>
    <row r="4955" spans="3:3" x14ac:dyDescent="0.2">
      <c r="C4955" s="2"/>
    </row>
    <row r="4956" spans="3:3" x14ac:dyDescent="0.2">
      <c r="C4956" s="2"/>
    </row>
    <row r="4957" spans="3:3" x14ac:dyDescent="0.2">
      <c r="C4957" s="2"/>
    </row>
    <row r="4958" spans="3:3" x14ac:dyDescent="0.2">
      <c r="C4958" s="2"/>
    </row>
    <row r="4959" spans="3:3" x14ac:dyDescent="0.2">
      <c r="C4959" s="2"/>
    </row>
    <row r="4960" spans="3:3" x14ac:dyDescent="0.2">
      <c r="C4960" s="2"/>
    </row>
    <row r="4961" spans="3:3" x14ac:dyDescent="0.2">
      <c r="C4961" s="2"/>
    </row>
    <row r="4962" spans="3:3" x14ac:dyDescent="0.2">
      <c r="C4962" s="2"/>
    </row>
    <row r="4963" spans="3:3" x14ac:dyDescent="0.2">
      <c r="C4963" s="2"/>
    </row>
    <row r="4964" spans="3:3" x14ac:dyDescent="0.2">
      <c r="C4964" s="2"/>
    </row>
    <row r="4965" spans="3:3" x14ac:dyDescent="0.2">
      <c r="C4965" s="2"/>
    </row>
    <row r="4966" spans="3:3" x14ac:dyDescent="0.2">
      <c r="C4966" s="2"/>
    </row>
    <row r="4967" spans="3:3" x14ac:dyDescent="0.2">
      <c r="C4967" s="2"/>
    </row>
    <row r="4968" spans="3:3" x14ac:dyDescent="0.2">
      <c r="C4968" s="2"/>
    </row>
    <row r="4969" spans="3:3" x14ac:dyDescent="0.2">
      <c r="C4969" s="2"/>
    </row>
    <row r="4970" spans="3:3" x14ac:dyDescent="0.2">
      <c r="C4970" s="2"/>
    </row>
    <row r="4971" spans="3:3" x14ac:dyDescent="0.2">
      <c r="C4971" s="2"/>
    </row>
    <row r="4972" spans="3:3" x14ac:dyDescent="0.2">
      <c r="C4972" s="2"/>
    </row>
    <row r="4973" spans="3:3" x14ac:dyDescent="0.2">
      <c r="C4973" s="2"/>
    </row>
    <row r="4974" spans="3:3" x14ac:dyDescent="0.2">
      <c r="C4974" s="2"/>
    </row>
    <row r="4975" spans="3:3" x14ac:dyDescent="0.2">
      <c r="C4975" s="2"/>
    </row>
    <row r="4976" spans="3:3" x14ac:dyDescent="0.2">
      <c r="C4976" s="2"/>
    </row>
    <row r="4977" spans="3:3" x14ac:dyDescent="0.2">
      <c r="C4977" s="2"/>
    </row>
    <row r="4978" spans="3:3" x14ac:dyDescent="0.2">
      <c r="C4978" s="2"/>
    </row>
    <row r="4979" spans="3:3" x14ac:dyDescent="0.2">
      <c r="C4979" s="2"/>
    </row>
    <row r="4980" spans="3:3" x14ac:dyDescent="0.2">
      <c r="C4980" s="2"/>
    </row>
    <row r="4981" spans="3:3" x14ac:dyDescent="0.2">
      <c r="C4981" s="2"/>
    </row>
    <row r="4982" spans="3:3" x14ac:dyDescent="0.2">
      <c r="C4982" s="2"/>
    </row>
    <row r="4983" spans="3:3" x14ac:dyDescent="0.2">
      <c r="C4983" s="2"/>
    </row>
    <row r="4984" spans="3:3" x14ac:dyDescent="0.2">
      <c r="C4984" s="2"/>
    </row>
    <row r="4985" spans="3:3" x14ac:dyDescent="0.2">
      <c r="C4985" s="2"/>
    </row>
    <row r="4986" spans="3:3" x14ac:dyDescent="0.2">
      <c r="C4986" s="2"/>
    </row>
    <row r="4987" spans="3:3" x14ac:dyDescent="0.2">
      <c r="C4987" s="2"/>
    </row>
    <row r="4988" spans="3:3" x14ac:dyDescent="0.2">
      <c r="C4988" s="2"/>
    </row>
    <row r="4989" spans="3:3" x14ac:dyDescent="0.2">
      <c r="C4989" s="2"/>
    </row>
    <row r="4990" spans="3:3" x14ac:dyDescent="0.2">
      <c r="C4990" s="2"/>
    </row>
    <row r="4991" spans="3:3" x14ac:dyDescent="0.2">
      <c r="C4991" s="2"/>
    </row>
    <row r="4992" spans="3:3" x14ac:dyDescent="0.2">
      <c r="C4992" s="2"/>
    </row>
    <row r="4993" spans="3:3" x14ac:dyDescent="0.2">
      <c r="C4993" s="2"/>
    </row>
    <row r="4994" spans="3:3" x14ac:dyDescent="0.2">
      <c r="C4994" s="2"/>
    </row>
    <row r="4995" spans="3:3" x14ac:dyDescent="0.2">
      <c r="C4995" s="2"/>
    </row>
    <row r="4996" spans="3:3" x14ac:dyDescent="0.2">
      <c r="C4996" s="2"/>
    </row>
    <row r="4997" spans="3:3" x14ac:dyDescent="0.2">
      <c r="C4997" s="2"/>
    </row>
    <row r="4998" spans="3:3" x14ac:dyDescent="0.2">
      <c r="C4998" s="2"/>
    </row>
    <row r="4999" spans="3:3" x14ac:dyDescent="0.2">
      <c r="C4999" s="2"/>
    </row>
    <row r="5000" spans="3:3" x14ac:dyDescent="0.2">
      <c r="C5000" s="2"/>
    </row>
    <row r="5001" spans="3:3" x14ac:dyDescent="0.2">
      <c r="C5001" s="2"/>
    </row>
    <row r="5002" spans="3:3" x14ac:dyDescent="0.2">
      <c r="C5002" s="2"/>
    </row>
    <row r="5003" spans="3:3" x14ac:dyDescent="0.2">
      <c r="C5003" s="2"/>
    </row>
    <row r="5004" spans="3:3" x14ac:dyDescent="0.2">
      <c r="C5004" s="2"/>
    </row>
    <row r="5005" spans="3:3" x14ac:dyDescent="0.2">
      <c r="C5005" s="2"/>
    </row>
    <row r="5006" spans="3:3" x14ac:dyDescent="0.2">
      <c r="C5006" s="2"/>
    </row>
    <row r="5007" spans="3:3" x14ac:dyDescent="0.2">
      <c r="C5007" s="2"/>
    </row>
    <row r="5008" spans="3:3" x14ac:dyDescent="0.2">
      <c r="C5008" s="2"/>
    </row>
    <row r="5009" spans="3:3" x14ac:dyDescent="0.2">
      <c r="C5009" s="2"/>
    </row>
    <row r="5010" spans="3:3" x14ac:dyDescent="0.2">
      <c r="C5010" s="2"/>
    </row>
    <row r="5011" spans="3:3" x14ac:dyDescent="0.2">
      <c r="C5011" s="2"/>
    </row>
    <row r="5012" spans="3:3" x14ac:dyDescent="0.2">
      <c r="C5012" s="2"/>
    </row>
    <row r="5013" spans="3:3" x14ac:dyDescent="0.2">
      <c r="C5013" s="2"/>
    </row>
    <row r="5014" spans="3:3" x14ac:dyDescent="0.2">
      <c r="C5014" s="2"/>
    </row>
    <row r="5015" spans="3:3" x14ac:dyDescent="0.2">
      <c r="C5015" s="2"/>
    </row>
    <row r="5016" spans="3:3" x14ac:dyDescent="0.2">
      <c r="C5016" s="2"/>
    </row>
    <row r="5017" spans="3:3" x14ac:dyDescent="0.2">
      <c r="C5017" s="2"/>
    </row>
    <row r="5018" spans="3:3" x14ac:dyDescent="0.2">
      <c r="C5018" s="2"/>
    </row>
    <row r="5019" spans="3:3" x14ac:dyDescent="0.2">
      <c r="C5019" s="2"/>
    </row>
    <row r="5020" spans="3:3" x14ac:dyDescent="0.2">
      <c r="C5020" s="2"/>
    </row>
    <row r="5021" spans="3:3" x14ac:dyDescent="0.2">
      <c r="C5021" s="2"/>
    </row>
    <row r="5022" spans="3:3" x14ac:dyDescent="0.2">
      <c r="C5022" s="2"/>
    </row>
    <row r="5023" spans="3:3" x14ac:dyDescent="0.2">
      <c r="C5023" s="2"/>
    </row>
    <row r="5024" spans="3:3" x14ac:dyDescent="0.2">
      <c r="C5024" s="2"/>
    </row>
    <row r="5025" spans="3:3" x14ac:dyDescent="0.2">
      <c r="C5025" s="2"/>
    </row>
    <row r="5026" spans="3:3" x14ac:dyDescent="0.2">
      <c r="C5026" s="2"/>
    </row>
    <row r="5027" spans="3:3" x14ac:dyDescent="0.2">
      <c r="C5027" s="2"/>
    </row>
    <row r="5028" spans="3:3" x14ac:dyDescent="0.2">
      <c r="C5028" s="2"/>
    </row>
    <row r="5029" spans="3:3" x14ac:dyDescent="0.2">
      <c r="C5029" s="2"/>
    </row>
    <row r="5030" spans="3:3" x14ac:dyDescent="0.2">
      <c r="C5030" s="2"/>
    </row>
    <row r="5031" spans="3:3" x14ac:dyDescent="0.2">
      <c r="C5031" s="2"/>
    </row>
    <row r="5032" spans="3:3" x14ac:dyDescent="0.2">
      <c r="C5032" s="2"/>
    </row>
    <row r="5033" spans="3:3" x14ac:dyDescent="0.2">
      <c r="C5033" s="2"/>
    </row>
    <row r="5034" spans="3:3" x14ac:dyDescent="0.2">
      <c r="C5034" s="2"/>
    </row>
    <row r="5035" spans="3:3" x14ac:dyDescent="0.2">
      <c r="C5035" s="2"/>
    </row>
    <row r="5036" spans="3:3" x14ac:dyDescent="0.2">
      <c r="C5036" s="2"/>
    </row>
    <row r="5037" spans="3:3" x14ac:dyDescent="0.2">
      <c r="C5037" s="2"/>
    </row>
    <row r="5038" spans="3:3" x14ac:dyDescent="0.2">
      <c r="C5038" s="2"/>
    </row>
    <row r="5039" spans="3:3" x14ac:dyDescent="0.2">
      <c r="C5039" s="2"/>
    </row>
    <row r="5040" spans="3:3" x14ac:dyDescent="0.2">
      <c r="C5040" s="2"/>
    </row>
    <row r="5041" spans="3:3" x14ac:dyDescent="0.2">
      <c r="C5041" s="2"/>
    </row>
    <row r="5042" spans="3:3" x14ac:dyDescent="0.2">
      <c r="C5042" s="2"/>
    </row>
    <row r="5043" spans="3:3" x14ac:dyDescent="0.2">
      <c r="C5043" s="2"/>
    </row>
    <row r="5044" spans="3:3" x14ac:dyDescent="0.2">
      <c r="C5044" s="2"/>
    </row>
    <row r="5045" spans="3:3" x14ac:dyDescent="0.2">
      <c r="C5045" s="2"/>
    </row>
    <row r="5046" spans="3:3" x14ac:dyDescent="0.2">
      <c r="C5046" s="2"/>
    </row>
    <row r="5047" spans="3:3" x14ac:dyDescent="0.2">
      <c r="C5047" s="2"/>
    </row>
    <row r="5048" spans="3:3" x14ac:dyDescent="0.2">
      <c r="C5048" s="2"/>
    </row>
    <row r="5049" spans="3:3" x14ac:dyDescent="0.2">
      <c r="C5049" s="2"/>
    </row>
    <row r="5050" spans="3:3" x14ac:dyDescent="0.2">
      <c r="C5050" s="2"/>
    </row>
    <row r="5051" spans="3:3" x14ac:dyDescent="0.2">
      <c r="C5051" s="2"/>
    </row>
    <row r="5052" spans="3:3" x14ac:dyDescent="0.2">
      <c r="C5052" s="2"/>
    </row>
    <row r="5053" spans="3:3" x14ac:dyDescent="0.2">
      <c r="C5053" s="2"/>
    </row>
    <row r="5054" spans="3:3" x14ac:dyDescent="0.2">
      <c r="C5054" s="2"/>
    </row>
    <row r="5055" spans="3:3" x14ac:dyDescent="0.2">
      <c r="C5055" s="2"/>
    </row>
    <row r="5056" spans="3:3" x14ac:dyDescent="0.2">
      <c r="C5056" s="2"/>
    </row>
    <row r="5057" spans="3:3" x14ac:dyDescent="0.2">
      <c r="C5057" s="2"/>
    </row>
    <row r="5058" spans="3:3" x14ac:dyDescent="0.2">
      <c r="C5058" s="2"/>
    </row>
    <row r="5059" spans="3:3" x14ac:dyDescent="0.2">
      <c r="C5059" s="2"/>
    </row>
    <row r="5060" spans="3:3" x14ac:dyDescent="0.2">
      <c r="C5060" s="2"/>
    </row>
    <row r="5061" spans="3:3" x14ac:dyDescent="0.2">
      <c r="C5061" s="2"/>
    </row>
    <row r="5062" spans="3:3" x14ac:dyDescent="0.2">
      <c r="C5062" s="2"/>
    </row>
    <row r="5063" spans="3:3" x14ac:dyDescent="0.2">
      <c r="C5063" s="2"/>
    </row>
    <row r="5064" spans="3:3" x14ac:dyDescent="0.2">
      <c r="C5064" s="2"/>
    </row>
    <row r="5065" spans="3:3" x14ac:dyDescent="0.2">
      <c r="C5065" s="2"/>
    </row>
    <row r="5066" spans="3:3" x14ac:dyDescent="0.2">
      <c r="C5066" s="2"/>
    </row>
    <row r="5067" spans="3:3" x14ac:dyDescent="0.2">
      <c r="C5067" s="2"/>
    </row>
    <row r="5068" spans="3:3" x14ac:dyDescent="0.2">
      <c r="C5068" s="2"/>
    </row>
    <row r="5069" spans="3:3" x14ac:dyDescent="0.2">
      <c r="C5069" s="2"/>
    </row>
    <row r="5070" spans="3:3" x14ac:dyDescent="0.2">
      <c r="C5070" s="2"/>
    </row>
    <row r="5071" spans="3:3" x14ac:dyDescent="0.2">
      <c r="C5071" s="2"/>
    </row>
    <row r="5072" spans="3:3" x14ac:dyDescent="0.2">
      <c r="C5072" s="2"/>
    </row>
    <row r="5073" spans="3:3" x14ac:dyDescent="0.2">
      <c r="C5073" s="2"/>
    </row>
    <row r="5074" spans="3:3" x14ac:dyDescent="0.2">
      <c r="C5074" s="2"/>
    </row>
    <row r="5075" spans="3:3" x14ac:dyDescent="0.2">
      <c r="C5075" s="2"/>
    </row>
    <row r="5076" spans="3:3" x14ac:dyDescent="0.2">
      <c r="C5076" s="2"/>
    </row>
    <row r="5077" spans="3:3" x14ac:dyDescent="0.2">
      <c r="C5077" s="2"/>
    </row>
    <row r="5078" spans="3:3" x14ac:dyDescent="0.2">
      <c r="C5078" s="2"/>
    </row>
    <row r="5079" spans="3:3" x14ac:dyDescent="0.2">
      <c r="C5079" s="2"/>
    </row>
    <row r="5080" spans="3:3" x14ac:dyDescent="0.2">
      <c r="C5080" s="2"/>
    </row>
    <row r="5081" spans="3:3" x14ac:dyDescent="0.2">
      <c r="C5081" s="2"/>
    </row>
    <row r="5082" spans="3:3" x14ac:dyDescent="0.2">
      <c r="C5082" s="2"/>
    </row>
    <row r="5083" spans="3:3" x14ac:dyDescent="0.2">
      <c r="C5083" s="2"/>
    </row>
    <row r="5084" spans="3:3" x14ac:dyDescent="0.2">
      <c r="C5084" s="2"/>
    </row>
    <row r="5085" spans="3:3" x14ac:dyDescent="0.2">
      <c r="C5085" s="2"/>
    </row>
    <row r="5086" spans="3:3" x14ac:dyDescent="0.2">
      <c r="C5086" s="2"/>
    </row>
    <row r="5087" spans="3:3" x14ac:dyDescent="0.2">
      <c r="C5087" s="2"/>
    </row>
    <row r="5088" spans="3:3" x14ac:dyDescent="0.2">
      <c r="C5088" s="2"/>
    </row>
    <row r="5089" spans="3:3" x14ac:dyDescent="0.2">
      <c r="C5089" s="2"/>
    </row>
    <row r="5090" spans="3:3" x14ac:dyDescent="0.2">
      <c r="C5090" s="2"/>
    </row>
    <row r="5091" spans="3:3" x14ac:dyDescent="0.2">
      <c r="C5091" s="2"/>
    </row>
    <row r="5092" spans="3:3" x14ac:dyDescent="0.2">
      <c r="C5092" s="2"/>
    </row>
    <row r="5093" spans="3:3" x14ac:dyDescent="0.2">
      <c r="C5093" s="2"/>
    </row>
    <row r="5094" spans="3:3" x14ac:dyDescent="0.2">
      <c r="C5094" s="2"/>
    </row>
    <row r="5095" spans="3:3" x14ac:dyDescent="0.2">
      <c r="C5095" s="2"/>
    </row>
    <row r="5096" spans="3:3" x14ac:dyDescent="0.2">
      <c r="C5096" s="2"/>
    </row>
    <row r="5097" spans="3:3" x14ac:dyDescent="0.2">
      <c r="C5097" s="2"/>
    </row>
    <row r="5098" spans="3:3" x14ac:dyDescent="0.2">
      <c r="C5098" s="2"/>
    </row>
    <row r="5099" spans="3:3" x14ac:dyDescent="0.2">
      <c r="C5099" s="2"/>
    </row>
    <row r="5100" spans="3:3" x14ac:dyDescent="0.2">
      <c r="C5100" s="2"/>
    </row>
    <row r="5101" spans="3:3" x14ac:dyDescent="0.2">
      <c r="C5101" s="2"/>
    </row>
    <row r="5102" spans="3:3" x14ac:dyDescent="0.2">
      <c r="C5102" s="2"/>
    </row>
    <row r="5103" spans="3:3" x14ac:dyDescent="0.2">
      <c r="C5103" s="2"/>
    </row>
    <row r="5104" spans="3:3" x14ac:dyDescent="0.2">
      <c r="C5104" s="2"/>
    </row>
    <row r="5105" spans="3:3" x14ac:dyDescent="0.2">
      <c r="C5105" s="2"/>
    </row>
    <row r="5106" spans="3:3" x14ac:dyDescent="0.2">
      <c r="C5106" s="2"/>
    </row>
    <row r="5107" spans="3:3" x14ac:dyDescent="0.2">
      <c r="C5107" s="2"/>
    </row>
    <row r="5108" spans="3:3" x14ac:dyDescent="0.2">
      <c r="C5108" s="2"/>
    </row>
    <row r="5109" spans="3:3" x14ac:dyDescent="0.2">
      <c r="C5109" s="2"/>
    </row>
    <row r="5110" spans="3:3" x14ac:dyDescent="0.2">
      <c r="C5110" s="2"/>
    </row>
    <row r="5111" spans="3:3" x14ac:dyDescent="0.2">
      <c r="C5111" s="2"/>
    </row>
    <row r="5112" spans="3:3" x14ac:dyDescent="0.2">
      <c r="C5112" s="2"/>
    </row>
    <row r="5113" spans="3:3" x14ac:dyDescent="0.2">
      <c r="C5113" s="2"/>
    </row>
    <row r="5114" spans="3:3" x14ac:dyDescent="0.2">
      <c r="C5114" s="2"/>
    </row>
    <row r="5115" spans="3:3" x14ac:dyDescent="0.2">
      <c r="C5115" s="2"/>
    </row>
    <row r="5116" spans="3:3" x14ac:dyDescent="0.2">
      <c r="C5116" s="2"/>
    </row>
    <row r="5117" spans="3:3" x14ac:dyDescent="0.2">
      <c r="C5117" s="2"/>
    </row>
    <row r="5118" spans="3:3" x14ac:dyDescent="0.2">
      <c r="C5118" s="2"/>
    </row>
    <row r="5119" spans="3:3" x14ac:dyDescent="0.2">
      <c r="C5119" s="2"/>
    </row>
    <row r="5120" spans="3:3" x14ac:dyDescent="0.2">
      <c r="C5120" s="2"/>
    </row>
    <row r="5121" spans="3:3" x14ac:dyDescent="0.2">
      <c r="C5121" s="2"/>
    </row>
    <row r="5122" spans="3:3" x14ac:dyDescent="0.2">
      <c r="C5122" s="2"/>
    </row>
    <row r="5123" spans="3:3" x14ac:dyDescent="0.2">
      <c r="C5123" s="2"/>
    </row>
    <row r="5124" spans="3:3" x14ac:dyDescent="0.2">
      <c r="C5124" s="2"/>
    </row>
    <row r="5125" spans="3:3" x14ac:dyDescent="0.2">
      <c r="C5125" s="2"/>
    </row>
    <row r="5126" spans="3:3" x14ac:dyDescent="0.2">
      <c r="C5126" s="2"/>
    </row>
    <row r="5127" spans="3:3" x14ac:dyDescent="0.2">
      <c r="C5127" s="2"/>
    </row>
    <row r="5128" spans="3:3" x14ac:dyDescent="0.2">
      <c r="C5128" s="2"/>
    </row>
    <row r="5129" spans="3:3" x14ac:dyDescent="0.2">
      <c r="C5129" s="2"/>
    </row>
    <row r="5130" spans="3:3" x14ac:dyDescent="0.2">
      <c r="C5130" s="2"/>
    </row>
    <row r="5131" spans="3:3" x14ac:dyDescent="0.2">
      <c r="C5131" s="2"/>
    </row>
    <row r="5132" spans="3:3" x14ac:dyDescent="0.2">
      <c r="C5132" s="2"/>
    </row>
    <row r="5133" spans="3:3" x14ac:dyDescent="0.2">
      <c r="C5133" s="2"/>
    </row>
    <row r="5134" spans="3:3" x14ac:dyDescent="0.2">
      <c r="C5134" s="2"/>
    </row>
    <row r="5135" spans="3:3" x14ac:dyDescent="0.2">
      <c r="C5135" s="2"/>
    </row>
    <row r="5136" spans="3:3" x14ac:dyDescent="0.2">
      <c r="C5136" s="2"/>
    </row>
    <row r="5137" spans="3:3" x14ac:dyDescent="0.2">
      <c r="C5137" s="2"/>
    </row>
    <row r="5138" spans="3:3" x14ac:dyDescent="0.2">
      <c r="C5138" s="2"/>
    </row>
    <row r="5139" spans="3:3" x14ac:dyDescent="0.2">
      <c r="C5139" s="2"/>
    </row>
    <row r="5140" spans="3:3" x14ac:dyDescent="0.2">
      <c r="C5140" s="2"/>
    </row>
    <row r="5141" spans="3:3" x14ac:dyDescent="0.2">
      <c r="C5141" s="2"/>
    </row>
    <row r="5142" spans="3:3" x14ac:dyDescent="0.2">
      <c r="C5142" s="2"/>
    </row>
    <row r="5143" spans="3:3" x14ac:dyDescent="0.2">
      <c r="C5143" s="2"/>
    </row>
    <row r="5144" spans="3:3" x14ac:dyDescent="0.2">
      <c r="C5144" s="2"/>
    </row>
    <row r="5145" spans="3:3" x14ac:dyDescent="0.2">
      <c r="C5145" s="2"/>
    </row>
    <row r="5146" spans="3:3" x14ac:dyDescent="0.2">
      <c r="C5146" s="2"/>
    </row>
    <row r="5147" spans="3:3" x14ac:dyDescent="0.2">
      <c r="C5147" s="2"/>
    </row>
    <row r="5148" spans="3:3" x14ac:dyDescent="0.2">
      <c r="C5148" s="2"/>
    </row>
    <row r="5149" spans="3:3" x14ac:dyDescent="0.2">
      <c r="C5149" s="2"/>
    </row>
    <row r="5150" spans="3:3" x14ac:dyDescent="0.2">
      <c r="C5150" s="2"/>
    </row>
    <row r="5151" spans="3:3" x14ac:dyDescent="0.2">
      <c r="C5151" s="2"/>
    </row>
    <row r="5152" spans="3:3" x14ac:dyDescent="0.2">
      <c r="C5152" s="2"/>
    </row>
    <row r="5153" spans="3:3" x14ac:dyDescent="0.2">
      <c r="C5153" s="2"/>
    </row>
    <row r="5154" spans="3:3" x14ac:dyDescent="0.2">
      <c r="C5154" s="2"/>
    </row>
    <row r="5155" spans="3:3" x14ac:dyDescent="0.2">
      <c r="C5155" s="2"/>
    </row>
    <row r="5156" spans="3:3" x14ac:dyDescent="0.2">
      <c r="C5156" s="2"/>
    </row>
    <row r="5157" spans="3:3" x14ac:dyDescent="0.2">
      <c r="C5157" s="2"/>
    </row>
    <row r="5158" spans="3:3" x14ac:dyDescent="0.2">
      <c r="C5158" s="2"/>
    </row>
    <row r="5159" spans="3:3" x14ac:dyDescent="0.2">
      <c r="C5159" s="2"/>
    </row>
    <row r="5160" spans="3:3" x14ac:dyDescent="0.2">
      <c r="C5160" s="2"/>
    </row>
    <row r="5161" spans="3:3" x14ac:dyDescent="0.2">
      <c r="C5161" s="2"/>
    </row>
    <row r="5162" spans="3:3" x14ac:dyDescent="0.2">
      <c r="C5162" s="2"/>
    </row>
    <row r="5163" spans="3:3" x14ac:dyDescent="0.2">
      <c r="C5163" s="2"/>
    </row>
    <row r="5164" spans="3:3" x14ac:dyDescent="0.2">
      <c r="C5164" s="2"/>
    </row>
    <row r="5165" spans="3:3" x14ac:dyDescent="0.2">
      <c r="C5165" s="2"/>
    </row>
    <row r="5166" spans="3:3" x14ac:dyDescent="0.2">
      <c r="C5166" s="2"/>
    </row>
    <row r="5167" spans="3:3" x14ac:dyDescent="0.2">
      <c r="C5167" s="2"/>
    </row>
    <row r="5168" spans="3:3" x14ac:dyDescent="0.2">
      <c r="C5168" s="2"/>
    </row>
    <row r="5169" spans="3:3" x14ac:dyDescent="0.2">
      <c r="C5169" s="2"/>
    </row>
    <row r="5170" spans="3:3" x14ac:dyDescent="0.2">
      <c r="C5170" s="2"/>
    </row>
    <row r="5171" spans="3:3" x14ac:dyDescent="0.2">
      <c r="C5171" s="2"/>
    </row>
    <row r="5172" spans="3:3" x14ac:dyDescent="0.2">
      <c r="C5172" s="2"/>
    </row>
    <row r="5173" spans="3:3" x14ac:dyDescent="0.2">
      <c r="C5173" s="2"/>
    </row>
    <row r="5174" spans="3:3" x14ac:dyDescent="0.2">
      <c r="C5174" s="2"/>
    </row>
    <row r="5175" spans="3:3" x14ac:dyDescent="0.2">
      <c r="C5175" s="2"/>
    </row>
    <row r="5176" spans="3:3" x14ac:dyDescent="0.2">
      <c r="C5176" s="2"/>
    </row>
    <row r="5177" spans="3:3" x14ac:dyDescent="0.2">
      <c r="C5177" s="2"/>
    </row>
    <row r="5178" spans="3:3" x14ac:dyDescent="0.2">
      <c r="C5178" s="2"/>
    </row>
    <row r="5179" spans="3:3" x14ac:dyDescent="0.2">
      <c r="C5179" s="2"/>
    </row>
    <row r="5180" spans="3:3" x14ac:dyDescent="0.2">
      <c r="C5180" s="2"/>
    </row>
    <row r="5181" spans="3:3" x14ac:dyDescent="0.2">
      <c r="C5181" s="2"/>
    </row>
    <row r="5182" spans="3:3" x14ac:dyDescent="0.2">
      <c r="C5182" s="2"/>
    </row>
    <row r="5183" spans="3:3" x14ac:dyDescent="0.2">
      <c r="C5183" s="2"/>
    </row>
    <row r="5184" spans="3:3" x14ac:dyDescent="0.2">
      <c r="C5184" s="2"/>
    </row>
    <row r="5185" spans="3:3" x14ac:dyDescent="0.2">
      <c r="C5185" s="2"/>
    </row>
    <row r="5186" spans="3:3" x14ac:dyDescent="0.2">
      <c r="C5186" s="2"/>
    </row>
    <row r="5187" spans="3:3" x14ac:dyDescent="0.2">
      <c r="C5187" s="2"/>
    </row>
    <row r="5188" spans="3:3" x14ac:dyDescent="0.2">
      <c r="C5188" s="2"/>
    </row>
    <row r="5189" spans="3:3" x14ac:dyDescent="0.2">
      <c r="C5189" s="2"/>
    </row>
    <row r="5190" spans="3:3" x14ac:dyDescent="0.2">
      <c r="C5190" s="2"/>
    </row>
    <row r="5191" spans="3:3" x14ac:dyDescent="0.2">
      <c r="C5191" s="2"/>
    </row>
    <row r="5192" spans="3:3" x14ac:dyDescent="0.2">
      <c r="C5192" s="2"/>
    </row>
    <row r="5193" spans="3:3" x14ac:dyDescent="0.2">
      <c r="C5193" s="2"/>
    </row>
    <row r="5194" spans="3:3" x14ac:dyDescent="0.2">
      <c r="C5194" s="2"/>
    </row>
    <row r="5195" spans="3:3" x14ac:dyDescent="0.2">
      <c r="C5195" s="2"/>
    </row>
    <row r="5196" spans="3:3" x14ac:dyDescent="0.2">
      <c r="C5196" s="2"/>
    </row>
    <row r="5197" spans="3:3" x14ac:dyDescent="0.2">
      <c r="C5197" s="2"/>
    </row>
    <row r="5198" spans="3:3" x14ac:dyDescent="0.2">
      <c r="C5198" s="2"/>
    </row>
    <row r="5199" spans="3:3" x14ac:dyDescent="0.2">
      <c r="C5199" s="2"/>
    </row>
    <row r="5200" spans="3:3" x14ac:dyDescent="0.2">
      <c r="C5200" s="2"/>
    </row>
    <row r="5201" spans="3:3" x14ac:dyDescent="0.2">
      <c r="C5201" s="2"/>
    </row>
    <row r="5202" spans="3:3" x14ac:dyDescent="0.2">
      <c r="C5202" s="2"/>
    </row>
    <row r="5203" spans="3:3" x14ac:dyDescent="0.2">
      <c r="C5203" s="2"/>
    </row>
    <row r="5204" spans="3:3" x14ac:dyDescent="0.2">
      <c r="C5204" s="2"/>
    </row>
    <row r="5205" spans="3:3" x14ac:dyDescent="0.2">
      <c r="C5205" s="2"/>
    </row>
    <row r="5206" spans="3:3" x14ac:dyDescent="0.2">
      <c r="C5206" s="2"/>
    </row>
    <row r="5207" spans="3:3" x14ac:dyDescent="0.2">
      <c r="C5207" s="2"/>
    </row>
    <row r="5208" spans="3:3" x14ac:dyDescent="0.2">
      <c r="C5208" s="2"/>
    </row>
    <row r="5209" spans="3:3" x14ac:dyDescent="0.2">
      <c r="C5209" s="2"/>
    </row>
    <row r="5210" spans="3:3" x14ac:dyDescent="0.2">
      <c r="C5210" s="2"/>
    </row>
    <row r="5211" spans="3:3" x14ac:dyDescent="0.2">
      <c r="C5211" s="2"/>
    </row>
    <row r="5212" spans="3:3" x14ac:dyDescent="0.2">
      <c r="C5212" s="2"/>
    </row>
    <row r="5213" spans="3:3" x14ac:dyDescent="0.2">
      <c r="C5213" s="2"/>
    </row>
    <row r="5214" spans="3:3" x14ac:dyDescent="0.2">
      <c r="C5214" s="2"/>
    </row>
    <row r="5215" spans="3:3" x14ac:dyDescent="0.2">
      <c r="C5215" s="2"/>
    </row>
    <row r="5216" spans="3:3" x14ac:dyDescent="0.2">
      <c r="C5216" s="2"/>
    </row>
    <row r="5217" spans="3:3" x14ac:dyDescent="0.2">
      <c r="C5217" s="2"/>
    </row>
    <row r="5218" spans="3:3" x14ac:dyDescent="0.2">
      <c r="C5218" s="2"/>
    </row>
    <row r="5219" spans="3:3" x14ac:dyDescent="0.2">
      <c r="C5219" s="2"/>
    </row>
    <row r="5220" spans="3:3" x14ac:dyDescent="0.2">
      <c r="C5220" s="2"/>
    </row>
    <row r="5221" spans="3:3" x14ac:dyDescent="0.2">
      <c r="C5221" s="2"/>
    </row>
    <row r="5222" spans="3:3" x14ac:dyDescent="0.2">
      <c r="C5222" s="2"/>
    </row>
    <row r="5223" spans="3:3" x14ac:dyDescent="0.2">
      <c r="C5223" s="2"/>
    </row>
    <row r="5224" spans="3:3" x14ac:dyDescent="0.2">
      <c r="C5224" s="2"/>
    </row>
    <row r="5225" spans="3:3" x14ac:dyDescent="0.2">
      <c r="C5225" s="2"/>
    </row>
    <row r="5226" spans="3:3" x14ac:dyDescent="0.2">
      <c r="C5226" s="2"/>
    </row>
    <row r="5227" spans="3:3" x14ac:dyDescent="0.2">
      <c r="C5227" s="2"/>
    </row>
    <row r="5228" spans="3:3" x14ac:dyDescent="0.2">
      <c r="C5228" s="2"/>
    </row>
    <row r="5229" spans="3:3" x14ac:dyDescent="0.2">
      <c r="C5229" s="2"/>
    </row>
    <row r="5230" spans="3:3" x14ac:dyDescent="0.2">
      <c r="C5230" s="2"/>
    </row>
    <row r="5231" spans="3:3" x14ac:dyDescent="0.2">
      <c r="C5231" s="2"/>
    </row>
    <row r="5232" spans="3:3" x14ac:dyDescent="0.2">
      <c r="C5232" s="2"/>
    </row>
    <row r="5233" spans="3:3" x14ac:dyDescent="0.2">
      <c r="C5233" s="2"/>
    </row>
    <row r="5234" spans="3:3" x14ac:dyDescent="0.2">
      <c r="C5234" s="2"/>
    </row>
    <row r="5235" spans="3:3" x14ac:dyDescent="0.2">
      <c r="C5235" s="2"/>
    </row>
    <row r="5236" spans="3:3" x14ac:dyDescent="0.2">
      <c r="C5236" s="2"/>
    </row>
    <row r="5237" spans="3:3" x14ac:dyDescent="0.2">
      <c r="C5237" s="2"/>
    </row>
    <row r="5238" spans="3:3" x14ac:dyDescent="0.2">
      <c r="C5238" s="2"/>
    </row>
    <row r="5239" spans="3:3" x14ac:dyDescent="0.2">
      <c r="C5239" s="2"/>
    </row>
    <row r="5240" spans="3:3" x14ac:dyDescent="0.2">
      <c r="C5240" s="2"/>
    </row>
    <row r="5241" spans="3:3" x14ac:dyDescent="0.2">
      <c r="C5241" s="2"/>
    </row>
    <row r="5242" spans="3:3" x14ac:dyDescent="0.2">
      <c r="C5242" s="2"/>
    </row>
    <row r="5243" spans="3:3" x14ac:dyDescent="0.2">
      <c r="C5243" s="2"/>
    </row>
    <row r="5244" spans="3:3" x14ac:dyDescent="0.2">
      <c r="C5244" s="2"/>
    </row>
    <row r="5245" spans="3:3" x14ac:dyDescent="0.2">
      <c r="C5245" s="2"/>
    </row>
    <row r="5246" spans="3:3" x14ac:dyDescent="0.2">
      <c r="C5246" s="2"/>
    </row>
    <row r="5247" spans="3:3" x14ac:dyDescent="0.2">
      <c r="C5247" s="2"/>
    </row>
    <row r="5248" spans="3:3" x14ac:dyDescent="0.2">
      <c r="C5248" s="2"/>
    </row>
    <row r="5249" spans="3:3" x14ac:dyDescent="0.2">
      <c r="C5249" s="2"/>
    </row>
    <row r="5250" spans="3:3" x14ac:dyDescent="0.2">
      <c r="C5250" s="2"/>
    </row>
    <row r="5251" spans="3:3" x14ac:dyDescent="0.2">
      <c r="C5251" s="2"/>
    </row>
    <row r="5252" spans="3:3" x14ac:dyDescent="0.2">
      <c r="C5252" s="2"/>
    </row>
    <row r="5253" spans="3:3" x14ac:dyDescent="0.2">
      <c r="C5253" s="2"/>
    </row>
    <row r="5254" spans="3:3" x14ac:dyDescent="0.2">
      <c r="C5254" s="2"/>
    </row>
    <row r="5255" spans="3:3" x14ac:dyDescent="0.2">
      <c r="C5255" s="2"/>
    </row>
    <row r="5256" spans="3:3" x14ac:dyDescent="0.2">
      <c r="C5256" s="2"/>
    </row>
    <row r="5257" spans="3:3" x14ac:dyDescent="0.2">
      <c r="C5257" s="2"/>
    </row>
    <row r="5258" spans="3:3" x14ac:dyDescent="0.2">
      <c r="C5258" s="2"/>
    </row>
    <row r="5259" spans="3:3" x14ac:dyDescent="0.2">
      <c r="C5259" s="2"/>
    </row>
    <row r="5260" spans="3:3" x14ac:dyDescent="0.2">
      <c r="C5260" s="2"/>
    </row>
    <row r="5261" spans="3:3" x14ac:dyDescent="0.2">
      <c r="C5261" s="2"/>
    </row>
    <row r="5262" spans="3:3" x14ac:dyDescent="0.2">
      <c r="C5262" s="2"/>
    </row>
    <row r="5263" spans="3:3" x14ac:dyDescent="0.2">
      <c r="C5263" s="2"/>
    </row>
    <row r="5264" spans="3:3" x14ac:dyDescent="0.2">
      <c r="C5264" s="2"/>
    </row>
    <row r="5265" spans="3:3" x14ac:dyDescent="0.2">
      <c r="C5265" s="2"/>
    </row>
    <row r="5266" spans="3:3" x14ac:dyDescent="0.2">
      <c r="C5266" s="2"/>
    </row>
    <row r="5267" spans="3:3" x14ac:dyDescent="0.2">
      <c r="C5267" s="2"/>
    </row>
    <row r="5268" spans="3:3" x14ac:dyDescent="0.2">
      <c r="C5268" s="2"/>
    </row>
    <row r="5269" spans="3:3" x14ac:dyDescent="0.2">
      <c r="C5269" s="2"/>
    </row>
    <row r="5270" spans="3:3" x14ac:dyDescent="0.2">
      <c r="C5270" s="2"/>
    </row>
    <row r="5271" spans="3:3" x14ac:dyDescent="0.2">
      <c r="C5271" s="2"/>
    </row>
    <row r="5272" spans="3:3" x14ac:dyDescent="0.2">
      <c r="C5272" s="2"/>
    </row>
    <row r="5273" spans="3:3" x14ac:dyDescent="0.2">
      <c r="C5273" s="2"/>
    </row>
    <row r="5274" spans="3:3" x14ac:dyDescent="0.2">
      <c r="C5274" s="2"/>
    </row>
    <row r="5275" spans="3:3" x14ac:dyDescent="0.2">
      <c r="C5275" s="2"/>
    </row>
    <row r="5276" spans="3:3" x14ac:dyDescent="0.2">
      <c r="C5276" s="2"/>
    </row>
    <row r="5277" spans="3:3" x14ac:dyDescent="0.2">
      <c r="C5277" s="2"/>
    </row>
    <row r="5278" spans="3:3" x14ac:dyDescent="0.2">
      <c r="C5278" s="2"/>
    </row>
    <row r="5279" spans="3:3" x14ac:dyDescent="0.2">
      <c r="C5279" s="2"/>
    </row>
    <row r="5280" spans="3:3" x14ac:dyDescent="0.2">
      <c r="C5280" s="2"/>
    </row>
    <row r="5281" spans="3:3" x14ac:dyDescent="0.2">
      <c r="C5281" s="2"/>
    </row>
    <row r="5282" spans="3:3" x14ac:dyDescent="0.2">
      <c r="C5282" s="2"/>
    </row>
    <row r="5283" spans="3:3" x14ac:dyDescent="0.2">
      <c r="C5283" s="2"/>
    </row>
    <row r="5284" spans="3:3" x14ac:dyDescent="0.2">
      <c r="C5284" s="2"/>
    </row>
    <row r="5285" spans="3:3" x14ac:dyDescent="0.2">
      <c r="C5285" s="2"/>
    </row>
    <row r="5286" spans="3:3" x14ac:dyDescent="0.2">
      <c r="C5286" s="2"/>
    </row>
    <row r="5287" spans="3:3" x14ac:dyDescent="0.2">
      <c r="C5287" s="2"/>
    </row>
    <row r="5288" spans="3:3" x14ac:dyDescent="0.2">
      <c r="C5288" s="2"/>
    </row>
    <row r="5289" spans="3:3" x14ac:dyDescent="0.2">
      <c r="C5289" s="2"/>
    </row>
    <row r="5290" spans="3:3" x14ac:dyDescent="0.2">
      <c r="C5290" s="2"/>
    </row>
    <row r="5291" spans="3:3" x14ac:dyDescent="0.2">
      <c r="C5291" s="2"/>
    </row>
    <row r="5292" spans="3:3" x14ac:dyDescent="0.2">
      <c r="C5292" s="2"/>
    </row>
    <row r="5293" spans="3:3" x14ac:dyDescent="0.2">
      <c r="C5293" s="2"/>
    </row>
    <row r="5294" spans="3:3" x14ac:dyDescent="0.2">
      <c r="C5294" s="2"/>
    </row>
    <row r="5295" spans="3:3" x14ac:dyDescent="0.2">
      <c r="C5295" s="2"/>
    </row>
    <row r="5296" spans="3:3" x14ac:dyDescent="0.2">
      <c r="C5296" s="2"/>
    </row>
    <row r="5297" spans="3:3" x14ac:dyDescent="0.2">
      <c r="C5297" s="2"/>
    </row>
    <row r="5298" spans="3:3" x14ac:dyDescent="0.2">
      <c r="C5298" s="2"/>
    </row>
    <row r="5299" spans="3:3" x14ac:dyDescent="0.2">
      <c r="C5299" s="2"/>
    </row>
    <row r="5300" spans="3:3" x14ac:dyDescent="0.2">
      <c r="C5300" s="2"/>
    </row>
    <row r="5301" spans="3:3" x14ac:dyDescent="0.2">
      <c r="C5301" s="2"/>
    </row>
    <row r="5302" spans="3:3" x14ac:dyDescent="0.2">
      <c r="C5302" s="2"/>
    </row>
    <row r="5303" spans="3:3" x14ac:dyDescent="0.2">
      <c r="C5303" s="2"/>
    </row>
    <row r="5304" spans="3:3" x14ac:dyDescent="0.2">
      <c r="C5304" s="2"/>
    </row>
    <row r="5305" spans="3:3" x14ac:dyDescent="0.2">
      <c r="C5305" s="2"/>
    </row>
    <row r="5306" spans="3:3" x14ac:dyDescent="0.2">
      <c r="C5306" s="2"/>
    </row>
    <row r="5307" spans="3:3" x14ac:dyDescent="0.2">
      <c r="C5307" s="2"/>
    </row>
    <row r="5308" spans="3:3" x14ac:dyDescent="0.2">
      <c r="C5308" s="2"/>
    </row>
    <row r="5309" spans="3:3" x14ac:dyDescent="0.2">
      <c r="C5309" s="2"/>
    </row>
    <row r="5310" spans="3:3" x14ac:dyDescent="0.2">
      <c r="C5310" s="2"/>
    </row>
    <row r="5311" spans="3:3" x14ac:dyDescent="0.2">
      <c r="C5311" s="2"/>
    </row>
    <row r="5312" spans="3:3" x14ac:dyDescent="0.2">
      <c r="C5312" s="2"/>
    </row>
    <row r="5313" spans="3:3" x14ac:dyDescent="0.2">
      <c r="C5313" s="2"/>
    </row>
    <row r="5314" spans="3:3" x14ac:dyDescent="0.2">
      <c r="C5314" s="2"/>
    </row>
    <row r="5315" spans="3:3" x14ac:dyDescent="0.2">
      <c r="C5315" s="2"/>
    </row>
    <row r="5316" spans="3:3" x14ac:dyDescent="0.2">
      <c r="C5316" s="2"/>
    </row>
    <row r="5317" spans="3:3" x14ac:dyDescent="0.2">
      <c r="C5317" s="2"/>
    </row>
    <row r="5318" spans="3:3" x14ac:dyDescent="0.2">
      <c r="C5318" s="2"/>
    </row>
    <row r="5319" spans="3:3" x14ac:dyDescent="0.2">
      <c r="C5319" s="2"/>
    </row>
    <row r="5320" spans="3:3" x14ac:dyDescent="0.2">
      <c r="C5320" s="2"/>
    </row>
    <row r="5321" spans="3:3" x14ac:dyDescent="0.2">
      <c r="C5321" s="2"/>
    </row>
    <row r="5322" spans="3:3" x14ac:dyDescent="0.2">
      <c r="C5322" s="2"/>
    </row>
    <row r="5323" spans="3:3" x14ac:dyDescent="0.2">
      <c r="C5323" s="2"/>
    </row>
    <row r="5324" spans="3:3" x14ac:dyDescent="0.2">
      <c r="C5324" s="2"/>
    </row>
    <row r="5325" spans="3:3" x14ac:dyDescent="0.2">
      <c r="C5325" s="2"/>
    </row>
    <row r="5326" spans="3:3" x14ac:dyDescent="0.2">
      <c r="C5326" s="2"/>
    </row>
    <row r="5327" spans="3:3" x14ac:dyDescent="0.2">
      <c r="C5327" s="2"/>
    </row>
    <row r="5328" spans="3:3" x14ac:dyDescent="0.2">
      <c r="C5328" s="2"/>
    </row>
    <row r="5329" spans="3:3" x14ac:dyDescent="0.2">
      <c r="C5329" s="2"/>
    </row>
    <row r="5330" spans="3:3" x14ac:dyDescent="0.2">
      <c r="C5330" s="2"/>
    </row>
    <row r="5331" spans="3:3" x14ac:dyDescent="0.2">
      <c r="C5331" s="2"/>
    </row>
    <row r="5332" spans="3:3" x14ac:dyDescent="0.2">
      <c r="C5332" s="2"/>
    </row>
    <row r="5333" spans="3:3" x14ac:dyDescent="0.2">
      <c r="C5333" s="2"/>
    </row>
    <row r="5334" spans="3:3" x14ac:dyDescent="0.2">
      <c r="C5334" s="2"/>
    </row>
    <row r="5335" spans="3:3" x14ac:dyDescent="0.2">
      <c r="C5335" s="2"/>
    </row>
    <row r="5336" spans="3:3" x14ac:dyDescent="0.2">
      <c r="C5336" s="2"/>
    </row>
    <row r="5337" spans="3:3" x14ac:dyDescent="0.2">
      <c r="C5337" s="2"/>
    </row>
    <row r="5338" spans="3:3" x14ac:dyDescent="0.2">
      <c r="C5338" s="2"/>
    </row>
    <row r="5339" spans="3:3" x14ac:dyDescent="0.2">
      <c r="C5339" s="2"/>
    </row>
    <row r="5340" spans="3:3" x14ac:dyDescent="0.2">
      <c r="C5340" s="2"/>
    </row>
    <row r="5341" spans="3:3" x14ac:dyDescent="0.2">
      <c r="C5341" s="2"/>
    </row>
    <row r="5342" spans="3:3" x14ac:dyDescent="0.2">
      <c r="C5342" s="2"/>
    </row>
    <row r="5343" spans="3:3" x14ac:dyDescent="0.2">
      <c r="C5343" s="2"/>
    </row>
    <row r="5344" spans="3:3" x14ac:dyDescent="0.2">
      <c r="C5344" s="2"/>
    </row>
    <row r="5345" spans="3:3" x14ac:dyDescent="0.2">
      <c r="C5345" s="2"/>
    </row>
    <row r="5346" spans="3:3" x14ac:dyDescent="0.2">
      <c r="C5346" s="2"/>
    </row>
    <row r="5347" spans="3:3" x14ac:dyDescent="0.2">
      <c r="C5347" s="2"/>
    </row>
    <row r="5348" spans="3:3" x14ac:dyDescent="0.2">
      <c r="C5348" s="2"/>
    </row>
    <row r="5349" spans="3:3" x14ac:dyDescent="0.2">
      <c r="C5349" s="2"/>
    </row>
    <row r="5350" spans="3:3" x14ac:dyDescent="0.2">
      <c r="C5350" s="2"/>
    </row>
    <row r="5351" spans="3:3" x14ac:dyDescent="0.2">
      <c r="C5351" s="2"/>
    </row>
    <row r="5352" spans="3:3" x14ac:dyDescent="0.2">
      <c r="C5352" s="2"/>
    </row>
    <row r="5353" spans="3:3" x14ac:dyDescent="0.2">
      <c r="C5353" s="2"/>
    </row>
    <row r="5354" spans="3:3" x14ac:dyDescent="0.2">
      <c r="C5354" s="2"/>
    </row>
    <row r="5355" spans="3:3" x14ac:dyDescent="0.2">
      <c r="C5355" s="2"/>
    </row>
    <row r="5356" spans="3:3" x14ac:dyDescent="0.2">
      <c r="C5356" s="2"/>
    </row>
    <row r="5357" spans="3:3" x14ac:dyDescent="0.2">
      <c r="C5357" s="2"/>
    </row>
    <row r="5358" spans="3:3" x14ac:dyDescent="0.2">
      <c r="C5358" s="2"/>
    </row>
    <row r="5359" spans="3:3" x14ac:dyDescent="0.2">
      <c r="C5359" s="2"/>
    </row>
    <row r="5360" spans="3:3" x14ac:dyDescent="0.2">
      <c r="C5360" s="2"/>
    </row>
    <row r="5361" spans="3:3" x14ac:dyDescent="0.2">
      <c r="C5361" s="2"/>
    </row>
    <row r="5362" spans="3:3" x14ac:dyDescent="0.2">
      <c r="C5362" s="2"/>
    </row>
    <row r="5363" spans="3:3" x14ac:dyDescent="0.2">
      <c r="C5363" s="2"/>
    </row>
    <row r="5364" spans="3:3" x14ac:dyDescent="0.2">
      <c r="C5364" s="2"/>
    </row>
    <row r="5365" spans="3:3" x14ac:dyDescent="0.2">
      <c r="C5365" s="2"/>
    </row>
    <row r="5366" spans="3:3" x14ac:dyDescent="0.2">
      <c r="C5366" s="2"/>
    </row>
    <row r="5367" spans="3:3" x14ac:dyDescent="0.2">
      <c r="C5367" s="2"/>
    </row>
    <row r="5368" spans="3:3" x14ac:dyDescent="0.2">
      <c r="C5368" s="2"/>
    </row>
    <row r="5369" spans="3:3" x14ac:dyDescent="0.2">
      <c r="C5369" s="2"/>
    </row>
    <row r="5370" spans="3:3" x14ac:dyDescent="0.2">
      <c r="C5370" s="2"/>
    </row>
    <row r="5371" spans="3:3" x14ac:dyDescent="0.2">
      <c r="C5371" s="2"/>
    </row>
    <row r="5372" spans="3:3" x14ac:dyDescent="0.2">
      <c r="C5372" s="2"/>
    </row>
    <row r="5373" spans="3:3" x14ac:dyDescent="0.2">
      <c r="C5373" s="2"/>
    </row>
    <row r="5374" spans="3:3" x14ac:dyDescent="0.2">
      <c r="C5374" s="2"/>
    </row>
    <row r="5375" spans="3:3" x14ac:dyDescent="0.2">
      <c r="C5375" s="2"/>
    </row>
    <row r="5376" spans="3:3" x14ac:dyDescent="0.2">
      <c r="C5376" s="2"/>
    </row>
    <row r="5377" spans="3:3" x14ac:dyDescent="0.2">
      <c r="C5377" s="2"/>
    </row>
    <row r="5378" spans="3:3" x14ac:dyDescent="0.2">
      <c r="C5378" s="2"/>
    </row>
    <row r="5379" spans="3:3" x14ac:dyDescent="0.2">
      <c r="C5379" s="2"/>
    </row>
    <row r="5380" spans="3:3" x14ac:dyDescent="0.2">
      <c r="C5380" s="2"/>
    </row>
    <row r="5381" spans="3:3" x14ac:dyDescent="0.2">
      <c r="C5381" s="2"/>
    </row>
    <row r="5382" spans="3:3" x14ac:dyDescent="0.2">
      <c r="C5382" s="2"/>
    </row>
    <row r="5383" spans="3:3" x14ac:dyDescent="0.2">
      <c r="C5383" s="2"/>
    </row>
    <row r="5384" spans="3:3" x14ac:dyDescent="0.2">
      <c r="C5384" s="2"/>
    </row>
    <row r="5385" spans="3:3" x14ac:dyDescent="0.2">
      <c r="C5385" s="2"/>
    </row>
    <row r="5386" spans="3:3" x14ac:dyDescent="0.2">
      <c r="C5386" s="2"/>
    </row>
    <row r="5387" spans="3:3" x14ac:dyDescent="0.2">
      <c r="C5387" s="2"/>
    </row>
    <row r="5388" spans="3:3" x14ac:dyDescent="0.2">
      <c r="C5388" s="2"/>
    </row>
    <row r="5389" spans="3:3" x14ac:dyDescent="0.2">
      <c r="C5389" s="2"/>
    </row>
    <row r="5390" spans="3:3" x14ac:dyDescent="0.2">
      <c r="C5390" s="2"/>
    </row>
    <row r="5391" spans="3:3" x14ac:dyDescent="0.2">
      <c r="C5391" s="2"/>
    </row>
    <row r="5392" spans="3:3" x14ac:dyDescent="0.2">
      <c r="C5392" s="2"/>
    </row>
    <row r="5393" spans="3:3" x14ac:dyDescent="0.2">
      <c r="C5393" s="2"/>
    </row>
    <row r="5394" spans="3:3" x14ac:dyDescent="0.2">
      <c r="C5394" s="2"/>
    </row>
    <row r="5395" spans="3:3" x14ac:dyDescent="0.2">
      <c r="C5395" s="2"/>
    </row>
    <row r="5396" spans="3:3" x14ac:dyDescent="0.2">
      <c r="C5396" s="2"/>
    </row>
    <row r="5397" spans="3:3" x14ac:dyDescent="0.2">
      <c r="C5397" s="2"/>
    </row>
    <row r="5398" spans="3:3" x14ac:dyDescent="0.2">
      <c r="C5398" s="2"/>
    </row>
    <row r="5399" spans="3:3" x14ac:dyDescent="0.2">
      <c r="C5399" s="2"/>
    </row>
    <row r="5400" spans="3:3" x14ac:dyDescent="0.2">
      <c r="C5400" s="2"/>
    </row>
    <row r="5401" spans="3:3" x14ac:dyDescent="0.2">
      <c r="C5401" s="2"/>
    </row>
    <row r="5402" spans="3:3" x14ac:dyDescent="0.2">
      <c r="C5402" s="2"/>
    </row>
    <row r="5403" spans="3:3" x14ac:dyDescent="0.2">
      <c r="C5403" s="2"/>
    </row>
    <row r="5404" spans="3:3" x14ac:dyDescent="0.2">
      <c r="C5404" s="2"/>
    </row>
    <row r="5405" spans="3:3" x14ac:dyDescent="0.2">
      <c r="C5405" s="2"/>
    </row>
    <row r="5406" spans="3:3" x14ac:dyDescent="0.2">
      <c r="C5406" s="2"/>
    </row>
    <row r="5407" spans="3:3" x14ac:dyDescent="0.2">
      <c r="C5407" s="2"/>
    </row>
    <row r="5408" spans="3:3" x14ac:dyDescent="0.2">
      <c r="C5408" s="2"/>
    </row>
    <row r="5409" spans="3:3" x14ac:dyDescent="0.2">
      <c r="C5409" s="2"/>
    </row>
    <row r="5410" spans="3:3" x14ac:dyDescent="0.2">
      <c r="C5410" s="2"/>
    </row>
    <row r="5411" spans="3:3" x14ac:dyDescent="0.2">
      <c r="C5411" s="2"/>
    </row>
    <row r="5412" spans="3:3" x14ac:dyDescent="0.2">
      <c r="C5412" s="2"/>
    </row>
    <row r="5413" spans="3:3" x14ac:dyDescent="0.2">
      <c r="C5413" s="2"/>
    </row>
    <row r="5414" spans="3:3" x14ac:dyDescent="0.2">
      <c r="C5414" s="2"/>
    </row>
    <row r="5415" spans="3:3" x14ac:dyDescent="0.2">
      <c r="C5415" s="2"/>
    </row>
    <row r="5416" spans="3:3" x14ac:dyDescent="0.2">
      <c r="C5416" s="2"/>
    </row>
    <row r="5417" spans="3:3" x14ac:dyDescent="0.2">
      <c r="C5417" s="2"/>
    </row>
    <row r="5418" spans="3:3" x14ac:dyDescent="0.2">
      <c r="C5418" s="2"/>
    </row>
    <row r="5419" spans="3:3" x14ac:dyDescent="0.2">
      <c r="C5419" s="2"/>
    </row>
    <row r="5420" spans="3:3" x14ac:dyDescent="0.2">
      <c r="C5420" s="2"/>
    </row>
    <row r="5421" spans="3:3" x14ac:dyDescent="0.2">
      <c r="C5421" s="2"/>
    </row>
    <row r="5422" spans="3:3" x14ac:dyDescent="0.2">
      <c r="C5422" s="2"/>
    </row>
    <row r="5423" spans="3:3" x14ac:dyDescent="0.2">
      <c r="C5423" s="2"/>
    </row>
    <row r="5424" spans="3:3" x14ac:dyDescent="0.2">
      <c r="C5424" s="2"/>
    </row>
    <row r="5425" spans="3:3" x14ac:dyDescent="0.2">
      <c r="C5425" s="2"/>
    </row>
    <row r="5426" spans="3:3" x14ac:dyDescent="0.2">
      <c r="C5426" s="2"/>
    </row>
    <row r="5427" spans="3:3" x14ac:dyDescent="0.2">
      <c r="C5427" s="2"/>
    </row>
    <row r="5428" spans="3:3" x14ac:dyDescent="0.2">
      <c r="C5428" s="2"/>
    </row>
    <row r="5429" spans="3:3" x14ac:dyDescent="0.2">
      <c r="C5429" s="2"/>
    </row>
    <row r="5430" spans="3:3" x14ac:dyDescent="0.2">
      <c r="C5430" s="2"/>
    </row>
    <row r="5431" spans="3:3" x14ac:dyDescent="0.2">
      <c r="C5431" s="2"/>
    </row>
    <row r="5432" spans="3:3" x14ac:dyDescent="0.2">
      <c r="C5432" s="2"/>
    </row>
    <row r="5433" spans="3:3" x14ac:dyDescent="0.2">
      <c r="C5433" s="2"/>
    </row>
    <row r="5434" spans="3:3" x14ac:dyDescent="0.2">
      <c r="C5434" s="2"/>
    </row>
    <row r="5435" spans="3:3" x14ac:dyDescent="0.2">
      <c r="C5435" s="2"/>
    </row>
    <row r="5436" spans="3:3" x14ac:dyDescent="0.2">
      <c r="C5436" s="2"/>
    </row>
    <row r="5437" spans="3:3" x14ac:dyDescent="0.2">
      <c r="C5437" s="2"/>
    </row>
    <row r="5438" spans="3:3" x14ac:dyDescent="0.2">
      <c r="C5438" s="2"/>
    </row>
    <row r="5439" spans="3:3" x14ac:dyDescent="0.2">
      <c r="C5439" s="2"/>
    </row>
    <row r="5440" spans="3:3" x14ac:dyDescent="0.2">
      <c r="C5440" s="2"/>
    </row>
    <row r="5441" spans="3:3" x14ac:dyDescent="0.2">
      <c r="C5441" s="2"/>
    </row>
    <row r="5442" spans="3:3" x14ac:dyDescent="0.2">
      <c r="C5442" s="2"/>
    </row>
    <row r="5443" spans="3:3" x14ac:dyDescent="0.2">
      <c r="C5443" s="2"/>
    </row>
    <row r="5444" spans="3:3" x14ac:dyDescent="0.2">
      <c r="C5444" s="2"/>
    </row>
    <row r="5445" spans="3:3" x14ac:dyDescent="0.2">
      <c r="C5445" s="2"/>
    </row>
    <row r="5446" spans="3:3" x14ac:dyDescent="0.2">
      <c r="C5446" s="2"/>
    </row>
    <row r="5447" spans="3:3" x14ac:dyDescent="0.2">
      <c r="C5447" s="2"/>
    </row>
    <row r="5448" spans="3:3" x14ac:dyDescent="0.2">
      <c r="C5448" s="2"/>
    </row>
    <row r="5449" spans="3:3" x14ac:dyDescent="0.2">
      <c r="C5449" s="2"/>
    </row>
    <row r="5450" spans="3:3" x14ac:dyDescent="0.2">
      <c r="C5450" s="2"/>
    </row>
    <row r="5451" spans="3:3" x14ac:dyDescent="0.2">
      <c r="C5451" s="2"/>
    </row>
    <row r="5452" spans="3:3" x14ac:dyDescent="0.2">
      <c r="C5452" s="2"/>
    </row>
    <row r="5453" spans="3:3" x14ac:dyDescent="0.2">
      <c r="C5453" s="2"/>
    </row>
    <row r="5454" spans="3:3" x14ac:dyDescent="0.2">
      <c r="C5454" s="2"/>
    </row>
    <row r="5455" spans="3:3" x14ac:dyDescent="0.2">
      <c r="C5455" s="2"/>
    </row>
    <row r="5456" spans="3:3" x14ac:dyDescent="0.2">
      <c r="C5456" s="2"/>
    </row>
    <row r="5457" spans="3:3" x14ac:dyDescent="0.2">
      <c r="C5457" s="2"/>
    </row>
    <row r="5458" spans="3:3" x14ac:dyDescent="0.2">
      <c r="C5458" s="2"/>
    </row>
    <row r="5459" spans="3:3" x14ac:dyDescent="0.2">
      <c r="C5459" s="2"/>
    </row>
    <row r="5460" spans="3:3" x14ac:dyDescent="0.2">
      <c r="C5460" s="2"/>
    </row>
    <row r="5461" spans="3:3" x14ac:dyDescent="0.2">
      <c r="C5461" s="2"/>
    </row>
    <row r="5462" spans="3:3" x14ac:dyDescent="0.2">
      <c r="C5462" s="2"/>
    </row>
    <row r="5463" spans="3:3" x14ac:dyDescent="0.2">
      <c r="C5463" s="2"/>
    </row>
    <row r="5464" spans="3:3" x14ac:dyDescent="0.2">
      <c r="C5464" s="2"/>
    </row>
    <row r="5465" spans="3:3" x14ac:dyDescent="0.2">
      <c r="C5465" s="2"/>
    </row>
    <row r="5466" spans="3:3" x14ac:dyDescent="0.2">
      <c r="C5466" s="2"/>
    </row>
    <row r="5467" spans="3:3" x14ac:dyDescent="0.2">
      <c r="C5467" s="2"/>
    </row>
    <row r="5468" spans="3:3" x14ac:dyDescent="0.2">
      <c r="C5468" s="2"/>
    </row>
    <row r="5469" spans="3:3" x14ac:dyDescent="0.2">
      <c r="C5469" s="2"/>
    </row>
    <row r="5470" spans="3:3" x14ac:dyDescent="0.2">
      <c r="C5470" s="2"/>
    </row>
    <row r="5471" spans="3:3" x14ac:dyDescent="0.2">
      <c r="C5471" s="2"/>
    </row>
    <row r="5472" spans="3:3" x14ac:dyDescent="0.2">
      <c r="C5472" s="2"/>
    </row>
    <row r="5473" spans="3:3" x14ac:dyDescent="0.2">
      <c r="C5473" s="2"/>
    </row>
    <row r="5474" spans="3:3" x14ac:dyDescent="0.2">
      <c r="C5474" s="2"/>
    </row>
    <row r="5475" spans="3:3" x14ac:dyDescent="0.2">
      <c r="C5475" s="2"/>
    </row>
    <row r="5476" spans="3:3" x14ac:dyDescent="0.2">
      <c r="C5476" s="2"/>
    </row>
    <row r="5477" spans="3:3" x14ac:dyDescent="0.2">
      <c r="C5477" s="2"/>
    </row>
    <row r="5478" spans="3:3" x14ac:dyDescent="0.2">
      <c r="C5478" s="2"/>
    </row>
    <row r="5479" spans="3:3" x14ac:dyDescent="0.2">
      <c r="C5479" s="2"/>
    </row>
    <row r="5480" spans="3:3" x14ac:dyDescent="0.2">
      <c r="C5480" s="2"/>
    </row>
    <row r="5481" spans="3:3" x14ac:dyDescent="0.2">
      <c r="C5481" s="2"/>
    </row>
    <row r="5482" spans="3:3" x14ac:dyDescent="0.2">
      <c r="C5482" s="2"/>
    </row>
    <row r="5483" spans="3:3" x14ac:dyDescent="0.2">
      <c r="C5483" s="2"/>
    </row>
    <row r="5484" spans="3:3" x14ac:dyDescent="0.2">
      <c r="C5484" s="2"/>
    </row>
    <row r="5485" spans="3:3" x14ac:dyDescent="0.2">
      <c r="C5485" s="2"/>
    </row>
    <row r="5486" spans="3:3" x14ac:dyDescent="0.2">
      <c r="C5486" s="2"/>
    </row>
    <row r="5487" spans="3:3" x14ac:dyDescent="0.2">
      <c r="C5487" s="2"/>
    </row>
    <row r="5488" spans="3:3" x14ac:dyDescent="0.2">
      <c r="C5488" s="2"/>
    </row>
    <row r="5489" spans="3:3" x14ac:dyDescent="0.2">
      <c r="C5489" s="2"/>
    </row>
    <row r="5490" spans="3:3" x14ac:dyDescent="0.2">
      <c r="C5490" s="2"/>
    </row>
    <row r="5491" spans="3:3" x14ac:dyDescent="0.2">
      <c r="C5491" s="2"/>
    </row>
    <row r="5492" spans="3:3" x14ac:dyDescent="0.2">
      <c r="C5492" s="2"/>
    </row>
    <row r="5493" spans="3:3" x14ac:dyDescent="0.2">
      <c r="C5493" s="2"/>
    </row>
    <row r="5494" spans="3:3" x14ac:dyDescent="0.2">
      <c r="C5494" s="2"/>
    </row>
    <row r="5495" spans="3:3" x14ac:dyDescent="0.2">
      <c r="C5495" s="2"/>
    </row>
    <row r="5496" spans="3:3" x14ac:dyDescent="0.2">
      <c r="C5496" s="2"/>
    </row>
    <row r="5497" spans="3:3" x14ac:dyDescent="0.2">
      <c r="C5497" s="2"/>
    </row>
    <row r="5498" spans="3:3" x14ac:dyDescent="0.2">
      <c r="C5498" s="2"/>
    </row>
    <row r="5499" spans="3:3" x14ac:dyDescent="0.2">
      <c r="C5499" s="2"/>
    </row>
    <row r="5500" spans="3:3" x14ac:dyDescent="0.2">
      <c r="C5500" s="2"/>
    </row>
    <row r="5501" spans="3:3" x14ac:dyDescent="0.2">
      <c r="C5501" s="2"/>
    </row>
    <row r="5502" spans="3:3" x14ac:dyDescent="0.2">
      <c r="C5502" s="2"/>
    </row>
    <row r="5503" spans="3:3" x14ac:dyDescent="0.2">
      <c r="C5503" s="2"/>
    </row>
    <row r="5504" spans="3:3" x14ac:dyDescent="0.2">
      <c r="C5504" s="2"/>
    </row>
    <row r="5505" spans="3:3" x14ac:dyDescent="0.2">
      <c r="C5505" s="2"/>
    </row>
    <row r="5506" spans="3:3" x14ac:dyDescent="0.2">
      <c r="C5506" s="2"/>
    </row>
    <row r="5507" spans="3:3" x14ac:dyDescent="0.2">
      <c r="C5507" s="2"/>
    </row>
    <row r="5508" spans="3:3" x14ac:dyDescent="0.2">
      <c r="C5508" s="2"/>
    </row>
    <row r="5509" spans="3:3" x14ac:dyDescent="0.2">
      <c r="C5509" s="2"/>
    </row>
    <row r="5510" spans="3:3" x14ac:dyDescent="0.2">
      <c r="C5510" s="2"/>
    </row>
    <row r="5511" spans="3:3" x14ac:dyDescent="0.2">
      <c r="C5511" s="2"/>
    </row>
    <row r="5512" spans="3:3" x14ac:dyDescent="0.2">
      <c r="C5512" s="2"/>
    </row>
    <row r="5513" spans="3:3" x14ac:dyDescent="0.2">
      <c r="C5513" s="2"/>
    </row>
    <row r="5514" spans="3:3" x14ac:dyDescent="0.2">
      <c r="C5514" s="2"/>
    </row>
    <row r="5515" spans="3:3" x14ac:dyDescent="0.2">
      <c r="C5515" s="2"/>
    </row>
    <row r="5516" spans="3:3" x14ac:dyDescent="0.2">
      <c r="C5516" s="2"/>
    </row>
    <row r="5517" spans="3:3" x14ac:dyDescent="0.2">
      <c r="C5517" s="2"/>
    </row>
    <row r="5518" spans="3:3" x14ac:dyDescent="0.2">
      <c r="C5518" s="2"/>
    </row>
    <row r="5519" spans="3:3" x14ac:dyDescent="0.2">
      <c r="C5519" s="2"/>
    </row>
    <row r="5520" spans="3:3" x14ac:dyDescent="0.2">
      <c r="C5520" s="2"/>
    </row>
    <row r="5521" spans="3:3" x14ac:dyDescent="0.2">
      <c r="C5521" s="2"/>
    </row>
    <row r="5522" spans="3:3" x14ac:dyDescent="0.2">
      <c r="C5522" s="2"/>
    </row>
    <row r="5523" spans="3:3" x14ac:dyDescent="0.2">
      <c r="C5523" s="2"/>
    </row>
    <row r="5524" spans="3:3" x14ac:dyDescent="0.2">
      <c r="C5524" s="2"/>
    </row>
    <row r="5525" spans="3:3" x14ac:dyDescent="0.2">
      <c r="C5525" s="2"/>
    </row>
    <row r="5526" spans="3:3" x14ac:dyDescent="0.2">
      <c r="C5526" s="2"/>
    </row>
    <row r="5527" spans="3:3" x14ac:dyDescent="0.2">
      <c r="C5527" s="2"/>
    </row>
    <row r="5528" spans="3:3" x14ac:dyDescent="0.2">
      <c r="C5528" s="2"/>
    </row>
    <row r="5529" spans="3:3" x14ac:dyDescent="0.2">
      <c r="C5529" s="2"/>
    </row>
    <row r="5530" spans="3:3" x14ac:dyDescent="0.2">
      <c r="C5530" s="2"/>
    </row>
    <row r="5531" spans="3:3" x14ac:dyDescent="0.2">
      <c r="C5531" s="2"/>
    </row>
    <row r="5532" spans="3:3" x14ac:dyDescent="0.2">
      <c r="C5532" s="2"/>
    </row>
    <row r="5533" spans="3:3" x14ac:dyDescent="0.2">
      <c r="C5533" s="2"/>
    </row>
    <row r="5534" spans="3:3" x14ac:dyDescent="0.2">
      <c r="C5534" s="2"/>
    </row>
    <row r="5535" spans="3:3" x14ac:dyDescent="0.2">
      <c r="C5535" s="2"/>
    </row>
    <row r="5536" spans="3:3" x14ac:dyDescent="0.2">
      <c r="C5536" s="2"/>
    </row>
    <row r="5537" spans="3:3" x14ac:dyDescent="0.2">
      <c r="C5537" s="2"/>
    </row>
    <row r="5538" spans="3:3" x14ac:dyDescent="0.2">
      <c r="C5538" s="2"/>
    </row>
    <row r="5539" spans="3:3" x14ac:dyDescent="0.2">
      <c r="C5539" s="2"/>
    </row>
    <row r="5540" spans="3:3" x14ac:dyDescent="0.2">
      <c r="C5540" s="2"/>
    </row>
    <row r="5541" spans="3:3" x14ac:dyDescent="0.2">
      <c r="C5541" s="2"/>
    </row>
    <row r="5542" spans="3:3" x14ac:dyDescent="0.2">
      <c r="C5542" s="2"/>
    </row>
    <row r="5543" spans="3:3" x14ac:dyDescent="0.2">
      <c r="C5543" s="2"/>
    </row>
    <row r="5544" spans="3:3" x14ac:dyDescent="0.2">
      <c r="C5544" s="2"/>
    </row>
    <row r="5545" spans="3:3" x14ac:dyDescent="0.2">
      <c r="C5545" s="2"/>
    </row>
    <row r="5546" spans="3:3" x14ac:dyDescent="0.2">
      <c r="C5546" s="2"/>
    </row>
    <row r="5547" spans="3:3" x14ac:dyDescent="0.2">
      <c r="C5547" s="2"/>
    </row>
    <row r="5548" spans="3:3" x14ac:dyDescent="0.2">
      <c r="C5548" s="2"/>
    </row>
    <row r="5549" spans="3:3" x14ac:dyDescent="0.2">
      <c r="C5549" s="2"/>
    </row>
    <row r="5550" spans="3:3" x14ac:dyDescent="0.2">
      <c r="C5550" s="2"/>
    </row>
    <row r="5551" spans="3:3" x14ac:dyDescent="0.2">
      <c r="C5551" s="2"/>
    </row>
    <row r="5552" spans="3:3" x14ac:dyDescent="0.2">
      <c r="C5552" s="2"/>
    </row>
    <row r="5553" spans="3:3" x14ac:dyDescent="0.2">
      <c r="C5553" s="2"/>
    </row>
    <row r="5554" spans="3:3" x14ac:dyDescent="0.2">
      <c r="C5554" s="2"/>
    </row>
    <row r="5555" spans="3:3" x14ac:dyDescent="0.2">
      <c r="C5555" s="2"/>
    </row>
    <row r="5556" spans="3:3" x14ac:dyDescent="0.2">
      <c r="C5556" s="2"/>
    </row>
    <row r="5557" spans="3:3" x14ac:dyDescent="0.2">
      <c r="C5557" s="2"/>
    </row>
    <row r="5558" spans="3:3" x14ac:dyDescent="0.2">
      <c r="C5558" s="2"/>
    </row>
    <row r="5559" spans="3:3" x14ac:dyDescent="0.2">
      <c r="C5559" s="2"/>
    </row>
    <row r="5560" spans="3:3" x14ac:dyDescent="0.2">
      <c r="C5560" s="2"/>
    </row>
    <row r="5561" spans="3:3" x14ac:dyDescent="0.2">
      <c r="C5561" s="2"/>
    </row>
    <row r="5562" spans="3:3" x14ac:dyDescent="0.2">
      <c r="C5562" s="2"/>
    </row>
    <row r="5563" spans="3:3" x14ac:dyDescent="0.2">
      <c r="C5563" s="2"/>
    </row>
    <row r="5564" spans="3:3" x14ac:dyDescent="0.2">
      <c r="C5564" s="2"/>
    </row>
    <row r="5565" spans="3:3" x14ac:dyDescent="0.2">
      <c r="C5565" s="2"/>
    </row>
    <row r="5566" spans="3:3" x14ac:dyDescent="0.2">
      <c r="C5566" s="2"/>
    </row>
    <row r="5567" spans="3:3" x14ac:dyDescent="0.2">
      <c r="C5567" s="2"/>
    </row>
    <row r="5568" spans="3:3" x14ac:dyDescent="0.2">
      <c r="C5568" s="2"/>
    </row>
    <row r="5569" spans="3:3" x14ac:dyDescent="0.2">
      <c r="C5569" s="2"/>
    </row>
    <row r="5570" spans="3:3" x14ac:dyDescent="0.2">
      <c r="C5570" s="2"/>
    </row>
    <row r="5571" spans="3:3" x14ac:dyDescent="0.2">
      <c r="C5571" s="2"/>
    </row>
    <row r="5572" spans="3:3" x14ac:dyDescent="0.2">
      <c r="C5572" s="2"/>
    </row>
    <row r="5573" spans="3:3" x14ac:dyDescent="0.2">
      <c r="C5573" s="2"/>
    </row>
    <row r="5574" spans="3:3" x14ac:dyDescent="0.2">
      <c r="C5574" s="2"/>
    </row>
    <row r="5575" spans="3:3" x14ac:dyDescent="0.2">
      <c r="C5575" s="2"/>
    </row>
    <row r="5576" spans="3:3" x14ac:dyDescent="0.2">
      <c r="C5576" s="2"/>
    </row>
    <row r="5577" spans="3:3" x14ac:dyDescent="0.2">
      <c r="C5577" s="2"/>
    </row>
    <row r="5578" spans="3:3" x14ac:dyDescent="0.2">
      <c r="C5578" s="2"/>
    </row>
    <row r="5579" spans="3:3" x14ac:dyDescent="0.2">
      <c r="C5579" s="2"/>
    </row>
    <row r="5580" spans="3:3" x14ac:dyDescent="0.2">
      <c r="C5580" s="2"/>
    </row>
    <row r="5581" spans="3:3" x14ac:dyDescent="0.2">
      <c r="C5581" s="2"/>
    </row>
    <row r="5582" spans="3:3" x14ac:dyDescent="0.2">
      <c r="C5582" s="2"/>
    </row>
    <row r="5583" spans="3:3" x14ac:dyDescent="0.2">
      <c r="C5583" s="2"/>
    </row>
    <row r="5584" spans="3:3" x14ac:dyDescent="0.2">
      <c r="C5584" s="2"/>
    </row>
    <row r="5585" spans="3:3" x14ac:dyDescent="0.2">
      <c r="C5585" s="2"/>
    </row>
    <row r="5586" spans="3:3" x14ac:dyDescent="0.2">
      <c r="C5586" s="2"/>
    </row>
    <row r="5587" spans="3:3" x14ac:dyDescent="0.2">
      <c r="C5587" s="2"/>
    </row>
    <row r="5588" spans="3:3" x14ac:dyDescent="0.2">
      <c r="C5588" s="2"/>
    </row>
    <row r="5589" spans="3:3" x14ac:dyDescent="0.2">
      <c r="C5589" s="2"/>
    </row>
    <row r="5590" spans="3:3" x14ac:dyDescent="0.2">
      <c r="C5590" s="2"/>
    </row>
    <row r="5591" spans="3:3" x14ac:dyDescent="0.2">
      <c r="C5591" s="2"/>
    </row>
    <row r="5592" spans="3:3" x14ac:dyDescent="0.2">
      <c r="C5592" s="2"/>
    </row>
    <row r="5593" spans="3:3" x14ac:dyDescent="0.2">
      <c r="C5593" s="2"/>
    </row>
    <row r="5594" spans="3:3" x14ac:dyDescent="0.2">
      <c r="C5594" s="2"/>
    </row>
    <row r="5595" spans="3:3" x14ac:dyDescent="0.2">
      <c r="C5595" s="2"/>
    </row>
    <row r="5596" spans="3:3" x14ac:dyDescent="0.2">
      <c r="C5596" s="2"/>
    </row>
    <row r="5597" spans="3:3" x14ac:dyDescent="0.2">
      <c r="C5597" s="2"/>
    </row>
    <row r="5598" spans="3:3" x14ac:dyDescent="0.2">
      <c r="C5598" s="2"/>
    </row>
    <row r="5599" spans="3:3" x14ac:dyDescent="0.2">
      <c r="C5599" s="2"/>
    </row>
    <row r="5600" spans="3:3" x14ac:dyDescent="0.2">
      <c r="C5600" s="2"/>
    </row>
    <row r="5601" spans="3:3" x14ac:dyDescent="0.2">
      <c r="C5601" s="2"/>
    </row>
    <row r="5602" spans="3:3" x14ac:dyDescent="0.2">
      <c r="C5602" s="2"/>
    </row>
    <row r="5603" spans="3:3" x14ac:dyDescent="0.2">
      <c r="C5603" s="2"/>
    </row>
    <row r="5604" spans="3:3" x14ac:dyDescent="0.2">
      <c r="C5604" s="2"/>
    </row>
    <row r="5605" spans="3:3" x14ac:dyDescent="0.2">
      <c r="C5605" s="2"/>
    </row>
    <row r="5606" spans="3:3" x14ac:dyDescent="0.2">
      <c r="C5606" s="2"/>
    </row>
    <row r="5607" spans="3:3" x14ac:dyDescent="0.2">
      <c r="C5607" s="2"/>
    </row>
    <row r="5608" spans="3:3" x14ac:dyDescent="0.2">
      <c r="C5608" s="2"/>
    </row>
    <row r="5609" spans="3:3" x14ac:dyDescent="0.2">
      <c r="C5609" s="2"/>
    </row>
    <row r="5610" spans="3:3" x14ac:dyDescent="0.2">
      <c r="C5610" s="2"/>
    </row>
    <row r="5611" spans="3:3" x14ac:dyDescent="0.2">
      <c r="C5611" s="2"/>
    </row>
    <row r="5612" spans="3:3" x14ac:dyDescent="0.2">
      <c r="C5612" s="2"/>
    </row>
    <row r="5613" spans="3:3" x14ac:dyDescent="0.2">
      <c r="C5613" s="2"/>
    </row>
    <row r="5614" spans="3:3" x14ac:dyDescent="0.2">
      <c r="C5614" s="2"/>
    </row>
    <row r="5615" spans="3:3" x14ac:dyDescent="0.2">
      <c r="C5615" s="2"/>
    </row>
    <row r="5616" spans="3:3" x14ac:dyDescent="0.2">
      <c r="C5616" s="2"/>
    </row>
    <row r="5617" spans="3:3" x14ac:dyDescent="0.2">
      <c r="C5617" s="2"/>
    </row>
    <row r="5618" spans="3:3" x14ac:dyDescent="0.2">
      <c r="C5618" s="2"/>
    </row>
    <row r="5619" spans="3:3" x14ac:dyDescent="0.2">
      <c r="C5619" s="2"/>
    </row>
    <row r="5620" spans="3:3" x14ac:dyDescent="0.2">
      <c r="C5620" s="2"/>
    </row>
    <row r="5621" spans="3:3" x14ac:dyDescent="0.2">
      <c r="C5621" s="2"/>
    </row>
    <row r="5622" spans="3:3" x14ac:dyDescent="0.2">
      <c r="C5622" s="2"/>
    </row>
    <row r="5623" spans="3:3" x14ac:dyDescent="0.2">
      <c r="C5623" s="2"/>
    </row>
    <row r="5624" spans="3:3" x14ac:dyDescent="0.2">
      <c r="C5624" s="2"/>
    </row>
    <row r="5625" spans="3:3" x14ac:dyDescent="0.2">
      <c r="C5625" s="2"/>
    </row>
    <row r="5626" spans="3:3" x14ac:dyDescent="0.2">
      <c r="C5626" s="2"/>
    </row>
    <row r="5627" spans="3:3" x14ac:dyDescent="0.2">
      <c r="C5627" s="2"/>
    </row>
    <row r="5628" spans="3:3" x14ac:dyDescent="0.2">
      <c r="C5628" s="2"/>
    </row>
    <row r="5629" spans="3:3" x14ac:dyDescent="0.2">
      <c r="C5629" s="2"/>
    </row>
    <row r="5630" spans="3:3" x14ac:dyDescent="0.2">
      <c r="C5630" s="2"/>
    </row>
    <row r="5631" spans="3:3" x14ac:dyDescent="0.2">
      <c r="C5631" s="2"/>
    </row>
    <row r="5632" spans="3:3" x14ac:dyDescent="0.2">
      <c r="C5632" s="2"/>
    </row>
    <row r="5633" spans="3:3" x14ac:dyDescent="0.2">
      <c r="C5633" s="2"/>
    </row>
    <row r="5634" spans="3:3" x14ac:dyDescent="0.2">
      <c r="C5634" s="2"/>
    </row>
    <row r="5635" spans="3:3" x14ac:dyDescent="0.2">
      <c r="C5635" s="2"/>
    </row>
    <row r="5636" spans="3:3" x14ac:dyDescent="0.2">
      <c r="C5636" s="2"/>
    </row>
    <row r="5637" spans="3:3" x14ac:dyDescent="0.2">
      <c r="C5637" s="2"/>
    </row>
    <row r="5638" spans="3:3" x14ac:dyDescent="0.2">
      <c r="C5638" s="2"/>
    </row>
    <row r="5639" spans="3:3" x14ac:dyDescent="0.2">
      <c r="C5639" s="2"/>
    </row>
    <row r="5640" spans="3:3" x14ac:dyDescent="0.2">
      <c r="C5640" s="2"/>
    </row>
    <row r="5641" spans="3:3" x14ac:dyDescent="0.2">
      <c r="C5641" s="2"/>
    </row>
    <row r="5642" spans="3:3" x14ac:dyDescent="0.2">
      <c r="C5642" s="2"/>
    </row>
    <row r="5643" spans="3:3" x14ac:dyDescent="0.2">
      <c r="C5643" s="2"/>
    </row>
    <row r="5644" spans="3:3" x14ac:dyDescent="0.2">
      <c r="C5644" s="2"/>
    </row>
    <row r="5645" spans="3:3" x14ac:dyDescent="0.2">
      <c r="C5645" s="2"/>
    </row>
    <row r="5646" spans="3:3" x14ac:dyDescent="0.2">
      <c r="C5646" s="2"/>
    </row>
    <row r="5647" spans="3:3" x14ac:dyDescent="0.2">
      <c r="C5647" s="2"/>
    </row>
    <row r="5648" spans="3:3" x14ac:dyDescent="0.2">
      <c r="C5648" s="2"/>
    </row>
    <row r="5649" spans="3:3" x14ac:dyDescent="0.2">
      <c r="C5649" s="2"/>
    </row>
    <row r="5650" spans="3:3" x14ac:dyDescent="0.2">
      <c r="C5650" s="2"/>
    </row>
    <row r="5651" spans="3:3" x14ac:dyDescent="0.2">
      <c r="C5651" s="2"/>
    </row>
    <row r="5652" spans="3:3" x14ac:dyDescent="0.2">
      <c r="C5652" s="2"/>
    </row>
    <row r="5653" spans="3:3" x14ac:dyDescent="0.2">
      <c r="C5653" s="2"/>
    </row>
    <row r="5654" spans="3:3" x14ac:dyDescent="0.2">
      <c r="C5654" s="2"/>
    </row>
    <row r="5655" spans="3:3" x14ac:dyDescent="0.2">
      <c r="C5655" s="2"/>
    </row>
    <row r="5656" spans="3:3" x14ac:dyDescent="0.2">
      <c r="C5656" s="2"/>
    </row>
    <row r="5657" spans="3:3" x14ac:dyDescent="0.2">
      <c r="C5657" s="2"/>
    </row>
    <row r="5658" spans="3:3" x14ac:dyDescent="0.2">
      <c r="C5658" s="2"/>
    </row>
    <row r="5659" spans="3:3" x14ac:dyDescent="0.2">
      <c r="C5659" s="2"/>
    </row>
    <row r="5660" spans="3:3" x14ac:dyDescent="0.2">
      <c r="C5660" s="2"/>
    </row>
    <row r="5661" spans="3:3" x14ac:dyDescent="0.2">
      <c r="C5661" s="2"/>
    </row>
    <row r="5662" spans="3:3" x14ac:dyDescent="0.2">
      <c r="C5662" s="2"/>
    </row>
    <row r="5663" spans="3:3" x14ac:dyDescent="0.2">
      <c r="C5663" s="2"/>
    </row>
    <row r="5664" spans="3:3" x14ac:dyDescent="0.2">
      <c r="C5664" s="2"/>
    </row>
    <row r="5665" spans="3:3" x14ac:dyDescent="0.2">
      <c r="C5665" s="2"/>
    </row>
    <row r="5666" spans="3:3" x14ac:dyDescent="0.2">
      <c r="C5666" s="2"/>
    </row>
    <row r="5667" spans="3:3" x14ac:dyDescent="0.2">
      <c r="C5667" s="2"/>
    </row>
    <row r="5668" spans="3:3" x14ac:dyDescent="0.2">
      <c r="C5668" s="2"/>
    </row>
    <row r="5669" spans="3:3" x14ac:dyDescent="0.2">
      <c r="C5669" s="2"/>
    </row>
    <row r="5670" spans="3:3" x14ac:dyDescent="0.2">
      <c r="C5670" s="2"/>
    </row>
    <row r="5671" spans="3:3" x14ac:dyDescent="0.2">
      <c r="C5671" s="2"/>
    </row>
    <row r="5672" spans="3:3" x14ac:dyDescent="0.2">
      <c r="C5672" s="2"/>
    </row>
    <row r="5673" spans="3:3" x14ac:dyDescent="0.2">
      <c r="C5673" s="2"/>
    </row>
    <row r="5674" spans="3:3" x14ac:dyDescent="0.2">
      <c r="C5674" s="2"/>
    </row>
    <row r="5675" spans="3:3" x14ac:dyDescent="0.2">
      <c r="C5675" s="2"/>
    </row>
    <row r="5676" spans="3:3" x14ac:dyDescent="0.2">
      <c r="C5676" s="2"/>
    </row>
    <row r="5677" spans="3:3" x14ac:dyDescent="0.2">
      <c r="C5677" s="2"/>
    </row>
    <row r="5678" spans="3:3" x14ac:dyDescent="0.2">
      <c r="C5678" s="2"/>
    </row>
    <row r="5679" spans="3:3" x14ac:dyDescent="0.2">
      <c r="C5679" s="2"/>
    </row>
    <row r="5680" spans="3:3" x14ac:dyDescent="0.2">
      <c r="C5680" s="2"/>
    </row>
    <row r="5681" spans="3:3" x14ac:dyDescent="0.2">
      <c r="C5681" s="2"/>
    </row>
    <row r="5682" spans="3:3" x14ac:dyDescent="0.2">
      <c r="C5682" s="2"/>
    </row>
    <row r="5683" spans="3:3" x14ac:dyDescent="0.2">
      <c r="C5683" s="2"/>
    </row>
    <row r="5684" spans="3:3" x14ac:dyDescent="0.2">
      <c r="C5684" s="2"/>
    </row>
    <row r="5685" spans="3:3" x14ac:dyDescent="0.2">
      <c r="C5685" s="2"/>
    </row>
    <row r="5686" spans="3:3" x14ac:dyDescent="0.2">
      <c r="C5686" s="2"/>
    </row>
    <row r="5687" spans="3:3" x14ac:dyDescent="0.2">
      <c r="C5687" s="2"/>
    </row>
    <row r="5688" spans="3:3" x14ac:dyDescent="0.2">
      <c r="C5688" s="2"/>
    </row>
    <row r="5689" spans="3:3" x14ac:dyDescent="0.2">
      <c r="C5689" s="2"/>
    </row>
    <row r="5690" spans="3:3" x14ac:dyDescent="0.2">
      <c r="C5690" s="2"/>
    </row>
    <row r="5691" spans="3:3" x14ac:dyDescent="0.2">
      <c r="C5691" s="2"/>
    </row>
    <row r="5692" spans="3:3" x14ac:dyDescent="0.2">
      <c r="C5692" s="2"/>
    </row>
    <row r="5693" spans="3:3" x14ac:dyDescent="0.2">
      <c r="C5693" s="2"/>
    </row>
    <row r="5694" spans="3:3" x14ac:dyDescent="0.2">
      <c r="C5694" s="2"/>
    </row>
    <row r="5695" spans="3:3" x14ac:dyDescent="0.2">
      <c r="C5695" s="2"/>
    </row>
    <row r="5696" spans="3:3" x14ac:dyDescent="0.2">
      <c r="C5696" s="2"/>
    </row>
    <row r="5697" spans="3:3" x14ac:dyDescent="0.2">
      <c r="C5697" s="2"/>
    </row>
    <row r="5698" spans="3:3" x14ac:dyDescent="0.2">
      <c r="C5698" s="2"/>
    </row>
    <row r="5699" spans="3:3" x14ac:dyDescent="0.2">
      <c r="C5699" s="2"/>
    </row>
    <row r="5700" spans="3:3" x14ac:dyDescent="0.2">
      <c r="C5700" s="2"/>
    </row>
    <row r="5701" spans="3:3" x14ac:dyDescent="0.2">
      <c r="C5701" s="2"/>
    </row>
    <row r="5702" spans="3:3" x14ac:dyDescent="0.2">
      <c r="C5702" s="2"/>
    </row>
    <row r="5703" spans="3:3" x14ac:dyDescent="0.2">
      <c r="C5703" s="2"/>
    </row>
    <row r="5704" spans="3:3" x14ac:dyDescent="0.2">
      <c r="C5704" s="2"/>
    </row>
    <row r="5705" spans="3:3" x14ac:dyDescent="0.2">
      <c r="C5705" s="2"/>
    </row>
    <row r="5706" spans="3:3" x14ac:dyDescent="0.2">
      <c r="C5706" s="2"/>
    </row>
    <row r="5707" spans="3:3" x14ac:dyDescent="0.2">
      <c r="C5707" s="2"/>
    </row>
    <row r="5708" spans="3:3" x14ac:dyDescent="0.2">
      <c r="C5708" s="2"/>
    </row>
    <row r="5709" spans="3:3" x14ac:dyDescent="0.2">
      <c r="C5709" s="2"/>
    </row>
    <row r="5710" spans="3:3" x14ac:dyDescent="0.2">
      <c r="C5710" s="2"/>
    </row>
    <row r="5711" spans="3:3" x14ac:dyDescent="0.2">
      <c r="C5711" s="2"/>
    </row>
    <row r="5712" spans="3:3" x14ac:dyDescent="0.2">
      <c r="C5712" s="2"/>
    </row>
    <row r="5713" spans="3:3" x14ac:dyDescent="0.2">
      <c r="C5713" s="2"/>
    </row>
    <row r="5714" spans="3:3" x14ac:dyDescent="0.2">
      <c r="C5714" s="2"/>
    </row>
    <row r="5715" spans="3:3" x14ac:dyDescent="0.2">
      <c r="C5715" s="2"/>
    </row>
    <row r="5716" spans="3:3" x14ac:dyDescent="0.2">
      <c r="C5716" s="2"/>
    </row>
    <row r="5717" spans="3:3" x14ac:dyDescent="0.2">
      <c r="C5717" s="2"/>
    </row>
    <row r="5718" spans="3:3" x14ac:dyDescent="0.2">
      <c r="C5718" s="2"/>
    </row>
    <row r="5719" spans="3:3" x14ac:dyDescent="0.2">
      <c r="C5719" s="2"/>
    </row>
    <row r="5720" spans="3:3" x14ac:dyDescent="0.2">
      <c r="C5720" s="2"/>
    </row>
    <row r="5721" spans="3:3" x14ac:dyDescent="0.2">
      <c r="C5721" s="2"/>
    </row>
    <row r="5722" spans="3:3" x14ac:dyDescent="0.2">
      <c r="C5722" s="2"/>
    </row>
    <row r="5723" spans="3:3" x14ac:dyDescent="0.2">
      <c r="C5723" s="2"/>
    </row>
    <row r="5724" spans="3:3" x14ac:dyDescent="0.2">
      <c r="C5724" s="2"/>
    </row>
    <row r="5725" spans="3:3" x14ac:dyDescent="0.2">
      <c r="C5725" s="2"/>
    </row>
    <row r="5726" spans="3:3" x14ac:dyDescent="0.2">
      <c r="C5726" s="2"/>
    </row>
    <row r="5727" spans="3:3" x14ac:dyDescent="0.2">
      <c r="C5727" s="2"/>
    </row>
    <row r="5728" spans="3:3" x14ac:dyDescent="0.2">
      <c r="C5728" s="2"/>
    </row>
    <row r="5729" spans="3:3" x14ac:dyDescent="0.2">
      <c r="C5729" s="2"/>
    </row>
    <row r="5730" spans="3:3" x14ac:dyDescent="0.2">
      <c r="C5730" s="2"/>
    </row>
    <row r="5731" spans="3:3" x14ac:dyDescent="0.2">
      <c r="C5731" s="2"/>
    </row>
    <row r="5732" spans="3:3" x14ac:dyDescent="0.2">
      <c r="C5732" s="2"/>
    </row>
    <row r="5733" spans="3:3" x14ac:dyDescent="0.2">
      <c r="C5733" s="2"/>
    </row>
    <row r="5734" spans="3:3" x14ac:dyDescent="0.2">
      <c r="C5734" s="2"/>
    </row>
    <row r="5735" spans="3:3" x14ac:dyDescent="0.2">
      <c r="C5735" s="2"/>
    </row>
    <row r="5736" spans="3:3" x14ac:dyDescent="0.2">
      <c r="C5736" s="2"/>
    </row>
    <row r="5737" spans="3:3" x14ac:dyDescent="0.2">
      <c r="C5737" s="2"/>
    </row>
    <row r="5738" spans="3:3" x14ac:dyDescent="0.2">
      <c r="C5738" s="2"/>
    </row>
    <row r="5739" spans="3:3" x14ac:dyDescent="0.2">
      <c r="C5739" s="2"/>
    </row>
    <row r="5740" spans="3:3" x14ac:dyDescent="0.2">
      <c r="C5740" s="2"/>
    </row>
    <row r="5741" spans="3:3" x14ac:dyDescent="0.2">
      <c r="C5741" s="2"/>
    </row>
    <row r="5742" spans="3:3" x14ac:dyDescent="0.2">
      <c r="C5742" s="2"/>
    </row>
    <row r="5743" spans="3:3" x14ac:dyDescent="0.2">
      <c r="C5743" s="2"/>
    </row>
    <row r="5744" spans="3:3" x14ac:dyDescent="0.2">
      <c r="C5744" s="2"/>
    </row>
    <row r="5745" spans="3:3" x14ac:dyDescent="0.2">
      <c r="C5745" s="2"/>
    </row>
    <row r="5746" spans="3:3" x14ac:dyDescent="0.2">
      <c r="C5746" s="2"/>
    </row>
    <row r="5747" spans="3:3" x14ac:dyDescent="0.2">
      <c r="C5747" s="2"/>
    </row>
    <row r="5748" spans="3:3" x14ac:dyDescent="0.2">
      <c r="C5748" s="2"/>
    </row>
    <row r="5749" spans="3:3" x14ac:dyDescent="0.2">
      <c r="C5749" s="2"/>
    </row>
    <row r="5750" spans="3:3" x14ac:dyDescent="0.2">
      <c r="C5750" s="2"/>
    </row>
    <row r="5751" spans="3:3" x14ac:dyDescent="0.2">
      <c r="C5751" s="2"/>
    </row>
    <row r="5752" spans="3:3" x14ac:dyDescent="0.2">
      <c r="C5752" s="2"/>
    </row>
    <row r="5753" spans="3:3" x14ac:dyDescent="0.2">
      <c r="C5753" s="2"/>
    </row>
    <row r="5754" spans="3:3" x14ac:dyDescent="0.2">
      <c r="C5754" s="2"/>
    </row>
    <row r="5755" spans="3:3" x14ac:dyDescent="0.2">
      <c r="C5755" s="2"/>
    </row>
    <row r="5756" spans="3:3" x14ac:dyDescent="0.2">
      <c r="C5756" s="2"/>
    </row>
    <row r="5757" spans="3:3" x14ac:dyDescent="0.2">
      <c r="C5757" s="2"/>
    </row>
    <row r="5758" spans="3:3" x14ac:dyDescent="0.2">
      <c r="C5758" s="2"/>
    </row>
    <row r="5759" spans="3:3" x14ac:dyDescent="0.2">
      <c r="C5759" s="2"/>
    </row>
    <row r="5760" spans="3:3" x14ac:dyDescent="0.2">
      <c r="C5760" s="2"/>
    </row>
    <row r="5761" spans="3:3" x14ac:dyDescent="0.2">
      <c r="C5761" s="2"/>
    </row>
    <row r="5762" spans="3:3" x14ac:dyDescent="0.2">
      <c r="C5762" s="2"/>
    </row>
    <row r="5763" spans="3:3" x14ac:dyDescent="0.2">
      <c r="C5763" s="2"/>
    </row>
    <row r="5764" spans="3:3" x14ac:dyDescent="0.2">
      <c r="C5764" s="2"/>
    </row>
    <row r="5765" spans="3:3" x14ac:dyDescent="0.2">
      <c r="C5765" s="2"/>
    </row>
    <row r="5766" spans="3:3" x14ac:dyDescent="0.2">
      <c r="C5766" s="2"/>
    </row>
    <row r="5767" spans="3:3" x14ac:dyDescent="0.2">
      <c r="C5767" s="2"/>
    </row>
    <row r="5768" spans="3:3" x14ac:dyDescent="0.2">
      <c r="C5768" s="2"/>
    </row>
    <row r="5769" spans="3:3" x14ac:dyDescent="0.2">
      <c r="C5769" s="2"/>
    </row>
    <row r="5770" spans="3:3" x14ac:dyDescent="0.2">
      <c r="C5770" s="2"/>
    </row>
    <row r="5771" spans="3:3" x14ac:dyDescent="0.2">
      <c r="C5771" s="2"/>
    </row>
    <row r="5772" spans="3:3" x14ac:dyDescent="0.2">
      <c r="C5772" s="2"/>
    </row>
    <row r="5773" spans="3:3" x14ac:dyDescent="0.2">
      <c r="C5773" s="2"/>
    </row>
    <row r="5774" spans="3:3" x14ac:dyDescent="0.2">
      <c r="C5774" s="2"/>
    </row>
    <row r="5775" spans="3:3" x14ac:dyDescent="0.2">
      <c r="C5775" s="2"/>
    </row>
    <row r="5776" spans="3:3" x14ac:dyDescent="0.2">
      <c r="C5776" s="2"/>
    </row>
    <row r="5777" spans="3:3" x14ac:dyDescent="0.2">
      <c r="C5777" s="2"/>
    </row>
    <row r="5778" spans="3:3" x14ac:dyDescent="0.2">
      <c r="C5778" s="2"/>
    </row>
    <row r="5779" spans="3:3" x14ac:dyDescent="0.2">
      <c r="C5779" s="2"/>
    </row>
    <row r="5780" spans="3:3" x14ac:dyDescent="0.2">
      <c r="C5780" s="2"/>
    </row>
    <row r="5781" spans="3:3" x14ac:dyDescent="0.2">
      <c r="C5781" s="2"/>
    </row>
    <row r="5782" spans="3:3" x14ac:dyDescent="0.2">
      <c r="C5782" s="2"/>
    </row>
    <row r="5783" spans="3:3" x14ac:dyDescent="0.2">
      <c r="C5783" s="2"/>
    </row>
    <row r="5784" spans="3:3" x14ac:dyDescent="0.2">
      <c r="C5784" s="2"/>
    </row>
    <row r="5785" spans="3:3" x14ac:dyDescent="0.2">
      <c r="C5785" s="2"/>
    </row>
    <row r="5786" spans="3:3" x14ac:dyDescent="0.2">
      <c r="C5786" s="2"/>
    </row>
    <row r="5787" spans="3:3" x14ac:dyDescent="0.2">
      <c r="C5787" s="2"/>
    </row>
    <row r="5788" spans="3:3" x14ac:dyDescent="0.2">
      <c r="C5788" s="2"/>
    </row>
    <row r="5789" spans="3:3" x14ac:dyDescent="0.2">
      <c r="C5789" s="2"/>
    </row>
    <row r="5790" spans="3:3" x14ac:dyDescent="0.2">
      <c r="C5790" s="2"/>
    </row>
    <row r="5791" spans="3:3" x14ac:dyDescent="0.2">
      <c r="C5791" s="2"/>
    </row>
    <row r="5792" spans="3:3" x14ac:dyDescent="0.2">
      <c r="C5792" s="2"/>
    </row>
    <row r="5793" spans="3:3" x14ac:dyDescent="0.2">
      <c r="C5793" s="2"/>
    </row>
    <row r="5794" spans="3:3" x14ac:dyDescent="0.2">
      <c r="C5794" s="2"/>
    </row>
    <row r="5795" spans="3:3" x14ac:dyDescent="0.2">
      <c r="C5795" s="2"/>
    </row>
    <row r="5796" spans="3:3" x14ac:dyDescent="0.2">
      <c r="C5796" s="2"/>
    </row>
    <row r="5797" spans="3:3" x14ac:dyDescent="0.2">
      <c r="C5797" s="2"/>
    </row>
    <row r="5798" spans="3:3" x14ac:dyDescent="0.2">
      <c r="C5798" s="2"/>
    </row>
    <row r="5799" spans="3:3" x14ac:dyDescent="0.2">
      <c r="C5799" s="2"/>
    </row>
    <row r="5800" spans="3:3" x14ac:dyDescent="0.2">
      <c r="C5800" s="2"/>
    </row>
    <row r="5801" spans="3:3" x14ac:dyDescent="0.2">
      <c r="C5801" s="2"/>
    </row>
    <row r="5802" spans="3:3" x14ac:dyDescent="0.2">
      <c r="C5802" s="2"/>
    </row>
    <row r="5803" spans="3:3" x14ac:dyDescent="0.2">
      <c r="C5803" s="2"/>
    </row>
    <row r="5804" spans="3:3" x14ac:dyDescent="0.2">
      <c r="C5804" s="2"/>
    </row>
    <row r="5805" spans="3:3" x14ac:dyDescent="0.2">
      <c r="C5805" s="2"/>
    </row>
    <row r="5806" spans="3:3" x14ac:dyDescent="0.2">
      <c r="C5806" s="2"/>
    </row>
    <row r="5807" spans="3:3" x14ac:dyDescent="0.2">
      <c r="C5807" s="2"/>
    </row>
    <row r="5808" spans="3:3" x14ac:dyDescent="0.2">
      <c r="C5808" s="2"/>
    </row>
    <row r="5809" spans="3:3" x14ac:dyDescent="0.2">
      <c r="C5809" s="2"/>
    </row>
    <row r="5810" spans="3:3" x14ac:dyDescent="0.2">
      <c r="C5810" s="2"/>
    </row>
    <row r="5811" spans="3:3" x14ac:dyDescent="0.2">
      <c r="C5811" s="2"/>
    </row>
    <row r="5812" spans="3:3" x14ac:dyDescent="0.2">
      <c r="C5812" s="2"/>
    </row>
    <row r="5813" spans="3:3" x14ac:dyDescent="0.2">
      <c r="C5813" s="2"/>
    </row>
    <row r="5814" spans="3:3" x14ac:dyDescent="0.2">
      <c r="C5814" s="2"/>
    </row>
    <row r="5815" spans="3:3" x14ac:dyDescent="0.2">
      <c r="C5815" s="2"/>
    </row>
    <row r="5816" spans="3:3" x14ac:dyDescent="0.2">
      <c r="C5816" s="2"/>
    </row>
    <row r="5817" spans="3:3" x14ac:dyDescent="0.2">
      <c r="C5817" s="2"/>
    </row>
    <row r="5818" spans="3:3" x14ac:dyDescent="0.2">
      <c r="C5818" s="2"/>
    </row>
    <row r="5819" spans="3:3" x14ac:dyDescent="0.2">
      <c r="C5819" s="2"/>
    </row>
    <row r="5820" spans="3:3" x14ac:dyDescent="0.2">
      <c r="C5820" s="2"/>
    </row>
    <row r="5821" spans="3:3" x14ac:dyDescent="0.2">
      <c r="C5821" s="2"/>
    </row>
    <row r="5822" spans="3:3" x14ac:dyDescent="0.2">
      <c r="C5822" s="2"/>
    </row>
    <row r="5823" spans="3:3" x14ac:dyDescent="0.2">
      <c r="C5823" s="2"/>
    </row>
    <row r="5824" spans="3:3" x14ac:dyDescent="0.2">
      <c r="C5824" s="2"/>
    </row>
    <row r="5825" spans="3:3" x14ac:dyDescent="0.2">
      <c r="C5825" s="2"/>
    </row>
    <row r="5826" spans="3:3" x14ac:dyDescent="0.2">
      <c r="C5826" s="2"/>
    </row>
    <row r="5827" spans="3:3" x14ac:dyDescent="0.2">
      <c r="C5827" s="2"/>
    </row>
    <row r="5828" spans="3:3" x14ac:dyDescent="0.2">
      <c r="C5828" s="2"/>
    </row>
    <row r="5829" spans="3:3" x14ac:dyDescent="0.2">
      <c r="C5829" s="2"/>
    </row>
    <row r="5830" spans="3:3" x14ac:dyDescent="0.2">
      <c r="C5830" s="2"/>
    </row>
    <row r="5831" spans="3:3" x14ac:dyDescent="0.2">
      <c r="C5831" s="2"/>
    </row>
    <row r="5832" spans="3:3" x14ac:dyDescent="0.2">
      <c r="C5832" s="2"/>
    </row>
    <row r="5833" spans="3:3" x14ac:dyDescent="0.2">
      <c r="C5833" s="2"/>
    </row>
    <row r="5834" spans="3:3" x14ac:dyDescent="0.2">
      <c r="C5834" s="2"/>
    </row>
    <row r="5835" spans="3:3" x14ac:dyDescent="0.2">
      <c r="C5835" s="2"/>
    </row>
    <row r="5836" spans="3:3" x14ac:dyDescent="0.2">
      <c r="C5836" s="2"/>
    </row>
    <row r="5837" spans="3:3" x14ac:dyDescent="0.2">
      <c r="C5837" s="2"/>
    </row>
    <row r="5838" spans="3:3" x14ac:dyDescent="0.2">
      <c r="C5838" s="2"/>
    </row>
    <row r="5839" spans="3:3" x14ac:dyDescent="0.2">
      <c r="C5839" s="2"/>
    </row>
    <row r="5840" spans="3:3" x14ac:dyDescent="0.2">
      <c r="C5840" s="2"/>
    </row>
    <row r="5841" spans="3:3" x14ac:dyDescent="0.2">
      <c r="C5841" s="2"/>
    </row>
    <row r="5842" spans="3:3" x14ac:dyDescent="0.2">
      <c r="C5842" s="2"/>
    </row>
    <row r="5843" spans="3:3" x14ac:dyDescent="0.2">
      <c r="C5843" s="2"/>
    </row>
    <row r="5844" spans="3:3" x14ac:dyDescent="0.2">
      <c r="C5844" s="2"/>
    </row>
    <row r="5845" spans="3:3" x14ac:dyDescent="0.2">
      <c r="C5845" s="2"/>
    </row>
    <row r="5846" spans="3:3" x14ac:dyDescent="0.2">
      <c r="C5846" s="2"/>
    </row>
    <row r="5847" spans="3:3" x14ac:dyDescent="0.2">
      <c r="C5847" s="2"/>
    </row>
    <row r="5848" spans="3:3" x14ac:dyDescent="0.2">
      <c r="C5848" s="2"/>
    </row>
    <row r="5849" spans="3:3" x14ac:dyDescent="0.2">
      <c r="C5849" s="2"/>
    </row>
    <row r="5850" spans="3:3" x14ac:dyDescent="0.2">
      <c r="C5850" s="2"/>
    </row>
    <row r="5851" spans="3:3" x14ac:dyDescent="0.2">
      <c r="C5851" s="2"/>
    </row>
    <row r="5852" spans="3:3" x14ac:dyDescent="0.2">
      <c r="C5852" s="2"/>
    </row>
    <row r="5853" spans="3:3" x14ac:dyDescent="0.2">
      <c r="C5853" s="2"/>
    </row>
    <row r="5854" spans="3:3" x14ac:dyDescent="0.2">
      <c r="C5854" s="2"/>
    </row>
    <row r="5855" spans="3:3" x14ac:dyDescent="0.2">
      <c r="C5855" s="2"/>
    </row>
    <row r="5856" spans="3:3" x14ac:dyDescent="0.2">
      <c r="C5856" s="2"/>
    </row>
    <row r="5857" spans="3:3" x14ac:dyDescent="0.2">
      <c r="C5857" s="2"/>
    </row>
    <row r="5858" spans="3:3" x14ac:dyDescent="0.2">
      <c r="C5858" s="2"/>
    </row>
    <row r="5859" spans="3:3" x14ac:dyDescent="0.2">
      <c r="C5859" s="2"/>
    </row>
    <row r="5860" spans="3:3" x14ac:dyDescent="0.2">
      <c r="C5860" s="2"/>
    </row>
    <row r="5861" spans="3:3" x14ac:dyDescent="0.2">
      <c r="C5861" s="2"/>
    </row>
    <row r="5862" spans="3:3" x14ac:dyDescent="0.2">
      <c r="C5862" s="2"/>
    </row>
    <row r="5863" spans="3:3" x14ac:dyDescent="0.2">
      <c r="C5863" s="2"/>
    </row>
    <row r="5864" spans="3:3" x14ac:dyDescent="0.2">
      <c r="C5864" s="2"/>
    </row>
    <row r="5865" spans="3:3" x14ac:dyDescent="0.2">
      <c r="C5865" s="2"/>
    </row>
    <row r="5866" spans="3:3" x14ac:dyDescent="0.2">
      <c r="C5866" s="2"/>
    </row>
    <row r="5867" spans="3:3" x14ac:dyDescent="0.2">
      <c r="C5867" s="2"/>
    </row>
    <row r="5868" spans="3:3" x14ac:dyDescent="0.2">
      <c r="C5868" s="2"/>
    </row>
    <row r="5869" spans="3:3" x14ac:dyDescent="0.2">
      <c r="C5869" s="2"/>
    </row>
    <row r="5870" spans="3:3" x14ac:dyDescent="0.2">
      <c r="C5870" s="2"/>
    </row>
    <row r="5871" spans="3:3" x14ac:dyDescent="0.2">
      <c r="C5871" s="2"/>
    </row>
    <row r="5872" spans="3:3" x14ac:dyDescent="0.2">
      <c r="C5872" s="2"/>
    </row>
    <row r="5873" spans="3:3" x14ac:dyDescent="0.2">
      <c r="C5873" s="2"/>
    </row>
    <row r="5874" spans="3:3" x14ac:dyDescent="0.2">
      <c r="C5874" s="2"/>
    </row>
    <row r="5875" spans="3:3" x14ac:dyDescent="0.2">
      <c r="C5875" s="2"/>
    </row>
    <row r="5876" spans="3:3" x14ac:dyDescent="0.2">
      <c r="C5876" s="2"/>
    </row>
    <row r="5877" spans="3:3" x14ac:dyDescent="0.2">
      <c r="C5877" s="2"/>
    </row>
    <row r="5878" spans="3:3" x14ac:dyDescent="0.2">
      <c r="C5878" s="2"/>
    </row>
    <row r="5879" spans="3:3" x14ac:dyDescent="0.2">
      <c r="C5879" s="2"/>
    </row>
    <row r="5880" spans="3:3" x14ac:dyDescent="0.2">
      <c r="C5880" s="2"/>
    </row>
    <row r="5881" spans="3:3" x14ac:dyDescent="0.2">
      <c r="C5881" s="2"/>
    </row>
    <row r="5882" spans="3:3" x14ac:dyDescent="0.2">
      <c r="C5882" s="2"/>
    </row>
    <row r="5883" spans="3:3" x14ac:dyDescent="0.2">
      <c r="C5883" s="2"/>
    </row>
    <row r="5884" spans="3:3" x14ac:dyDescent="0.2">
      <c r="C5884" s="2"/>
    </row>
    <row r="5885" spans="3:3" x14ac:dyDescent="0.2">
      <c r="C5885" s="2"/>
    </row>
    <row r="5886" spans="3:3" x14ac:dyDescent="0.2">
      <c r="C5886" s="2"/>
    </row>
    <row r="5887" spans="3:3" x14ac:dyDescent="0.2">
      <c r="C5887" s="2"/>
    </row>
    <row r="5888" spans="3:3" x14ac:dyDescent="0.2">
      <c r="C5888" s="2"/>
    </row>
    <row r="5889" spans="3:3" x14ac:dyDescent="0.2">
      <c r="C5889" s="2"/>
    </row>
    <row r="5890" spans="3:3" x14ac:dyDescent="0.2">
      <c r="C5890" s="2"/>
    </row>
    <row r="5891" spans="3:3" x14ac:dyDescent="0.2">
      <c r="C5891" s="2"/>
    </row>
    <row r="5892" spans="3:3" x14ac:dyDescent="0.2">
      <c r="C5892" s="2"/>
    </row>
    <row r="5893" spans="3:3" x14ac:dyDescent="0.2">
      <c r="C5893" s="2"/>
    </row>
    <row r="5894" spans="3:3" x14ac:dyDescent="0.2">
      <c r="C5894" s="2"/>
    </row>
    <row r="5895" spans="3:3" x14ac:dyDescent="0.2">
      <c r="C5895" s="2"/>
    </row>
    <row r="5896" spans="3:3" x14ac:dyDescent="0.2">
      <c r="C5896" s="2"/>
    </row>
    <row r="5897" spans="3:3" x14ac:dyDescent="0.2">
      <c r="C5897" s="2"/>
    </row>
    <row r="5898" spans="3:3" x14ac:dyDescent="0.2">
      <c r="C5898" s="2"/>
    </row>
    <row r="5899" spans="3:3" x14ac:dyDescent="0.2">
      <c r="C5899" s="2"/>
    </row>
    <row r="5900" spans="3:3" x14ac:dyDescent="0.2">
      <c r="C5900" s="2"/>
    </row>
    <row r="5901" spans="3:3" x14ac:dyDescent="0.2">
      <c r="C5901" s="2"/>
    </row>
    <row r="5902" spans="3:3" x14ac:dyDescent="0.2">
      <c r="C5902" s="2"/>
    </row>
    <row r="5903" spans="3:3" x14ac:dyDescent="0.2">
      <c r="C5903" s="2"/>
    </row>
    <row r="5904" spans="3:3" x14ac:dyDescent="0.2">
      <c r="C5904" s="2"/>
    </row>
    <row r="5905" spans="3:3" x14ac:dyDescent="0.2">
      <c r="C5905" s="2"/>
    </row>
    <row r="5906" spans="3:3" x14ac:dyDescent="0.2">
      <c r="C5906" s="2"/>
    </row>
    <row r="5907" spans="3:3" x14ac:dyDescent="0.2">
      <c r="C5907" s="2"/>
    </row>
    <row r="5908" spans="3:3" x14ac:dyDescent="0.2">
      <c r="C5908" s="2"/>
    </row>
    <row r="5909" spans="3:3" x14ac:dyDescent="0.2">
      <c r="C5909" s="2"/>
    </row>
    <row r="5910" spans="3:3" x14ac:dyDescent="0.2">
      <c r="C5910" s="2"/>
    </row>
    <row r="5911" spans="3:3" x14ac:dyDescent="0.2">
      <c r="C5911" s="2"/>
    </row>
    <row r="5912" spans="3:3" x14ac:dyDescent="0.2">
      <c r="C5912" s="2"/>
    </row>
    <row r="5913" spans="3:3" x14ac:dyDescent="0.2">
      <c r="C5913" s="2"/>
    </row>
    <row r="5914" spans="3:3" x14ac:dyDescent="0.2">
      <c r="C5914" s="2"/>
    </row>
    <row r="5915" spans="3:3" x14ac:dyDescent="0.2">
      <c r="C5915" s="2"/>
    </row>
    <row r="5916" spans="3:3" x14ac:dyDescent="0.2">
      <c r="C5916" s="2"/>
    </row>
    <row r="5917" spans="3:3" x14ac:dyDescent="0.2">
      <c r="C5917" s="2"/>
    </row>
    <row r="5918" spans="3:3" x14ac:dyDescent="0.2">
      <c r="C5918" s="2"/>
    </row>
    <row r="5919" spans="3:3" x14ac:dyDescent="0.2">
      <c r="C5919" s="2"/>
    </row>
    <row r="5920" spans="3:3" x14ac:dyDescent="0.2">
      <c r="C5920" s="2"/>
    </row>
    <row r="5921" spans="3:3" x14ac:dyDescent="0.2">
      <c r="C5921" s="2"/>
    </row>
    <row r="5922" spans="3:3" x14ac:dyDescent="0.2">
      <c r="C5922" s="2"/>
    </row>
    <row r="5923" spans="3:3" x14ac:dyDescent="0.2">
      <c r="C5923" s="2"/>
    </row>
    <row r="5924" spans="3:3" x14ac:dyDescent="0.2">
      <c r="C5924" s="2"/>
    </row>
    <row r="5925" spans="3:3" x14ac:dyDescent="0.2">
      <c r="C5925" s="2"/>
    </row>
    <row r="5926" spans="3:3" x14ac:dyDescent="0.2">
      <c r="C5926" s="2"/>
    </row>
    <row r="5927" spans="3:3" x14ac:dyDescent="0.2">
      <c r="C5927" s="2"/>
    </row>
    <row r="5928" spans="3:3" x14ac:dyDescent="0.2">
      <c r="C5928" s="2"/>
    </row>
    <row r="5929" spans="3:3" x14ac:dyDescent="0.2">
      <c r="C5929" s="2"/>
    </row>
    <row r="5930" spans="3:3" x14ac:dyDescent="0.2">
      <c r="C5930" s="2"/>
    </row>
    <row r="5931" spans="3:3" x14ac:dyDescent="0.2">
      <c r="C5931" s="2"/>
    </row>
    <row r="5932" spans="3:3" x14ac:dyDescent="0.2">
      <c r="C5932" s="2"/>
    </row>
    <row r="5933" spans="3:3" x14ac:dyDescent="0.2">
      <c r="C5933" s="2"/>
    </row>
    <row r="5934" spans="3:3" x14ac:dyDescent="0.2">
      <c r="C5934" s="2"/>
    </row>
    <row r="5935" spans="3:3" x14ac:dyDescent="0.2">
      <c r="C5935" s="2"/>
    </row>
    <row r="5936" spans="3:3" x14ac:dyDescent="0.2">
      <c r="C5936" s="2"/>
    </row>
    <row r="5937" spans="3:3" x14ac:dyDescent="0.2">
      <c r="C5937" s="2"/>
    </row>
    <row r="5938" spans="3:3" x14ac:dyDescent="0.2">
      <c r="C5938" s="2"/>
    </row>
    <row r="5939" spans="3:3" x14ac:dyDescent="0.2">
      <c r="C5939" s="2"/>
    </row>
    <row r="5940" spans="3:3" x14ac:dyDescent="0.2">
      <c r="C5940" s="2"/>
    </row>
    <row r="5941" spans="3:3" x14ac:dyDescent="0.2">
      <c r="C5941" s="2"/>
    </row>
    <row r="5942" spans="3:3" x14ac:dyDescent="0.2">
      <c r="C5942" s="2"/>
    </row>
    <row r="5943" spans="3:3" x14ac:dyDescent="0.2">
      <c r="C5943" s="2"/>
    </row>
    <row r="5944" spans="3:3" x14ac:dyDescent="0.2">
      <c r="C5944" s="2"/>
    </row>
    <row r="5945" spans="3:3" x14ac:dyDescent="0.2">
      <c r="C5945" s="2"/>
    </row>
    <row r="5946" spans="3:3" x14ac:dyDescent="0.2">
      <c r="C5946" s="2"/>
    </row>
    <row r="5947" spans="3:3" x14ac:dyDescent="0.2">
      <c r="C5947" s="2"/>
    </row>
    <row r="5948" spans="3:3" x14ac:dyDescent="0.2">
      <c r="C5948" s="2"/>
    </row>
    <row r="5949" spans="3:3" x14ac:dyDescent="0.2">
      <c r="C5949" s="2"/>
    </row>
    <row r="5950" spans="3:3" x14ac:dyDescent="0.2">
      <c r="C5950" s="2"/>
    </row>
    <row r="5951" spans="3:3" x14ac:dyDescent="0.2">
      <c r="C5951" s="2"/>
    </row>
    <row r="5952" spans="3:3" x14ac:dyDescent="0.2">
      <c r="C5952" s="2"/>
    </row>
    <row r="5953" spans="3:3" x14ac:dyDescent="0.2">
      <c r="C5953" s="2"/>
    </row>
    <row r="5954" spans="3:3" x14ac:dyDescent="0.2">
      <c r="C5954" s="2"/>
    </row>
    <row r="5955" spans="3:3" x14ac:dyDescent="0.2">
      <c r="C5955" s="2"/>
    </row>
    <row r="5956" spans="3:3" x14ac:dyDescent="0.2">
      <c r="C5956" s="2"/>
    </row>
    <row r="5957" spans="3:3" x14ac:dyDescent="0.2">
      <c r="C5957" s="2"/>
    </row>
    <row r="5958" spans="3:3" x14ac:dyDescent="0.2">
      <c r="C5958" s="2"/>
    </row>
    <row r="5959" spans="3:3" x14ac:dyDescent="0.2">
      <c r="C5959" s="2"/>
    </row>
    <row r="5960" spans="3:3" x14ac:dyDescent="0.2">
      <c r="C5960" s="2"/>
    </row>
    <row r="5961" spans="3:3" x14ac:dyDescent="0.2">
      <c r="C5961" s="2"/>
    </row>
    <row r="5962" spans="3:3" x14ac:dyDescent="0.2">
      <c r="C5962" s="2"/>
    </row>
    <row r="5963" spans="3:3" x14ac:dyDescent="0.2">
      <c r="C5963" s="2"/>
    </row>
    <row r="5964" spans="3:3" x14ac:dyDescent="0.2">
      <c r="C5964" s="2"/>
    </row>
    <row r="5965" spans="3:3" x14ac:dyDescent="0.2">
      <c r="C5965" s="2"/>
    </row>
    <row r="5966" spans="3:3" x14ac:dyDescent="0.2">
      <c r="C5966" s="2"/>
    </row>
    <row r="5967" spans="3:3" x14ac:dyDescent="0.2">
      <c r="C5967" s="2"/>
    </row>
    <row r="5968" spans="3:3" x14ac:dyDescent="0.2">
      <c r="C5968" s="2"/>
    </row>
    <row r="5969" spans="3:3" x14ac:dyDescent="0.2">
      <c r="C5969" s="2"/>
    </row>
    <row r="5970" spans="3:3" x14ac:dyDescent="0.2">
      <c r="C5970" s="2"/>
    </row>
    <row r="5971" spans="3:3" x14ac:dyDescent="0.2">
      <c r="C5971" s="2"/>
    </row>
    <row r="5972" spans="3:3" x14ac:dyDescent="0.2">
      <c r="C5972" s="2"/>
    </row>
    <row r="5973" spans="3:3" x14ac:dyDescent="0.2">
      <c r="C5973" s="2"/>
    </row>
    <row r="5974" spans="3:3" x14ac:dyDescent="0.2">
      <c r="C5974" s="2"/>
    </row>
    <row r="5975" spans="3:3" x14ac:dyDescent="0.2">
      <c r="C5975" s="2"/>
    </row>
    <row r="5976" spans="3:3" x14ac:dyDescent="0.2">
      <c r="C5976" s="2"/>
    </row>
    <row r="5977" spans="3:3" x14ac:dyDescent="0.2">
      <c r="C5977" s="2"/>
    </row>
    <row r="5978" spans="3:3" x14ac:dyDescent="0.2">
      <c r="C5978" s="2"/>
    </row>
    <row r="5979" spans="3:3" x14ac:dyDescent="0.2">
      <c r="C5979" s="2"/>
    </row>
    <row r="5980" spans="3:3" x14ac:dyDescent="0.2">
      <c r="C5980" s="2"/>
    </row>
    <row r="5981" spans="3:3" x14ac:dyDescent="0.2">
      <c r="C5981" s="2"/>
    </row>
    <row r="5982" spans="3:3" x14ac:dyDescent="0.2">
      <c r="C5982" s="2"/>
    </row>
    <row r="5983" spans="3:3" x14ac:dyDescent="0.2">
      <c r="C5983" s="2"/>
    </row>
    <row r="5984" spans="3:3" x14ac:dyDescent="0.2">
      <c r="C5984" s="2"/>
    </row>
    <row r="5985" spans="3:3" x14ac:dyDescent="0.2">
      <c r="C5985" s="2"/>
    </row>
    <row r="5986" spans="3:3" x14ac:dyDescent="0.2">
      <c r="C5986" s="2"/>
    </row>
    <row r="5987" spans="3:3" x14ac:dyDescent="0.2">
      <c r="C5987" s="2"/>
    </row>
    <row r="5988" spans="3:3" x14ac:dyDescent="0.2">
      <c r="C5988" s="2"/>
    </row>
    <row r="5989" spans="3:3" x14ac:dyDescent="0.2">
      <c r="C5989" s="2"/>
    </row>
    <row r="5990" spans="3:3" x14ac:dyDescent="0.2">
      <c r="C5990" s="2"/>
    </row>
    <row r="5991" spans="3:3" x14ac:dyDescent="0.2">
      <c r="C5991" s="2"/>
    </row>
    <row r="5992" spans="3:3" x14ac:dyDescent="0.2">
      <c r="C5992" s="2"/>
    </row>
    <row r="5993" spans="3:3" x14ac:dyDescent="0.2">
      <c r="C5993" s="2"/>
    </row>
    <row r="5994" spans="3:3" x14ac:dyDescent="0.2">
      <c r="C5994" s="2"/>
    </row>
    <row r="5995" spans="3:3" x14ac:dyDescent="0.2">
      <c r="C5995" s="2"/>
    </row>
    <row r="5996" spans="3:3" x14ac:dyDescent="0.2">
      <c r="C5996" s="2"/>
    </row>
    <row r="5997" spans="3:3" x14ac:dyDescent="0.2">
      <c r="C5997" s="2"/>
    </row>
    <row r="5998" spans="3:3" x14ac:dyDescent="0.2">
      <c r="C5998" s="2"/>
    </row>
    <row r="5999" spans="3:3" x14ac:dyDescent="0.2">
      <c r="C5999" s="2"/>
    </row>
    <row r="6000" spans="3:3" x14ac:dyDescent="0.2">
      <c r="C6000" s="2"/>
    </row>
    <row r="6001" spans="3:3" x14ac:dyDescent="0.2">
      <c r="C6001" s="2"/>
    </row>
    <row r="6002" spans="3:3" x14ac:dyDescent="0.2">
      <c r="C6002" s="2"/>
    </row>
    <row r="6003" spans="3:3" x14ac:dyDescent="0.2">
      <c r="C6003" s="2"/>
    </row>
    <row r="6004" spans="3:3" x14ac:dyDescent="0.2">
      <c r="C6004" s="2"/>
    </row>
    <row r="6005" spans="3:3" x14ac:dyDescent="0.2">
      <c r="C6005" s="2"/>
    </row>
    <row r="6006" spans="3:3" x14ac:dyDescent="0.2">
      <c r="C6006" s="2"/>
    </row>
    <row r="6007" spans="3:3" x14ac:dyDescent="0.2">
      <c r="C6007" s="2"/>
    </row>
    <row r="6008" spans="3:3" x14ac:dyDescent="0.2">
      <c r="C6008" s="2"/>
    </row>
    <row r="6009" spans="3:3" x14ac:dyDescent="0.2">
      <c r="C6009" s="2"/>
    </row>
    <row r="6010" spans="3:3" x14ac:dyDescent="0.2">
      <c r="C6010" s="2"/>
    </row>
    <row r="6011" spans="3:3" x14ac:dyDescent="0.2">
      <c r="C6011" s="2"/>
    </row>
    <row r="6012" spans="3:3" x14ac:dyDescent="0.2">
      <c r="C6012" s="2"/>
    </row>
    <row r="6013" spans="3:3" x14ac:dyDescent="0.2">
      <c r="C6013" s="2"/>
    </row>
    <row r="6014" spans="3:3" x14ac:dyDescent="0.2">
      <c r="C6014" s="2"/>
    </row>
    <row r="6015" spans="3:3" x14ac:dyDescent="0.2">
      <c r="C6015" s="2"/>
    </row>
    <row r="6016" spans="3:3" x14ac:dyDescent="0.2">
      <c r="C6016" s="2"/>
    </row>
    <row r="6017" spans="3:3" x14ac:dyDescent="0.2">
      <c r="C6017" s="2"/>
    </row>
    <row r="6018" spans="3:3" x14ac:dyDescent="0.2">
      <c r="C6018" s="2"/>
    </row>
    <row r="6019" spans="3:3" x14ac:dyDescent="0.2">
      <c r="C6019" s="2"/>
    </row>
    <row r="6020" spans="3:3" x14ac:dyDescent="0.2">
      <c r="C6020" s="2"/>
    </row>
    <row r="6021" spans="3:3" x14ac:dyDescent="0.2">
      <c r="C6021" s="2"/>
    </row>
    <row r="6022" spans="3:3" x14ac:dyDescent="0.2">
      <c r="C6022" s="2"/>
    </row>
    <row r="6023" spans="3:3" x14ac:dyDescent="0.2">
      <c r="C6023" s="2"/>
    </row>
    <row r="6024" spans="3:3" x14ac:dyDescent="0.2">
      <c r="C6024" s="2"/>
    </row>
    <row r="6025" spans="3:3" x14ac:dyDescent="0.2">
      <c r="C6025" s="2"/>
    </row>
    <row r="6026" spans="3:3" x14ac:dyDescent="0.2">
      <c r="C6026" s="2"/>
    </row>
    <row r="6027" spans="3:3" x14ac:dyDescent="0.2">
      <c r="C6027" s="2"/>
    </row>
    <row r="6028" spans="3:3" x14ac:dyDescent="0.2">
      <c r="C6028" s="2"/>
    </row>
    <row r="6029" spans="3:3" x14ac:dyDescent="0.2">
      <c r="C6029" s="2"/>
    </row>
    <row r="6030" spans="3:3" x14ac:dyDescent="0.2">
      <c r="C6030" s="2"/>
    </row>
    <row r="6031" spans="3:3" x14ac:dyDescent="0.2">
      <c r="C6031" s="2"/>
    </row>
    <row r="6032" spans="3:3" x14ac:dyDescent="0.2">
      <c r="C6032" s="2"/>
    </row>
    <row r="6033" spans="3:3" x14ac:dyDescent="0.2">
      <c r="C6033" s="2"/>
    </row>
    <row r="6034" spans="3:3" x14ac:dyDescent="0.2">
      <c r="C6034" s="2"/>
    </row>
    <row r="6035" spans="3:3" x14ac:dyDescent="0.2">
      <c r="C6035" s="2"/>
    </row>
    <row r="6036" spans="3:3" x14ac:dyDescent="0.2">
      <c r="C6036" s="2"/>
    </row>
    <row r="6037" spans="3:3" x14ac:dyDescent="0.2">
      <c r="C6037" s="2"/>
    </row>
    <row r="6038" spans="3:3" x14ac:dyDescent="0.2">
      <c r="C6038" s="2"/>
    </row>
    <row r="6039" spans="3:3" x14ac:dyDescent="0.2">
      <c r="C6039" s="2"/>
    </row>
    <row r="6040" spans="3:3" x14ac:dyDescent="0.2">
      <c r="C6040" s="2"/>
    </row>
    <row r="6041" spans="3:3" x14ac:dyDescent="0.2">
      <c r="C6041" s="2"/>
    </row>
    <row r="6042" spans="3:3" x14ac:dyDescent="0.2">
      <c r="C6042" s="2"/>
    </row>
    <row r="6043" spans="3:3" x14ac:dyDescent="0.2">
      <c r="C6043" s="2"/>
    </row>
    <row r="6044" spans="3:3" x14ac:dyDescent="0.2">
      <c r="C6044" s="2"/>
    </row>
    <row r="6045" spans="3:3" x14ac:dyDescent="0.2">
      <c r="C6045" s="2"/>
    </row>
    <row r="6046" spans="3:3" x14ac:dyDescent="0.2">
      <c r="C6046" s="2"/>
    </row>
    <row r="6047" spans="3:3" x14ac:dyDescent="0.2">
      <c r="C6047" s="2"/>
    </row>
    <row r="6048" spans="3:3" x14ac:dyDescent="0.2">
      <c r="C6048" s="2"/>
    </row>
    <row r="6049" spans="3:3" x14ac:dyDescent="0.2">
      <c r="C6049" s="2"/>
    </row>
    <row r="6050" spans="3:3" x14ac:dyDescent="0.2">
      <c r="C6050" s="2"/>
    </row>
    <row r="6051" spans="3:3" x14ac:dyDescent="0.2">
      <c r="C6051" s="2"/>
    </row>
    <row r="6052" spans="3:3" x14ac:dyDescent="0.2">
      <c r="C6052" s="2"/>
    </row>
    <row r="6053" spans="3:3" x14ac:dyDescent="0.2">
      <c r="C6053" s="2"/>
    </row>
    <row r="6054" spans="3:3" x14ac:dyDescent="0.2">
      <c r="C6054" s="2"/>
    </row>
    <row r="6055" spans="3:3" x14ac:dyDescent="0.2">
      <c r="C6055" s="2"/>
    </row>
    <row r="6056" spans="3:3" x14ac:dyDescent="0.2">
      <c r="C6056" s="2"/>
    </row>
    <row r="6057" spans="3:3" x14ac:dyDescent="0.2">
      <c r="C6057" s="2"/>
    </row>
    <row r="6058" spans="3:3" x14ac:dyDescent="0.2">
      <c r="C6058" s="2"/>
    </row>
    <row r="6059" spans="3:3" x14ac:dyDescent="0.2">
      <c r="C6059" s="2"/>
    </row>
    <row r="6060" spans="3:3" x14ac:dyDescent="0.2">
      <c r="C6060" s="2"/>
    </row>
    <row r="6061" spans="3:3" x14ac:dyDescent="0.2">
      <c r="C6061" s="2"/>
    </row>
    <row r="6062" spans="3:3" x14ac:dyDescent="0.2">
      <c r="C6062" s="2"/>
    </row>
    <row r="6063" spans="3:3" x14ac:dyDescent="0.2">
      <c r="C6063" s="2"/>
    </row>
    <row r="6064" spans="3:3" x14ac:dyDescent="0.2">
      <c r="C6064" s="2"/>
    </row>
    <row r="6065" spans="3:3" x14ac:dyDescent="0.2">
      <c r="C6065" s="2"/>
    </row>
    <row r="6066" spans="3:3" x14ac:dyDescent="0.2">
      <c r="C6066" s="2"/>
    </row>
    <row r="6067" spans="3:3" x14ac:dyDescent="0.2">
      <c r="C6067" s="2"/>
    </row>
    <row r="6068" spans="3:3" x14ac:dyDescent="0.2">
      <c r="C6068" s="2"/>
    </row>
    <row r="6069" spans="3:3" x14ac:dyDescent="0.2">
      <c r="C6069" s="2"/>
    </row>
    <row r="6070" spans="3:3" x14ac:dyDescent="0.2">
      <c r="C6070" s="2"/>
    </row>
    <row r="6071" spans="3:3" x14ac:dyDescent="0.2">
      <c r="C6071" s="2"/>
    </row>
    <row r="6072" spans="3:3" x14ac:dyDescent="0.2">
      <c r="C6072" s="2"/>
    </row>
    <row r="6073" spans="3:3" x14ac:dyDescent="0.2">
      <c r="C6073" s="2"/>
    </row>
    <row r="6074" spans="3:3" x14ac:dyDescent="0.2">
      <c r="C6074" s="2"/>
    </row>
    <row r="6075" spans="3:3" x14ac:dyDescent="0.2">
      <c r="C6075" s="2"/>
    </row>
    <row r="6076" spans="3:3" x14ac:dyDescent="0.2">
      <c r="C6076" s="2"/>
    </row>
    <row r="6077" spans="3:3" x14ac:dyDescent="0.2">
      <c r="C6077" s="2"/>
    </row>
    <row r="6078" spans="3:3" x14ac:dyDescent="0.2">
      <c r="C6078" s="2"/>
    </row>
    <row r="6079" spans="3:3" x14ac:dyDescent="0.2">
      <c r="C6079" s="2"/>
    </row>
    <row r="6080" spans="3:3" x14ac:dyDescent="0.2">
      <c r="C6080" s="2"/>
    </row>
    <row r="6081" spans="3:3" x14ac:dyDescent="0.2">
      <c r="C6081" s="2"/>
    </row>
    <row r="6082" spans="3:3" x14ac:dyDescent="0.2">
      <c r="C6082" s="2"/>
    </row>
    <row r="6083" spans="3:3" x14ac:dyDescent="0.2">
      <c r="C6083" s="2"/>
    </row>
    <row r="6084" spans="3:3" x14ac:dyDescent="0.2">
      <c r="C6084" s="2"/>
    </row>
    <row r="6085" spans="3:3" x14ac:dyDescent="0.2">
      <c r="C6085" s="2"/>
    </row>
    <row r="6086" spans="3:3" x14ac:dyDescent="0.2">
      <c r="C6086" s="2"/>
    </row>
    <row r="6087" spans="3:3" x14ac:dyDescent="0.2">
      <c r="C6087" s="2"/>
    </row>
    <row r="6088" spans="3:3" x14ac:dyDescent="0.2">
      <c r="C6088" s="2"/>
    </row>
    <row r="6089" spans="3:3" x14ac:dyDescent="0.2">
      <c r="C6089" s="2"/>
    </row>
    <row r="6090" spans="3:3" x14ac:dyDescent="0.2">
      <c r="C6090" s="2"/>
    </row>
    <row r="6091" spans="3:3" x14ac:dyDescent="0.2">
      <c r="C6091" s="2"/>
    </row>
    <row r="6092" spans="3:3" x14ac:dyDescent="0.2">
      <c r="C6092" s="2"/>
    </row>
    <row r="6093" spans="3:3" x14ac:dyDescent="0.2">
      <c r="C6093" s="2"/>
    </row>
    <row r="6094" spans="3:3" x14ac:dyDescent="0.2">
      <c r="C6094" s="2"/>
    </row>
    <row r="6095" spans="3:3" x14ac:dyDescent="0.2">
      <c r="C6095" s="2"/>
    </row>
    <row r="6096" spans="3:3" x14ac:dyDescent="0.2">
      <c r="C6096" s="2"/>
    </row>
    <row r="6097" spans="3:3" x14ac:dyDescent="0.2">
      <c r="C6097" s="2"/>
    </row>
    <row r="6098" spans="3:3" x14ac:dyDescent="0.2">
      <c r="C6098" s="2"/>
    </row>
    <row r="6099" spans="3:3" x14ac:dyDescent="0.2">
      <c r="C6099" s="2"/>
    </row>
    <row r="6100" spans="3:3" x14ac:dyDescent="0.2">
      <c r="C6100" s="2"/>
    </row>
    <row r="6101" spans="3:3" x14ac:dyDescent="0.2">
      <c r="C6101" s="2"/>
    </row>
    <row r="6102" spans="3:3" x14ac:dyDescent="0.2">
      <c r="C6102" s="2"/>
    </row>
    <row r="6103" spans="3:3" x14ac:dyDescent="0.2">
      <c r="C6103" s="2"/>
    </row>
    <row r="6104" spans="3:3" x14ac:dyDescent="0.2">
      <c r="C6104" s="2"/>
    </row>
    <row r="6105" spans="3:3" x14ac:dyDescent="0.2">
      <c r="C6105" s="2"/>
    </row>
    <row r="6106" spans="3:3" x14ac:dyDescent="0.2">
      <c r="C6106" s="2"/>
    </row>
    <row r="6107" spans="3:3" x14ac:dyDescent="0.2">
      <c r="C6107" s="2"/>
    </row>
    <row r="6108" spans="3:3" x14ac:dyDescent="0.2">
      <c r="C6108" s="2"/>
    </row>
    <row r="6109" spans="3:3" x14ac:dyDescent="0.2">
      <c r="C6109" s="2"/>
    </row>
    <row r="6110" spans="3:3" x14ac:dyDescent="0.2">
      <c r="C6110" s="2"/>
    </row>
    <row r="6111" spans="3:3" x14ac:dyDescent="0.2">
      <c r="C6111" s="2"/>
    </row>
    <row r="6112" spans="3:3" x14ac:dyDescent="0.2">
      <c r="C6112" s="2"/>
    </row>
    <row r="6113" spans="3:3" x14ac:dyDescent="0.2">
      <c r="C6113" s="2"/>
    </row>
    <row r="6114" spans="3:3" x14ac:dyDescent="0.2">
      <c r="C6114" s="2"/>
    </row>
    <row r="6115" spans="3:3" x14ac:dyDescent="0.2">
      <c r="C6115" s="2"/>
    </row>
    <row r="6116" spans="3:3" x14ac:dyDescent="0.2">
      <c r="C6116" s="2"/>
    </row>
    <row r="6117" spans="3:3" x14ac:dyDescent="0.2">
      <c r="C6117" s="2"/>
    </row>
    <row r="6118" spans="3:3" x14ac:dyDescent="0.2">
      <c r="C6118" s="2"/>
    </row>
    <row r="6119" spans="3:3" x14ac:dyDescent="0.2">
      <c r="C6119" s="2"/>
    </row>
    <row r="6120" spans="3:3" x14ac:dyDescent="0.2">
      <c r="C6120" s="2"/>
    </row>
    <row r="6121" spans="3:3" x14ac:dyDescent="0.2">
      <c r="C6121" s="2"/>
    </row>
    <row r="6122" spans="3:3" x14ac:dyDescent="0.2">
      <c r="C6122" s="2"/>
    </row>
    <row r="6123" spans="3:3" x14ac:dyDescent="0.2">
      <c r="C6123" s="2"/>
    </row>
    <row r="6124" spans="3:3" x14ac:dyDescent="0.2">
      <c r="C6124" s="2"/>
    </row>
    <row r="6125" spans="3:3" x14ac:dyDescent="0.2">
      <c r="C6125" s="2"/>
    </row>
    <row r="6126" spans="3:3" x14ac:dyDescent="0.2">
      <c r="C6126" s="2"/>
    </row>
    <row r="6127" spans="3:3" x14ac:dyDescent="0.2">
      <c r="C6127" s="2"/>
    </row>
    <row r="6128" spans="3:3" x14ac:dyDescent="0.2">
      <c r="C6128" s="2"/>
    </row>
    <row r="6129" spans="3:3" x14ac:dyDescent="0.2">
      <c r="C6129" s="2"/>
    </row>
    <row r="6130" spans="3:3" x14ac:dyDescent="0.2">
      <c r="C6130" s="2"/>
    </row>
    <row r="6131" spans="3:3" x14ac:dyDescent="0.2">
      <c r="C6131" s="2"/>
    </row>
    <row r="6132" spans="3:3" x14ac:dyDescent="0.2">
      <c r="C6132" s="2"/>
    </row>
    <row r="6133" spans="3:3" x14ac:dyDescent="0.2">
      <c r="C6133" s="2"/>
    </row>
    <row r="6134" spans="3:3" x14ac:dyDescent="0.2">
      <c r="C6134" s="2"/>
    </row>
    <row r="6135" spans="3:3" x14ac:dyDescent="0.2">
      <c r="C6135" s="2"/>
    </row>
    <row r="6136" spans="3:3" x14ac:dyDescent="0.2">
      <c r="C6136" s="2"/>
    </row>
    <row r="6137" spans="3:3" x14ac:dyDescent="0.2">
      <c r="C6137" s="2"/>
    </row>
    <row r="6138" spans="3:3" x14ac:dyDescent="0.2">
      <c r="C6138" s="2"/>
    </row>
    <row r="6139" spans="3:3" x14ac:dyDescent="0.2">
      <c r="C6139" s="2"/>
    </row>
    <row r="6140" spans="3:3" x14ac:dyDescent="0.2">
      <c r="C6140" s="2"/>
    </row>
    <row r="6141" spans="3:3" x14ac:dyDescent="0.2">
      <c r="C6141" s="2"/>
    </row>
    <row r="6142" spans="3:3" x14ac:dyDescent="0.2">
      <c r="C6142" s="2"/>
    </row>
    <row r="6143" spans="3:3" x14ac:dyDescent="0.2">
      <c r="C6143" s="2"/>
    </row>
    <row r="6144" spans="3:3" x14ac:dyDescent="0.2">
      <c r="C6144" s="2"/>
    </row>
    <row r="6145" spans="3:3" x14ac:dyDescent="0.2">
      <c r="C6145" s="2"/>
    </row>
    <row r="6146" spans="3:3" x14ac:dyDescent="0.2">
      <c r="C6146" s="2"/>
    </row>
    <row r="6147" spans="3:3" x14ac:dyDescent="0.2">
      <c r="C6147" s="2"/>
    </row>
    <row r="6148" spans="3:3" x14ac:dyDescent="0.2">
      <c r="C6148" s="2"/>
    </row>
    <row r="6149" spans="3:3" x14ac:dyDescent="0.2">
      <c r="C6149" s="2"/>
    </row>
    <row r="6150" spans="3:3" x14ac:dyDescent="0.2">
      <c r="C6150" s="2"/>
    </row>
    <row r="6151" spans="3:3" x14ac:dyDescent="0.2">
      <c r="C6151" s="2"/>
    </row>
    <row r="6152" spans="3:3" x14ac:dyDescent="0.2">
      <c r="C6152" s="2"/>
    </row>
    <row r="6153" spans="3:3" x14ac:dyDescent="0.2">
      <c r="C6153" s="2"/>
    </row>
    <row r="6154" spans="3:3" x14ac:dyDescent="0.2">
      <c r="C6154" s="2"/>
    </row>
    <row r="6155" spans="3:3" x14ac:dyDescent="0.2">
      <c r="C6155" s="2"/>
    </row>
    <row r="6156" spans="3:3" x14ac:dyDescent="0.2">
      <c r="C6156" s="2"/>
    </row>
    <row r="6157" spans="3:3" x14ac:dyDescent="0.2">
      <c r="C6157" s="2"/>
    </row>
    <row r="6158" spans="3:3" x14ac:dyDescent="0.2">
      <c r="C6158" s="2"/>
    </row>
    <row r="6159" spans="3:3" x14ac:dyDescent="0.2">
      <c r="C6159" s="2"/>
    </row>
    <row r="6160" spans="3:3" x14ac:dyDescent="0.2">
      <c r="C6160" s="2"/>
    </row>
    <row r="6161" spans="3:3" x14ac:dyDescent="0.2">
      <c r="C6161" s="2"/>
    </row>
    <row r="6162" spans="3:3" x14ac:dyDescent="0.2">
      <c r="C6162" s="2"/>
    </row>
    <row r="6163" spans="3:3" x14ac:dyDescent="0.2">
      <c r="C6163" s="2"/>
    </row>
    <row r="6164" spans="3:3" x14ac:dyDescent="0.2">
      <c r="C6164" s="2"/>
    </row>
    <row r="6165" spans="3:3" x14ac:dyDescent="0.2">
      <c r="C6165" s="2"/>
    </row>
    <row r="6166" spans="3:3" x14ac:dyDescent="0.2">
      <c r="C6166" s="2"/>
    </row>
    <row r="6167" spans="3:3" x14ac:dyDescent="0.2">
      <c r="C6167" s="2"/>
    </row>
    <row r="6168" spans="3:3" x14ac:dyDescent="0.2">
      <c r="C6168" s="2"/>
    </row>
    <row r="6169" spans="3:3" x14ac:dyDescent="0.2">
      <c r="C6169" s="2"/>
    </row>
    <row r="6170" spans="3:3" x14ac:dyDescent="0.2">
      <c r="C6170" s="2"/>
    </row>
    <row r="6171" spans="3:3" x14ac:dyDescent="0.2">
      <c r="C6171" s="2"/>
    </row>
    <row r="6172" spans="3:3" x14ac:dyDescent="0.2">
      <c r="C6172" s="2"/>
    </row>
    <row r="6173" spans="3:3" x14ac:dyDescent="0.2">
      <c r="C6173" s="2"/>
    </row>
    <row r="6174" spans="3:3" x14ac:dyDescent="0.2">
      <c r="C6174" s="2"/>
    </row>
    <row r="6175" spans="3:3" x14ac:dyDescent="0.2">
      <c r="C6175" s="2"/>
    </row>
    <row r="6176" spans="3:3" x14ac:dyDescent="0.2">
      <c r="C6176" s="2"/>
    </row>
    <row r="6177" spans="3:3" x14ac:dyDescent="0.2">
      <c r="C6177" s="2"/>
    </row>
    <row r="6178" spans="3:3" x14ac:dyDescent="0.2">
      <c r="C6178" s="2"/>
    </row>
    <row r="6179" spans="3:3" x14ac:dyDescent="0.2">
      <c r="C6179" s="2"/>
    </row>
    <row r="6180" spans="3:3" x14ac:dyDescent="0.2">
      <c r="C6180" s="2"/>
    </row>
    <row r="6181" spans="3:3" x14ac:dyDescent="0.2">
      <c r="C6181" s="2"/>
    </row>
    <row r="6182" spans="3:3" x14ac:dyDescent="0.2">
      <c r="C6182" s="2"/>
    </row>
    <row r="6183" spans="3:3" x14ac:dyDescent="0.2">
      <c r="C6183" s="2"/>
    </row>
    <row r="6184" spans="3:3" x14ac:dyDescent="0.2">
      <c r="C6184" s="2"/>
    </row>
    <row r="6185" spans="3:3" x14ac:dyDescent="0.2">
      <c r="C6185" s="2"/>
    </row>
    <row r="6186" spans="3:3" x14ac:dyDescent="0.2">
      <c r="C6186" s="2"/>
    </row>
    <row r="6187" spans="3:3" x14ac:dyDescent="0.2">
      <c r="C6187" s="2"/>
    </row>
    <row r="6188" spans="3:3" x14ac:dyDescent="0.2">
      <c r="C6188" s="2"/>
    </row>
    <row r="6189" spans="3:3" x14ac:dyDescent="0.2">
      <c r="C6189" s="2"/>
    </row>
    <row r="6190" spans="3:3" x14ac:dyDescent="0.2">
      <c r="C6190" s="2"/>
    </row>
    <row r="6191" spans="3:3" x14ac:dyDescent="0.2">
      <c r="C6191" s="2"/>
    </row>
    <row r="6192" spans="3:3" x14ac:dyDescent="0.2">
      <c r="C6192" s="2"/>
    </row>
    <row r="6193" spans="3:3" x14ac:dyDescent="0.2">
      <c r="C6193" s="2"/>
    </row>
    <row r="6194" spans="3:3" x14ac:dyDescent="0.2">
      <c r="C6194" s="2"/>
    </row>
    <row r="6195" spans="3:3" x14ac:dyDescent="0.2">
      <c r="C6195" s="2"/>
    </row>
    <row r="6196" spans="3:3" x14ac:dyDescent="0.2">
      <c r="C6196" s="2"/>
    </row>
    <row r="6197" spans="3:3" x14ac:dyDescent="0.2">
      <c r="C6197" s="2"/>
    </row>
    <row r="6198" spans="3:3" x14ac:dyDescent="0.2">
      <c r="C6198" s="2"/>
    </row>
    <row r="6199" spans="3:3" x14ac:dyDescent="0.2">
      <c r="C6199" s="2"/>
    </row>
    <row r="6200" spans="3:3" x14ac:dyDescent="0.2">
      <c r="C6200" s="2"/>
    </row>
    <row r="6201" spans="3:3" x14ac:dyDescent="0.2">
      <c r="C6201" s="2"/>
    </row>
    <row r="6202" spans="3:3" x14ac:dyDescent="0.2">
      <c r="C6202" s="2"/>
    </row>
    <row r="6203" spans="3:3" x14ac:dyDescent="0.2">
      <c r="C6203" s="2"/>
    </row>
    <row r="6204" spans="3:3" x14ac:dyDescent="0.2">
      <c r="C6204" s="2"/>
    </row>
    <row r="6205" spans="3:3" x14ac:dyDescent="0.2">
      <c r="C6205" s="2"/>
    </row>
    <row r="6206" spans="3:3" x14ac:dyDescent="0.2">
      <c r="C6206" s="2"/>
    </row>
    <row r="6207" spans="3:3" x14ac:dyDescent="0.2">
      <c r="C6207" s="2"/>
    </row>
    <row r="6208" spans="3:3" x14ac:dyDescent="0.2">
      <c r="C6208" s="2"/>
    </row>
    <row r="6209" spans="3:3" x14ac:dyDescent="0.2">
      <c r="C6209" s="2"/>
    </row>
    <row r="6210" spans="3:3" x14ac:dyDescent="0.2">
      <c r="C6210" s="2"/>
    </row>
    <row r="6211" spans="3:3" x14ac:dyDescent="0.2">
      <c r="C6211" s="2"/>
    </row>
    <row r="6212" spans="3:3" x14ac:dyDescent="0.2">
      <c r="C6212" s="2"/>
    </row>
    <row r="6213" spans="3:3" x14ac:dyDescent="0.2">
      <c r="C6213" s="2"/>
    </row>
    <row r="6214" spans="3:3" x14ac:dyDescent="0.2">
      <c r="C6214" s="2"/>
    </row>
    <row r="6215" spans="3:3" x14ac:dyDescent="0.2">
      <c r="C6215" s="2"/>
    </row>
    <row r="6216" spans="3:3" x14ac:dyDescent="0.2">
      <c r="C6216" s="2"/>
    </row>
    <row r="6217" spans="3:3" x14ac:dyDescent="0.2">
      <c r="C6217" s="2"/>
    </row>
    <row r="6218" spans="3:3" x14ac:dyDescent="0.2">
      <c r="C6218" s="2"/>
    </row>
    <row r="6219" spans="3:3" x14ac:dyDescent="0.2">
      <c r="C6219" s="2"/>
    </row>
    <row r="6220" spans="3:3" x14ac:dyDescent="0.2">
      <c r="C6220" s="2"/>
    </row>
    <row r="6221" spans="3:3" x14ac:dyDescent="0.2">
      <c r="C6221" s="2"/>
    </row>
    <row r="6222" spans="3:3" x14ac:dyDescent="0.2">
      <c r="C6222" s="2"/>
    </row>
    <row r="6223" spans="3:3" x14ac:dyDescent="0.2">
      <c r="C6223" s="2"/>
    </row>
    <row r="6224" spans="3:3" x14ac:dyDescent="0.2">
      <c r="C6224" s="2"/>
    </row>
    <row r="6225" spans="3:3" x14ac:dyDescent="0.2">
      <c r="C6225" s="2"/>
    </row>
    <row r="6226" spans="3:3" x14ac:dyDescent="0.2">
      <c r="C6226" s="2"/>
    </row>
    <row r="6227" spans="3:3" x14ac:dyDescent="0.2">
      <c r="C6227" s="2"/>
    </row>
    <row r="6228" spans="3:3" x14ac:dyDescent="0.2">
      <c r="C6228" s="2"/>
    </row>
    <row r="6229" spans="3:3" x14ac:dyDescent="0.2">
      <c r="C6229" s="2"/>
    </row>
    <row r="6230" spans="3:3" x14ac:dyDescent="0.2">
      <c r="C6230" s="2"/>
    </row>
    <row r="6231" spans="3:3" x14ac:dyDescent="0.2">
      <c r="C6231" s="2"/>
    </row>
    <row r="6232" spans="3:3" x14ac:dyDescent="0.2">
      <c r="C6232" s="2"/>
    </row>
    <row r="6233" spans="3:3" x14ac:dyDescent="0.2">
      <c r="C6233" s="2"/>
    </row>
    <row r="6234" spans="3:3" x14ac:dyDescent="0.2">
      <c r="C6234" s="2"/>
    </row>
    <row r="6235" spans="3:3" x14ac:dyDescent="0.2">
      <c r="C6235" s="2"/>
    </row>
    <row r="6236" spans="3:3" x14ac:dyDescent="0.2">
      <c r="C6236" s="2"/>
    </row>
    <row r="6237" spans="3:3" x14ac:dyDescent="0.2">
      <c r="C6237" s="2"/>
    </row>
    <row r="6238" spans="3:3" x14ac:dyDescent="0.2">
      <c r="C6238" s="2"/>
    </row>
    <row r="6239" spans="3:3" x14ac:dyDescent="0.2">
      <c r="C6239" s="2"/>
    </row>
    <row r="6240" spans="3:3" x14ac:dyDescent="0.2">
      <c r="C6240" s="2"/>
    </row>
    <row r="6241" spans="3:3" x14ac:dyDescent="0.2">
      <c r="C6241" s="2"/>
    </row>
    <row r="6242" spans="3:3" x14ac:dyDescent="0.2">
      <c r="C6242" s="2"/>
    </row>
    <row r="6243" spans="3:3" x14ac:dyDescent="0.2">
      <c r="C6243" s="2"/>
    </row>
    <row r="6244" spans="3:3" x14ac:dyDescent="0.2">
      <c r="C6244" s="2"/>
    </row>
    <row r="6245" spans="3:3" x14ac:dyDescent="0.2">
      <c r="C6245" s="2"/>
    </row>
    <row r="6246" spans="3:3" x14ac:dyDescent="0.2">
      <c r="C6246" s="2"/>
    </row>
    <row r="6247" spans="3:3" x14ac:dyDescent="0.2">
      <c r="C6247" s="2"/>
    </row>
    <row r="6248" spans="3:3" x14ac:dyDescent="0.2">
      <c r="C6248" s="2"/>
    </row>
    <row r="6249" spans="3:3" x14ac:dyDescent="0.2">
      <c r="C6249" s="2"/>
    </row>
    <row r="6250" spans="3:3" x14ac:dyDescent="0.2">
      <c r="C6250" s="2"/>
    </row>
    <row r="6251" spans="3:3" x14ac:dyDescent="0.2">
      <c r="C6251" s="2"/>
    </row>
    <row r="6252" spans="3:3" x14ac:dyDescent="0.2">
      <c r="C6252" s="2"/>
    </row>
    <row r="6253" spans="3:3" x14ac:dyDescent="0.2">
      <c r="C6253" s="2"/>
    </row>
    <row r="6254" spans="3:3" x14ac:dyDescent="0.2">
      <c r="C6254" s="2"/>
    </row>
    <row r="6255" spans="3:3" x14ac:dyDescent="0.2">
      <c r="C6255" s="2"/>
    </row>
    <row r="6256" spans="3:3" x14ac:dyDescent="0.2">
      <c r="C6256" s="2"/>
    </row>
    <row r="6257" spans="3:3" x14ac:dyDescent="0.2">
      <c r="C6257" s="2"/>
    </row>
    <row r="6258" spans="3:3" x14ac:dyDescent="0.2">
      <c r="C6258" s="2"/>
    </row>
    <row r="6259" spans="3:3" x14ac:dyDescent="0.2">
      <c r="C6259" s="2"/>
    </row>
    <row r="6260" spans="3:3" x14ac:dyDescent="0.2">
      <c r="C6260" s="2"/>
    </row>
    <row r="6261" spans="3:3" x14ac:dyDescent="0.2">
      <c r="C6261" s="2"/>
    </row>
    <row r="6262" spans="3:3" x14ac:dyDescent="0.2">
      <c r="C6262" s="2"/>
    </row>
    <row r="6263" spans="3:3" x14ac:dyDescent="0.2">
      <c r="C6263" s="2"/>
    </row>
    <row r="6264" spans="3:3" x14ac:dyDescent="0.2">
      <c r="C6264" s="2"/>
    </row>
    <row r="6265" spans="3:3" x14ac:dyDescent="0.2">
      <c r="C6265" s="2"/>
    </row>
    <row r="6266" spans="3:3" x14ac:dyDescent="0.2">
      <c r="C6266" s="2"/>
    </row>
    <row r="6267" spans="3:3" x14ac:dyDescent="0.2">
      <c r="C6267" s="2"/>
    </row>
    <row r="6268" spans="3:3" x14ac:dyDescent="0.2">
      <c r="C6268" s="2"/>
    </row>
    <row r="6269" spans="3:3" x14ac:dyDescent="0.2">
      <c r="C6269" s="2"/>
    </row>
    <row r="6270" spans="3:3" x14ac:dyDescent="0.2">
      <c r="C6270" s="2"/>
    </row>
    <row r="6271" spans="3:3" x14ac:dyDescent="0.2">
      <c r="C6271" s="2"/>
    </row>
    <row r="6272" spans="3:3" x14ac:dyDescent="0.2">
      <c r="C6272" s="2"/>
    </row>
    <row r="6273" spans="3:3" x14ac:dyDescent="0.2">
      <c r="C6273" s="2"/>
    </row>
    <row r="6274" spans="3:3" x14ac:dyDescent="0.2">
      <c r="C6274" s="2"/>
    </row>
    <row r="6275" spans="3:3" x14ac:dyDescent="0.2">
      <c r="C6275" s="2"/>
    </row>
    <row r="6276" spans="3:3" x14ac:dyDescent="0.2">
      <c r="C6276" s="2"/>
    </row>
    <row r="6277" spans="3:3" x14ac:dyDescent="0.2">
      <c r="C6277" s="2"/>
    </row>
    <row r="6278" spans="3:3" x14ac:dyDescent="0.2">
      <c r="C6278" s="2"/>
    </row>
    <row r="6279" spans="3:3" x14ac:dyDescent="0.2">
      <c r="C6279" s="2"/>
    </row>
    <row r="6280" spans="3:3" x14ac:dyDescent="0.2">
      <c r="C6280" s="2"/>
    </row>
    <row r="6281" spans="3:3" x14ac:dyDescent="0.2">
      <c r="C6281" s="2"/>
    </row>
    <row r="6282" spans="3:3" x14ac:dyDescent="0.2">
      <c r="C6282" s="2"/>
    </row>
    <row r="6283" spans="3:3" x14ac:dyDescent="0.2">
      <c r="C6283" s="2"/>
    </row>
    <row r="6284" spans="3:3" x14ac:dyDescent="0.2">
      <c r="C6284" s="2"/>
    </row>
    <row r="6285" spans="3:3" x14ac:dyDescent="0.2">
      <c r="C6285" s="2"/>
    </row>
    <row r="6286" spans="3:3" x14ac:dyDescent="0.2">
      <c r="C6286" s="2"/>
    </row>
    <row r="6287" spans="3:3" x14ac:dyDescent="0.2">
      <c r="C6287" s="2"/>
    </row>
    <row r="6288" spans="3:3" x14ac:dyDescent="0.2">
      <c r="C6288" s="2"/>
    </row>
    <row r="6289" spans="3:3" x14ac:dyDescent="0.2">
      <c r="C6289" s="2"/>
    </row>
    <row r="6290" spans="3:3" x14ac:dyDescent="0.2">
      <c r="C6290" s="2"/>
    </row>
    <row r="6291" spans="3:3" x14ac:dyDescent="0.2">
      <c r="C6291" s="2"/>
    </row>
    <row r="6292" spans="3:3" x14ac:dyDescent="0.2">
      <c r="C6292" s="2"/>
    </row>
    <row r="6293" spans="3:3" x14ac:dyDescent="0.2">
      <c r="C6293" s="2"/>
    </row>
    <row r="6294" spans="3:3" x14ac:dyDescent="0.2">
      <c r="C6294" s="2"/>
    </row>
    <row r="6295" spans="3:3" x14ac:dyDescent="0.2">
      <c r="C6295" s="2"/>
    </row>
    <row r="6296" spans="3:3" x14ac:dyDescent="0.2">
      <c r="C6296" s="2"/>
    </row>
    <row r="6297" spans="3:3" x14ac:dyDescent="0.2">
      <c r="C6297" s="2"/>
    </row>
    <row r="6298" spans="3:3" x14ac:dyDescent="0.2">
      <c r="C6298" s="2"/>
    </row>
    <row r="6299" spans="3:3" x14ac:dyDescent="0.2">
      <c r="C6299" s="2"/>
    </row>
    <row r="6300" spans="3:3" x14ac:dyDescent="0.2">
      <c r="C6300" s="2"/>
    </row>
    <row r="6301" spans="3:3" x14ac:dyDescent="0.2">
      <c r="C6301" s="2"/>
    </row>
    <row r="6302" spans="3:3" x14ac:dyDescent="0.2">
      <c r="C6302" s="2"/>
    </row>
    <row r="6303" spans="3:3" x14ac:dyDescent="0.2">
      <c r="C6303" s="2"/>
    </row>
    <row r="6304" spans="3:3" x14ac:dyDescent="0.2">
      <c r="C6304" s="2"/>
    </row>
    <row r="6305" spans="3:3" x14ac:dyDescent="0.2">
      <c r="C6305" s="2"/>
    </row>
    <row r="6306" spans="3:3" x14ac:dyDescent="0.2">
      <c r="C6306" s="2"/>
    </row>
    <row r="6307" spans="3:3" x14ac:dyDescent="0.2">
      <c r="C6307" s="2"/>
    </row>
    <row r="6308" spans="3:3" x14ac:dyDescent="0.2">
      <c r="C6308" s="2"/>
    </row>
    <row r="6309" spans="3:3" x14ac:dyDescent="0.2">
      <c r="C6309" s="2"/>
    </row>
    <row r="6310" spans="3:3" x14ac:dyDescent="0.2">
      <c r="C6310" s="2"/>
    </row>
    <row r="6311" spans="3:3" x14ac:dyDescent="0.2">
      <c r="C6311" s="2"/>
    </row>
    <row r="6312" spans="3:3" x14ac:dyDescent="0.2">
      <c r="C6312" s="2"/>
    </row>
    <row r="6313" spans="3:3" x14ac:dyDescent="0.2">
      <c r="C6313" s="2"/>
    </row>
    <row r="6314" spans="3:3" x14ac:dyDescent="0.2">
      <c r="C6314" s="2"/>
    </row>
    <row r="6315" spans="3:3" x14ac:dyDescent="0.2">
      <c r="C6315" s="2"/>
    </row>
    <row r="6316" spans="3:3" x14ac:dyDescent="0.2">
      <c r="C6316" s="2"/>
    </row>
    <row r="6317" spans="3:3" x14ac:dyDescent="0.2">
      <c r="C6317" s="2"/>
    </row>
    <row r="6318" spans="3:3" x14ac:dyDescent="0.2">
      <c r="C6318" s="2"/>
    </row>
    <row r="6319" spans="3:3" x14ac:dyDescent="0.2">
      <c r="C6319" s="2"/>
    </row>
    <row r="6320" spans="3:3" x14ac:dyDescent="0.2">
      <c r="C6320" s="2"/>
    </row>
    <row r="6321" spans="3:3" x14ac:dyDescent="0.2">
      <c r="C6321" s="2"/>
    </row>
    <row r="6322" spans="3:3" x14ac:dyDescent="0.2">
      <c r="C6322" s="2"/>
    </row>
    <row r="6323" spans="3:3" x14ac:dyDescent="0.2">
      <c r="C6323" s="2"/>
    </row>
    <row r="6324" spans="3:3" x14ac:dyDescent="0.2">
      <c r="C6324" s="2"/>
    </row>
    <row r="6325" spans="3:3" x14ac:dyDescent="0.2">
      <c r="C6325" s="2"/>
    </row>
    <row r="6326" spans="3:3" x14ac:dyDescent="0.2">
      <c r="C6326" s="2"/>
    </row>
    <row r="6327" spans="3:3" x14ac:dyDescent="0.2">
      <c r="C6327" s="2"/>
    </row>
    <row r="6328" spans="3:3" x14ac:dyDescent="0.2">
      <c r="C6328" s="2"/>
    </row>
    <row r="6329" spans="3:3" x14ac:dyDescent="0.2">
      <c r="C6329" s="2"/>
    </row>
    <row r="6330" spans="3:3" x14ac:dyDescent="0.2">
      <c r="C6330" s="2"/>
    </row>
    <row r="6331" spans="3:3" x14ac:dyDescent="0.2">
      <c r="C6331" s="2"/>
    </row>
    <row r="6332" spans="3:3" x14ac:dyDescent="0.2">
      <c r="C6332" s="2"/>
    </row>
    <row r="6333" spans="3:3" x14ac:dyDescent="0.2">
      <c r="C6333" s="2"/>
    </row>
    <row r="6334" spans="3:3" x14ac:dyDescent="0.2">
      <c r="C6334" s="2"/>
    </row>
    <row r="6335" spans="3:3" x14ac:dyDescent="0.2">
      <c r="C6335" s="2"/>
    </row>
    <row r="6336" spans="3:3" x14ac:dyDescent="0.2">
      <c r="C6336" s="2"/>
    </row>
    <row r="6337" spans="3:3" x14ac:dyDescent="0.2">
      <c r="C6337" s="2"/>
    </row>
    <row r="6338" spans="3:3" x14ac:dyDescent="0.2">
      <c r="C6338" s="2"/>
    </row>
    <row r="6339" spans="3:3" x14ac:dyDescent="0.2">
      <c r="C6339" s="2"/>
    </row>
    <row r="6340" spans="3:3" x14ac:dyDescent="0.2">
      <c r="C6340" s="2"/>
    </row>
    <row r="6341" spans="3:3" x14ac:dyDescent="0.2">
      <c r="C6341" s="2"/>
    </row>
    <row r="6342" spans="3:3" x14ac:dyDescent="0.2">
      <c r="C6342" s="2"/>
    </row>
    <row r="6343" spans="3:3" x14ac:dyDescent="0.2">
      <c r="C6343" s="2"/>
    </row>
    <row r="6344" spans="3:3" x14ac:dyDescent="0.2">
      <c r="C6344" s="2"/>
    </row>
    <row r="6345" spans="3:3" x14ac:dyDescent="0.2">
      <c r="C6345" s="2"/>
    </row>
    <row r="6346" spans="3:3" x14ac:dyDescent="0.2">
      <c r="C6346" s="2"/>
    </row>
    <row r="6347" spans="3:3" x14ac:dyDescent="0.2">
      <c r="C6347" s="2"/>
    </row>
    <row r="6348" spans="3:3" x14ac:dyDescent="0.2">
      <c r="C6348" s="2"/>
    </row>
    <row r="6349" spans="3:3" x14ac:dyDescent="0.2">
      <c r="C6349" s="2"/>
    </row>
    <row r="6350" spans="3:3" x14ac:dyDescent="0.2">
      <c r="C6350" s="2"/>
    </row>
    <row r="6351" spans="3:3" x14ac:dyDescent="0.2">
      <c r="C6351" s="2"/>
    </row>
    <row r="6352" spans="3:3" x14ac:dyDescent="0.2">
      <c r="C6352" s="2"/>
    </row>
    <row r="6353" spans="3:3" x14ac:dyDescent="0.2">
      <c r="C6353" s="2"/>
    </row>
    <row r="6354" spans="3:3" x14ac:dyDescent="0.2">
      <c r="C6354" s="2"/>
    </row>
    <row r="6355" spans="3:3" x14ac:dyDescent="0.2">
      <c r="C6355" s="2"/>
    </row>
    <row r="6356" spans="3:3" x14ac:dyDescent="0.2">
      <c r="C6356" s="2"/>
    </row>
    <row r="6357" spans="3:3" x14ac:dyDescent="0.2">
      <c r="C6357" s="2"/>
    </row>
    <row r="6358" spans="3:3" x14ac:dyDescent="0.2">
      <c r="C6358" s="2"/>
    </row>
    <row r="6359" spans="3:3" x14ac:dyDescent="0.2">
      <c r="C6359" s="2"/>
    </row>
    <row r="6360" spans="3:3" x14ac:dyDescent="0.2">
      <c r="C6360" s="2"/>
    </row>
    <row r="6361" spans="3:3" x14ac:dyDescent="0.2">
      <c r="C6361" s="2"/>
    </row>
    <row r="6362" spans="3:3" x14ac:dyDescent="0.2">
      <c r="C6362" s="2"/>
    </row>
    <row r="6363" spans="3:3" x14ac:dyDescent="0.2">
      <c r="C6363" s="2"/>
    </row>
    <row r="6364" spans="3:3" x14ac:dyDescent="0.2">
      <c r="C6364" s="2"/>
    </row>
    <row r="6365" spans="3:3" x14ac:dyDescent="0.2">
      <c r="C6365" s="2"/>
    </row>
    <row r="6366" spans="3:3" x14ac:dyDescent="0.2">
      <c r="C6366" s="2"/>
    </row>
    <row r="6367" spans="3:3" x14ac:dyDescent="0.2">
      <c r="C6367" s="2"/>
    </row>
    <row r="6368" spans="3:3" x14ac:dyDescent="0.2">
      <c r="C6368" s="2"/>
    </row>
    <row r="6369" spans="3:3" x14ac:dyDescent="0.2">
      <c r="C6369" s="2"/>
    </row>
    <row r="6370" spans="3:3" x14ac:dyDescent="0.2">
      <c r="C6370" s="2"/>
    </row>
    <row r="6371" spans="3:3" x14ac:dyDescent="0.2">
      <c r="C6371" s="2"/>
    </row>
    <row r="6372" spans="3:3" x14ac:dyDescent="0.2">
      <c r="C6372" s="2"/>
    </row>
    <row r="6373" spans="3:3" x14ac:dyDescent="0.2">
      <c r="C6373" s="2"/>
    </row>
    <row r="6374" spans="3:3" x14ac:dyDescent="0.2">
      <c r="C6374" s="2"/>
    </row>
    <row r="6375" spans="3:3" x14ac:dyDescent="0.2">
      <c r="C6375" s="2"/>
    </row>
    <row r="6376" spans="3:3" x14ac:dyDescent="0.2">
      <c r="C6376" s="2"/>
    </row>
    <row r="6377" spans="3:3" x14ac:dyDescent="0.2">
      <c r="C6377" s="2"/>
    </row>
    <row r="6378" spans="3:3" x14ac:dyDescent="0.2">
      <c r="C6378" s="2"/>
    </row>
    <row r="6379" spans="3:3" x14ac:dyDescent="0.2">
      <c r="C6379" s="2"/>
    </row>
    <row r="6380" spans="3:3" x14ac:dyDescent="0.2">
      <c r="C6380" s="2"/>
    </row>
    <row r="6381" spans="3:3" x14ac:dyDescent="0.2">
      <c r="C6381" s="2"/>
    </row>
    <row r="6382" spans="3:3" x14ac:dyDescent="0.2">
      <c r="C6382" s="2"/>
    </row>
    <row r="6383" spans="3:3" x14ac:dyDescent="0.2">
      <c r="C6383" s="2"/>
    </row>
    <row r="6384" spans="3:3" x14ac:dyDescent="0.2">
      <c r="C6384" s="2"/>
    </row>
    <row r="6385" spans="3:3" x14ac:dyDescent="0.2">
      <c r="C6385" s="2"/>
    </row>
    <row r="6386" spans="3:3" x14ac:dyDescent="0.2">
      <c r="C6386" s="2"/>
    </row>
    <row r="6387" spans="3:3" x14ac:dyDescent="0.2">
      <c r="C6387" s="2"/>
    </row>
    <row r="6388" spans="3:3" x14ac:dyDescent="0.2">
      <c r="C6388" s="2"/>
    </row>
    <row r="6389" spans="3:3" x14ac:dyDescent="0.2">
      <c r="C6389" s="2"/>
    </row>
    <row r="6390" spans="3:3" x14ac:dyDescent="0.2">
      <c r="C6390" s="2"/>
    </row>
    <row r="6391" spans="3:3" x14ac:dyDescent="0.2">
      <c r="C6391" s="2"/>
    </row>
    <row r="6392" spans="3:3" x14ac:dyDescent="0.2">
      <c r="C6392" s="2"/>
    </row>
    <row r="6393" spans="3:3" x14ac:dyDescent="0.2">
      <c r="C6393" s="2"/>
    </row>
    <row r="6394" spans="3:3" x14ac:dyDescent="0.2">
      <c r="C6394" s="2"/>
    </row>
    <row r="6395" spans="3:3" x14ac:dyDescent="0.2">
      <c r="C6395" s="2"/>
    </row>
    <row r="6396" spans="3:3" x14ac:dyDescent="0.2">
      <c r="C6396" s="2"/>
    </row>
    <row r="6397" spans="3:3" x14ac:dyDescent="0.2">
      <c r="C6397" s="2"/>
    </row>
    <row r="6398" spans="3:3" x14ac:dyDescent="0.2">
      <c r="C6398" s="2"/>
    </row>
    <row r="6399" spans="3:3" x14ac:dyDescent="0.2">
      <c r="C6399" s="2"/>
    </row>
    <row r="6400" spans="3:3" x14ac:dyDescent="0.2">
      <c r="C6400" s="2"/>
    </row>
    <row r="6401" spans="3:3" x14ac:dyDescent="0.2">
      <c r="C6401" s="2"/>
    </row>
    <row r="6402" spans="3:3" x14ac:dyDescent="0.2">
      <c r="C6402" s="2"/>
    </row>
    <row r="6403" spans="3:3" x14ac:dyDescent="0.2">
      <c r="C6403" s="2"/>
    </row>
    <row r="6404" spans="3:3" x14ac:dyDescent="0.2">
      <c r="C6404" s="2"/>
    </row>
    <row r="6405" spans="3:3" x14ac:dyDescent="0.2">
      <c r="C6405" s="2"/>
    </row>
    <row r="6406" spans="3:3" x14ac:dyDescent="0.2">
      <c r="C6406" s="2"/>
    </row>
    <row r="6407" spans="3:3" x14ac:dyDescent="0.2">
      <c r="C6407" s="2"/>
    </row>
    <row r="6408" spans="3:3" x14ac:dyDescent="0.2">
      <c r="C6408" s="2"/>
    </row>
    <row r="6409" spans="3:3" x14ac:dyDescent="0.2">
      <c r="C6409" s="2"/>
    </row>
    <row r="6410" spans="3:3" x14ac:dyDescent="0.2">
      <c r="C6410" s="2"/>
    </row>
    <row r="6411" spans="3:3" x14ac:dyDescent="0.2">
      <c r="C6411" s="2"/>
    </row>
    <row r="6412" spans="3:3" x14ac:dyDescent="0.2">
      <c r="C6412" s="2"/>
    </row>
    <row r="6413" spans="3:3" x14ac:dyDescent="0.2">
      <c r="C6413" s="2"/>
    </row>
    <row r="6414" spans="3:3" x14ac:dyDescent="0.2">
      <c r="C6414" s="2"/>
    </row>
    <row r="6415" spans="3:3" x14ac:dyDescent="0.2">
      <c r="C6415" s="2"/>
    </row>
    <row r="6416" spans="3:3" x14ac:dyDescent="0.2">
      <c r="C6416" s="2"/>
    </row>
    <row r="6417" spans="3:3" x14ac:dyDescent="0.2">
      <c r="C6417" s="2"/>
    </row>
    <row r="6418" spans="3:3" x14ac:dyDescent="0.2">
      <c r="C6418" s="2"/>
    </row>
    <row r="6419" spans="3:3" x14ac:dyDescent="0.2">
      <c r="C6419" s="2"/>
    </row>
    <row r="6420" spans="3:3" x14ac:dyDescent="0.2">
      <c r="C6420" s="2"/>
    </row>
    <row r="6421" spans="3:3" x14ac:dyDescent="0.2">
      <c r="C6421" s="2"/>
    </row>
    <row r="6422" spans="3:3" x14ac:dyDescent="0.2">
      <c r="C6422" s="2"/>
    </row>
    <row r="6423" spans="3:3" x14ac:dyDescent="0.2">
      <c r="C6423" s="2"/>
    </row>
    <row r="6424" spans="3:3" x14ac:dyDescent="0.2">
      <c r="C6424" s="2"/>
    </row>
    <row r="6425" spans="3:3" x14ac:dyDescent="0.2">
      <c r="C6425" s="2"/>
    </row>
    <row r="6426" spans="3:3" x14ac:dyDescent="0.2">
      <c r="C6426" s="2"/>
    </row>
    <row r="6427" spans="3:3" x14ac:dyDescent="0.2">
      <c r="C6427" s="2"/>
    </row>
    <row r="6428" spans="3:3" x14ac:dyDescent="0.2">
      <c r="C6428" s="2"/>
    </row>
    <row r="6429" spans="3:3" x14ac:dyDescent="0.2">
      <c r="C6429" s="2"/>
    </row>
    <row r="6430" spans="3:3" x14ac:dyDescent="0.2">
      <c r="C6430" s="2"/>
    </row>
    <row r="6431" spans="3:3" x14ac:dyDescent="0.2">
      <c r="C6431" s="2"/>
    </row>
    <row r="6432" spans="3:3" x14ac:dyDescent="0.2">
      <c r="C6432" s="2"/>
    </row>
    <row r="6433" spans="3:3" x14ac:dyDescent="0.2">
      <c r="C6433" s="2"/>
    </row>
    <row r="6434" spans="3:3" x14ac:dyDescent="0.2">
      <c r="C6434" s="2"/>
    </row>
    <row r="6435" spans="3:3" x14ac:dyDescent="0.2">
      <c r="C6435" s="2"/>
    </row>
    <row r="6436" spans="3:3" x14ac:dyDescent="0.2">
      <c r="C6436" s="2"/>
    </row>
    <row r="6437" spans="3:3" x14ac:dyDescent="0.2">
      <c r="C6437" s="2"/>
    </row>
    <row r="6438" spans="3:3" x14ac:dyDescent="0.2">
      <c r="C6438" s="2"/>
    </row>
    <row r="6439" spans="3:3" x14ac:dyDescent="0.2">
      <c r="C6439" s="2"/>
    </row>
    <row r="6440" spans="3:3" x14ac:dyDescent="0.2">
      <c r="C6440" s="2"/>
    </row>
    <row r="6441" spans="3:3" x14ac:dyDescent="0.2">
      <c r="C6441" s="2"/>
    </row>
    <row r="6442" spans="3:3" x14ac:dyDescent="0.2">
      <c r="C6442" s="2"/>
    </row>
    <row r="6443" spans="3:3" x14ac:dyDescent="0.2">
      <c r="C6443" s="2"/>
    </row>
    <row r="6444" spans="3:3" x14ac:dyDescent="0.2">
      <c r="C6444" s="2"/>
    </row>
    <row r="6445" spans="3:3" x14ac:dyDescent="0.2">
      <c r="C6445" s="2"/>
    </row>
    <row r="6446" spans="3:3" x14ac:dyDescent="0.2">
      <c r="C6446" s="2"/>
    </row>
    <row r="6447" spans="3:3" x14ac:dyDescent="0.2">
      <c r="C6447" s="2"/>
    </row>
    <row r="6448" spans="3:3" x14ac:dyDescent="0.2">
      <c r="C6448" s="2"/>
    </row>
    <row r="6449" spans="3:3" x14ac:dyDescent="0.2">
      <c r="C6449" s="2"/>
    </row>
    <row r="6450" spans="3:3" x14ac:dyDescent="0.2">
      <c r="C6450" s="2"/>
    </row>
    <row r="6451" spans="3:3" x14ac:dyDescent="0.2">
      <c r="C6451" s="2"/>
    </row>
    <row r="6452" spans="3:3" x14ac:dyDescent="0.2">
      <c r="C6452" s="2"/>
    </row>
    <row r="6453" spans="3:3" x14ac:dyDescent="0.2">
      <c r="C6453" s="2"/>
    </row>
    <row r="6454" spans="3:3" x14ac:dyDescent="0.2">
      <c r="C6454" s="2"/>
    </row>
    <row r="6455" spans="3:3" x14ac:dyDescent="0.2">
      <c r="C6455" s="2"/>
    </row>
    <row r="6456" spans="3:3" x14ac:dyDescent="0.2">
      <c r="C6456" s="2"/>
    </row>
    <row r="6457" spans="3:3" x14ac:dyDescent="0.2">
      <c r="C6457" s="2"/>
    </row>
    <row r="6458" spans="3:3" x14ac:dyDescent="0.2">
      <c r="C6458" s="2"/>
    </row>
    <row r="6459" spans="3:3" x14ac:dyDescent="0.2">
      <c r="C6459" s="2"/>
    </row>
    <row r="6460" spans="3:3" x14ac:dyDescent="0.2">
      <c r="C6460" s="2"/>
    </row>
    <row r="6461" spans="3:3" x14ac:dyDescent="0.2">
      <c r="C6461" s="2"/>
    </row>
    <row r="6462" spans="3:3" x14ac:dyDescent="0.2">
      <c r="C6462" s="2"/>
    </row>
    <row r="6463" spans="3:3" x14ac:dyDescent="0.2">
      <c r="C6463" s="2"/>
    </row>
    <row r="6464" spans="3:3" x14ac:dyDescent="0.2">
      <c r="C6464" s="2"/>
    </row>
    <row r="6465" spans="3:3" x14ac:dyDescent="0.2">
      <c r="C6465" s="2"/>
    </row>
    <row r="6466" spans="3:3" x14ac:dyDescent="0.2">
      <c r="C6466" s="2"/>
    </row>
    <row r="6467" spans="3:3" x14ac:dyDescent="0.2">
      <c r="C6467" s="2"/>
    </row>
    <row r="6468" spans="3:3" x14ac:dyDescent="0.2">
      <c r="C6468" s="2"/>
    </row>
    <row r="6469" spans="3:3" x14ac:dyDescent="0.2">
      <c r="C6469" s="2"/>
    </row>
    <row r="6470" spans="3:3" x14ac:dyDescent="0.2">
      <c r="C6470" s="2"/>
    </row>
    <row r="6471" spans="3:3" x14ac:dyDescent="0.2">
      <c r="C6471" s="2"/>
    </row>
    <row r="6472" spans="3:3" x14ac:dyDescent="0.2">
      <c r="C6472" s="2"/>
    </row>
    <row r="6473" spans="3:3" x14ac:dyDescent="0.2">
      <c r="C6473" s="2"/>
    </row>
    <row r="6474" spans="3:3" x14ac:dyDescent="0.2">
      <c r="C6474" s="2"/>
    </row>
    <row r="6475" spans="3:3" x14ac:dyDescent="0.2">
      <c r="C6475" s="2"/>
    </row>
    <row r="6476" spans="3:3" x14ac:dyDescent="0.2">
      <c r="C6476" s="2"/>
    </row>
    <row r="6477" spans="3:3" x14ac:dyDescent="0.2">
      <c r="C6477" s="2"/>
    </row>
    <row r="6478" spans="3:3" x14ac:dyDescent="0.2">
      <c r="C6478" s="2"/>
    </row>
    <row r="6479" spans="3:3" x14ac:dyDescent="0.2">
      <c r="C6479" s="2"/>
    </row>
    <row r="6480" spans="3:3" x14ac:dyDescent="0.2">
      <c r="C6480" s="2"/>
    </row>
    <row r="6481" spans="3:3" x14ac:dyDescent="0.2">
      <c r="C6481" s="2"/>
    </row>
    <row r="6482" spans="3:3" x14ac:dyDescent="0.2">
      <c r="C6482" s="2"/>
    </row>
    <row r="6483" spans="3:3" x14ac:dyDescent="0.2">
      <c r="C6483" s="2"/>
    </row>
    <row r="6484" spans="3:3" x14ac:dyDescent="0.2">
      <c r="C6484" s="2"/>
    </row>
    <row r="6485" spans="3:3" x14ac:dyDescent="0.2">
      <c r="C6485" s="2"/>
    </row>
    <row r="6486" spans="3:3" x14ac:dyDescent="0.2">
      <c r="C6486" s="2"/>
    </row>
    <row r="6487" spans="3:3" x14ac:dyDescent="0.2">
      <c r="C6487" s="2"/>
    </row>
    <row r="6488" spans="3:3" x14ac:dyDescent="0.2">
      <c r="C6488" s="2"/>
    </row>
    <row r="6489" spans="3:3" x14ac:dyDescent="0.2">
      <c r="C6489" s="2"/>
    </row>
    <row r="6490" spans="3:3" x14ac:dyDescent="0.2">
      <c r="C6490" s="2"/>
    </row>
    <row r="6491" spans="3:3" x14ac:dyDescent="0.2">
      <c r="C6491" s="2"/>
    </row>
    <row r="6492" spans="3:3" x14ac:dyDescent="0.2">
      <c r="C6492" s="2"/>
    </row>
    <row r="6493" spans="3:3" x14ac:dyDescent="0.2">
      <c r="C6493" s="2"/>
    </row>
    <row r="6494" spans="3:3" x14ac:dyDescent="0.2">
      <c r="C6494" s="2"/>
    </row>
    <row r="6495" spans="3:3" x14ac:dyDescent="0.2">
      <c r="C6495" s="2"/>
    </row>
    <row r="6496" spans="3:3" x14ac:dyDescent="0.2">
      <c r="C6496" s="2"/>
    </row>
    <row r="6497" spans="3:3" x14ac:dyDescent="0.2">
      <c r="C6497" s="2"/>
    </row>
    <row r="6498" spans="3:3" x14ac:dyDescent="0.2">
      <c r="C6498" s="2"/>
    </row>
    <row r="6499" spans="3:3" x14ac:dyDescent="0.2">
      <c r="C6499" s="2"/>
    </row>
    <row r="6500" spans="3:3" x14ac:dyDescent="0.2">
      <c r="C6500" s="2"/>
    </row>
    <row r="6501" spans="3:3" x14ac:dyDescent="0.2">
      <c r="C6501" s="2"/>
    </row>
    <row r="6502" spans="3:3" x14ac:dyDescent="0.2">
      <c r="C6502" s="2"/>
    </row>
    <row r="6503" spans="3:3" x14ac:dyDescent="0.2">
      <c r="C6503" s="2"/>
    </row>
    <row r="6504" spans="3:3" x14ac:dyDescent="0.2">
      <c r="C6504" s="2"/>
    </row>
    <row r="6505" spans="3:3" x14ac:dyDescent="0.2">
      <c r="C6505" s="2"/>
    </row>
    <row r="6506" spans="3:3" x14ac:dyDescent="0.2">
      <c r="C6506" s="2"/>
    </row>
    <row r="6507" spans="3:3" x14ac:dyDescent="0.2">
      <c r="C6507" s="2"/>
    </row>
    <row r="6508" spans="3:3" x14ac:dyDescent="0.2">
      <c r="C6508" s="2"/>
    </row>
    <row r="6509" spans="3:3" x14ac:dyDescent="0.2">
      <c r="C6509" s="2"/>
    </row>
    <row r="6510" spans="3:3" x14ac:dyDescent="0.2">
      <c r="C6510" s="2"/>
    </row>
    <row r="6511" spans="3:3" x14ac:dyDescent="0.2">
      <c r="C6511" s="2"/>
    </row>
    <row r="6512" spans="3:3" x14ac:dyDescent="0.2">
      <c r="C6512" s="2"/>
    </row>
    <row r="6513" spans="3:3" x14ac:dyDescent="0.2">
      <c r="C6513" s="2"/>
    </row>
    <row r="6514" spans="3:3" x14ac:dyDescent="0.2">
      <c r="C6514" s="2"/>
    </row>
    <row r="6515" spans="3:3" x14ac:dyDescent="0.2">
      <c r="C6515" s="2"/>
    </row>
    <row r="6516" spans="3:3" x14ac:dyDescent="0.2">
      <c r="C6516" s="2"/>
    </row>
    <row r="6517" spans="3:3" x14ac:dyDescent="0.2">
      <c r="C6517" s="2"/>
    </row>
    <row r="6518" spans="3:3" x14ac:dyDescent="0.2">
      <c r="C6518" s="2"/>
    </row>
    <row r="6519" spans="3:3" x14ac:dyDescent="0.2">
      <c r="C6519" s="2"/>
    </row>
    <row r="6520" spans="3:3" x14ac:dyDescent="0.2">
      <c r="C6520" s="2"/>
    </row>
    <row r="6521" spans="3:3" x14ac:dyDescent="0.2">
      <c r="C6521" s="2"/>
    </row>
    <row r="6522" spans="3:3" x14ac:dyDescent="0.2">
      <c r="C6522" s="2"/>
    </row>
    <row r="6523" spans="3:3" x14ac:dyDescent="0.2">
      <c r="C6523" s="2"/>
    </row>
    <row r="6524" spans="3:3" x14ac:dyDescent="0.2">
      <c r="C6524" s="2"/>
    </row>
    <row r="6525" spans="3:3" x14ac:dyDescent="0.2">
      <c r="C6525" s="2"/>
    </row>
    <row r="6526" spans="3:3" x14ac:dyDescent="0.2">
      <c r="C6526" s="2"/>
    </row>
    <row r="6527" spans="3:3" x14ac:dyDescent="0.2">
      <c r="C6527" s="2"/>
    </row>
    <row r="6528" spans="3:3" x14ac:dyDescent="0.2">
      <c r="C6528" s="2"/>
    </row>
    <row r="6529" spans="3:3" x14ac:dyDescent="0.2">
      <c r="C6529" s="2"/>
    </row>
    <row r="6530" spans="3:3" x14ac:dyDescent="0.2">
      <c r="C6530" s="2"/>
    </row>
    <row r="6531" spans="3:3" x14ac:dyDescent="0.2">
      <c r="C6531" s="2"/>
    </row>
    <row r="6532" spans="3:3" x14ac:dyDescent="0.2">
      <c r="C6532" s="2"/>
    </row>
    <row r="6533" spans="3:3" x14ac:dyDescent="0.2">
      <c r="C6533" s="2"/>
    </row>
    <row r="6534" spans="3:3" x14ac:dyDescent="0.2">
      <c r="C6534" s="2"/>
    </row>
    <row r="6535" spans="3:3" x14ac:dyDescent="0.2">
      <c r="C6535" s="2"/>
    </row>
    <row r="6536" spans="3:3" x14ac:dyDescent="0.2">
      <c r="C6536" s="2"/>
    </row>
    <row r="6537" spans="3:3" x14ac:dyDescent="0.2">
      <c r="C6537" s="2"/>
    </row>
    <row r="6538" spans="3:3" x14ac:dyDescent="0.2">
      <c r="C6538" s="2"/>
    </row>
    <row r="6539" spans="3:3" x14ac:dyDescent="0.2">
      <c r="C6539" s="2"/>
    </row>
    <row r="6540" spans="3:3" x14ac:dyDescent="0.2">
      <c r="C6540" s="2"/>
    </row>
    <row r="6541" spans="3:3" x14ac:dyDescent="0.2">
      <c r="C6541" s="2"/>
    </row>
    <row r="6542" spans="3:3" x14ac:dyDescent="0.2">
      <c r="C6542" s="2"/>
    </row>
    <row r="6543" spans="3:3" x14ac:dyDescent="0.2">
      <c r="C6543" s="2"/>
    </row>
    <row r="6544" spans="3:3" x14ac:dyDescent="0.2">
      <c r="C6544" s="2"/>
    </row>
    <row r="6545" spans="3:3" x14ac:dyDescent="0.2">
      <c r="C6545" s="2"/>
    </row>
    <row r="6546" spans="3:3" x14ac:dyDescent="0.2">
      <c r="C6546" s="2"/>
    </row>
    <row r="6547" spans="3:3" x14ac:dyDescent="0.2">
      <c r="C6547" s="2"/>
    </row>
    <row r="6548" spans="3:3" x14ac:dyDescent="0.2">
      <c r="C6548" s="2"/>
    </row>
    <row r="6549" spans="3:3" x14ac:dyDescent="0.2">
      <c r="C6549" s="2"/>
    </row>
    <row r="6550" spans="3:3" x14ac:dyDescent="0.2">
      <c r="C6550" s="2"/>
    </row>
    <row r="6551" spans="3:3" x14ac:dyDescent="0.2">
      <c r="C6551" s="2"/>
    </row>
    <row r="6552" spans="3:3" x14ac:dyDescent="0.2">
      <c r="C6552" s="2"/>
    </row>
    <row r="6553" spans="3:3" x14ac:dyDescent="0.2">
      <c r="C6553" s="2"/>
    </row>
    <row r="6554" spans="3:3" x14ac:dyDescent="0.2">
      <c r="C6554" s="2"/>
    </row>
    <row r="6555" spans="3:3" x14ac:dyDescent="0.2">
      <c r="C6555" s="2"/>
    </row>
    <row r="6556" spans="3:3" x14ac:dyDescent="0.2">
      <c r="C6556" s="2"/>
    </row>
    <row r="6557" spans="3:3" x14ac:dyDescent="0.2">
      <c r="C6557" s="2"/>
    </row>
    <row r="6558" spans="3:3" x14ac:dyDescent="0.2">
      <c r="C6558" s="2"/>
    </row>
    <row r="6559" spans="3:3" x14ac:dyDescent="0.2">
      <c r="C6559" s="2"/>
    </row>
    <row r="6560" spans="3:3" x14ac:dyDescent="0.2">
      <c r="C6560" s="2"/>
    </row>
    <row r="6561" spans="3:3" x14ac:dyDescent="0.2">
      <c r="C6561" s="2"/>
    </row>
    <row r="6562" spans="3:3" x14ac:dyDescent="0.2">
      <c r="C6562" s="2"/>
    </row>
    <row r="6563" spans="3:3" x14ac:dyDescent="0.2">
      <c r="C6563" s="2"/>
    </row>
    <row r="6564" spans="3:3" x14ac:dyDescent="0.2">
      <c r="C6564" s="2"/>
    </row>
    <row r="6565" spans="3:3" x14ac:dyDescent="0.2">
      <c r="C6565" s="2"/>
    </row>
    <row r="6566" spans="3:3" x14ac:dyDescent="0.2">
      <c r="C6566" s="2"/>
    </row>
    <row r="6567" spans="3:3" x14ac:dyDescent="0.2">
      <c r="C6567" s="2"/>
    </row>
    <row r="6568" spans="3:3" x14ac:dyDescent="0.2">
      <c r="C6568" s="2"/>
    </row>
    <row r="6569" spans="3:3" x14ac:dyDescent="0.2">
      <c r="C6569" s="2"/>
    </row>
    <row r="6570" spans="3:3" x14ac:dyDescent="0.2">
      <c r="C6570" s="2"/>
    </row>
    <row r="6571" spans="3:3" x14ac:dyDescent="0.2">
      <c r="C6571" s="2"/>
    </row>
    <row r="6572" spans="3:3" x14ac:dyDescent="0.2">
      <c r="C6572" s="2"/>
    </row>
    <row r="6573" spans="3:3" x14ac:dyDescent="0.2">
      <c r="C6573" s="2"/>
    </row>
    <row r="6574" spans="3:3" x14ac:dyDescent="0.2">
      <c r="C6574" s="2"/>
    </row>
    <row r="6575" spans="3:3" x14ac:dyDescent="0.2">
      <c r="C6575" s="2"/>
    </row>
    <row r="6576" spans="3:3" x14ac:dyDescent="0.2">
      <c r="C6576" s="2"/>
    </row>
    <row r="6577" spans="3:3" x14ac:dyDescent="0.2">
      <c r="C6577" s="2"/>
    </row>
    <row r="6578" spans="3:3" x14ac:dyDescent="0.2">
      <c r="C6578" s="2"/>
    </row>
    <row r="6579" spans="3:3" x14ac:dyDescent="0.2">
      <c r="C6579" s="2"/>
    </row>
    <row r="6580" spans="3:3" x14ac:dyDescent="0.2">
      <c r="C6580" s="2"/>
    </row>
    <row r="6581" spans="3:3" x14ac:dyDescent="0.2">
      <c r="C6581" s="2"/>
    </row>
    <row r="6582" spans="3:3" x14ac:dyDescent="0.2">
      <c r="C6582" s="2"/>
    </row>
    <row r="6583" spans="3:3" x14ac:dyDescent="0.2">
      <c r="C6583" s="2"/>
    </row>
    <row r="6584" spans="3:3" x14ac:dyDescent="0.2">
      <c r="C6584" s="2"/>
    </row>
    <row r="6585" spans="3:3" x14ac:dyDescent="0.2">
      <c r="C6585" s="2"/>
    </row>
    <row r="6586" spans="3:3" x14ac:dyDescent="0.2">
      <c r="C6586" s="2"/>
    </row>
    <row r="6587" spans="3:3" x14ac:dyDescent="0.2">
      <c r="C6587" s="2"/>
    </row>
    <row r="6588" spans="3:3" x14ac:dyDescent="0.2">
      <c r="C6588" s="2"/>
    </row>
    <row r="6589" spans="3:3" x14ac:dyDescent="0.2">
      <c r="C6589" s="2"/>
    </row>
    <row r="6590" spans="3:3" x14ac:dyDescent="0.2">
      <c r="C6590" s="2"/>
    </row>
    <row r="6591" spans="3:3" x14ac:dyDescent="0.2">
      <c r="C6591" s="2"/>
    </row>
    <row r="6592" spans="3:3" x14ac:dyDescent="0.2">
      <c r="C6592" s="2"/>
    </row>
    <row r="6593" spans="3:3" x14ac:dyDescent="0.2">
      <c r="C6593" s="2"/>
    </row>
    <row r="6594" spans="3:3" x14ac:dyDescent="0.2">
      <c r="C6594" s="2"/>
    </row>
    <row r="6595" spans="3:3" x14ac:dyDescent="0.2">
      <c r="C6595" s="2"/>
    </row>
    <row r="6596" spans="3:3" x14ac:dyDescent="0.2">
      <c r="C6596" s="2"/>
    </row>
    <row r="6597" spans="3:3" x14ac:dyDescent="0.2">
      <c r="C6597" s="2"/>
    </row>
    <row r="6598" spans="3:3" x14ac:dyDescent="0.2">
      <c r="C6598" s="2"/>
    </row>
    <row r="6599" spans="3:3" x14ac:dyDescent="0.2">
      <c r="C6599" s="2"/>
    </row>
    <row r="6600" spans="3:3" x14ac:dyDescent="0.2">
      <c r="C6600" s="2"/>
    </row>
    <row r="6601" spans="3:3" x14ac:dyDescent="0.2">
      <c r="C6601" s="2"/>
    </row>
    <row r="6602" spans="3:3" x14ac:dyDescent="0.2">
      <c r="C6602" s="2"/>
    </row>
    <row r="6603" spans="3:3" x14ac:dyDescent="0.2">
      <c r="C6603" s="2"/>
    </row>
    <row r="6604" spans="3:3" x14ac:dyDescent="0.2">
      <c r="C6604" s="2"/>
    </row>
    <row r="6605" spans="3:3" x14ac:dyDescent="0.2">
      <c r="C6605" s="2"/>
    </row>
    <row r="6606" spans="3:3" x14ac:dyDescent="0.2">
      <c r="C6606" s="2"/>
    </row>
    <row r="6607" spans="3:3" x14ac:dyDescent="0.2">
      <c r="C6607" s="2"/>
    </row>
    <row r="6608" spans="3:3" x14ac:dyDescent="0.2">
      <c r="C6608" s="2"/>
    </row>
    <row r="6609" spans="3:3" x14ac:dyDescent="0.2">
      <c r="C6609" s="2"/>
    </row>
    <row r="6610" spans="3:3" x14ac:dyDescent="0.2">
      <c r="C6610" s="2"/>
    </row>
    <row r="6611" spans="3:3" x14ac:dyDescent="0.2">
      <c r="C6611" s="2"/>
    </row>
    <row r="6612" spans="3:3" x14ac:dyDescent="0.2">
      <c r="C6612" s="2"/>
    </row>
    <row r="6613" spans="3:3" x14ac:dyDescent="0.2">
      <c r="C6613" s="2"/>
    </row>
    <row r="6614" spans="3:3" x14ac:dyDescent="0.2">
      <c r="C6614" s="2"/>
    </row>
    <row r="6615" spans="3:3" x14ac:dyDescent="0.2">
      <c r="C6615" s="2"/>
    </row>
    <row r="6616" spans="3:3" x14ac:dyDescent="0.2">
      <c r="C6616" s="2"/>
    </row>
    <row r="6617" spans="3:3" x14ac:dyDescent="0.2">
      <c r="C6617" s="2"/>
    </row>
    <row r="6618" spans="3:3" x14ac:dyDescent="0.2">
      <c r="C6618" s="2"/>
    </row>
    <row r="6619" spans="3:3" x14ac:dyDescent="0.2">
      <c r="C6619" s="2"/>
    </row>
    <row r="6620" spans="3:3" x14ac:dyDescent="0.2">
      <c r="C6620" s="2"/>
    </row>
    <row r="6621" spans="3:3" x14ac:dyDescent="0.2">
      <c r="C6621" s="2"/>
    </row>
    <row r="6622" spans="3:3" x14ac:dyDescent="0.2">
      <c r="C6622" s="2"/>
    </row>
    <row r="6623" spans="3:3" x14ac:dyDescent="0.2">
      <c r="C6623" s="2"/>
    </row>
    <row r="6624" spans="3:3" x14ac:dyDescent="0.2">
      <c r="C6624" s="2"/>
    </row>
    <row r="6625" spans="3:3" x14ac:dyDescent="0.2">
      <c r="C6625" s="2"/>
    </row>
    <row r="6626" spans="3:3" x14ac:dyDescent="0.2">
      <c r="C6626" s="2"/>
    </row>
    <row r="6627" spans="3:3" x14ac:dyDescent="0.2">
      <c r="C6627" s="2"/>
    </row>
    <row r="6628" spans="3:3" x14ac:dyDescent="0.2">
      <c r="C6628" s="2"/>
    </row>
    <row r="6629" spans="3:3" x14ac:dyDescent="0.2">
      <c r="C6629" s="2"/>
    </row>
    <row r="6630" spans="3:3" x14ac:dyDescent="0.2">
      <c r="C6630" s="2"/>
    </row>
    <row r="6631" spans="3:3" x14ac:dyDescent="0.2">
      <c r="C6631" s="2"/>
    </row>
    <row r="6632" spans="3:3" x14ac:dyDescent="0.2">
      <c r="C6632" s="2"/>
    </row>
    <row r="6633" spans="3:3" x14ac:dyDescent="0.2">
      <c r="C6633" s="2"/>
    </row>
    <row r="6634" spans="3:3" x14ac:dyDescent="0.2">
      <c r="C6634" s="2"/>
    </row>
    <row r="6635" spans="3:3" x14ac:dyDescent="0.2">
      <c r="C6635" s="2"/>
    </row>
    <row r="6636" spans="3:3" x14ac:dyDescent="0.2">
      <c r="C6636" s="2"/>
    </row>
    <row r="6637" spans="3:3" x14ac:dyDescent="0.2">
      <c r="C6637" s="2"/>
    </row>
    <row r="6638" spans="3:3" x14ac:dyDescent="0.2">
      <c r="C6638" s="2"/>
    </row>
    <row r="6639" spans="3:3" x14ac:dyDescent="0.2">
      <c r="C6639" s="2"/>
    </row>
    <row r="6640" spans="3:3" x14ac:dyDescent="0.2">
      <c r="C6640" s="2"/>
    </row>
    <row r="6641" spans="3:3" x14ac:dyDescent="0.2">
      <c r="C6641" s="2"/>
    </row>
    <row r="6642" spans="3:3" x14ac:dyDescent="0.2">
      <c r="C6642" s="2"/>
    </row>
    <row r="6643" spans="3:3" x14ac:dyDescent="0.2">
      <c r="C6643" s="2"/>
    </row>
    <row r="6644" spans="3:3" x14ac:dyDescent="0.2">
      <c r="C6644" s="2"/>
    </row>
    <row r="6645" spans="3:3" x14ac:dyDescent="0.2">
      <c r="C6645" s="2"/>
    </row>
    <row r="6646" spans="3:3" x14ac:dyDescent="0.2">
      <c r="C6646" s="2"/>
    </row>
    <row r="6647" spans="3:3" x14ac:dyDescent="0.2">
      <c r="C6647" s="2"/>
    </row>
    <row r="6648" spans="3:3" x14ac:dyDescent="0.2">
      <c r="C6648" s="2"/>
    </row>
    <row r="6649" spans="3:3" x14ac:dyDescent="0.2">
      <c r="C6649" s="2"/>
    </row>
    <row r="6650" spans="3:3" x14ac:dyDescent="0.2">
      <c r="C6650" s="2"/>
    </row>
    <row r="6651" spans="3:3" x14ac:dyDescent="0.2">
      <c r="C6651" s="2"/>
    </row>
    <row r="6652" spans="3:3" x14ac:dyDescent="0.2">
      <c r="C6652" s="2"/>
    </row>
    <row r="6653" spans="3:3" x14ac:dyDescent="0.2">
      <c r="C6653" s="2"/>
    </row>
    <row r="6654" spans="3:3" x14ac:dyDescent="0.2">
      <c r="C6654" s="2"/>
    </row>
    <row r="6655" spans="3:3" x14ac:dyDescent="0.2">
      <c r="C6655" s="2"/>
    </row>
    <row r="6656" spans="3:3" x14ac:dyDescent="0.2">
      <c r="C6656" s="2"/>
    </row>
    <row r="6657" spans="3:3" x14ac:dyDescent="0.2">
      <c r="C6657" s="2"/>
    </row>
    <row r="6658" spans="3:3" x14ac:dyDescent="0.2">
      <c r="C6658" s="2"/>
    </row>
    <row r="6659" spans="3:3" x14ac:dyDescent="0.2">
      <c r="C6659" s="2"/>
    </row>
    <row r="6660" spans="3:3" x14ac:dyDescent="0.2">
      <c r="C6660" s="2"/>
    </row>
    <row r="6661" spans="3:3" x14ac:dyDescent="0.2">
      <c r="C6661" s="2"/>
    </row>
    <row r="6662" spans="3:3" x14ac:dyDescent="0.2">
      <c r="C6662" s="2"/>
    </row>
    <row r="6663" spans="3:3" x14ac:dyDescent="0.2">
      <c r="C6663" s="2"/>
    </row>
    <row r="6664" spans="3:3" x14ac:dyDescent="0.2">
      <c r="C6664" s="2"/>
    </row>
    <row r="6665" spans="3:3" x14ac:dyDescent="0.2">
      <c r="C6665" s="2"/>
    </row>
    <row r="6666" spans="3:3" x14ac:dyDescent="0.2">
      <c r="C6666" s="2"/>
    </row>
    <row r="6667" spans="3:3" x14ac:dyDescent="0.2">
      <c r="C6667" s="2"/>
    </row>
    <row r="6668" spans="3:3" x14ac:dyDescent="0.2">
      <c r="C6668" s="2"/>
    </row>
    <row r="6669" spans="3:3" x14ac:dyDescent="0.2">
      <c r="C6669" s="2"/>
    </row>
    <row r="6670" spans="3:3" x14ac:dyDescent="0.2">
      <c r="C6670" s="2"/>
    </row>
    <row r="6671" spans="3:3" x14ac:dyDescent="0.2">
      <c r="C6671" s="2"/>
    </row>
    <row r="6672" spans="3:3" x14ac:dyDescent="0.2">
      <c r="C6672" s="2"/>
    </row>
    <row r="6673" spans="3:3" x14ac:dyDescent="0.2">
      <c r="C6673" s="2"/>
    </row>
    <row r="6674" spans="3:3" x14ac:dyDescent="0.2">
      <c r="C6674" s="2"/>
    </row>
    <row r="6675" spans="3:3" x14ac:dyDescent="0.2">
      <c r="C6675" s="2"/>
    </row>
    <row r="6676" spans="3:3" x14ac:dyDescent="0.2">
      <c r="C6676" s="2"/>
    </row>
    <row r="6677" spans="3:3" x14ac:dyDescent="0.2">
      <c r="C6677" s="2"/>
    </row>
    <row r="6678" spans="3:3" x14ac:dyDescent="0.2">
      <c r="C6678" s="2"/>
    </row>
    <row r="6679" spans="3:3" x14ac:dyDescent="0.2">
      <c r="C6679" s="2"/>
    </row>
    <row r="6680" spans="3:3" x14ac:dyDescent="0.2">
      <c r="C6680" s="2"/>
    </row>
    <row r="6681" spans="3:3" x14ac:dyDescent="0.2">
      <c r="C6681" s="2"/>
    </row>
    <row r="6682" spans="3:3" x14ac:dyDescent="0.2">
      <c r="C6682" s="2"/>
    </row>
    <row r="6683" spans="3:3" x14ac:dyDescent="0.2">
      <c r="C6683" s="2"/>
    </row>
    <row r="6684" spans="3:3" x14ac:dyDescent="0.2">
      <c r="C6684" s="2"/>
    </row>
    <row r="6685" spans="3:3" x14ac:dyDescent="0.2">
      <c r="C6685" s="2"/>
    </row>
    <row r="6686" spans="3:3" x14ac:dyDescent="0.2">
      <c r="C6686" s="2"/>
    </row>
    <row r="6687" spans="3:3" x14ac:dyDescent="0.2">
      <c r="C6687" s="2"/>
    </row>
    <row r="6688" spans="3:3" x14ac:dyDescent="0.2">
      <c r="C6688" s="2"/>
    </row>
    <row r="6689" spans="3:3" x14ac:dyDescent="0.2">
      <c r="C6689" s="2"/>
    </row>
    <row r="6690" spans="3:3" x14ac:dyDescent="0.2">
      <c r="C6690" s="2"/>
    </row>
    <row r="6691" spans="3:3" x14ac:dyDescent="0.2">
      <c r="C6691" s="2"/>
    </row>
    <row r="6692" spans="3:3" x14ac:dyDescent="0.2">
      <c r="C6692" s="2"/>
    </row>
    <row r="6693" spans="3:3" x14ac:dyDescent="0.2">
      <c r="C6693" s="2"/>
    </row>
    <row r="6694" spans="3:3" x14ac:dyDescent="0.2">
      <c r="C6694" s="2"/>
    </row>
    <row r="6695" spans="3:3" x14ac:dyDescent="0.2">
      <c r="C6695" s="2"/>
    </row>
    <row r="6696" spans="3:3" x14ac:dyDescent="0.2">
      <c r="C6696" s="2"/>
    </row>
    <row r="6697" spans="3:3" x14ac:dyDescent="0.2">
      <c r="C6697" s="2"/>
    </row>
    <row r="6698" spans="3:3" x14ac:dyDescent="0.2">
      <c r="C6698" s="2"/>
    </row>
    <row r="6699" spans="3:3" x14ac:dyDescent="0.2">
      <c r="C6699" s="2"/>
    </row>
    <row r="6700" spans="3:3" x14ac:dyDescent="0.2">
      <c r="C6700" s="2"/>
    </row>
    <row r="6701" spans="3:3" x14ac:dyDescent="0.2">
      <c r="C6701" s="2"/>
    </row>
    <row r="6702" spans="3:3" x14ac:dyDescent="0.2">
      <c r="C6702" s="2"/>
    </row>
    <row r="6703" spans="3:3" x14ac:dyDescent="0.2">
      <c r="C6703" s="2"/>
    </row>
    <row r="6704" spans="3:3" x14ac:dyDescent="0.2">
      <c r="C6704" s="2"/>
    </row>
    <row r="6705" spans="3:3" x14ac:dyDescent="0.2">
      <c r="C6705" s="2"/>
    </row>
    <row r="6706" spans="3:3" x14ac:dyDescent="0.2">
      <c r="C6706" s="2"/>
    </row>
    <row r="6707" spans="3:3" x14ac:dyDescent="0.2">
      <c r="C6707" s="2"/>
    </row>
    <row r="6708" spans="3:3" x14ac:dyDescent="0.2">
      <c r="C6708" s="2"/>
    </row>
    <row r="6709" spans="3:3" x14ac:dyDescent="0.2">
      <c r="C6709" s="2"/>
    </row>
    <row r="6710" spans="3:3" x14ac:dyDescent="0.2">
      <c r="C6710" s="2"/>
    </row>
    <row r="6711" spans="3:3" x14ac:dyDescent="0.2">
      <c r="C6711" s="2"/>
    </row>
    <row r="6712" spans="3:3" x14ac:dyDescent="0.2">
      <c r="C6712" s="2"/>
    </row>
    <row r="6713" spans="3:3" x14ac:dyDescent="0.2">
      <c r="C6713" s="2"/>
    </row>
    <row r="6714" spans="3:3" x14ac:dyDescent="0.2">
      <c r="C6714" s="2"/>
    </row>
    <row r="6715" spans="3:3" x14ac:dyDescent="0.2">
      <c r="C6715" s="2"/>
    </row>
    <row r="6716" spans="3:3" x14ac:dyDescent="0.2">
      <c r="C6716" s="2"/>
    </row>
    <row r="6717" spans="3:3" x14ac:dyDescent="0.2">
      <c r="C6717" s="2"/>
    </row>
    <row r="6718" spans="3:3" x14ac:dyDescent="0.2">
      <c r="C6718" s="2"/>
    </row>
    <row r="6719" spans="3:3" x14ac:dyDescent="0.2">
      <c r="C6719" s="2"/>
    </row>
    <row r="6720" spans="3:3" x14ac:dyDescent="0.2">
      <c r="C6720" s="2"/>
    </row>
    <row r="6721" spans="3:3" x14ac:dyDescent="0.2">
      <c r="C6721" s="2"/>
    </row>
    <row r="6722" spans="3:3" x14ac:dyDescent="0.2">
      <c r="C6722" s="2"/>
    </row>
    <row r="6723" spans="3:3" x14ac:dyDescent="0.2">
      <c r="C6723" s="2"/>
    </row>
    <row r="6724" spans="3:3" x14ac:dyDescent="0.2">
      <c r="C6724" s="2"/>
    </row>
    <row r="6725" spans="3:3" x14ac:dyDescent="0.2">
      <c r="C6725" s="2"/>
    </row>
    <row r="6726" spans="3:3" x14ac:dyDescent="0.2">
      <c r="C6726" s="2"/>
    </row>
    <row r="6727" spans="3:3" x14ac:dyDescent="0.2">
      <c r="C6727" s="2"/>
    </row>
    <row r="6728" spans="3:3" x14ac:dyDescent="0.2">
      <c r="C6728" s="2"/>
    </row>
    <row r="6729" spans="3:3" x14ac:dyDescent="0.2">
      <c r="C6729" s="2"/>
    </row>
    <row r="6730" spans="3:3" x14ac:dyDescent="0.2">
      <c r="C6730" s="2"/>
    </row>
    <row r="6731" spans="3:3" x14ac:dyDescent="0.2">
      <c r="C6731" s="2"/>
    </row>
    <row r="6732" spans="3:3" x14ac:dyDescent="0.2">
      <c r="C6732" s="2"/>
    </row>
    <row r="6733" spans="3:3" x14ac:dyDescent="0.2">
      <c r="C6733" s="2"/>
    </row>
    <row r="6734" spans="3:3" x14ac:dyDescent="0.2">
      <c r="C6734" s="2"/>
    </row>
    <row r="6735" spans="3:3" x14ac:dyDescent="0.2">
      <c r="C6735" s="2"/>
    </row>
    <row r="6736" spans="3:3" x14ac:dyDescent="0.2">
      <c r="C6736" s="2"/>
    </row>
    <row r="6737" spans="3:3" x14ac:dyDescent="0.2">
      <c r="C6737" s="2"/>
    </row>
    <row r="6738" spans="3:3" x14ac:dyDescent="0.2">
      <c r="C6738" s="2"/>
    </row>
    <row r="6739" spans="3:3" x14ac:dyDescent="0.2">
      <c r="C6739" s="2"/>
    </row>
    <row r="6740" spans="3:3" x14ac:dyDescent="0.2">
      <c r="C6740" s="2"/>
    </row>
    <row r="6741" spans="3:3" x14ac:dyDescent="0.2">
      <c r="C6741" s="2"/>
    </row>
    <row r="6742" spans="3:3" x14ac:dyDescent="0.2">
      <c r="C6742" s="2"/>
    </row>
    <row r="6743" spans="3:3" x14ac:dyDescent="0.2">
      <c r="C6743" s="2"/>
    </row>
    <row r="6744" spans="3:3" x14ac:dyDescent="0.2">
      <c r="C6744" s="2"/>
    </row>
    <row r="6745" spans="3:3" x14ac:dyDescent="0.2">
      <c r="C6745" s="2"/>
    </row>
    <row r="6746" spans="3:3" x14ac:dyDescent="0.2">
      <c r="C6746" s="2"/>
    </row>
    <row r="6747" spans="3:3" x14ac:dyDescent="0.2">
      <c r="C6747" s="2"/>
    </row>
    <row r="6748" spans="3:3" x14ac:dyDescent="0.2">
      <c r="C6748" s="2"/>
    </row>
    <row r="6749" spans="3:3" x14ac:dyDescent="0.2">
      <c r="C6749" s="2"/>
    </row>
    <row r="6750" spans="3:3" x14ac:dyDescent="0.2">
      <c r="C6750" s="2"/>
    </row>
    <row r="6751" spans="3:3" x14ac:dyDescent="0.2">
      <c r="C6751" s="2"/>
    </row>
    <row r="6752" spans="3:3" x14ac:dyDescent="0.2">
      <c r="C6752" s="2"/>
    </row>
    <row r="6753" spans="3:3" x14ac:dyDescent="0.2">
      <c r="C6753" s="2"/>
    </row>
    <row r="6754" spans="3:3" x14ac:dyDescent="0.2">
      <c r="C6754" s="2"/>
    </row>
    <row r="6755" spans="3:3" x14ac:dyDescent="0.2">
      <c r="C6755" s="2"/>
    </row>
    <row r="6756" spans="3:3" x14ac:dyDescent="0.2">
      <c r="C6756" s="2"/>
    </row>
    <row r="6757" spans="3:3" x14ac:dyDescent="0.2">
      <c r="C6757" s="2"/>
    </row>
    <row r="6758" spans="3:3" x14ac:dyDescent="0.2">
      <c r="C6758" s="2"/>
    </row>
    <row r="6759" spans="3:3" x14ac:dyDescent="0.2">
      <c r="C6759" s="2"/>
    </row>
    <row r="6760" spans="3:3" x14ac:dyDescent="0.2">
      <c r="C6760" s="2"/>
    </row>
    <row r="6761" spans="3:3" x14ac:dyDescent="0.2">
      <c r="C6761" s="2"/>
    </row>
    <row r="6762" spans="3:3" x14ac:dyDescent="0.2">
      <c r="C6762" s="2"/>
    </row>
    <row r="6763" spans="3:3" x14ac:dyDescent="0.2">
      <c r="C6763" s="2"/>
    </row>
    <row r="6764" spans="3:3" x14ac:dyDescent="0.2">
      <c r="C6764" s="2"/>
    </row>
    <row r="6765" spans="3:3" x14ac:dyDescent="0.2">
      <c r="C6765" s="2"/>
    </row>
    <row r="6766" spans="3:3" x14ac:dyDescent="0.2">
      <c r="C6766" s="2"/>
    </row>
    <row r="6767" spans="3:3" x14ac:dyDescent="0.2">
      <c r="C6767" s="2"/>
    </row>
    <row r="6768" spans="3:3" x14ac:dyDescent="0.2">
      <c r="C6768" s="2"/>
    </row>
    <row r="6769" spans="3:3" x14ac:dyDescent="0.2">
      <c r="C6769" s="2"/>
    </row>
    <row r="6770" spans="3:3" x14ac:dyDescent="0.2">
      <c r="C6770" s="2"/>
    </row>
    <row r="6771" spans="3:3" x14ac:dyDescent="0.2">
      <c r="C6771" s="2"/>
    </row>
    <row r="6772" spans="3:3" x14ac:dyDescent="0.2">
      <c r="C6772" s="2"/>
    </row>
    <row r="6773" spans="3:3" x14ac:dyDescent="0.2">
      <c r="C6773" s="2"/>
    </row>
    <row r="6774" spans="3:3" x14ac:dyDescent="0.2">
      <c r="C6774" s="2"/>
    </row>
    <row r="6775" spans="3:3" x14ac:dyDescent="0.2">
      <c r="C6775" s="2"/>
    </row>
    <row r="6776" spans="3:3" x14ac:dyDescent="0.2">
      <c r="C6776" s="2"/>
    </row>
    <row r="6777" spans="3:3" x14ac:dyDescent="0.2">
      <c r="C6777" s="2"/>
    </row>
    <row r="6778" spans="3:3" x14ac:dyDescent="0.2">
      <c r="C6778" s="2"/>
    </row>
    <row r="6779" spans="3:3" x14ac:dyDescent="0.2">
      <c r="C6779" s="2"/>
    </row>
    <row r="6780" spans="3:3" x14ac:dyDescent="0.2">
      <c r="C6780" s="2"/>
    </row>
    <row r="6781" spans="3:3" x14ac:dyDescent="0.2">
      <c r="C6781" s="2"/>
    </row>
    <row r="6782" spans="3:3" x14ac:dyDescent="0.2">
      <c r="C6782" s="2"/>
    </row>
    <row r="6783" spans="3:3" x14ac:dyDescent="0.2">
      <c r="C6783" s="2"/>
    </row>
    <row r="6784" spans="3:3" x14ac:dyDescent="0.2">
      <c r="C6784" s="2"/>
    </row>
    <row r="6785" spans="3:3" x14ac:dyDescent="0.2">
      <c r="C6785" s="2"/>
    </row>
    <row r="6786" spans="3:3" x14ac:dyDescent="0.2">
      <c r="C6786" s="2"/>
    </row>
    <row r="6787" spans="3:3" x14ac:dyDescent="0.2">
      <c r="C6787" s="2"/>
    </row>
    <row r="6788" spans="3:3" x14ac:dyDescent="0.2">
      <c r="C6788" s="2"/>
    </row>
    <row r="6789" spans="3:3" x14ac:dyDescent="0.2">
      <c r="C6789" s="2"/>
    </row>
    <row r="6790" spans="3:3" x14ac:dyDescent="0.2">
      <c r="C6790" s="2"/>
    </row>
    <row r="6791" spans="3:3" x14ac:dyDescent="0.2">
      <c r="C6791" s="2"/>
    </row>
    <row r="6792" spans="3:3" x14ac:dyDescent="0.2">
      <c r="C6792" s="2"/>
    </row>
    <row r="6793" spans="3:3" x14ac:dyDescent="0.2">
      <c r="C6793" s="2"/>
    </row>
    <row r="6794" spans="3:3" x14ac:dyDescent="0.2">
      <c r="C6794" s="2"/>
    </row>
    <row r="6795" spans="3:3" x14ac:dyDescent="0.2">
      <c r="C6795" s="2"/>
    </row>
    <row r="6796" spans="3:3" x14ac:dyDescent="0.2">
      <c r="C6796" s="2"/>
    </row>
    <row r="6797" spans="3:3" x14ac:dyDescent="0.2">
      <c r="C6797" s="2"/>
    </row>
    <row r="6798" spans="3:3" x14ac:dyDescent="0.2">
      <c r="C6798" s="2"/>
    </row>
    <row r="6799" spans="3:3" x14ac:dyDescent="0.2">
      <c r="C6799" s="2"/>
    </row>
    <row r="6800" spans="3:3" x14ac:dyDescent="0.2">
      <c r="C6800" s="2"/>
    </row>
    <row r="6801" spans="3:3" x14ac:dyDescent="0.2">
      <c r="C6801" s="2"/>
    </row>
    <row r="6802" spans="3:3" x14ac:dyDescent="0.2">
      <c r="C6802" s="2"/>
    </row>
    <row r="6803" spans="3:3" x14ac:dyDescent="0.2">
      <c r="C6803" s="2"/>
    </row>
    <row r="6804" spans="3:3" x14ac:dyDescent="0.2">
      <c r="C6804" s="2"/>
    </row>
    <row r="6805" spans="3:3" x14ac:dyDescent="0.2">
      <c r="C6805" s="2"/>
    </row>
    <row r="6806" spans="3:3" x14ac:dyDescent="0.2">
      <c r="C6806" s="2"/>
    </row>
    <row r="6807" spans="3:3" x14ac:dyDescent="0.2">
      <c r="C6807" s="2"/>
    </row>
    <row r="6808" spans="3:3" x14ac:dyDescent="0.2">
      <c r="C6808" s="2"/>
    </row>
    <row r="6809" spans="3:3" x14ac:dyDescent="0.2">
      <c r="C6809" s="2"/>
    </row>
    <row r="6810" spans="3:3" x14ac:dyDescent="0.2">
      <c r="C6810" s="2"/>
    </row>
    <row r="6811" spans="3:3" x14ac:dyDescent="0.2">
      <c r="C6811" s="2"/>
    </row>
    <row r="6812" spans="3:3" x14ac:dyDescent="0.2">
      <c r="C6812" s="2"/>
    </row>
    <row r="6813" spans="3:3" x14ac:dyDescent="0.2">
      <c r="C6813" s="2"/>
    </row>
    <row r="6814" spans="3:3" x14ac:dyDescent="0.2">
      <c r="C6814" s="2"/>
    </row>
    <row r="6815" spans="3:3" x14ac:dyDescent="0.2">
      <c r="C6815" s="2"/>
    </row>
    <row r="6816" spans="3:3" x14ac:dyDescent="0.2">
      <c r="C6816" s="2"/>
    </row>
    <row r="6817" spans="3:3" x14ac:dyDescent="0.2">
      <c r="C6817" s="2"/>
    </row>
    <row r="6818" spans="3:3" x14ac:dyDescent="0.2">
      <c r="C6818" s="2"/>
    </row>
    <row r="6819" spans="3:3" x14ac:dyDescent="0.2">
      <c r="C6819" s="2"/>
    </row>
    <row r="6820" spans="3:3" x14ac:dyDescent="0.2">
      <c r="C6820" s="2"/>
    </row>
    <row r="6821" spans="3:3" x14ac:dyDescent="0.2">
      <c r="C6821" s="2"/>
    </row>
    <row r="6822" spans="3:3" x14ac:dyDescent="0.2">
      <c r="C6822" s="2"/>
    </row>
    <row r="6823" spans="3:3" x14ac:dyDescent="0.2">
      <c r="C6823" s="2"/>
    </row>
    <row r="6824" spans="3:3" x14ac:dyDescent="0.2">
      <c r="C6824" s="2"/>
    </row>
    <row r="6825" spans="3:3" x14ac:dyDescent="0.2">
      <c r="C6825" s="2"/>
    </row>
    <row r="6826" spans="3:3" x14ac:dyDescent="0.2">
      <c r="C6826" s="2"/>
    </row>
    <row r="6827" spans="3:3" x14ac:dyDescent="0.2">
      <c r="C6827" s="2"/>
    </row>
    <row r="6828" spans="3:3" x14ac:dyDescent="0.2">
      <c r="C6828" s="2"/>
    </row>
    <row r="6829" spans="3:3" x14ac:dyDescent="0.2">
      <c r="C6829" s="2"/>
    </row>
    <row r="6830" spans="3:3" x14ac:dyDescent="0.2">
      <c r="C6830" s="2"/>
    </row>
    <row r="6831" spans="3:3" x14ac:dyDescent="0.2">
      <c r="C6831" s="2"/>
    </row>
    <row r="6832" spans="3:3" x14ac:dyDescent="0.2">
      <c r="C6832" s="2"/>
    </row>
    <row r="6833" spans="3:3" x14ac:dyDescent="0.2">
      <c r="C6833" s="2"/>
    </row>
    <row r="6834" spans="3:3" x14ac:dyDescent="0.2">
      <c r="C6834" s="2"/>
    </row>
    <row r="6835" spans="3:3" x14ac:dyDescent="0.2">
      <c r="C6835" s="2"/>
    </row>
    <row r="6836" spans="3:3" x14ac:dyDescent="0.2">
      <c r="C6836" s="2"/>
    </row>
    <row r="6837" spans="3:3" x14ac:dyDescent="0.2">
      <c r="C6837" s="2"/>
    </row>
    <row r="6838" spans="3:3" x14ac:dyDescent="0.2">
      <c r="C6838" s="2"/>
    </row>
    <row r="6839" spans="3:3" x14ac:dyDescent="0.2">
      <c r="C6839" s="2"/>
    </row>
    <row r="6840" spans="3:3" x14ac:dyDescent="0.2">
      <c r="C6840" s="2"/>
    </row>
    <row r="6841" spans="3:3" x14ac:dyDescent="0.2">
      <c r="C6841" s="2"/>
    </row>
    <row r="6842" spans="3:3" x14ac:dyDescent="0.2">
      <c r="C6842" s="2"/>
    </row>
    <row r="6843" spans="3:3" x14ac:dyDescent="0.2">
      <c r="C6843" s="2"/>
    </row>
    <row r="6844" spans="3:3" x14ac:dyDescent="0.2">
      <c r="C6844" s="2"/>
    </row>
    <row r="6845" spans="3:3" x14ac:dyDescent="0.2">
      <c r="C6845" s="2"/>
    </row>
    <row r="6846" spans="3:3" x14ac:dyDescent="0.2">
      <c r="C6846" s="2"/>
    </row>
    <row r="6847" spans="3:3" x14ac:dyDescent="0.2">
      <c r="C6847" s="2"/>
    </row>
    <row r="6848" spans="3:3" x14ac:dyDescent="0.2">
      <c r="C6848" s="2"/>
    </row>
    <row r="6849" spans="3:3" x14ac:dyDescent="0.2">
      <c r="C6849" s="2"/>
    </row>
    <row r="6850" spans="3:3" x14ac:dyDescent="0.2">
      <c r="C6850" s="2"/>
    </row>
    <row r="6851" spans="3:3" x14ac:dyDescent="0.2">
      <c r="C6851" s="2"/>
    </row>
    <row r="6852" spans="3:3" x14ac:dyDescent="0.2">
      <c r="C6852" s="2"/>
    </row>
    <row r="6853" spans="3:3" x14ac:dyDescent="0.2">
      <c r="C6853" s="2"/>
    </row>
    <row r="6854" spans="3:3" x14ac:dyDescent="0.2">
      <c r="C6854" s="2"/>
    </row>
    <row r="6855" spans="3:3" x14ac:dyDescent="0.2">
      <c r="C6855" s="2"/>
    </row>
    <row r="6856" spans="3:3" x14ac:dyDescent="0.2">
      <c r="C6856" s="2"/>
    </row>
    <row r="6857" spans="3:3" x14ac:dyDescent="0.2">
      <c r="C6857" s="2"/>
    </row>
    <row r="6858" spans="3:3" x14ac:dyDescent="0.2">
      <c r="C6858" s="2"/>
    </row>
    <row r="6859" spans="3:3" x14ac:dyDescent="0.2">
      <c r="C6859" s="2"/>
    </row>
    <row r="6860" spans="3:3" x14ac:dyDescent="0.2">
      <c r="C6860" s="2"/>
    </row>
    <row r="6861" spans="3:3" x14ac:dyDescent="0.2">
      <c r="C6861" s="2"/>
    </row>
    <row r="6862" spans="3:3" x14ac:dyDescent="0.2">
      <c r="C6862" s="2"/>
    </row>
    <row r="6863" spans="3:3" x14ac:dyDescent="0.2">
      <c r="C6863" s="2"/>
    </row>
    <row r="6864" spans="3:3" x14ac:dyDescent="0.2">
      <c r="C6864" s="2"/>
    </row>
    <row r="6865" spans="3:3" x14ac:dyDescent="0.2">
      <c r="C6865" s="2"/>
    </row>
    <row r="6866" spans="3:3" x14ac:dyDescent="0.2">
      <c r="C6866" s="2"/>
    </row>
    <row r="6867" spans="3:3" x14ac:dyDescent="0.2">
      <c r="C6867" s="2"/>
    </row>
    <row r="6868" spans="3:3" x14ac:dyDescent="0.2">
      <c r="C6868" s="2"/>
    </row>
    <row r="6869" spans="3:3" x14ac:dyDescent="0.2">
      <c r="C6869" s="2"/>
    </row>
    <row r="6870" spans="3:3" x14ac:dyDescent="0.2">
      <c r="C6870" s="2"/>
    </row>
    <row r="6871" spans="3:3" x14ac:dyDescent="0.2">
      <c r="C6871" s="2"/>
    </row>
    <row r="6872" spans="3:3" x14ac:dyDescent="0.2">
      <c r="C6872" s="2"/>
    </row>
    <row r="6873" spans="3:3" x14ac:dyDescent="0.2">
      <c r="C6873" s="2"/>
    </row>
    <row r="6874" spans="3:3" x14ac:dyDescent="0.2">
      <c r="C6874" s="2"/>
    </row>
    <row r="6875" spans="3:3" x14ac:dyDescent="0.2">
      <c r="C6875" s="2"/>
    </row>
    <row r="6876" spans="3:3" x14ac:dyDescent="0.2">
      <c r="C6876" s="2"/>
    </row>
    <row r="6877" spans="3:3" x14ac:dyDescent="0.2">
      <c r="C6877" s="2"/>
    </row>
    <row r="6878" spans="3:3" x14ac:dyDescent="0.2">
      <c r="C6878" s="2"/>
    </row>
    <row r="6879" spans="3:3" x14ac:dyDescent="0.2">
      <c r="C6879" s="2"/>
    </row>
    <row r="6880" spans="3:3" x14ac:dyDescent="0.2">
      <c r="C6880" s="2"/>
    </row>
    <row r="6881" spans="3:3" x14ac:dyDescent="0.2">
      <c r="C6881" s="2"/>
    </row>
    <row r="6882" spans="3:3" x14ac:dyDescent="0.2">
      <c r="C6882" s="2"/>
    </row>
    <row r="6883" spans="3:3" x14ac:dyDescent="0.2">
      <c r="C6883" s="2"/>
    </row>
    <row r="6884" spans="3:3" x14ac:dyDescent="0.2">
      <c r="C6884" s="2"/>
    </row>
    <row r="6885" spans="3:3" x14ac:dyDescent="0.2">
      <c r="C6885" s="2"/>
    </row>
    <row r="6886" spans="3:3" x14ac:dyDescent="0.2">
      <c r="C6886" s="2"/>
    </row>
    <row r="6887" spans="3:3" x14ac:dyDescent="0.2">
      <c r="C6887" s="2"/>
    </row>
    <row r="6888" spans="3:3" x14ac:dyDescent="0.2">
      <c r="C6888" s="2"/>
    </row>
    <row r="6889" spans="3:3" x14ac:dyDescent="0.2">
      <c r="C6889" s="2"/>
    </row>
    <row r="6890" spans="3:3" x14ac:dyDescent="0.2">
      <c r="C6890" s="2"/>
    </row>
    <row r="6891" spans="3:3" x14ac:dyDescent="0.2">
      <c r="C6891" s="2"/>
    </row>
    <row r="6892" spans="3:3" x14ac:dyDescent="0.2">
      <c r="C6892" s="2"/>
    </row>
    <row r="6893" spans="3:3" x14ac:dyDescent="0.2">
      <c r="C6893" s="2"/>
    </row>
    <row r="6894" spans="3:3" x14ac:dyDescent="0.2">
      <c r="C6894" s="2"/>
    </row>
    <row r="6895" spans="3:3" x14ac:dyDescent="0.2">
      <c r="C6895" s="2"/>
    </row>
    <row r="6896" spans="3:3" x14ac:dyDescent="0.2">
      <c r="C6896" s="2"/>
    </row>
    <row r="6897" spans="3:3" x14ac:dyDescent="0.2">
      <c r="C6897" s="2"/>
    </row>
    <row r="6898" spans="3:3" x14ac:dyDescent="0.2">
      <c r="C6898" s="2"/>
    </row>
    <row r="6899" spans="3:3" x14ac:dyDescent="0.2">
      <c r="C6899" s="2"/>
    </row>
    <row r="6900" spans="3:3" x14ac:dyDescent="0.2">
      <c r="C6900" s="2"/>
    </row>
    <row r="6901" spans="3:3" x14ac:dyDescent="0.2">
      <c r="C6901" s="2"/>
    </row>
    <row r="6902" spans="3:3" x14ac:dyDescent="0.2">
      <c r="C6902" s="2"/>
    </row>
    <row r="6903" spans="3:3" x14ac:dyDescent="0.2">
      <c r="C6903" s="2"/>
    </row>
    <row r="6904" spans="3:3" x14ac:dyDescent="0.2">
      <c r="C6904" s="2"/>
    </row>
    <row r="6905" spans="3:3" x14ac:dyDescent="0.2">
      <c r="C6905" s="2"/>
    </row>
    <row r="6906" spans="3:3" x14ac:dyDescent="0.2">
      <c r="C6906" s="2"/>
    </row>
    <row r="6907" spans="3:3" x14ac:dyDescent="0.2">
      <c r="C6907" s="2"/>
    </row>
    <row r="6908" spans="3:3" x14ac:dyDescent="0.2">
      <c r="C6908" s="2"/>
    </row>
    <row r="6909" spans="3:3" x14ac:dyDescent="0.2">
      <c r="C6909" s="2"/>
    </row>
    <row r="6910" spans="3:3" x14ac:dyDescent="0.2">
      <c r="C6910" s="2"/>
    </row>
    <row r="6911" spans="3:3" x14ac:dyDescent="0.2">
      <c r="C6911" s="2"/>
    </row>
    <row r="6912" spans="3:3" x14ac:dyDescent="0.2">
      <c r="C6912" s="2"/>
    </row>
    <row r="6913" spans="3:3" x14ac:dyDescent="0.2">
      <c r="C6913" s="2"/>
    </row>
    <row r="6914" spans="3:3" x14ac:dyDescent="0.2">
      <c r="C6914" s="2"/>
    </row>
    <row r="6915" spans="3:3" x14ac:dyDescent="0.2">
      <c r="C6915" s="2"/>
    </row>
    <row r="6916" spans="3:3" x14ac:dyDescent="0.2">
      <c r="C6916" s="2"/>
    </row>
    <row r="6917" spans="3:3" x14ac:dyDescent="0.2">
      <c r="C6917" s="2"/>
    </row>
    <row r="6918" spans="3:3" x14ac:dyDescent="0.2">
      <c r="C6918" s="2"/>
    </row>
    <row r="6919" spans="3:3" x14ac:dyDescent="0.2">
      <c r="C6919" s="2"/>
    </row>
    <row r="6920" spans="3:3" x14ac:dyDescent="0.2">
      <c r="C6920" s="2"/>
    </row>
    <row r="6921" spans="3:3" x14ac:dyDescent="0.2">
      <c r="C6921" s="2"/>
    </row>
    <row r="6922" spans="3:3" x14ac:dyDescent="0.2">
      <c r="C6922" s="2"/>
    </row>
    <row r="6923" spans="3:3" x14ac:dyDescent="0.2">
      <c r="C6923" s="2"/>
    </row>
    <row r="6924" spans="3:3" x14ac:dyDescent="0.2">
      <c r="C6924" s="2"/>
    </row>
    <row r="6925" spans="3:3" x14ac:dyDescent="0.2">
      <c r="C6925" s="2"/>
    </row>
    <row r="6926" spans="3:3" x14ac:dyDescent="0.2">
      <c r="C6926" s="2"/>
    </row>
    <row r="6927" spans="3:3" x14ac:dyDescent="0.2">
      <c r="C6927" s="2"/>
    </row>
    <row r="6928" spans="3:3" x14ac:dyDescent="0.2">
      <c r="C6928" s="2"/>
    </row>
    <row r="6929" spans="3:3" x14ac:dyDescent="0.2">
      <c r="C6929" s="2"/>
    </row>
    <row r="6930" spans="3:3" x14ac:dyDescent="0.2">
      <c r="C6930" s="2"/>
    </row>
    <row r="6931" spans="3:3" x14ac:dyDescent="0.2">
      <c r="C6931" s="2"/>
    </row>
    <row r="6932" spans="3:3" x14ac:dyDescent="0.2">
      <c r="C6932" s="2"/>
    </row>
    <row r="6933" spans="3:3" x14ac:dyDescent="0.2">
      <c r="C6933" s="2"/>
    </row>
    <row r="6934" spans="3:3" x14ac:dyDescent="0.2">
      <c r="C6934" s="2"/>
    </row>
    <row r="6935" spans="3:3" x14ac:dyDescent="0.2">
      <c r="C6935" s="2"/>
    </row>
    <row r="6936" spans="3:3" x14ac:dyDescent="0.2">
      <c r="C6936" s="2"/>
    </row>
    <row r="6937" spans="3:3" x14ac:dyDescent="0.2">
      <c r="C6937" s="2"/>
    </row>
    <row r="6938" spans="3:3" x14ac:dyDescent="0.2">
      <c r="C6938" s="2"/>
    </row>
    <row r="6939" spans="3:3" x14ac:dyDescent="0.2">
      <c r="C6939" s="2"/>
    </row>
    <row r="6940" spans="3:3" x14ac:dyDescent="0.2">
      <c r="C6940" s="2"/>
    </row>
    <row r="6941" spans="3:3" x14ac:dyDescent="0.2">
      <c r="C6941" s="2"/>
    </row>
    <row r="6942" spans="3:3" x14ac:dyDescent="0.2">
      <c r="C6942" s="2"/>
    </row>
    <row r="6943" spans="3:3" x14ac:dyDescent="0.2">
      <c r="C6943" s="2"/>
    </row>
    <row r="6944" spans="3:3" x14ac:dyDescent="0.2">
      <c r="C6944" s="2"/>
    </row>
    <row r="6945" spans="3:3" x14ac:dyDescent="0.2">
      <c r="C6945" s="2"/>
    </row>
    <row r="6946" spans="3:3" x14ac:dyDescent="0.2">
      <c r="C6946" s="2"/>
    </row>
    <row r="6947" spans="3:3" x14ac:dyDescent="0.2">
      <c r="C6947" s="2"/>
    </row>
    <row r="6948" spans="3:3" x14ac:dyDescent="0.2">
      <c r="C6948" s="2"/>
    </row>
    <row r="6949" spans="3:3" x14ac:dyDescent="0.2">
      <c r="C6949" s="2"/>
    </row>
    <row r="6950" spans="3:3" x14ac:dyDescent="0.2">
      <c r="C6950" s="2"/>
    </row>
    <row r="6951" spans="3:3" x14ac:dyDescent="0.2">
      <c r="C6951" s="2"/>
    </row>
    <row r="6952" spans="3:3" x14ac:dyDescent="0.2">
      <c r="C6952" s="2"/>
    </row>
    <row r="6953" spans="3:3" x14ac:dyDescent="0.2">
      <c r="C6953" s="2"/>
    </row>
    <row r="6954" spans="3:3" x14ac:dyDescent="0.2">
      <c r="C6954" s="2"/>
    </row>
    <row r="6955" spans="3:3" x14ac:dyDescent="0.2">
      <c r="C6955" s="2"/>
    </row>
    <row r="6956" spans="3:3" x14ac:dyDescent="0.2">
      <c r="C6956" s="2"/>
    </row>
    <row r="6957" spans="3:3" x14ac:dyDescent="0.2">
      <c r="C6957" s="2"/>
    </row>
    <row r="6958" spans="3:3" x14ac:dyDescent="0.2">
      <c r="C6958" s="2"/>
    </row>
    <row r="6959" spans="3:3" x14ac:dyDescent="0.2">
      <c r="C6959" s="2"/>
    </row>
    <row r="6960" spans="3:3" x14ac:dyDescent="0.2">
      <c r="C6960" s="2"/>
    </row>
    <row r="6961" spans="3:3" x14ac:dyDescent="0.2">
      <c r="C6961" s="2"/>
    </row>
    <row r="6962" spans="3:3" x14ac:dyDescent="0.2">
      <c r="C6962" s="2"/>
    </row>
    <row r="6963" spans="3:3" x14ac:dyDescent="0.2">
      <c r="C6963" s="2"/>
    </row>
    <row r="6964" spans="3:3" x14ac:dyDescent="0.2">
      <c r="C6964" s="2"/>
    </row>
    <row r="6965" spans="3:3" x14ac:dyDescent="0.2">
      <c r="C6965" s="2"/>
    </row>
    <row r="6966" spans="3:3" x14ac:dyDescent="0.2">
      <c r="C6966" s="2"/>
    </row>
    <row r="6967" spans="3:3" x14ac:dyDescent="0.2">
      <c r="C6967" s="2"/>
    </row>
    <row r="6968" spans="3:3" x14ac:dyDescent="0.2">
      <c r="C6968" s="2"/>
    </row>
    <row r="6969" spans="3:3" x14ac:dyDescent="0.2">
      <c r="C6969" s="2"/>
    </row>
    <row r="6970" spans="3:3" x14ac:dyDescent="0.2">
      <c r="C6970" s="2"/>
    </row>
    <row r="6971" spans="3:3" x14ac:dyDescent="0.2">
      <c r="C6971" s="2"/>
    </row>
    <row r="6972" spans="3:3" x14ac:dyDescent="0.2">
      <c r="C6972" s="2"/>
    </row>
    <row r="6973" spans="3:3" x14ac:dyDescent="0.2">
      <c r="C6973" s="2"/>
    </row>
    <row r="6974" spans="3:3" x14ac:dyDescent="0.2">
      <c r="C6974" s="2"/>
    </row>
    <row r="6975" spans="3:3" x14ac:dyDescent="0.2">
      <c r="C6975" s="2"/>
    </row>
    <row r="6976" spans="3:3" x14ac:dyDescent="0.2">
      <c r="C6976" s="2"/>
    </row>
    <row r="6977" spans="3:3" x14ac:dyDescent="0.2">
      <c r="C6977" s="2"/>
    </row>
    <row r="6978" spans="3:3" x14ac:dyDescent="0.2">
      <c r="C6978" s="2"/>
    </row>
    <row r="6979" spans="3:3" x14ac:dyDescent="0.2">
      <c r="C6979" s="2"/>
    </row>
    <row r="6980" spans="3:3" x14ac:dyDescent="0.2">
      <c r="C6980" s="2"/>
    </row>
    <row r="6981" spans="3:3" x14ac:dyDescent="0.2">
      <c r="C6981" s="2"/>
    </row>
    <row r="6982" spans="3:3" x14ac:dyDescent="0.2">
      <c r="C6982" s="2"/>
    </row>
    <row r="6983" spans="3:3" x14ac:dyDescent="0.2">
      <c r="C6983" s="2"/>
    </row>
    <row r="6984" spans="3:3" x14ac:dyDescent="0.2">
      <c r="C6984" s="2"/>
    </row>
    <row r="6985" spans="3:3" x14ac:dyDescent="0.2">
      <c r="C6985" s="2"/>
    </row>
    <row r="6986" spans="3:3" x14ac:dyDescent="0.2">
      <c r="C6986" s="2"/>
    </row>
    <row r="6987" spans="3:3" x14ac:dyDescent="0.2">
      <c r="C6987" s="2"/>
    </row>
    <row r="6988" spans="3:3" x14ac:dyDescent="0.2">
      <c r="C6988" s="2"/>
    </row>
    <row r="6989" spans="3:3" x14ac:dyDescent="0.2">
      <c r="C6989" s="2"/>
    </row>
    <row r="6990" spans="3:3" x14ac:dyDescent="0.2">
      <c r="C6990" s="2"/>
    </row>
    <row r="6991" spans="3:3" x14ac:dyDescent="0.2">
      <c r="C6991" s="2"/>
    </row>
    <row r="6992" spans="3:3" x14ac:dyDescent="0.2">
      <c r="C6992" s="2"/>
    </row>
    <row r="6993" spans="3:3" x14ac:dyDescent="0.2">
      <c r="C6993" s="2"/>
    </row>
    <row r="6994" spans="3:3" x14ac:dyDescent="0.2">
      <c r="C6994" s="2"/>
    </row>
    <row r="6995" spans="3:3" x14ac:dyDescent="0.2">
      <c r="C6995" s="2"/>
    </row>
    <row r="6996" spans="3:3" x14ac:dyDescent="0.2">
      <c r="C6996" s="2"/>
    </row>
    <row r="6997" spans="3:3" x14ac:dyDescent="0.2">
      <c r="C6997" s="2"/>
    </row>
    <row r="6998" spans="3:3" x14ac:dyDescent="0.2">
      <c r="C6998" s="2"/>
    </row>
    <row r="6999" spans="3:3" x14ac:dyDescent="0.2">
      <c r="C6999" s="2"/>
    </row>
    <row r="7000" spans="3:3" x14ac:dyDescent="0.2">
      <c r="C7000" s="2"/>
    </row>
    <row r="7001" spans="3:3" x14ac:dyDescent="0.2">
      <c r="C7001" s="2"/>
    </row>
    <row r="7002" spans="3:3" x14ac:dyDescent="0.2">
      <c r="C7002" s="2"/>
    </row>
    <row r="7003" spans="3:3" x14ac:dyDescent="0.2">
      <c r="C7003" s="2"/>
    </row>
    <row r="7004" spans="3:3" x14ac:dyDescent="0.2">
      <c r="C7004" s="2"/>
    </row>
    <row r="7005" spans="3:3" x14ac:dyDescent="0.2">
      <c r="C7005" s="2"/>
    </row>
    <row r="7006" spans="3:3" x14ac:dyDescent="0.2">
      <c r="C7006" s="2"/>
    </row>
    <row r="7007" spans="3:3" x14ac:dyDescent="0.2">
      <c r="C7007" s="2"/>
    </row>
    <row r="7008" spans="3:3" x14ac:dyDescent="0.2">
      <c r="C7008" s="2"/>
    </row>
    <row r="7009" spans="3:3" x14ac:dyDescent="0.2">
      <c r="C7009" s="2"/>
    </row>
    <row r="7010" spans="3:3" x14ac:dyDescent="0.2">
      <c r="C7010" s="2"/>
    </row>
    <row r="7011" spans="3:3" x14ac:dyDescent="0.2">
      <c r="C7011" s="2"/>
    </row>
    <row r="7012" spans="3:3" x14ac:dyDescent="0.2">
      <c r="C7012" s="2"/>
    </row>
    <row r="7013" spans="3:3" x14ac:dyDescent="0.2">
      <c r="C7013" s="2"/>
    </row>
    <row r="7014" spans="3:3" x14ac:dyDescent="0.2">
      <c r="C7014" s="2"/>
    </row>
    <row r="7015" spans="3:3" x14ac:dyDescent="0.2">
      <c r="C7015" s="2"/>
    </row>
    <row r="7016" spans="3:3" x14ac:dyDescent="0.2">
      <c r="C7016" s="2"/>
    </row>
    <row r="7017" spans="3:3" x14ac:dyDescent="0.2">
      <c r="C7017" s="2"/>
    </row>
    <row r="7018" spans="3:3" x14ac:dyDescent="0.2">
      <c r="C7018" s="2"/>
    </row>
    <row r="7019" spans="3:3" x14ac:dyDescent="0.2">
      <c r="C7019" s="2"/>
    </row>
    <row r="7020" spans="3:3" x14ac:dyDescent="0.2">
      <c r="C7020" s="2"/>
    </row>
    <row r="7021" spans="3:3" x14ac:dyDescent="0.2">
      <c r="C7021" s="2"/>
    </row>
    <row r="7022" spans="3:3" x14ac:dyDescent="0.2">
      <c r="C7022" s="2"/>
    </row>
    <row r="7023" spans="3:3" x14ac:dyDescent="0.2">
      <c r="C7023" s="2"/>
    </row>
    <row r="7024" spans="3:3" x14ac:dyDescent="0.2">
      <c r="C7024" s="2"/>
    </row>
    <row r="7025" spans="3:3" x14ac:dyDescent="0.2">
      <c r="C7025" s="2"/>
    </row>
    <row r="7026" spans="3:3" x14ac:dyDescent="0.2">
      <c r="C7026" s="2"/>
    </row>
    <row r="7027" spans="3:3" x14ac:dyDescent="0.2">
      <c r="C7027" s="2"/>
    </row>
    <row r="7028" spans="3:3" x14ac:dyDescent="0.2">
      <c r="C7028" s="2"/>
    </row>
    <row r="7029" spans="3:3" x14ac:dyDescent="0.2">
      <c r="C7029" s="2"/>
    </row>
    <row r="7030" spans="3:3" x14ac:dyDescent="0.2">
      <c r="C7030" s="2"/>
    </row>
    <row r="7031" spans="3:3" x14ac:dyDescent="0.2">
      <c r="C7031" s="2"/>
    </row>
    <row r="7032" spans="3:3" x14ac:dyDescent="0.2">
      <c r="C7032" s="2"/>
    </row>
    <row r="7033" spans="3:3" x14ac:dyDescent="0.2">
      <c r="C7033" s="2"/>
    </row>
    <row r="7034" spans="3:3" x14ac:dyDescent="0.2">
      <c r="C7034" s="2"/>
    </row>
    <row r="7035" spans="3:3" x14ac:dyDescent="0.2">
      <c r="C7035" s="2"/>
    </row>
    <row r="7036" spans="3:3" x14ac:dyDescent="0.2">
      <c r="C7036" s="2"/>
    </row>
    <row r="7037" spans="3:3" x14ac:dyDescent="0.2">
      <c r="C7037" s="2"/>
    </row>
    <row r="7038" spans="3:3" x14ac:dyDescent="0.2">
      <c r="C7038" s="2"/>
    </row>
    <row r="7039" spans="3:3" x14ac:dyDescent="0.2">
      <c r="C7039" s="2"/>
    </row>
    <row r="7040" spans="3:3" x14ac:dyDescent="0.2">
      <c r="C7040" s="2"/>
    </row>
    <row r="7041" spans="3:3" x14ac:dyDescent="0.2">
      <c r="C7041" s="2"/>
    </row>
    <row r="7042" spans="3:3" x14ac:dyDescent="0.2">
      <c r="C7042" s="2"/>
    </row>
    <row r="7043" spans="3:3" x14ac:dyDescent="0.2">
      <c r="C7043" s="2"/>
    </row>
    <row r="7044" spans="3:3" x14ac:dyDescent="0.2">
      <c r="C7044" s="2"/>
    </row>
    <row r="7045" spans="3:3" x14ac:dyDescent="0.2">
      <c r="C7045" s="2"/>
    </row>
    <row r="7046" spans="3:3" x14ac:dyDescent="0.2">
      <c r="C7046" s="2"/>
    </row>
    <row r="7047" spans="3:3" x14ac:dyDescent="0.2">
      <c r="C7047" s="2"/>
    </row>
    <row r="7048" spans="3:3" x14ac:dyDescent="0.2">
      <c r="C7048" s="2"/>
    </row>
    <row r="7049" spans="3:3" x14ac:dyDescent="0.2">
      <c r="C7049" s="2"/>
    </row>
    <row r="7050" spans="3:3" x14ac:dyDescent="0.2">
      <c r="C7050" s="2"/>
    </row>
    <row r="7051" spans="3:3" x14ac:dyDescent="0.2">
      <c r="C7051" s="2"/>
    </row>
    <row r="7052" spans="3:3" x14ac:dyDescent="0.2">
      <c r="C7052" s="2"/>
    </row>
    <row r="7053" spans="3:3" x14ac:dyDescent="0.2">
      <c r="C7053" s="2"/>
    </row>
    <row r="7054" spans="3:3" x14ac:dyDescent="0.2">
      <c r="C7054" s="2"/>
    </row>
    <row r="7055" spans="3:3" x14ac:dyDescent="0.2">
      <c r="C7055" s="2"/>
    </row>
    <row r="7056" spans="3:3" x14ac:dyDescent="0.2">
      <c r="C7056" s="2"/>
    </row>
    <row r="7057" spans="3:3" x14ac:dyDescent="0.2">
      <c r="C7057" s="2"/>
    </row>
    <row r="7058" spans="3:3" x14ac:dyDescent="0.2">
      <c r="C7058" s="2"/>
    </row>
    <row r="7059" spans="3:3" x14ac:dyDescent="0.2">
      <c r="C7059" s="2"/>
    </row>
    <row r="7060" spans="3:3" x14ac:dyDescent="0.2">
      <c r="C7060" s="2"/>
    </row>
    <row r="7061" spans="3:3" x14ac:dyDescent="0.2">
      <c r="C7061" s="2"/>
    </row>
    <row r="7062" spans="3:3" x14ac:dyDescent="0.2">
      <c r="C7062" s="2"/>
    </row>
    <row r="7063" spans="3:3" x14ac:dyDescent="0.2">
      <c r="C7063" s="2"/>
    </row>
    <row r="7064" spans="3:3" x14ac:dyDescent="0.2">
      <c r="C7064" s="2"/>
    </row>
    <row r="7065" spans="3:3" x14ac:dyDescent="0.2">
      <c r="C7065" s="2"/>
    </row>
    <row r="7066" spans="3:3" x14ac:dyDescent="0.2">
      <c r="C7066" s="2"/>
    </row>
    <row r="7067" spans="3:3" x14ac:dyDescent="0.2">
      <c r="C7067" s="2"/>
    </row>
    <row r="7068" spans="3:3" x14ac:dyDescent="0.2">
      <c r="C7068" s="2"/>
    </row>
    <row r="7069" spans="3:3" x14ac:dyDescent="0.2">
      <c r="C7069" s="2"/>
    </row>
    <row r="7070" spans="3:3" x14ac:dyDescent="0.2">
      <c r="C7070" s="2"/>
    </row>
    <row r="7071" spans="3:3" x14ac:dyDescent="0.2">
      <c r="C7071" s="2"/>
    </row>
    <row r="7072" spans="3:3" x14ac:dyDescent="0.2">
      <c r="C7072" s="2"/>
    </row>
    <row r="7073" spans="3:3" x14ac:dyDescent="0.2">
      <c r="C7073" s="2"/>
    </row>
    <row r="7074" spans="3:3" x14ac:dyDescent="0.2">
      <c r="C7074" s="2"/>
    </row>
    <row r="7075" spans="3:3" x14ac:dyDescent="0.2">
      <c r="C7075" s="2"/>
    </row>
    <row r="7076" spans="3:3" x14ac:dyDescent="0.2">
      <c r="C7076" s="2"/>
    </row>
    <row r="7077" spans="3:3" x14ac:dyDescent="0.2">
      <c r="C7077" s="2"/>
    </row>
    <row r="7078" spans="3:3" x14ac:dyDescent="0.2">
      <c r="C7078" s="2"/>
    </row>
    <row r="7079" spans="3:3" x14ac:dyDescent="0.2">
      <c r="C7079" s="2"/>
    </row>
    <row r="7080" spans="3:3" x14ac:dyDescent="0.2">
      <c r="C7080" s="2"/>
    </row>
    <row r="7081" spans="3:3" x14ac:dyDescent="0.2">
      <c r="C7081" s="2"/>
    </row>
    <row r="7082" spans="3:3" x14ac:dyDescent="0.2">
      <c r="C7082" s="2"/>
    </row>
    <row r="7083" spans="3:3" x14ac:dyDescent="0.2">
      <c r="C7083" s="2"/>
    </row>
    <row r="7084" spans="3:3" x14ac:dyDescent="0.2">
      <c r="C7084" s="2"/>
    </row>
    <row r="7085" spans="3:3" x14ac:dyDescent="0.2">
      <c r="C7085" s="2"/>
    </row>
    <row r="7086" spans="3:3" x14ac:dyDescent="0.2">
      <c r="C7086" s="2"/>
    </row>
    <row r="7087" spans="3:3" x14ac:dyDescent="0.2">
      <c r="C7087" s="2"/>
    </row>
    <row r="7088" spans="3:3" x14ac:dyDescent="0.2">
      <c r="C7088" s="2"/>
    </row>
    <row r="7089" spans="3:3" x14ac:dyDescent="0.2">
      <c r="C7089" s="2"/>
    </row>
    <row r="7090" spans="3:3" x14ac:dyDescent="0.2">
      <c r="C7090" s="2"/>
    </row>
    <row r="7091" spans="3:3" x14ac:dyDescent="0.2">
      <c r="C7091" s="2"/>
    </row>
    <row r="7092" spans="3:3" x14ac:dyDescent="0.2">
      <c r="C7092" s="2"/>
    </row>
    <row r="7093" spans="3:3" x14ac:dyDescent="0.2">
      <c r="C7093" s="2"/>
    </row>
    <row r="7094" spans="3:3" x14ac:dyDescent="0.2">
      <c r="C7094" s="2"/>
    </row>
    <row r="7095" spans="3:3" x14ac:dyDescent="0.2">
      <c r="C7095" s="2"/>
    </row>
    <row r="7096" spans="3:3" x14ac:dyDescent="0.2">
      <c r="C7096" s="2"/>
    </row>
    <row r="7097" spans="3:3" x14ac:dyDescent="0.2">
      <c r="C7097" s="2"/>
    </row>
    <row r="7098" spans="3:3" x14ac:dyDescent="0.2">
      <c r="C7098" s="2"/>
    </row>
    <row r="7099" spans="3:3" x14ac:dyDescent="0.2">
      <c r="C7099" s="2"/>
    </row>
    <row r="7100" spans="3:3" x14ac:dyDescent="0.2">
      <c r="C7100" s="2"/>
    </row>
    <row r="7101" spans="3:3" x14ac:dyDescent="0.2">
      <c r="C7101" s="2"/>
    </row>
    <row r="7102" spans="3:3" x14ac:dyDescent="0.2">
      <c r="C7102" s="2"/>
    </row>
    <row r="7103" spans="3:3" x14ac:dyDescent="0.2">
      <c r="C7103" s="2"/>
    </row>
    <row r="7104" spans="3:3" x14ac:dyDescent="0.2">
      <c r="C7104" s="2"/>
    </row>
    <row r="7105" spans="3:3" x14ac:dyDescent="0.2">
      <c r="C7105" s="2"/>
    </row>
    <row r="7106" spans="3:3" x14ac:dyDescent="0.2">
      <c r="C7106" s="2"/>
    </row>
    <row r="7107" spans="3:3" x14ac:dyDescent="0.2">
      <c r="C7107" s="2"/>
    </row>
    <row r="7108" spans="3:3" x14ac:dyDescent="0.2">
      <c r="C7108" s="2"/>
    </row>
    <row r="7109" spans="3:3" x14ac:dyDescent="0.2">
      <c r="C7109" s="2"/>
    </row>
    <row r="7110" spans="3:3" x14ac:dyDescent="0.2">
      <c r="C7110" s="2"/>
    </row>
    <row r="7111" spans="3:3" x14ac:dyDescent="0.2">
      <c r="C7111" s="2"/>
    </row>
    <row r="7112" spans="3:3" x14ac:dyDescent="0.2">
      <c r="C7112" s="2"/>
    </row>
    <row r="7113" spans="3:3" x14ac:dyDescent="0.2">
      <c r="C7113" s="2"/>
    </row>
    <row r="7114" spans="3:3" x14ac:dyDescent="0.2">
      <c r="C7114" s="2"/>
    </row>
    <row r="7115" spans="3:3" x14ac:dyDescent="0.2">
      <c r="C7115" s="2"/>
    </row>
    <row r="7116" spans="3:3" x14ac:dyDescent="0.2">
      <c r="C7116" s="2"/>
    </row>
    <row r="7117" spans="3:3" x14ac:dyDescent="0.2">
      <c r="C7117" s="2"/>
    </row>
    <row r="7118" spans="3:3" x14ac:dyDescent="0.2">
      <c r="C7118" s="2"/>
    </row>
    <row r="7119" spans="3:3" x14ac:dyDescent="0.2">
      <c r="C7119" s="2"/>
    </row>
    <row r="7120" spans="3:3" x14ac:dyDescent="0.2">
      <c r="C7120" s="2"/>
    </row>
    <row r="7121" spans="3:3" x14ac:dyDescent="0.2">
      <c r="C7121" s="2"/>
    </row>
    <row r="7122" spans="3:3" x14ac:dyDescent="0.2">
      <c r="C7122" s="2"/>
    </row>
    <row r="7123" spans="3:3" x14ac:dyDescent="0.2">
      <c r="C7123" s="2"/>
    </row>
    <row r="7124" spans="3:3" x14ac:dyDescent="0.2">
      <c r="C7124" s="2"/>
    </row>
    <row r="7125" spans="3:3" x14ac:dyDescent="0.2">
      <c r="C7125" s="2"/>
    </row>
    <row r="7126" spans="3:3" x14ac:dyDescent="0.2">
      <c r="C7126" s="2"/>
    </row>
    <row r="7127" spans="3:3" x14ac:dyDescent="0.2">
      <c r="C7127" s="2"/>
    </row>
    <row r="7128" spans="3:3" x14ac:dyDescent="0.2">
      <c r="C7128" s="2"/>
    </row>
    <row r="7129" spans="3:3" x14ac:dyDescent="0.2">
      <c r="C7129" s="2"/>
    </row>
    <row r="7130" spans="3:3" x14ac:dyDescent="0.2">
      <c r="C7130" s="2"/>
    </row>
    <row r="7131" spans="3:3" x14ac:dyDescent="0.2">
      <c r="C7131" s="2"/>
    </row>
    <row r="7132" spans="3:3" x14ac:dyDescent="0.2">
      <c r="C7132" s="2"/>
    </row>
    <row r="7133" spans="3:3" x14ac:dyDescent="0.2">
      <c r="C7133" s="2"/>
    </row>
    <row r="7134" spans="3:3" x14ac:dyDescent="0.2">
      <c r="C7134" s="2"/>
    </row>
    <row r="7135" spans="3:3" x14ac:dyDescent="0.2">
      <c r="C7135" s="2"/>
    </row>
    <row r="7136" spans="3:3" x14ac:dyDescent="0.2">
      <c r="C7136" s="2"/>
    </row>
    <row r="7137" spans="3:3" x14ac:dyDescent="0.2">
      <c r="C7137" s="2"/>
    </row>
    <row r="7138" spans="3:3" x14ac:dyDescent="0.2">
      <c r="C7138" s="2"/>
    </row>
    <row r="7139" spans="3:3" x14ac:dyDescent="0.2">
      <c r="C7139" s="2"/>
    </row>
    <row r="7140" spans="3:3" x14ac:dyDescent="0.2">
      <c r="C7140" s="2"/>
    </row>
    <row r="7141" spans="3:3" x14ac:dyDescent="0.2">
      <c r="C7141" s="2"/>
    </row>
    <row r="7142" spans="3:3" x14ac:dyDescent="0.2">
      <c r="C7142" s="2"/>
    </row>
    <row r="7143" spans="3:3" x14ac:dyDescent="0.2">
      <c r="C7143" s="2"/>
    </row>
    <row r="7144" spans="3:3" x14ac:dyDescent="0.2">
      <c r="C7144" s="2"/>
    </row>
    <row r="7145" spans="3:3" x14ac:dyDescent="0.2">
      <c r="C7145" s="2"/>
    </row>
    <row r="7146" spans="3:3" x14ac:dyDescent="0.2">
      <c r="C7146" s="2"/>
    </row>
    <row r="7147" spans="3:3" x14ac:dyDescent="0.2">
      <c r="C7147" s="2"/>
    </row>
    <row r="7148" spans="3:3" x14ac:dyDescent="0.2">
      <c r="C7148" s="2"/>
    </row>
    <row r="7149" spans="3:3" x14ac:dyDescent="0.2">
      <c r="C7149" s="2"/>
    </row>
    <row r="7150" spans="3:3" x14ac:dyDescent="0.2">
      <c r="C7150" s="2"/>
    </row>
    <row r="7151" spans="3:3" x14ac:dyDescent="0.2">
      <c r="C7151" s="2"/>
    </row>
    <row r="7152" spans="3:3" x14ac:dyDescent="0.2">
      <c r="C7152" s="2"/>
    </row>
    <row r="7153" spans="3:3" x14ac:dyDescent="0.2">
      <c r="C7153" s="2"/>
    </row>
    <row r="7154" spans="3:3" x14ac:dyDescent="0.2">
      <c r="C7154" s="2"/>
    </row>
    <row r="7155" spans="3:3" x14ac:dyDescent="0.2">
      <c r="C7155" s="2"/>
    </row>
    <row r="7156" spans="3:3" x14ac:dyDescent="0.2">
      <c r="C7156" s="2"/>
    </row>
    <row r="7157" spans="3:3" x14ac:dyDescent="0.2">
      <c r="C7157" s="2"/>
    </row>
    <row r="7158" spans="3:3" x14ac:dyDescent="0.2">
      <c r="C7158" s="2"/>
    </row>
    <row r="7159" spans="3:3" x14ac:dyDescent="0.2">
      <c r="C7159" s="2"/>
    </row>
    <row r="7160" spans="3:3" x14ac:dyDescent="0.2">
      <c r="C7160" s="2"/>
    </row>
    <row r="7161" spans="3:3" x14ac:dyDescent="0.2">
      <c r="C7161" s="2"/>
    </row>
    <row r="7162" spans="3:3" x14ac:dyDescent="0.2">
      <c r="C7162" s="2"/>
    </row>
    <row r="7163" spans="3:3" x14ac:dyDescent="0.2">
      <c r="C7163" s="2"/>
    </row>
    <row r="7164" spans="3:3" x14ac:dyDescent="0.2">
      <c r="C7164" s="2"/>
    </row>
    <row r="7165" spans="3:3" x14ac:dyDescent="0.2">
      <c r="C7165" s="2"/>
    </row>
    <row r="7166" spans="3:3" x14ac:dyDescent="0.2">
      <c r="C7166" s="2"/>
    </row>
    <row r="7167" spans="3:3" x14ac:dyDescent="0.2">
      <c r="C7167" s="2"/>
    </row>
    <row r="7168" spans="3:3" x14ac:dyDescent="0.2">
      <c r="C7168" s="2"/>
    </row>
    <row r="7169" spans="3:3" x14ac:dyDescent="0.2">
      <c r="C7169" s="2"/>
    </row>
    <row r="7170" spans="3:3" x14ac:dyDescent="0.2">
      <c r="C7170" s="2"/>
    </row>
    <row r="7171" spans="3:3" x14ac:dyDescent="0.2">
      <c r="C7171" s="2"/>
    </row>
    <row r="7172" spans="3:3" x14ac:dyDescent="0.2">
      <c r="C7172" s="2"/>
    </row>
    <row r="7173" spans="3:3" x14ac:dyDescent="0.2">
      <c r="C7173" s="2"/>
    </row>
    <row r="7174" spans="3:3" x14ac:dyDescent="0.2">
      <c r="C7174" s="2"/>
    </row>
    <row r="7175" spans="3:3" x14ac:dyDescent="0.2">
      <c r="C7175" s="2"/>
    </row>
    <row r="7176" spans="3:3" x14ac:dyDescent="0.2">
      <c r="C7176" s="2"/>
    </row>
    <row r="7177" spans="3:3" x14ac:dyDescent="0.2">
      <c r="C7177" s="2"/>
    </row>
    <row r="7178" spans="3:3" x14ac:dyDescent="0.2">
      <c r="C7178" s="2"/>
    </row>
    <row r="7179" spans="3:3" x14ac:dyDescent="0.2">
      <c r="C7179" s="2"/>
    </row>
    <row r="7180" spans="3:3" x14ac:dyDescent="0.2">
      <c r="C7180" s="2"/>
    </row>
    <row r="7181" spans="3:3" x14ac:dyDescent="0.2">
      <c r="C7181" s="2"/>
    </row>
    <row r="7182" spans="3:3" x14ac:dyDescent="0.2">
      <c r="C7182" s="2"/>
    </row>
    <row r="7183" spans="3:3" x14ac:dyDescent="0.2">
      <c r="C7183" s="2"/>
    </row>
    <row r="7184" spans="3:3" x14ac:dyDescent="0.2">
      <c r="C7184" s="2"/>
    </row>
    <row r="7185" spans="3:3" x14ac:dyDescent="0.2">
      <c r="C7185" s="2"/>
    </row>
    <row r="7186" spans="3:3" x14ac:dyDescent="0.2">
      <c r="C7186" s="2"/>
    </row>
    <row r="7187" spans="3:3" x14ac:dyDescent="0.2">
      <c r="C7187" s="2"/>
    </row>
    <row r="7188" spans="3:3" x14ac:dyDescent="0.2">
      <c r="C7188" s="2"/>
    </row>
    <row r="7189" spans="3:3" x14ac:dyDescent="0.2">
      <c r="C7189" s="2"/>
    </row>
    <row r="7190" spans="3:3" x14ac:dyDescent="0.2">
      <c r="C7190" s="2"/>
    </row>
    <row r="7191" spans="3:3" x14ac:dyDescent="0.2">
      <c r="C7191" s="2"/>
    </row>
    <row r="7192" spans="3:3" x14ac:dyDescent="0.2">
      <c r="C7192" s="2"/>
    </row>
    <row r="7193" spans="3:3" x14ac:dyDescent="0.2">
      <c r="C7193" s="2"/>
    </row>
    <row r="7194" spans="3:3" x14ac:dyDescent="0.2">
      <c r="C7194" s="2"/>
    </row>
    <row r="7195" spans="3:3" x14ac:dyDescent="0.2">
      <c r="C7195" s="2"/>
    </row>
    <row r="7196" spans="3:3" x14ac:dyDescent="0.2">
      <c r="C7196" s="2"/>
    </row>
    <row r="7197" spans="3:3" x14ac:dyDescent="0.2">
      <c r="C7197" s="2"/>
    </row>
    <row r="7198" spans="3:3" x14ac:dyDescent="0.2">
      <c r="C7198" s="2"/>
    </row>
    <row r="7199" spans="3:3" x14ac:dyDescent="0.2">
      <c r="C7199" s="2"/>
    </row>
    <row r="7200" spans="3:3" x14ac:dyDescent="0.2">
      <c r="C7200" s="2"/>
    </row>
    <row r="7201" spans="3:3" x14ac:dyDescent="0.2">
      <c r="C7201" s="2"/>
    </row>
    <row r="7202" spans="3:3" x14ac:dyDescent="0.2">
      <c r="C7202" s="2"/>
    </row>
    <row r="7203" spans="3:3" x14ac:dyDescent="0.2">
      <c r="C7203" s="2"/>
    </row>
    <row r="7204" spans="3:3" x14ac:dyDescent="0.2">
      <c r="C7204" s="2"/>
    </row>
    <row r="7205" spans="3:3" x14ac:dyDescent="0.2">
      <c r="C7205" s="2"/>
    </row>
    <row r="7206" spans="3:3" x14ac:dyDescent="0.2">
      <c r="C7206" s="2"/>
    </row>
    <row r="7207" spans="3:3" x14ac:dyDescent="0.2">
      <c r="C7207" s="2"/>
    </row>
    <row r="7208" spans="3:3" x14ac:dyDescent="0.2">
      <c r="C7208" s="2"/>
    </row>
    <row r="7209" spans="3:3" x14ac:dyDescent="0.2">
      <c r="C7209" s="2"/>
    </row>
    <row r="7210" spans="3:3" x14ac:dyDescent="0.2">
      <c r="C7210" s="2"/>
    </row>
    <row r="7211" spans="3:3" x14ac:dyDescent="0.2">
      <c r="C7211" s="2"/>
    </row>
    <row r="7212" spans="3:3" x14ac:dyDescent="0.2">
      <c r="C7212" s="2"/>
    </row>
    <row r="7213" spans="3:3" x14ac:dyDescent="0.2">
      <c r="C7213" s="2"/>
    </row>
    <row r="7214" spans="3:3" x14ac:dyDescent="0.2">
      <c r="C7214" s="2"/>
    </row>
    <row r="7215" spans="3:3" x14ac:dyDescent="0.2">
      <c r="C7215" s="2"/>
    </row>
    <row r="7216" spans="3:3" x14ac:dyDescent="0.2">
      <c r="C7216" s="2"/>
    </row>
    <row r="7217" spans="3:3" x14ac:dyDescent="0.2">
      <c r="C7217" s="2"/>
    </row>
    <row r="7218" spans="3:3" x14ac:dyDescent="0.2">
      <c r="C7218" s="2"/>
    </row>
    <row r="7219" spans="3:3" x14ac:dyDescent="0.2">
      <c r="C7219" s="2"/>
    </row>
    <row r="7220" spans="3:3" x14ac:dyDescent="0.2">
      <c r="C7220" s="2"/>
    </row>
    <row r="7221" spans="3:3" x14ac:dyDescent="0.2">
      <c r="C7221" s="2"/>
    </row>
    <row r="7222" spans="3:3" x14ac:dyDescent="0.2">
      <c r="C7222" s="2"/>
    </row>
    <row r="7223" spans="3:3" x14ac:dyDescent="0.2">
      <c r="C7223" s="2"/>
    </row>
    <row r="7224" spans="3:3" x14ac:dyDescent="0.2">
      <c r="C7224" s="2"/>
    </row>
    <row r="7225" spans="3:3" x14ac:dyDescent="0.2">
      <c r="C7225" s="2"/>
    </row>
    <row r="7226" spans="3:3" x14ac:dyDescent="0.2">
      <c r="C7226" s="2"/>
    </row>
    <row r="7227" spans="3:3" x14ac:dyDescent="0.2">
      <c r="C7227" s="2"/>
    </row>
    <row r="7228" spans="3:3" x14ac:dyDescent="0.2">
      <c r="C7228" s="2"/>
    </row>
    <row r="7229" spans="3:3" x14ac:dyDescent="0.2">
      <c r="C7229" s="2"/>
    </row>
    <row r="7230" spans="3:3" x14ac:dyDescent="0.2">
      <c r="C7230" s="2"/>
    </row>
    <row r="7231" spans="3:3" x14ac:dyDescent="0.2">
      <c r="C7231" s="2"/>
    </row>
    <row r="7232" spans="3:3" x14ac:dyDescent="0.2">
      <c r="C7232" s="2"/>
    </row>
    <row r="7233" spans="3:3" x14ac:dyDescent="0.2">
      <c r="C7233" s="2"/>
    </row>
    <row r="7234" spans="3:3" x14ac:dyDescent="0.2">
      <c r="C7234" s="2"/>
    </row>
    <row r="7235" spans="3:3" x14ac:dyDescent="0.2">
      <c r="C7235" s="2"/>
    </row>
    <row r="7236" spans="3:3" x14ac:dyDescent="0.2">
      <c r="C7236" s="2"/>
    </row>
    <row r="7237" spans="3:3" x14ac:dyDescent="0.2">
      <c r="C7237" s="2"/>
    </row>
    <row r="7238" spans="3:3" x14ac:dyDescent="0.2">
      <c r="C7238" s="2"/>
    </row>
    <row r="7239" spans="3:3" x14ac:dyDescent="0.2">
      <c r="C7239" s="2"/>
    </row>
    <row r="7240" spans="3:3" x14ac:dyDescent="0.2">
      <c r="C7240" s="2"/>
    </row>
    <row r="7241" spans="3:3" x14ac:dyDescent="0.2">
      <c r="C7241" s="2"/>
    </row>
    <row r="7242" spans="3:3" x14ac:dyDescent="0.2">
      <c r="C7242" s="2"/>
    </row>
    <row r="7243" spans="3:3" x14ac:dyDescent="0.2">
      <c r="C7243" s="2"/>
    </row>
    <row r="7244" spans="3:3" x14ac:dyDescent="0.2">
      <c r="C7244" s="2"/>
    </row>
    <row r="7245" spans="3:3" x14ac:dyDescent="0.2">
      <c r="C7245" s="2"/>
    </row>
    <row r="7246" spans="3:3" x14ac:dyDescent="0.2">
      <c r="C7246" s="2"/>
    </row>
    <row r="7247" spans="3:3" x14ac:dyDescent="0.2">
      <c r="C7247" s="2"/>
    </row>
    <row r="7248" spans="3:3" x14ac:dyDescent="0.2">
      <c r="C7248" s="2"/>
    </row>
    <row r="7249" spans="3:3" x14ac:dyDescent="0.2">
      <c r="C7249" s="2"/>
    </row>
    <row r="7250" spans="3:3" x14ac:dyDescent="0.2">
      <c r="C7250" s="2"/>
    </row>
    <row r="7251" spans="3:3" x14ac:dyDescent="0.2">
      <c r="C7251" s="2"/>
    </row>
    <row r="7252" spans="3:3" x14ac:dyDescent="0.2">
      <c r="C7252" s="2"/>
    </row>
    <row r="7253" spans="3:3" x14ac:dyDescent="0.2">
      <c r="C7253" s="2"/>
    </row>
    <row r="7254" spans="3:3" x14ac:dyDescent="0.2">
      <c r="C7254" s="2"/>
    </row>
    <row r="7255" spans="3:3" x14ac:dyDescent="0.2">
      <c r="C7255" s="2"/>
    </row>
    <row r="7256" spans="3:3" x14ac:dyDescent="0.2">
      <c r="C7256" s="2"/>
    </row>
    <row r="7257" spans="3:3" x14ac:dyDescent="0.2">
      <c r="C7257" s="2"/>
    </row>
    <row r="7258" spans="3:3" x14ac:dyDescent="0.2">
      <c r="C7258" s="2"/>
    </row>
    <row r="7259" spans="3:3" x14ac:dyDescent="0.2">
      <c r="C7259" s="2"/>
    </row>
    <row r="7260" spans="3:3" x14ac:dyDescent="0.2">
      <c r="C7260" s="2"/>
    </row>
    <row r="7261" spans="3:3" x14ac:dyDescent="0.2">
      <c r="C7261" s="2"/>
    </row>
    <row r="7262" spans="3:3" x14ac:dyDescent="0.2">
      <c r="C7262" s="2"/>
    </row>
    <row r="7263" spans="3:3" x14ac:dyDescent="0.2">
      <c r="C7263" s="2"/>
    </row>
    <row r="7264" spans="3:3" x14ac:dyDescent="0.2">
      <c r="C7264" s="2"/>
    </row>
    <row r="7265" spans="3:3" x14ac:dyDescent="0.2">
      <c r="C7265" s="2"/>
    </row>
    <row r="7266" spans="3:3" x14ac:dyDescent="0.2">
      <c r="C7266" s="2"/>
    </row>
    <row r="7267" spans="3:3" x14ac:dyDescent="0.2">
      <c r="C7267" s="2"/>
    </row>
    <row r="7268" spans="3:3" x14ac:dyDescent="0.2">
      <c r="C7268" s="2"/>
    </row>
    <row r="7269" spans="3:3" x14ac:dyDescent="0.2">
      <c r="C7269" s="2"/>
    </row>
    <row r="7270" spans="3:3" x14ac:dyDescent="0.2">
      <c r="C7270" s="2"/>
    </row>
    <row r="7271" spans="3:3" x14ac:dyDescent="0.2">
      <c r="C7271" s="2"/>
    </row>
    <row r="7272" spans="3:3" x14ac:dyDescent="0.2">
      <c r="C7272" s="2"/>
    </row>
    <row r="7273" spans="3:3" x14ac:dyDescent="0.2">
      <c r="C7273" s="2"/>
    </row>
    <row r="7274" spans="3:3" x14ac:dyDescent="0.2">
      <c r="C7274" s="2"/>
    </row>
    <row r="7275" spans="3:3" x14ac:dyDescent="0.2">
      <c r="C7275" s="2"/>
    </row>
    <row r="7276" spans="3:3" x14ac:dyDescent="0.2">
      <c r="C7276" s="2"/>
    </row>
    <row r="7277" spans="3:3" x14ac:dyDescent="0.2">
      <c r="C7277" s="2"/>
    </row>
    <row r="7278" spans="3:3" x14ac:dyDescent="0.2">
      <c r="C7278" s="2"/>
    </row>
    <row r="7279" spans="3:3" x14ac:dyDescent="0.2">
      <c r="C7279" s="2"/>
    </row>
    <row r="7280" spans="3:3" x14ac:dyDescent="0.2">
      <c r="C7280" s="2"/>
    </row>
    <row r="7281" spans="3:3" x14ac:dyDescent="0.2">
      <c r="C7281" s="2"/>
    </row>
    <row r="7282" spans="3:3" x14ac:dyDescent="0.2">
      <c r="C7282" s="2"/>
    </row>
    <row r="7283" spans="3:3" x14ac:dyDescent="0.2">
      <c r="C7283" s="2"/>
    </row>
    <row r="7284" spans="3:3" x14ac:dyDescent="0.2">
      <c r="C7284" s="2"/>
    </row>
    <row r="7285" spans="3:3" x14ac:dyDescent="0.2">
      <c r="C7285" s="2"/>
    </row>
    <row r="7286" spans="3:3" x14ac:dyDescent="0.2">
      <c r="C7286" s="2"/>
    </row>
    <row r="7287" spans="3:3" x14ac:dyDescent="0.2">
      <c r="C7287" s="2"/>
    </row>
    <row r="7288" spans="3:3" x14ac:dyDescent="0.2">
      <c r="C7288" s="2"/>
    </row>
    <row r="7289" spans="3:3" x14ac:dyDescent="0.2">
      <c r="C7289" s="2"/>
    </row>
    <row r="7290" spans="3:3" x14ac:dyDescent="0.2">
      <c r="C7290" s="2"/>
    </row>
    <row r="7291" spans="3:3" x14ac:dyDescent="0.2">
      <c r="C7291" s="2"/>
    </row>
    <row r="7292" spans="3:3" x14ac:dyDescent="0.2">
      <c r="C7292" s="2"/>
    </row>
    <row r="7293" spans="3:3" x14ac:dyDescent="0.2">
      <c r="C7293" s="2"/>
    </row>
    <row r="7294" spans="3:3" x14ac:dyDescent="0.2">
      <c r="C7294" s="2"/>
    </row>
    <row r="7295" spans="3:3" x14ac:dyDescent="0.2">
      <c r="C7295" s="2"/>
    </row>
    <row r="7296" spans="3:3" x14ac:dyDescent="0.2">
      <c r="C7296" s="2"/>
    </row>
    <row r="7297" spans="3:3" x14ac:dyDescent="0.2">
      <c r="C7297" s="2"/>
    </row>
    <row r="7298" spans="3:3" x14ac:dyDescent="0.2">
      <c r="C7298" s="2"/>
    </row>
    <row r="7299" spans="3:3" x14ac:dyDescent="0.2">
      <c r="C7299" s="2"/>
    </row>
    <row r="7300" spans="3:3" x14ac:dyDescent="0.2">
      <c r="C7300" s="2"/>
    </row>
    <row r="7301" spans="3:3" x14ac:dyDescent="0.2">
      <c r="C7301" s="2"/>
    </row>
    <row r="7302" spans="3:3" x14ac:dyDescent="0.2">
      <c r="C7302" s="2"/>
    </row>
    <row r="7303" spans="3:3" x14ac:dyDescent="0.2">
      <c r="C7303" s="2"/>
    </row>
    <row r="7304" spans="3:3" x14ac:dyDescent="0.2">
      <c r="C7304" s="2"/>
    </row>
    <row r="7305" spans="3:3" x14ac:dyDescent="0.2">
      <c r="C7305" s="2"/>
    </row>
    <row r="7306" spans="3:3" x14ac:dyDescent="0.2">
      <c r="C7306" s="2"/>
    </row>
    <row r="7307" spans="3:3" x14ac:dyDescent="0.2">
      <c r="C7307" s="2"/>
    </row>
    <row r="7308" spans="3:3" x14ac:dyDescent="0.2">
      <c r="C7308" s="2"/>
    </row>
    <row r="7309" spans="3:3" x14ac:dyDescent="0.2">
      <c r="C7309" s="2"/>
    </row>
    <row r="7310" spans="3:3" x14ac:dyDescent="0.2">
      <c r="C7310" s="2"/>
    </row>
    <row r="7311" spans="3:3" x14ac:dyDescent="0.2">
      <c r="C7311" s="2"/>
    </row>
    <row r="7312" spans="3:3" x14ac:dyDescent="0.2">
      <c r="C7312" s="2"/>
    </row>
    <row r="7313" spans="3:3" x14ac:dyDescent="0.2">
      <c r="C7313" s="2"/>
    </row>
    <row r="7314" spans="3:3" x14ac:dyDescent="0.2">
      <c r="C7314" s="2"/>
    </row>
    <row r="7315" spans="3:3" x14ac:dyDescent="0.2">
      <c r="C7315" s="2"/>
    </row>
    <row r="7316" spans="3:3" x14ac:dyDescent="0.2">
      <c r="C7316" s="2"/>
    </row>
    <row r="7317" spans="3:3" x14ac:dyDescent="0.2">
      <c r="C7317" s="2"/>
    </row>
    <row r="7318" spans="3:3" x14ac:dyDescent="0.2">
      <c r="C7318" s="2"/>
    </row>
    <row r="7319" spans="3:3" x14ac:dyDescent="0.2">
      <c r="C7319" s="2"/>
    </row>
    <row r="7320" spans="3:3" x14ac:dyDescent="0.2">
      <c r="C7320" s="2"/>
    </row>
    <row r="7321" spans="3:3" x14ac:dyDescent="0.2">
      <c r="C7321" s="2"/>
    </row>
    <row r="7322" spans="3:3" x14ac:dyDescent="0.2">
      <c r="C7322" s="2"/>
    </row>
    <row r="7323" spans="3:3" x14ac:dyDescent="0.2">
      <c r="C7323" s="2"/>
    </row>
    <row r="7324" spans="3:3" x14ac:dyDescent="0.2">
      <c r="C7324" s="2"/>
    </row>
    <row r="7325" spans="3:3" x14ac:dyDescent="0.2">
      <c r="C7325" s="2"/>
    </row>
    <row r="7326" spans="3:3" x14ac:dyDescent="0.2">
      <c r="C7326" s="2"/>
    </row>
    <row r="7327" spans="3:3" x14ac:dyDescent="0.2">
      <c r="C7327" s="2"/>
    </row>
    <row r="7328" spans="3:3" x14ac:dyDescent="0.2">
      <c r="C7328" s="2"/>
    </row>
    <row r="7329" spans="3:3" x14ac:dyDescent="0.2">
      <c r="C7329" s="2"/>
    </row>
    <row r="7330" spans="3:3" x14ac:dyDescent="0.2">
      <c r="C7330" s="2"/>
    </row>
    <row r="7331" spans="3:3" x14ac:dyDescent="0.2">
      <c r="C7331" s="2"/>
    </row>
    <row r="7332" spans="3:3" x14ac:dyDescent="0.2">
      <c r="C7332" s="2"/>
    </row>
    <row r="7333" spans="3:3" x14ac:dyDescent="0.2">
      <c r="C7333" s="2"/>
    </row>
    <row r="7334" spans="3:3" x14ac:dyDescent="0.2">
      <c r="C7334" s="2"/>
    </row>
    <row r="7335" spans="3:3" x14ac:dyDescent="0.2">
      <c r="C7335" s="2"/>
    </row>
    <row r="7336" spans="3:3" x14ac:dyDescent="0.2">
      <c r="C7336" s="2"/>
    </row>
    <row r="7337" spans="3:3" x14ac:dyDescent="0.2">
      <c r="C7337" s="2"/>
    </row>
    <row r="7338" spans="3:3" x14ac:dyDescent="0.2">
      <c r="C7338" s="2"/>
    </row>
    <row r="7339" spans="3:3" x14ac:dyDescent="0.2">
      <c r="C7339" s="2"/>
    </row>
    <row r="7340" spans="3:3" x14ac:dyDescent="0.2">
      <c r="C7340" s="2"/>
    </row>
    <row r="7341" spans="3:3" x14ac:dyDescent="0.2">
      <c r="C7341" s="2"/>
    </row>
    <row r="7342" spans="3:3" x14ac:dyDescent="0.2">
      <c r="C7342" s="2"/>
    </row>
    <row r="7343" spans="3:3" x14ac:dyDescent="0.2">
      <c r="C7343" s="2"/>
    </row>
    <row r="7344" spans="3:3" x14ac:dyDescent="0.2">
      <c r="C7344" s="2"/>
    </row>
    <row r="7345" spans="3:3" x14ac:dyDescent="0.2">
      <c r="C7345" s="2"/>
    </row>
    <row r="7346" spans="3:3" x14ac:dyDescent="0.2">
      <c r="C7346" s="2"/>
    </row>
    <row r="7347" spans="3:3" x14ac:dyDescent="0.2">
      <c r="C7347" s="2"/>
    </row>
    <row r="7348" spans="3:3" x14ac:dyDescent="0.2">
      <c r="C7348" s="2"/>
    </row>
    <row r="7349" spans="3:3" x14ac:dyDescent="0.2">
      <c r="C7349" s="2"/>
    </row>
    <row r="7350" spans="3:3" x14ac:dyDescent="0.2">
      <c r="C7350" s="2"/>
    </row>
    <row r="7351" spans="3:3" x14ac:dyDescent="0.2">
      <c r="C7351" s="2"/>
    </row>
    <row r="7352" spans="3:3" x14ac:dyDescent="0.2">
      <c r="C7352" s="2"/>
    </row>
    <row r="7353" spans="3:3" x14ac:dyDescent="0.2">
      <c r="C7353" s="2"/>
    </row>
    <row r="7354" spans="3:3" x14ac:dyDescent="0.2">
      <c r="C7354" s="2"/>
    </row>
    <row r="7355" spans="3:3" x14ac:dyDescent="0.2">
      <c r="C7355" s="2"/>
    </row>
    <row r="7356" spans="3:3" x14ac:dyDescent="0.2">
      <c r="C7356" s="2"/>
    </row>
    <row r="7357" spans="3:3" x14ac:dyDescent="0.2">
      <c r="C7357" s="2"/>
    </row>
    <row r="7358" spans="3:3" x14ac:dyDescent="0.2">
      <c r="C7358" s="2"/>
    </row>
    <row r="7359" spans="3:3" x14ac:dyDescent="0.2">
      <c r="C7359" s="2"/>
    </row>
    <row r="7360" spans="3:3" x14ac:dyDescent="0.2">
      <c r="C7360" s="2"/>
    </row>
    <row r="7361" spans="3:3" x14ac:dyDescent="0.2">
      <c r="C7361" s="2"/>
    </row>
    <row r="7362" spans="3:3" x14ac:dyDescent="0.2">
      <c r="C7362" s="2"/>
    </row>
    <row r="7363" spans="3:3" x14ac:dyDescent="0.2">
      <c r="C7363" s="2"/>
    </row>
    <row r="7364" spans="3:3" x14ac:dyDescent="0.2">
      <c r="C7364" s="2"/>
    </row>
    <row r="7365" spans="3:3" x14ac:dyDescent="0.2">
      <c r="C7365" s="2"/>
    </row>
    <row r="7366" spans="3:3" x14ac:dyDescent="0.2">
      <c r="C7366" s="2"/>
    </row>
    <row r="7367" spans="3:3" x14ac:dyDescent="0.2">
      <c r="C7367" s="2"/>
    </row>
    <row r="7368" spans="3:3" x14ac:dyDescent="0.2">
      <c r="C7368" s="2"/>
    </row>
    <row r="7369" spans="3:3" x14ac:dyDescent="0.2">
      <c r="C7369" s="2"/>
    </row>
    <row r="7370" spans="3:3" x14ac:dyDescent="0.2">
      <c r="C7370" s="2"/>
    </row>
    <row r="7371" spans="3:3" x14ac:dyDescent="0.2">
      <c r="C7371" s="2"/>
    </row>
    <row r="7372" spans="3:3" x14ac:dyDescent="0.2">
      <c r="C7372" s="2"/>
    </row>
    <row r="7373" spans="3:3" x14ac:dyDescent="0.2">
      <c r="C7373" s="2"/>
    </row>
    <row r="7374" spans="3:3" x14ac:dyDescent="0.2">
      <c r="C7374" s="2"/>
    </row>
    <row r="7375" spans="3:3" x14ac:dyDescent="0.2">
      <c r="C7375" s="2"/>
    </row>
    <row r="7376" spans="3:3" x14ac:dyDescent="0.2">
      <c r="C7376" s="2"/>
    </row>
    <row r="7377" spans="3:3" x14ac:dyDescent="0.2">
      <c r="C7377" s="2"/>
    </row>
    <row r="7378" spans="3:3" x14ac:dyDescent="0.2">
      <c r="C7378" s="2"/>
    </row>
    <row r="7379" spans="3:3" x14ac:dyDescent="0.2">
      <c r="C7379" s="2"/>
    </row>
    <row r="7380" spans="3:3" x14ac:dyDescent="0.2">
      <c r="C7380" s="2"/>
    </row>
    <row r="7381" spans="3:3" x14ac:dyDescent="0.2">
      <c r="C7381" s="2"/>
    </row>
    <row r="7382" spans="3:3" x14ac:dyDescent="0.2">
      <c r="C7382" s="2"/>
    </row>
    <row r="7383" spans="3:3" x14ac:dyDescent="0.2">
      <c r="C7383" s="2"/>
    </row>
    <row r="7384" spans="3:3" x14ac:dyDescent="0.2">
      <c r="C7384" s="2"/>
    </row>
    <row r="7385" spans="3:3" x14ac:dyDescent="0.2">
      <c r="C7385" s="2"/>
    </row>
    <row r="7386" spans="3:3" x14ac:dyDescent="0.2">
      <c r="C7386" s="2"/>
    </row>
    <row r="7387" spans="3:3" x14ac:dyDescent="0.2">
      <c r="C7387" s="2"/>
    </row>
    <row r="7388" spans="3:3" x14ac:dyDescent="0.2">
      <c r="C7388" s="2"/>
    </row>
    <row r="7389" spans="3:3" x14ac:dyDescent="0.2">
      <c r="C7389" s="2"/>
    </row>
    <row r="7390" spans="3:3" x14ac:dyDescent="0.2">
      <c r="C7390" s="2"/>
    </row>
    <row r="7391" spans="3:3" x14ac:dyDescent="0.2">
      <c r="C7391" s="2"/>
    </row>
    <row r="7392" spans="3:3" x14ac:dyDescent="0.2">
      <c r="C7392" s="2"/>
    </row>
    <row r="7393" spans="3:3" x14ac:dyDescent="0.2">
      <c r="C7393" s="2"/>
    </row>
    <row r="7394" spans="3:3" x14ac:dyDescent="0.2">
      <c r="C7394" s="2"/>
    </row>
    <row r="7395" spans="3:3" x14ac:dyDescent="0.2">
      <c r="C7395" s="2"/>
    </row>
    <row r="7396" spans="3:3" x14ac:dyDescent="0.2">
      <c r="C7396" s="2"/>
    </row>
    <row r="7397" spans="3:3" x14ac:dyDescent="0.2">
      <c r="C7397" s="2"/>
    </row>
    <row r="7398" spans="3:3" x14ac:dyDescent="0.2">
      <c r="C7398" s="2"/>
    </row>
    <row r="7399" spans="3:3" x14ac:dyDescent="0.2">
      <c r="C7399" s="2"/>
    </row>
    <row r="7400" spans="3:3" x14ac:dyDescent="0.2">
      <c r="C7400" s="2"/>
    </row>
    <row r="7401" spans="3:3" x14ac:dyDescent="0.2">
      <c r="C7401" s="2"/>
    </row>
    <row r="7402" spans="3:3" x14ac:dyDescent="0.2">
      <c r="C7402" s="2"/>
    </row>
    <row r="7403" spans="3:3" x14ac:dyDescent="0.2">
      <c r="C7403" s="2"/>
    </row>
    <row r="7404" spans="3:3" x14ac:dyDescent="0.2">
      <c r="C7404" s="2"/>
    </row>
    <row r="7405" spans="3:3" x14ac:dyDescent="0.2">
      <c r="C7405" s="2"/>
    </row>
    <row r="7406" spans="3:3" x14ac:dyDescent="0.2">
      <c r="C7406" s="2"/>
    </row>
    <row r="7407" spans="3:3" x14ac:dyDescent="0.2">
      <c r="C7407" s="2"/>
    </row>
    <row r="7408" spans="3:3" x14ac:dyDescent="0.2">
      <c r="C7408" s="2"/>
    </row>
    <row r="7409" spans="3:3" x14ac:dyDescent="0.2">
      <c r="C7409" s="2"/>
    </row>
    <row r="7410" spans="3:3" x14ac:dyDescent="0.2">
      <c r="C7410" s="2"/>
    </row>
    <row r="7411" spans="3:3" x14ac:dyDescent="0.2">
      <c r="C7411" s="2"/>
    </row>
    <row r="7412" spans="3:3" x14ac:dyDescent="0.2">
      <c r="C7412" s="2"/>
    </row>
    <row r="7413" spans="3:3" x14ac:dyDescent="0.2">
      <c r="C7413" s="2"/>
    </row>
    <row r="7414" spans="3:3" x14ac:dyDescent="0.2">
      <c r="C7414" s="2"/>
    </row>
    <row r="7415" spans="3:3" x14ac:dyDescent="0.2">
      <c r="C7415" s="2"/>
    </row>
    <row r="7416" spans="3:3" x14ac:dyDescent="0.2">
      <c r="C7416" s="2"/>
    </row>
    <row r="7417" spans="3:3" x14ac:dyDescent="0.2">
      <c r="C7417" s="2"/>
    </row>
    <row r="7418" spans="3:3" x14ac:dyDescent="0.2">
      <c r="C7418" s="2"/>
    </row>
    <row r="7419" spans="3:3" x14ac:dyDescent="0.2">
      <c r="C7419" s="2"/>
    </row>
    <row r="7420" spans="3:3" x14ac:dyDescent="0.2">
      <c r="C7420" s="2"/>
    </row>
    <row r="7421" spans="3:3" x14ac:dyDescent="0.2">
      <c r="C7421" s="2"/>
    </row>
    <row r="7422" spans="3:3" x14ac:dyDescent="0.2">
      <c r="C7422" s="2"/>
    </row>
    <row r="7423" spans="3:3" x14ac:dyDescent="0.2">
      <c r="C7423" s="2"/>
    </row>
    <row r="7424" spans="3:3" x14ac:dyDescent="0.2">
      <c r="C7424" s="2"/>
    </row>
    <row r="7425" spans="3:3" x14ac:dyDescent="0.2">
      <c r="C7425" s="2"/>
    </row>
    <row r="7426" spans="3:3" x14ac:dyDescent="0.2">
      <c r="C7426" s="2"/>
    </row>
    <row r="7427" spans="3:3" x14ac:dyDescent="0.2">
      <c r="C7427" s="2"/>
    </row>
    <row r="7428" spans="3:3" x14ac:dyDescent="0.2">
      <c r="C7428" s="2"/>
    </row>
    <row r="7429" spans="3:3" x14ac:dyDescent="0.2">
      <c r="C7429" s="2"/>
    </row>
    <row r="7430" spans="3:3" x14ac:dyDescent="0.2">
      <c r="C7430" s="2"/>
    </row>
    <row r="7431" spans="3:3" x14ac:dyDescent="0.2">
      <c r="C7431" s="2"/>
    </row>
    <row r="7432" spans="3:3" x14ac:dyDescent="0.2">
      <c r="C7432" s="2"/>
    </row>
    <row r="7433" spans="3:3" x14ac:dyDescent="0.2">
      <c r="C7433" s="2"/>
    </row>
    <row r="7434" spans="3:3" x14ac:dyDescent="0.2">
      <c r="C7434" s="2"/>
    </row>
    <row r="7435" spans="3:3" x14ac:dyDescent="0.2">
      <c r="C7435" s="2"/>
    </row>
    <row r="7436" spans="3:3" x14ac:dyDescent="0.2">
      <c r="C7436" s="2"/>
    </row>
    <row r="7437" spans="3:3" x14ac:dyDescent="0.2">
      <c r="C7437" s="2"/>
    </row>
    <row r="7438" spans="3:3" x14ac:dyDescent="0.2">
      <c r="C7438" s="2"/>
    </row>
    <row r="7439" spans="3:3" x14ac:dyDescent="0.2">
      <c r="C7439" s="2"/>
    </row>
    <row r="7440" spans="3:3" x14ac:dyDescent="0.2">
      <c r="C7440" s="2"/>
    </row>
    <row r="7441" spans="3:3" x14ac:dyDescent="0.2">
      <c r="C7441" s="2"/>
    </row>
    <row r="7442" spans="3:3" x14ac:dyDescent="0.2">
      <c r="C7442" s="2"/>
    </row>
    <row r="7443" spans="3:3" x14ac:dyDescent="0.2">
      <c r="C7443" s="2"/>
    </row>
    <row r="7444" spans="3:3" x14ac:dyDescent="0.2">
      <c r="C7444" s="2"/>
    </row>
    <row r="7445" spans="3:3" x14ac:dyDescent="0.2">
      <c r="C7445" s="2"/>
    </row>
    <row r="7446" spans="3:3" x14ac:dyDescent="0.2">
      <c r="C7446" s="2"/>
    </row>
    <row r="7447" spans="3:3" x14ac:dyDescent="0.2">
      <c r="C7447" s="2"/>
    </row>
    <row r="7448" spans="3:3" x14ac:dyDescent="0.2">
      <c r="C7448" s="2"/>
    </row>
    <row r="7449" spans="3:3" x14ac:dyDescent="0.2">
      <c r="C7449" s="2"/>
    </row>
    <row r="7450" spans="3:3" x14ac:dyDescent="0.2">
      <c r="C7450" s="2"/>
    </row>
    <row r="7451" spans="3:3" x14ac:dyDescent="0.2">
      <c r="C7451" s="2"/>
    </row>
    <row r="7452" spans="3:3" x14ac:dyDescent="0.2">
      <c r="C7452" s="2"/>
    </row>
    <row r="7453" spans="3:3" x14ac:dyDescent="0.2">
      <c r="C7453" s="2"/>
    </row>
    <row r="7454" spans="3:3" x14ac:dyDescent="0.2">
      <c r="C7454" s="2"/>
    </row>
    <row r="7455" spans="3:3" x14ac:dyDescent="0.2">
      <c r="C7455" s="2"/>
    </row>
    <row r="7456" spans="3:3" x14ac:dyDescent="0.2">
      <c r="C7456" s="2"/>
    </row>
    <row r="7457" spans="3:3" x14ac:dyDescent="0.2">
      <c r="C7457" s="2"/>
    </row>
    <row r="7458" spans="3:3" x14ac:dyDescent="0.2">
      <c r="C7458" s="2"/>
    </row>
    <row r="7459" spans="3:3" x14ac:dyDescent="0.2">
      <c r="C7459" s="2"/>
    </row>
    <row r="7460" spans="3:3" x14ac:dyDescent="0.2">
      <c r="C7460" s="2"/>
    </row>
    <row r="7461" spans="3:3" x14ac:dyDescent="0.2">
      <c r="C7461" s="2"/>
    </row>
    <row r="7462" spans="3:3" x14ac:dyDescent="0.2">
      <c r="C7462" s="2"/>
    </row>
    <row r="7463" spans="3:3" x14ac:dyDescent="0.2">
      <c r="C7463" s="2"/>
    </row>
    <row r="7464" spans="3:3" x14ac:dyDescent="0.2">
      <c r="C7464" s="2"/>
    </row>
    <row r="7465" spans="3:3" x14ac:dyDescent="0.2">
      <c r="C7465" s="2"/>
    </row>
    <row r="7466" spans="3:3" x14ac:dyDescent="0.2">
      <c r="C7466" s="2"/>
    </row>
    <row r="7467" spans="3:3" x14ac:dyDescent="0.2">
      <c r="C7467" s="2"/>
    </row>
    <row r="7468" spans="3:3" x14ac:dyDescent="0.2">
      <c r="C7468" s="2"/>
    </row>
    <row r="7469" spans="3:3" x14ac:dyDescent="0.2">
      <c r="C7469" s="2"/>
    </row>
    <row r="7470" spans="3:3" x14ac:dyDescent="0.2">
      <c r="C7470" s="2"/>
    </row>
    <row r="7471" spans="3:3" x14ac:dyDescent="0.2">
      <c r="C7471" s="2"/>
    </row>
    <row r="7472" spans="3:3" x14ac:dyDescent="0.2">
      <c r="C7472" s="2"/>
    </row>
    <row r="7473" spans="3:3" x14ac:dyDescent="0.2">
      <c r="C7473" s="2"/>
    </row>
    <row r="7474" spans="3:3" x14ac:dyDescent="0.2">
      <c r="C7474" s="2"/>
    </row>
    <row r="7475" spans="3:3" x14ac:dyDescent="0.2">
      <c r="C7475" s="2"/>
    </row>
    <row r="7476" spans="3:3" x14ac:dyDescent="0.2">
      <c r="C7476" s="2"/>
    </row>
    <row r="7477" spans="3:3" x14ac:dyDescent="0.2">
      <c r="C7477" s="2"/>
    </row>
    <row r="7478" spans="3:3" x14ac:dyDescent="0.2">
      <c r="C7478" s="2"/>
    </row>
    <row r="7479" spans="3:3" x14ac:dyDescent="0.2">
      <c r="C7479" s="2"/>
    </row>
    <row r="7480" spans="3:3" x14ac:dyDescent="0.2">
      <c r="C7480" s="2"/>
    </row>
    <row r="7481" spans="3:3" x14ac:dyDescent="0.2">
      <c r="C7481" s="2"/>
    </row>
    <row r="7482" spans="3:3" x14ac:dyDescent="0.2">
      <c r="C7482" s="2"/>
    </row>
    <row r="7483" spans="3:3" x14ac:dyDescent="0.2">
      <c r="C7483" s="2"/>
    </row>
    <row r="7484" spans="3:3" x14ac:dyDescent="0.2">
      <c r="C7484" s="2"/>
    </row>
    <row r="7485" spans="3:3" x14ac:dyDescent="0.2">
      <c r="C7485" s="2"/>
    </row>
    <row r="7486" spans="3:3" x14ac:dyDescent="0.2">
      <c r="C7486" s="2"/>
    </row>
    <row r="7487" spans="3:3" x14ac:dyDescent="0.2">
      <c r="C7487" s="2"/>
    </row>
    <row r="7488" spans="3:3" x14ac:dyDescent="0.2">
      <c r="C7488" s="2"/>
    </row>
    <row r="7489" spans="3:3" x14ac:dyDescent="0.2">
      <c r="C7489" s="2"/>
    </row>
    <row r="7490" spans="3:3" x14ac:dyDescent="0.2">
      <c r="C7490" s="2"/>
    </row>
    <row r="7491" spans="3:3" x14ac:dyDescent="0.2">
      <c r="C7491" s="2"/>
    </row>
    <row r="7492" spans="3:3" x14ac:dyDescent="0.2">
      <c r="C7492" s="2"/>
    </row>
    <row r="7493" spans="3:3" x14ac:dyDescent="0.2">
      <c r="C7493" s="2"/>
    </row>
    <row r="7494" spans="3:3" x14ac:dyDescent="0.2">
      <c r="C7494" s="2"/>
    </row>
    <row r="7495" spans="3:3" x14ac:dyDescent="0.2">
      <c r="C7495" s="2"/>
    </row>
    <row r="7496" spans="3:3" x14ac:dyDescent="0.2">
      <c r="C7496" s="2"/>
    </row>
    <row r="7497" spans="3:3" x14ac:dyDescent="0.2">
      <c r="C7497" s="2"/>
    </row>
    <row r="7498" spans="3:3" x14ac:dyDescent="0.2">
      <c r="C7498" s="2"/>
    </row>
    <row r="7499" spans="3:3" x14ac:dyDescent="0.2">
      <c r="C7499" s="2"/>
    </row>
    <row r="7500" spans="3:3" x14ac:dyDescent="0.2">
      <c r="C7500" s="2"/>
    </row>
    <row r="7501" spans="3:3" x14ac:dyDescent="0.2">
      <c r="C7501" s="2"/>
    </row>
    <row r="7502" spans="3:3" x14ac:dyDescent="0.2">
      <c r="C7502" s="2"/>
    </row>
    <row r="7503" spans="3:3" x14ac:dyDescent="0.2">
      <c r="C7503" s="2"/>
    </row>
    <row r="7504" spans="3:3" x14ac:dyDescent="0.2">
      <c r="C7504" s="2"/>
    </row>
    <row r="7505" spans="3:3" x14ac:dyDescent="0.2">
      <c r="C7505" s="2"/>
    </row>
    <row r="7506" spans="3:3" x14ac:dyDescent="0.2">
      <c r="C7506" s="2"/>
    </row>
    <row r="7507" spans="3:3" x14ac:dyDescent="0.2">
      <c r="C7507" s="2"/>
    </row>
    <row r="7508" spans="3:3" x14ac:dyDescent="0.2">
      <c r="C7508" s="2"/>
    </row>
    <row r="7509" spans="3:3" x14ac:dyDescent="0.2">
      <c r="C7509" s="2"/>
    </row>
    <row r="7510" spans="3:3" x14ac:dyDescent="0.2">
      <c r="C7510" s="2"/>
    </row>
    <row r="7511" spans="3:3" x14ac:dyDescent="0.2">
      <c r="C7511" s="2"/>
    </row>
    <row r="7512" spans="3:3" x14ac:dyDescent="0.2">
      <c r="C7512" s="2"/>
    </row>
    <row r="7513" spans="3:3" x14ac:dyDescent="0.2">
      <c r="C7513" s="2"/>
    </row>
    <row r="7514" spans="3:3" x14ac:dyDescent="0.2">
      <c r="C7514" s="2"/>
    </row>
    <row r="7515" spans="3:3" x14ac:dyDescent="0.2">
      <c r="C7515" s="2"/>
    </row>
    <row r="7516" spans="3:3" x14ac:dyDescent="0.2">
      <c r="C7516" s="2"/>
    </row>
    <row r="7517" spans="3:3" x14ac:dyDescent="0.2">
      <c r="C7517" s="2"/>
    </row>
    <row r="7518" spans="3:3" x14ac:dyDescent="0.2">
      <c r="C7518" s="2"/>
    </row>
    <row r="7519" spans="3:3" x14ac:dyDescent="0.2">
      <c r="C7519" s="2"/>
    </row>
    <row r="7520" spans="3:3" x14ac:dyDescent="0.2">
      <c r="C7520" s="2"/>
    </row>
    <row r="7521" spans="3:3" x14ac:dyDescent="0.2">
      <c r="C7521" s="2"/>
    </row>
    <row r="7522" spans="3:3" x14ac:dyDescent="0.2">
      <c r="C7522" s="2"/>
    </row>
    <row r="7523" spans="3:3" x14ac:dyDescent="0.2">
      <c r="C7523" s="2"/>
    </row>
    <row r="7524" spans="3:3" x14ac:dyDescent="0.2">
      <c r="C7524" s="2"/>
    </row>
    <row r="7525" spans="3:3" x14ac:dyDescent="0.2">
      <c r="C7525" s="2"/>
    </row>
    <row r="7526" spans="3:3" x14ac:dyDescent="0.2">
      <c r="C7526" s="2"/>
    </row>
    <row r="7527" spans="3:3" x14ac:dyDescent="0.2">
      <c r="C7527" s="2"/>
    </row>
    <row r="7528" spans="3:3" x14ac:dyDescent="0.2">
      <c r="C7528" s="2"/>
    </row>
    <row r="7529" spans="3:3" x14ac:dyDescent="0.2">
      <c r="C7529" s="2"/>
    </row>
    <row r="7530" spans="3:3" x14ac:dyDescent="0.2">
      <c r="C7530" s="2"/>
    </row>
    <row r="7531" spans="3:3" x14ac:dyDescent="0.2">
      <c r="C7531" s="2"/>
    </row>
    <row r="7532" spans="3:3" x14ac:dyDescent="0.2">
      <c r="C7532" s="2"/>
    </row>
    <row r="7533" spans="3:3" x14ac:dyDescent="0.2">
      <c r="C7533" s="2"/>
    </row>
    <row r="7534" spans="3:3" x14ac:dyDescent="0.2">
      <c r="C7534" s="2"/>
    </row>
    <row r="7535" spans="3:3" x14ac:dyDescent="0.2">
      <c r="C7535" s="2"/>
    </row>
    <row r="7536" spans="3:3" x14ac:dyDescent="0.2">
      <c r="C7536" s="2"/>
    </row>
    <row r="7537" spans="3:3" x14ac:dyDescent="0.2">
      <c r="C7537" s="2"/>
    </row>
    <row r="7538" spans="3:3" x14ac:dyDescent="0.2">
      <c r="C7538" s="2"/>
    </row>
    <row r="7539" spans="3:3" x14ac:dyDescent="0.2">
      <c r="C7539" s="2"/>
    </row>
    <row r="7540" spans="3:3" x14ac:dyDescent="0.2">
      <c r="C7540" s="2"/>
    </row>
    <row r="7541" spans="3:3" x14ac:dyDescent="0.2">
      <c r="C7541" s="2"/>
    </row>
    <row r="7542" spans="3:3" x14ac:dyDescent="0.2">
      <c r="C7542" s="2"/>
    </row>
    <row r="7543" spans="3:3" x14ac:dyDescent="0.2">
      <c r="C7543" s="2"/>
    </row>
    <row r="7544" spans="3:3" x14ac:dyDescent="0.2">
      <c r="C7544" s="2"/>
    </row>
    <row r="7545" spans="3:3" x14ac:dyDescent="0.2">
      <c r="C7545" s="2"/>
    </row>
    <row r="7546" spans="3:3" x14ac:dyDescent="0.2">
      <c r="C7546" s="2"/>
    </row>
    <row r="7547" spans="3:3" x14ac:dyDescent="0.2">
      <c r="C7547" s="2"/>
    </row>
    <row r="7548" spans="3:3" x14ac:dyDescent="0.2">
      <c r="C7548" s="2"/>
    </row>
    <row r="7549" spans="3:3" x14ac:dyDescent="0.2">
      <c r="C7549" s="2"/>
    </row>
    <row r="7550" spans="3:3" x14ac:dyDescent="0.2">
      <c r="C7550" s="2"/>
    </row>
    <row r="7551" spans="3:3" x14ac:dyDescent="0.2">
      <c r="C7551" s="2"/>
    </row>
    <row r="7552" spans="3:3" x14ac:dyDescent="0.2">
      <c r="C7552" s="2"/>
    </row>
    <row r="7553" spans="3:3" x14ac:dyDescent="0.2">
      <c r="C7553" s="2"/>
    </row>
    <row r="7554" spans="3:3" x14ac:dyDescent="0.2">
      <c r="C7554" s="2"/>
    </row>
    <row r="7555" spans="3:3" x14ac:dyDescent="0.2">
      <c r="C7555" s="2"/>
    </row>
    <row r="7556" spans="3:3" x14ac:dyDescent="0.2">
      <c r="C7556" s="2"/>
    </row>
    <row r="7557" spans="3:3" x14ac:dyDescent="0.2">
      <c r="C7557" s="2"/>
    </row>
    <row r="7558" spans="3:3" x14ac:dyDescent="0.2">
      <c r="C7558" s="2"/>
    </row>
    <row r="7559" spans="3:3" x14ac:dyDescent="0.2">
      <c r="C7559" s="2"/>
    </row>
    <row r="7560" spans="3:3" x14ac:dyDescent="0.2">
      <c r="C7560" s="2"/>
    </row>
    <row r="7561" spans="3:3" x14ac:dyDescent="0.2">
      <c r="C7561" s="2"/>
    </row>
    <row r="7562" spans="3:3" x14ac:dyDescent="0.2">
      <c r="C7562" s="2"/>
    </row>
    <row r="7563" spans="3:3" x14ac:dyDescent="0.2">
      <c r="C7563" s="2"/>
    </row>
    <row r="7564" spans="3:3" x14ac:dyDescent="0.2">
      <c r="C7564" s="2"/>
    </row>
    <row r="7565" spans="3:3" x14ac:dyDescent="0.2">
      <c r="C7565" s="2"/>
    </row>
    <row r="7566" spans="3:3" x14ac:dyDescent="0.2">
      <c r="C7566" s="2"/>
    </row>
    <row r="7567" spans="3:3" x14ac:dyDescent="0.2">
      <c r="C7567" s="2"/>
    </row>
    <row r="7568" spans="3:3" x14ac:dyDescent="0.2">
      <c r="C7568" s="2"/>
    </row>
    <row r="7569" spans="3:3" x14ac:dyDescent="0.2">
      <c r="C7569" s="2"/>
    </row>
    <row r="7570" spans="3:3" x14ac:dyDescent="0.2">
      <c r="C7570" s="2"/>
    </row>
    <row r="7571" spans="3:3" x14ac:dyDescent="0.2">
      <c r="C7571" s="2"/>
    </row>
    <row r="7572" spans="3:3" x14ac:dyDescent="0.2">
      <c r="C7572" s="2"/>
    </row>
    <row r="7573" spans="3:3" x14ac:dyDescent="0.2">
      <c r="C7573" s="2"/>
    </row>
    <row r="7574" spans="3:3" x14ac:dyDescent="0.2">
      <c r="C7574" s="2"/>
    </row>
    <row r="7575" spans="3:3" x14ac:dyDescent="0.2">
      <c r="C7575" s="2"/>
    </row>
    <row r="7576" spans="3:3" x14ac:dyDescent="0.2">
      <c r="C7576" s="2"/>
    </row>
    <row r="7577" spans="3:3" x14ac:dyDescent="0.2">
      <c r="C7577" s="2"/>
    </row>
    <row r="7578" spans="3:3" x14ac:dyDescent="0.2">
      <c r="C7578" s="2"/>
    </row>
    <row r="7579" spans="3:3" x14ac:dyDescent="0.2">
      <c r="C7579" s="2"/>
    </row>
    <row r="7580" spans="3:3" x14ac:dyDescent="0.2">
      <c r="C7580" s="2"/>
    </row>
    <row r="7581" spans="3:3" x14ac:dyDescent="0.2">
      <c r="C7581" s="2"/>
    </row>
    <row r="7582" spans="3:3" x14ac:dyDescent="0.2">
      <c r="C7582" s="2"/>
    </row>
    <row r="7583" spans="3:3" x14ac:dyDescent="0.2">
      <c r="C7583" s="2"/>
    </row>
    <row r="7584" spans="3:3" x14ac:dyDescent="0.2">
      <c r="C7584" s="2"/>
    </row>
    <row r="7585" spans="3:3" x14ac:dyDescent="0.2">
      <c r="C7585" s="2"/>
    </row>
    <row r="7586" spans="3:3" x14ac:dyDescent="0.2">
      <c r="C7586" s="2"/>
    </row>
    <row r="7587" spans="3:3" x14ac:dyDescent="0.2">
      <c r="C7587" s="2"/>
    </row>
    <row r="7588" spans="3:3" x14ac:dyDescent="0.2">
      <c r="C7588" s="2"/>
    </row>
    <row r="7589" spans="3:3" x14ac:dyDescent="0.2">
      <c r="C7589" s="2"/>
    </row>
    <row r="7590" spans="3:3" x14ac:dyDescent="0.2">
      <c r="C7590" s="2"/>
    </row>
    <row r="7591" spans="3:3" x14ac:dyDescent="0.2">
      <c r="C7591" s="2"/>
    </row>
    <row r="7592" spans="3:3" x14ac:dyDescent="0.2">
      <c r="C7592" s="2"/>
    </row>
    <row r="7593" spans="3:3" x14ac:dyDescent="0.2">
      <c r="C7593" s="2"/>
    </row>
    <row r="7594" spans="3:3" x14ac:dyDescent="0.2">
      <c r="C7594" s="2"/>
    </row>
    <row r="7595" spans="3:3" x14ac:dyDescent="0.2">
      <c r="C7595" s="2"/>
    </row>
    <row r="7596" spans="3:3" x14ac:dyDescent="0.2">
      <c r="C7596" s="2"/>
    </row>
    <row r="7597" spans="3:3" x14ac:dyDescent="0.2">
      <c r="C7597" s="2"/>
    </row>
    <row r="7598" spans="3:3" x14ac:dyDescent="0.2">
      <c r="C7598" s="2"/>
    </row>
    <row r="7599" spans="3:3" x14ac:dyDescent="0.2">
      <c r="C7599" s="2"/>
    </row>
    <row r="7600" spans="3:3" x14ac:dyDescent="0.2">
      <c r="C7600" s="2"/>
    </row>
    <row r="7601" spans="3:3" x14ac:dyDescent="0.2">
      <c r="C7601" s="2"/>
    </row>
    <row r="7602" spans="3:3" x14ac:dyDescent="0.2">
      <c r="C7602" s="2"/>
    </row>
    <row r="7603" spans="3:3" x14ac:dyDescent="0.2">
      <c r="C7603" s="2"/>
    </row>
    <row r="7604" spans="3:3" x14ac:dyDescent="0.2">
      <c r="C7604" s="2"/>
    </row>
    <row r="7605" spans="3:3" x14ac:dyDescent="0.2">
      <c r="C7605" s="2"/>
    </row>
    <row r="7606" spans="3:3" x14ac:dyDescent="0.2">
      <c r="C7606" s="2"/>
    </row>
    <row r="7607" spans="3:3" x14ac:dyDescent="0.2">
      <c r="C7607" s="2"/>
    </row>
    <row r="7608" spans="3:3" x14ac:dyDescent="0.2">
      <c r="C7608" s="2"/>
    </row>
    <row r="7609" spans="3:3" x14ac:dyDescent="0.2">
      <c r="C7609" s="2"/>
    </row>
    <row r="7610" spans="3:3" x14ac:dyDescent="0.2">
      <c r="C7610" s="2"/>
    </row>
    <row r="7611" spans="3:3" x14ac:dyDescent="0.2">
      <c r="C7611" s="2"/>
    </row>
    <row r="7612" spans="3:3" x14ac:dyDescent="0.2">
      <c r="C7612" s="2"/>
    </row>
    <row r="7613" spans="3:3" x14ac:dyDescent="0.2">
      <c r="C7613" s="2"/>
    </row>
    <row r="7614" spans="3:3" x14ac:dyDescent="0.2">
      <c r="C7614" s="2"/>
    </row>
    <row r="7615" spans="3:3" x14ac:dyDescent="0.2">
      <c r="C7615" s="2"/>
    </row>
    <row r="7616" spans="3:3" x14ac:dyDescent="0.2">
      <c r="C7616" s="2"/>
    </row>
    <row r="7617" spans="3:3" x14ac:dyDescent="0.2">
      <c r="C7617" s="2"/>
    </row>
    <row r="7618" spans="3:3" x14ac:dyDescent="0.2">
      <c r="C7618" s="2"/>
    </row>
    <row r="7619" spans="3:3" x14ac:dyDescent="0.2">
      <c r="C7619" s="2"/>
    </row>
    <row r="7620" spans="3:3" x14ac:dyDescent="0.2">
      <c r="C7620" s="2"/>
    </row>
    <row r="7621" spans="3:3" x14ac:dyDescent="0.2">
      <c r="C7621" s="2"/>
    </row>
    <row r="7622" spans="3:3" x14ac:dyDescent="0.2">
      <c r="C7622" s="2"/>
    </row>
    <row r="7623" spans="3:3" x14ac:dyDescent="0.2">
      <c r="C7623" s="2"/>
    </row>
    <row r="7624" spans="3:3" x14ac:dyDescent="0.2">
      <c r="C7624" s="2"/>
    </row>
    <row r="7625" spans="3:3" x14ac:dyDescent="0.2">
      <c r="C7625" s="2"/>
    </row>
    <row r="7626" spans="3:3" x14ac:dyDescent="0.2">
      <c r="C7626" s="2"/>
    </row>
    <row r="7627" spans="3:3" x14ac:dyDescent="0.2">
      <c r="C7627" s="2"/>
    </row>
    <row r="7628" spans="3:3" x14ac:dyDescent="0.2">
      <c r="C7628" s="2"/>
    </row>
    <row r="7629" spans="3:3" x14ac:dyDescent="0.2">
      <c r="C7629" s="2"/>
    </row>
    <row r="7630" spans="3:3" x14ac:dyDescent="0.2">
      <c r="C7630" s="2"/>
    </row>
    <row r="7631" spans="3:3" x14ac:dyDescent="0.2">
      <c r="C7631" s="2"/>
    </row>
    <row r="7632" spans="3:3" x14ac:dyDescent="0.2">
      <c r="C7632" s="2"/>
    </row>
    <row r="7633" spans="3:3" x14ac:dyDescent="0.2">
      <c r="C7633" s="2"/>
    </row>
    <row r="7634" spans="3:3" x14ac:dyDescent="0.2">
      <c r="C7634" s="2"/>
    </row>
    <row r="7635" spans="3:3" x14ac:dyDescent="0.2">
      <c r="C7635" s="2"/>
    </row>
    <row r="7636" spans="3:3" x14ac:dyDescent="0.2">
      <c r="C7636" s="2"/>
    </row>
    <row r="7637" spans="3:3" x14ac:dyDescent="0.2">
      <c r="C7637" s="2"/>
    </row>
    <row r="7638" spans="3:3" x14ac:dyDescent="0.2">
      <c r="C7638" s="2"/>
    </row>
    <row r="7639" spans="3:3" x14ac:dyDescent="0.2">
      <c r="C7639" s="2"/>
    </row>
    <row r="7640" spans="3:3" x14ac:dyDescent="0.2">
      <c r="C7640" s="2"/>
    </row>
    <row r="7641" spans="3:3" x14ac:dyDescent="0.2">
      <c r="C7641" s="2"/>
    </row>
    <row r="7642" spans="3:3" x14ac:dyDescent="0.2">
      <c r="C7642" s="2"/>
    </row>
    <row r="7643" spans="3:3" x14ac:dyDescent="0.2">
      <c r="C7643" s="2"/>
    </row>
    <row r="7644" spans="3:3" x14ac:dyDescent="0.2">
      <c r="C7644" s="2"/>
    </row>
    <row r="7645" spans="3:3" x14ac:dyDescent="0.2">
      <c r="C7645" s="2"/>
    </row>
    <row r="7646" spans="3:3" x14ac:dyDescent="0.2">
      <c r="C7646" s="2"/>
    </row>
    <row r="7647" spans="3:3" x14ac:dyDescent="0.2">
      <c r="C7647" s="2"/>
    </row>
    <row r="7648" spans="3:3" x14ac:dyDescent="0.2">
      <c r="C7648" s="2"/>
    </row>
    <row r="7649" spans="3:3" x14ac:dyDescent="0.2">
      <c r="C7649" s="2"/>
    </row>
    <row r="7650" spans="3:3" x14ac:dyDescent="0.2">
      <c r="C7650" s="2"/>
    </row>
    <row r="7651" spans="3:3" x14ac:dyDescent="0.2">
      <c r="C7651" s="2"/>
    </row>
    <row r="7652" spans="3:3" x14ac:dyDescent="0.2">
      <c r="C7652" s="2"/>
    </row>
    <row r="7653" spans="3:3" x14ac:dyDescent="0.2">
      <c r="C7653" s="2"/>
    </row>
    <row r="7654" spans="3:3" x14ac:dyDescent="0.2">
      <c r="C7654" s="2"/>
    </row>
    <row r="7655" spans="3:3" x14ac:dyDescent="0.2">
      <c r="C7655" s="2"/>
    </row>
    <row r="7656" spans="3:3" x14ac:dyDescent="0.2">
      <c r="C7656" s="2"/>
    </row>
    <row r="7657" spans="3:3" x14ac:dyDescent="0.2">
      <c r="C7657" s="2"/>
    </row>
    <row r="7658" spans="3:3" x14ac:dyDescent="0.2">
      <c r="C7658" s="2"/>
    </row>
    <row r="7659" spans="3:3" x14ac:dyDescent="0.2">
      <c r="C7659" s="2"/>
    </row>
    <row r="7660" spans="3:3" x14ac:dyDescent="0.2">
      <c r="C7660" s="2"/>
    </row>
    <row r="7661" spans="3:3" x14ac:dyDescent="0.2">
      <c r="C7661" s="2"/>
    </row>
    <row r="7662" spans="3:3" x14ac:dyDescent="0.2">
      <c r="C7662" s="2"/>
    </row>
    <row r="7663" spans="3:3" x14ac:dyDescent="0.2">
      <c r="C7663" s="2"/>
    </row>
    <row r="7664" spans="3:3" x14ac:dyDescent="0.2">
      <c r="C7664" s="2"/>
    </row>
    <row r="7665" spans="3:3" x14ac:dyDescent="0.2">
      <c r="C7665" s="2"/>
    </row>
    <row r="7666" spans="3:3" x14ac:dyDescent="0.2">
      <c r="C7666" s="2"/>
    </row>
    <row r="7667" spans="3:3" x14ac:dyDescent="0.2">
      <c r="C7667" s="2"/>
    </row>
    <row r="7668" spans="3:3" x14ac:dyDescent="0.2">
      <c r="C7668" s="2"/>
    </row>
    <row r="7669" spans="3:3" x14ac:dyDescent="0.2">
      <c r="C7669" s="2"/>
    </row>
    <row r="7670" spans="3:3" x14ac:dyDescent="0.2">
      <c r="C7670" s="2"/>
    </row>
    <row r="7671" spans="3:3" x14ac:dyDescent="0.2">
      <c r="C7671" s="2"/>
    </row>
    <row r="7672" spans="3:3" x14ac:dyDescent="0.2">
      <c r="C7672" s="2"/>
    </row>
    <row r="7673" spans="3:3" x14ac:dyDescent="0.2">
      <c r="C7673" s="2"/>
    </row>
    <row r="7674" spans="3:3" x14ac:dyDescent="0.2">
      <c r="C7674" s="2"/>
    </row>
    <row r="7675" spans="3:3" x14ac:dyDescent="0.2">
      <c r="C7675" s="2"/>
    </row>
    <row r="7676" spans="3:3" x14ac:dyDescent="0.2">
      <c r="C7676" s="2"/>
    </row>
    <row r="7677" spans="3:3" x14ac:dyDescent="0.2">
      <c r="C7677" s="2"/>
    </row>
    <row r="7678" spans="3:3" x14ac:dyDescent="0.2">
      <c r="C7678" s="2"/>
    </row>
    <row r="7679" spans="3:3" x14ac:dyDescent="0.2">
      <c r="C7679" s="2"/>
    </row>
    <row r="7680" spans="3:3" x14ac:dyDescent="0.2">
      <c r="C7680" s="2"/>
    </row>
    <row r="7681" spans="3:3" x14ac:dyDescent="0.2">
      <c r="C7681" s="2"/>
    </row>
    <row r="7682" spans="3:3" x14ac:dyDescent="0.2">
      <c r="C7682" s="2"/>
    </row>
    <row r="7683" spans="3:3" x14ac:dyDescent="0.2">
      <c r="C7683" s="2"/>
    </row>
    <row r="7684" spans="3:3" x14ac:dyDescent="0.2">
      <c r="C7684" s="2"/>
    </row>
    <row r="7685" spans="3:3" x14ac:dyDescent="0.2">
      <c r="C7685" s="2"/>
    </row>
    <row r="7686" spans="3:3" x14ac:dyDescent="0.2">
      <c r="C7686" s="2"/>
    </row>
    <row r="7687" spans="3:3" x14ac:dyDescent="0.2">
      <c r="C7687" s="2"/>
    </row>
    <row r="7688" spans="3:3" x14ac:dyDescent="0.2">
      <c r="C7688" s="2"/>
    </row>
    <row r="7689" spans="3:3" x14ac:dyDescent="0.2">
      <c r="C7689" s="2"/>
    </row>
    <row r="7690" spans="3:3" x14ac:dyDescent="0.2">
      <c r="C7690" s="2"/>
    </row>
    <row r="7691" spans="3:3" x14ac:dyDescent="0.2">
      <c r="C7691" s="2"/>
    </row>
    <row r="7692" spans="3:3" x14ac:dyDescent="0.2">
      <c r="C7692" s="2"/>
    </row>
    <row r="7693" spans="3:3" x14ac:dyDescent="0.2">
      <c r="C7693" s="2"/>
    </row>
    <row r="7694" spans="3:3" x14ac:dyDescent="0.2">
      <c r="C7694" s="2"/>
    </row>
    <row r="7695" spans="3:3" x14ac:dyDescent="0.2">
      <c r="C7695" s="2"/>
    </row>
    <row r="7696" spans="3:3" x14ac:dyDescent="0.2">
      <c r="C7696" s="2"/>
    </row>
    <row r="7697" spans="3:3" x14ac:dyDescent="0.2">
      <c r="C7697" s="2"/>
    </row>
    <row r="7698" spans="3:3" x14ac:dyDescent="0.2">
      <c r="C7698" s="2"/>
    </row>
    <row r="7699" spans="3:3" x14ac:dyDescent="0.2">
      <c r="C7699" s="2"/>
    </row>
    <row r="7700" spans="3:3" x14ac:dyDescent="0.2">
      <c r="C7700" s="2"/>
    </row>
    <row r="7701" spans="3:3" x14ac:dyDescent="0.2">
      <c r="C7701" s="2"/>
    </row>
    <row r="7702" spans="3:3" x14ac:dyDescent="0.2">
      <c r="C7702" s="2"/>
    </row>
    <row r="7703" spans="3:3" x14ac:dyDescent="0.2">
      <c r="C7703" s="2"/>
    </row>
    <row r="7704" spans="3:3" x14ac:dyDescent="0.2">
      <c r="C7704" s="2"/>
    </row>
    <row r="7705" spans="3:3" x14ac:dyDescent="0.2">
      <c r="C7705" s="2"/>
    </row>
    <row r="7706" spans="3:3" x14ac:dyDescent="0.2">
      <c r="C7706" s="2"/>
    </row>
    <row r="7707" spans="3:3" x14ac:dyDescent="0.2">
      <c r="C7707" s="2"/>
    </row>
    <row r="7708" spans="3:3" x14ac:dyDescent="0.2">
      <c r="C7708" s="2"/>
    </row>
    <row r="7709" spans="3:3" x14ac:dyDescent="0.2">
      <c r="C7709" s="2"/>
    </row>
    <row r="7710" spans="3:3" x14ac:dyDescent="0.2">
      <c r="C7710" s="2"/>
    </row>
    <row r="7711" spans="3:3" x14ac:dyDescent="0.2">
      <c r="C7711" s="2"/>
    </row>
    <row r="7712" spans="3:3" x14ac:dyDescent="0.2">
      <c r="C7712" s="2"/>
    </row>
    <row r="7713" spans="3:3" x14ac:dyDescent="0.2">
      <c r="C7713" s="2"/>
    </row>
    <row r="7714" spans="3:3" x14ac:dyDescent="0.2">
      <c r="C7714" s="2"/>
    </row>
    <row r="7715" spans="3:3" x14ac:dyDescent="0.2">
      <c r="C7715" s="2"/>
    </row>
    <row r="7716" spans="3:3" x14ac:dyDescent="0.2">
      <c r="C7716" s="2"/>
    </row>
    <row r="7717" spans="3:3" x14ac:dyDescent="0.2">
      <c r="C7717" s="2"/>
    </row>
    <row r="7718" spans="3:3" x14ac:dyDescent="0.2">
      <c r="C7718" s="2"/>
    </row>
    <row r="7719" spans="3:3" x14ac:dyDescent="0.2">
      <c r="C7719" s="2"/>
    </row>
    <row r="7720" spans="3:3" x14ac:dyDescent="0.2">
      <c r="C7720" s="2"/>
    </row>
    <row r="7721" spans="3:3" x14ac:dyDescent="0.2">
      <c r="C7721" s="2"/>
    </row>
    <row r="7722" spans="3:3" x14ac:dyDescent="0.2">
      <c r="C7722" s="2"/>
    </row>
    <row r="7723" spans="3:3" x14ac:dyDescent="0.2">
      <c r="C7723" s="2"/>
    </row>
    <row r="7724" spans="3:3" x14ac:dyDescent="0.2">
      <c r="C7724" s="2"/>
    </row>
    <row r="7725" spans="3:3" x14ac:dyDescent="0.2">
      <c r="C7725" s="2"/>
    </row>
    <row r="7726" spans="3:3" x14ac:dyDescent="0.2">
      <c r="C7726" s="2"/>
    </row>
    <row r="7727" spans="3:3" x14ac:dyDescent="0.2">
      <c r="C7727" s="2"/>
    </row>
    <row r="7728" spans="3:3" x14ac:dyDescent="0.2">
      <c r="C7728" s="2"/>
    </row>
    <row r="7729" spans="3:3" x14ac:dyDescent="0.2">
      <c r="C7729" s="2"/>
    </row>
    <row r="7730" spans="3:3" x14ac:dyDescent="0.2">
      <c r="C7730" s="2"/>
    </row>
    <row r="7731" spans="3:3" x14ac:dyDescent="0.2">
      <c r="C7731" s="2"/>
    </row>
    <row r="7732" spans="3:3" x14ac:dyDescent="0.2">
      <c r="C7732" s="2"/>
    </row>
    <row r="7733" spans="3:3" x14ac:dyDescent="0.2">
      <c r="C7733" s="2"/>
    </row>
    <row r="7734" spans="3:3" x14ac:dyDescent="0.2">
      <c r="C7734" s="2"/>
    </row>
    <row r="7735" spans="3:3" x14ac:dyDescent="0.2">
      <c r="C7735" s="2"/>
    </row>
    <row r="7736" spans="3:3" x14ac:dyDescent="0.2">
      <c r="C7736" s="2"/>
    </row>
    <row r="7737" spans="3:3" x14ac:dyDescent="0.2">
      <c r="C7737" s="2"/>
    </row>
    <row r="7738" spans="3:3" x14ac:dyDescent="0.2">
      <c r="C7738" s="2"/>
    </row>
    <row r="7739" spans="3:3" x14ac:dyDescent="0.2">
      <c r="C7739" s="2"/>
    </row>
    <row r="7740" spans="3:3" x14ac:dyDescent="0.2">
      <c r="C7740" s="2"/>
    </row>
    <row r="7741" spans="3:3" x14ac:dyDescent="0.2">
      <c r="C7741" s="2"/>
    </row>
    <row r="7742" spans="3:3" x14ac:dyDescent="0.2">
      <c r="C7742" s="2"/>
    </row>
    <row r="7743" spans="3:3" x14ac:dyDescent="0.2">
      <c r="C7743" s="2"/>
    </row>
    <row r="7744" spans="3:3" x14ac:dyDescent="0.2">
      <c r="C7744" s="2"/>
    </row>
    <row r="7745" spans="3:3" x14ac:dyDescent="0.2">
      <c r="C7745" s="2"/>
    </row>
    <row r="7746" spans="3:3" x14ac:dyDescent="0.2">
      <c r="C7746" s="2"/>
    </row>
    <row r="7747" spans="3:3" x14ac:dyDescent="0.2">
      <c r="C7747" s="2"/>
    </row>
    <row r="7748" spans="3:3" x14ac:dyDescent="0.2">
      <c r="C7748" s="2"/>
    </row>
    <row r="7749" spans="3:3" x14ac:dyDescent="0.2">
      <c r="C7749" s="2"/>
    </row>
    <row r="7750" spans="3:3" x14ac:dyDescent="0.2">
      <c r="C7750" s="2"/>
    </row>
    <row r="7751" spans="3:3" x14ac:dyDescent="0.2">
      <c r="C7751" s="2"/>
    </row>
    <row r="7752" spans="3:3" x14ac:dyDescent="0.2">
      <c r="C7752" s="2"/>
    </row>
    <row r="7753" spans="3:3" x14ac:dyDescent="0.2">
      <c r="C7753" s="2"/>
    </row>
    <row r="7754" spans="3:3" x14ac:dyDescent="0.2">
      <c r="C7754" s="2"/>
    </row>
    <row r="7755" spans="3:3" x14ac:dyDescent="0.2">
      <c r="C7755" s="2"/>
    </row>
    <row r="7756" spans="3:3" x14ac:dyDescent="0.2">
      <c r="C7756" s="2"/>
    </row>
    <row r="7757" spans="3:3" x14ac:dyDescent="0.2">
      <c r="C7757" s="2"/>
    </row>
    <row r="7758" spans="3:3" x14ac:dyDescent="0.2">
      <c r="C7758" s="2"/>
    </row>
    <row r="7759" spans="3:3" x14ac:dyDescent="0.2">
      <c r="C7759" s="2"/>
    </row>
    <row r="7760" spans="3:3" x14ac:dyDescent="0.2">
      <c r="C7760" s="2"/>
    </row>
    <row r="7761" spans="3:3" x14ac:dyDescent="0.2">
      <c r="C7761" s="2"/>
    </row>
    <row r="7762" spans="3:3" x14ac:dyDescent="0.2">
      <c r="C7762" s="2"/>
    </row>
    <row r="7763" spans="3:3" x14ac:dyDescent="0.2">
      <c r="C7763" s="2"/>
    </row>
    <row r="7764" spans="3:3" x14ac:dyDescent="0.2">
      <c r="C7764" s="2"/>
    </row>
    <row r="7765" spans="3:3" x14ac:dyDescent="0.2">
      <c r="C7765" s="2"/>
    </row>
    <row r="7766" spans="3:3" x14ac:dyDescent="0.2">
      <c r="C7766" s="2"/>
    </row>
    <row r="7767" spans="3:3" x14ac:dyDescent="0.2">
      <c r="C7767" s="2"/>
    </row>
    <row r="7768" spans="3:3" x14ac:dyDescent="0.2">
      <c r="C7768" s="2"/>
    </row>
    <row r="7769" spans="3:3" x14ac:dyDescent="0.2">
      <c r="C7769" s="2"/>
    </row>
    <row r="7770" spans="3:3" x14ac:dyDescent="0.2">
      <c r="C7770" s="2"/>
    </row>
    <row r="7771" spans="3:3" x14ac:dyDescent="0.2">
      <c r="C7771" s="2"/>
    </row>
    <row r="7772" spans="3:3" x14ac:dyDescent="0.2">
      <c r="C7772" s="2"/>
    </row>
    <row r="7773" spans="3:3" x14ac:dyDescent="0.2">
      <c r="C7773" s="2"/>
    </row>
    <row r="7774" spans="3:3" x14ac:dyDescent="0.2">
      <c r="C7774" s="2"/>
    </row>
    <row r="7775" spans="3:3" x14ac:dyDescent="0.2">
      <c r="C7775" s="2"/>
    </row>
    <row r="7776" spans="3:3" x14ac:dyDescent="0.2">
      <c r="C7776" s="2"/>
    </row>
    <row r="7777" spans="3:3" x14ac:dyDescent="0.2">
      <c r="C7777" s="2"/>
    </row>
    <row r="7778" spans="3:3" x14ac:dyDescent="0.2">
      <c r="C7778" s="2"/>
    </row>
    <row r="7779" spans="3:3" x14ac:dyDescent="0.2">
      <c r="C7779" s="2"/>
    </row>
    <row r="7780" spans="3:3" x14ac:dyDescent="0.2">
      <c r="C7780" s="2"/>
    </row>
    <row r="7781" spans="3:3" x14ac:dyDescent="0.2">
      <c r="C7781" s="2"/>
    </row>
    <row r="7782" spans="3:3" x14ac:dyDescent="0.2">
      <c r="C7782" s="2"/>
    </row>
    <row r="7783" spans="3:3" x14ac:dyDescent="0.2">
      <c r="C7783" s="2"/>
    </row>
    <row r="7784" spans="3:3" x14ac:dyDescent="0.2">
      <c r="C7784" s="2"/>
    </row>
    <row r="7785" spans="3:3" x14ac:dyDescent="0.2">
      <c r="C7785" s="2"/>
    </row>
    <row r="7786" spans="3:3" x14ac:dyDescent="0.2">
      <c r="C7786" s="2"/>
    </row>
    <row r="7787" spans="3:3" x14ac:dyDescent="0.2">
      <c r="C7787" s="2"/>
    </row>
    <row r="7788" spans="3:3" x14ac:dyDescent="0.2">
      <c r="C7788" s="2"/>
    </row>
    <row r="7789" spans="3:3" x14ac:dyDescent="0.2">
      <c r="C7789" s="2"/>
    </row>
    <row r="7790" spans="3:3" x14ac:dyDescent="0.2">
      <c r="C7790" s="2"/>
    </row>
    <row r="7791" spans="3:3" x14ac:dyDescent="0.2">
      <c r="C7791" s="2"/>
    </row>
    <row r="7792" spans="3:3" x14ac:dyDescent="0.2">
      <c r="C7792" s="2"/>
    </row>
    <row r="7793" spans="3:3" x14ac:dyDescent="0.2">
      <c r="C7793" s="2"/>
    </row>
    <row r="7794" spans="3:3" x14ac:dyDescent="0.2">
      <c r="C7794" s="2"/>
    </row>
    <row r="7795" spans="3:3" x14ac:dyDescent="0.2">
      <c r="C7795" s="2"/>
    </row>
    <row r="7796" spans="3:3" x14ac:dyDescent="0.2">
      <c r="C7796" s="2"/>
    </row>
    <row r="7797" spans="3:3" x14ac:dyDescent="0.2">
      <c r="C7797" s="2"/>
    </row>
    <row r="7798" spans="3:3" x14ac:dyDescent="0.2">
      <c r="C7798" s="2"/>
    </row>
    <row r="7799" spans="3:3" x14ac:dyDescent="0.2">
      <c r="C7799" s="2"/>
    </row>
    <row r="7800" spans="3:3" x14ac:dyDescent="0.2">
      <c r="C7800" s="2"/>
    </row>
    <row r="7801" spans="3:3" x14ac:dyDescent="0.2">
      <c r="C7801" s="2"/>
    </row>
    <row r="7802" spans="3:3" x14ac:dyDescent="0.2">
      <c r="C7802" s="2"/>
    </row>
    <row r="7803" spans="3:3" x14ac:dyDescent="0.2">
      <c r="C7803" s="2"/>
    </row>
    <row r="7804" spans="3:3" x14ac:dyDescent="0.2">
      <c r="C7804" s="2"/>
    </row>
    <row r="7805" spans="3:3" x14ac:dyDescent="0.2">
      <c r="C7805" s="2"/>
    </row>
    <row r="7806" spans="3:3" x14ac:dyDescent="0.2">
      <c r="C7806" s="2"/>
    </row>
    <row r="7807" spans="3:3" x14ac:dyDescent="0.2">
      <c r="C7807" s="2"/>
    </row>
    <row r="7808" spans="3:3" x14ac:dyDescent="0.2">
      <c r="C7808" s="2"/>
    </row>
    <row r="7809" spans="3:3" x14ac:dyDescent="0.2">
      <c r="C7809" s="2"/>
    </row>
    <row r="7810" spans="3:3" x14ac:dyDescent="0.2">
      <c r="C7810" s="2"/>
    </row>
    <row r="7811" spans="3:3" x14ac:dyDescent="0.2">
      <c r="C7811" s="2"/>
    </row>
    <row r="7812" spans="3:3" x14ac:dyDescent="0.2">
      <c r="C7812" s="2"/>
    </row>
    <row r="7813" spans="3:3" x14ac:dyDescent="0.2">
      <c r="C7813" s="2"/>
    </row>
    <row r="7814" spans="3:3" x14ac:dyDescent="0.2">
      <c r="C7814" s="2"/>
    </row>
    <row r="7815" spans="3:3" x14ac:dyDescent="0.2">
      <c r="C7815" s="2"/>
    </row>
    <row r="7816" spans="3:3" x14ac:dyDescent="0.2">
      <c r="C7816" s="2"/>
    </row>
    <row r="7817" spans="3:3" x14ac:dyDescent="0.2">
      <c r="C7817" s="2"/>
    </row>
    <row r="7818" spans="3:3" x14ac:dyDescent="0.2">
      <c r="C7818" s="2"/>
    </row>
    <row r="7819" spans="3:3" x14ac:dyDescent="0.2">
      <c r="C7819" s="2"/>
    </row>
    <row r="7820" spans="3:3" x14ac:dyDescent="0.2">
      <c r="C7820" s="2"/>
    </row>
    <row r="7821" spans="3:3" x14ac:dyDescent="0.2">
      <c r="C7821" s="2"/>
    </row>
    <row r="7822" spans="3:3" x14ac:dyDescent="0.2">
      <c r="C7822" s="2"/>
    </row>
    <row r="7823" spans="3:3" x14ac:dyDescent="0.2">
      <c r="C7823" s="2"/>
    </row>
    <row r="7824" spans="3:3" x14ac:dyDescent="0.2">
      <c r="C7824" s="2"/>
    </row>
    <row r="7825" spans="3:3" x14ac:dyDescent="0.2">
      <c r="C7825" s="2"/>
    </row>
    <row r="7826" spans="3:3" x14ac:dyDescent="0.2">
      <c r="C7826" s="2"/>
    </row>
    <row r="7827" spans="3:3" x14ac:dyDescent="0.2">
      <c r="C7827" s="2"/>
    </row>
    <row r="7828" spans="3:3" x14ac:dyDescent="0.2">
      <c r="C7828" s="2"/>
    </row>
    <row r="7829" spans="3:3" x14ac:dyDescent="0.2">
      <c r="C7829" s="2"/>
    </row>
    <row r="7830" spans="3:3" x14ac:dyDescent="0.2">
      <c r="C7830" s="2"/>
    </row>
    <row r="7831" spans="3:3" x14ac:dyDescent="0.2">
      <c r="C7831" s="2"/>
    </row>
    <row r="7832" spans="3:3" x14ac:dyDescent="0.2">
      <c r="C7832" s="2"/>
    </row>
    <row r="7833" spans="3:3" x14ac:dyDescent="0.2">
      <c r="C7833" s="2"/>
    </row>
    <row r="7834" spans="3:3" x14ac:dyDescent="0.2">
      <c r="C7834" s="2"/>
    </row>
    <row r="7835" spans="3:3" x14ac:dyDescent="0.2">
      <c r="C7835" s="2"/>
    </row>
    <row r="7836" spans="3:3" x14ac:dyDescent="0.2">
      <c r="C7836" s="2"/>
    </row>
    <row r="7837" spans="3:3" x14ac:dyDescent="0.2">
      <c r="C7837" s="2"/>
    </row>
    <row r="7838" spans="3:3" x14ac:dyDescent="0.2">
      <c r="C7838" s="2"/>
    </row>
    <row r="7839" spans="3:3" x14ac:dyDescent="0.2">
      <c r="C7839" s="2"/>
    </row>
    <row r="7840" spans="3:3" x14ac:dyDescent="0.2">
      <c r="C7840" s="2"/>
    </row>
    <row r="7841" spans="3:3" x14ac:dyDescent="0.2">
      <c r="C7841" s="2"/>
    </row>
    <row r="7842" spans="3:3" x14ac:dyDescent="0.2">
      <c r="C7842" s="2"/>
    </row>
    <row r="7843" spans="3:3" x14ac:dyDescent="0.2">
      <c r="C7843" s="2"/>
    </row>
    <row r="7844" spans="3:3" x14ac:dyDescent="0.2">
      <c r="C7844" s="2"/>
    </row>
    <row r="7845" spans="3:3" x14ac:dyDescent="0.2">
      <c r="C7845" s="2"/>
    </row>
    <row r="7846" spans="3:3" x14ac:dyDescent="0.2">
      <c r="C7846" s="2"/>
    </row>
    <row r="7847" spans="3:3" x14ac:dyDescent="0.2">
      <c r="C7847" s="2"/>
    </row>
    <row r="7848" spans="3:3" x14ac:dyDescent="0.2">
      <c r="C7848" s="2"/>
    </row>
    <row r="7849" spans="3:3" x14ac:dyDescent="0.2">
      <c r="C7849" s="2"/>
    </row>
    <row r="7850" spans="3:3" x14ac:dyDescent="0.2">
      <c r="C7850" s="2"/>
    </row>
    <row r="7851" spans="3:3" x14ac:dyDescent="0.2">
      <c r="C7851" s="2"/>
    </row>
    <row r="7852" spans="3:3" x14ac:dyDescent="0.2">
      <c r="C7852" s="2"/>
    </row>
    <row r="7853" spans="3:3" x14ac:dyDescent="0.2">
      <c r="C7853" s="2"/>
    </row>
    <row r="7854" spans="3:3" x14ac:dyDescent="0.2">
      <c r="C7854" s="2"/>
    </row>
    <row r="7855" spans="3:3" x14ac:dyDescent="0.2">
      <c r="C7855" s="2"/>
    </row>
    <row r="7856" spans="3:3" x14ac:dyDescent="0.2">
      <c r="C7856" s="2"/>
    </row>
    <row r="7857" spans="3:3" x14ac:dyDescent="0.2">
      <c r="C7857" s="2"/>
    </row>
    <row r="7858" spans="3:3" x14ac:dyDescent="0.2">
      <c r="C7858" s="2"/>
    </row>
    <row r="7859" spans="3:3" x14ac:dyDescent="0.2">
      <c r="C7859" s="2"/>
    </row>
    <row r="7860" spans="3:3" x14ac:dyDescent="0.2">
      <c r="C7860" s="2"/>
    </row>
    <row r="7861" spans="3:3" x14ac:dyDescent="0.2">
      <c r="C7861" s="2"/>
    </row>
    <row r="7862" spans="3:3" x14ac:dyDescent="0.2">
      <c r="C7862" s="2"/>
    </row>
    <row r="7863" spans="3:3" x14ac:dyDescent="0.2">
      <c r="C7863" s="2"/>
    </row>
    <row r="7864" spans="3:3" x14ac:dyDescent="0.2">
      <c r="C7864" s="2"/>
    </row>
    <row r="7865" spans="3:3" x14ac:dyDescent="0.2">
      <c r="C7865" s="2"/>
    </row>
    <row r="7866" spans="3:3" x14ac:dyDescent="0.2">
      <c r="C7866" s="2"/>
    </row>
    <row r="7867" spans="3:3" x14ac:dyDescent="0.2">
      <c r="C7867" s="2"/>
    </row>
    <row r="7868" spans="3:3" x14ac:dyDescent="0.2">
      <c r="C7868" s="2"/>
    </row>
    <row r="7869" spans="3:3" x14ac:dyDescent="0.2">
      <c r="C7869" s="2"/>
    </row>
    <row r="7870" spans="3:3" x14ac:dyDescent="0.2">
      <c r="C7870" s="2"/>
    </row>
    <row r="7871" spans="3:3" x14ac:dyDescent="0.2">
      <c r="C7871" s="2"/>
    </row>
    <row r="7872" spans="3:3" x14ac:dyDescent="0.2">
      <c r="C7872" s="2"/>
    </row>
    <row r="7873" spans="3:3" x14ac:dyDescent="0.2">
      <c r="C7873" s="2"/>
    </row>
    <row r="7874" spans="3:3" x14ac:dyDescent="0.2">
      <c r="C7874" s="2"/>
    </row>
    <row r="7875" spans="3:3" x14ac:dyDescent="0.2">
      <c r="C7875" s="2"/>
    </row>
    <row r="7876" spans="3:3" x14ac:dyDescent="0.2">
      <c r="C7876" s="2"/>
    </row>
    <row r="7877" spans="3:3" x14ac:dyDescent="0.2">
      <c r="C7877" s="2"/>
    </row>
    <row r="7878" spans="3:3" x14ac:dyDescent="0.2">
      <c r="C7878" s="2"/>
    </row>
    <row r="7879" spans="3:3" x14ac:dyDescent="0.2">
      <c r="C7879" s="2"/>
    </row>
    <row r="7880" spans="3:3" x14ac:dyDescent="0.2">
      <c r="C7880" s="2"/>
    </row>
    <row r="7881" spans="3:3" x14ac:dyDescent="0.2">
      <c r="C7881" s="2"/>
    </row>
    <row r="7882" spans="3:3" x14ac:dyDescent="0.2">
      <c r="C7882" s="2"/>
    </row>
    <row r="7883" spans="3:3" x14ac:dyDescent="0.2">
      <c r="C7883" s="2"/>
    </row>
    <row r="7884" spans="3:3" x14ac:dyDescent="0.2">
      <c r="C7884" s="2"/>
    </row>
    <row r="7885" spans="3:3" x14ac:dyDescent="0.2">
      <c r="C7885" s="2"/>
    </row>
    <row r="7886" spans="3:3" x14ac:dyDescent="0.2">
      <c r="C7886" s="2"/>
    </row>
    <row r="7887" spans="3:3" x14ac:dyDescent="0.2">
      <c r="C7887" s="2"/>
    </row>
    <row r="7888" spans="3:3" x14ac:dyDescent="0.2">
      <c r="C7888" s="2"/>
    </row>
    <row r="7889" spans="3:3" x14ac:dyDescent="0.2">
      <c r="C7889" s="2"/>
    </row>
    <row r="7890" spans="3:3" x14ac:dyDescent="0.2">
      <c r="C7890" s="2"/>
    </row>
    <row r="7891" spans="3:3" x14ac:dyDescent="0.2">
      <c r="C7891" s="2"/>
    </row>
    <row r="7892" spans="3:3" x14ac:dyDescent="0.2">
      <c r="C7892" s="2"/>
    </row>
    <row r="7893" spans="3:3" x14ac:dyDescent="0.2">
      <c r="C7893" s="2"/>
    </row>
    <row r="7894" spans="3:3" x14ac:dyDescent="0.2">
      <c r="C7894" s="2"/>
    </row>
    <row r="7895" spans="3:3" x14ac:dyDescent="0.2">
      <c r="C7895" s="2"/>
    </row>
    <row r="7896" spans="3:3" x14ac:dyDescent="0.2">
      <c r="C7896" s="2"/>
    </row>
    <row r="7897" spans="3:3" x14ac:dyDescent="0.2">
      <c r="C7897" s="2"/>
    </row>
    <row r="7898" spans="3:3" x14ac:dyDescent="0.2">
      <c r="C7898" s="2"/>
    </row>
    <row r="7899" spans="3:3" x14ac:dyDescent="0.2">
      <c r="C7899" s="2"/>
    </row>
    <row r="7900" spans="3:3" x14ac:dyDescent="0.2">
      <c r="C7900" s="2"/>
    </row>
    <row r="7901" spans="3:3" x14ac:dyDescent="0.2">
      <c r="C7901" s="2"/>
    </row>
    <row r="7902" spans="3:3" x14ac:dyDescent="0.2">
      <c r="C7902" s="2"/>
    </row>
    <row r="7903" spans="3:3" x14ac:dyDescent="0.2">
      <c r="C7903" s="2"/>
    </row>
    <row r="7904" spans="3:3" x14ac:dyDescent="0.2">
      <c r="C7904" s="2"/>
    </row>
    <row r="7905" spans="3:3" x14ac:dyDescent="0.2">
      <c r="C7905" s="2"/>
    </row>
    <row r="7906" spans="3:3" x14ac:dyDescent="0.2">
      <c r="C7906" s="2"/>
    </row>
    <row r="7907" spans="3:3" x14ac:dyDescent="0.2">
      <c r="C7907" s="2"/>
    </row>
    <row r="7908" spans="3:3" x14ac:dyDescent="0.2">
      <c r="C7908" s="2"/>
    </row>
    <row r="7909" spans="3:3" x14ac:dyDescent="0.2">
      <c r="C7909" s="2"/>
    </row>
    <row r="7910" spans="3:3" x14ac:dyDescent="0.2">
      <c r="C7910" s="2"/>
    </row>
    <row r="7911" spans="3:3" x14ac:dyDescent="0.2">
      <c r="C7911" s="2"/>
    </row>
    <row r="7912" spans="3:3" x14ac:dyDescent="0.2">
      <c r="C7912" s="2"/>
    </row>
    <row r="7913" spans="3:3" x14ac:dyDescent="0.2">
      <c r="C7913" s="2"/>
    </row>
    <row r="7914" spans="3:3" x14ac:dyDescent="0.2">
      <c r="C7914" s="2"/>
    </row>
    <row r="7915" spans="3:3" x14ac:dyDescent="0.2">
      <c r="C7915" s="2"/>
    </row>
    <row r="7916" spans="3:3" x14ac:dyDescent="0.2">
      <c r="C7916" s="2"/>
    </row>
    <row r="7917" spans="3:3" x14ac:dyDescent="0.2">
      <c r="C7917" s="2"/>
    </row>
    <row r="7918" spans="3:3" x14ac:dyDescent="0.2">
      <c r="C7918" s="2"/>
    </row>
    <row r="7919" spans="3:3" x14ac:dyDescent="0.2">
      <c r="C7919" s="2"/>
    </row>
    <row r="7920" spans="3:3" x14ac:dyDescent="0.2">
      <c r="C7920" s="2"/>
    </row>
    <row r="7921" spans="3:3" x14ac:dyDescent="0.2">
      <c r="C7921" s="2"/>
    </row>
    <row r="7922" spans="3:3" x14ac:dyDescent="0.2">
      <c r="C7922" s="2"/>
    </row>
    <row r="7923" spans="3:3" x14ac:dyDescent="0.2">
      <c r="C7923" s="2"/>
    </row>
    <row r="7924" spans="3:3" x14ac:dyDescent="0.2">
      <c r="C7924" s="2"/>
    </row>
    <row r="7925" spans="3:3" x14ac:dyDescent="0.2">
      <c r="C7925" s="2"/>
    </row>
    <row r="7926" spans="3:3" x14ac:dyDescent="0.2">
      <c r="C7926" s="2"/>
    </row>
    <row r="7927" spans="3:3" x14ac:dyDescent="0.2">
      <c r="C7927" s="2"/>
    </row>
    <row r="7928" spans="3:3" x14ac:dyDescent="0.2">
      <c r="C7928" s="2"/>
    </row>
    <row r="7929" spans="3:3" x14ac:dyDescent="0.2">
      <c r="C7929" s="2"/>
    </row>
    <row r="7930" spans="3:3" x14ac:dyDescent="0.2">
      <c r="C7930" s="2"/>
    </row>
    <row r="7931" spans="3:3" x14ac:dyDescent="0.2">
      <c r="C7931" s="2"/>
    </row>
    <row r="7932" spans="3:3" x14ac:dyDescent="0.2">
      <c r="C7932" s="2"/>
    </row>
    <row r="7933" spans="3:3" x14ac:dyDescent="0.2">
      <c r="C7933" s="2"/>
    </row>
    <row r="7934" spans="3:3" x14ac:dyDescent="0.2">
      <c r="C7934" s="2"/>
    </row>
    <row r="7935" spans="3:3" x14ac:dyDescent="0.2">
      <c r="C7935" s="2"/>
    </row>
    <row r="7936" spans="3:3" x14ac:dyDescent="0.2">
      <c r="C7936" s="2"/>
    </row>
    <row r="7937" spans="3:3" x14ac:dyDescent="0.2">
      <c r="C7937" s="2"/>
    </row>
    <row r="7938" spans="3:3" x14ac:dyDescent="0.2">
      <c r="C7938" s="2"/>
    </row>
    <row r="7939" spans="3:3" x14ac:dyDescent="0.2">
      <c r="C7939" s="2"/>
    </row>
    <row r="7940" spans="3:3" x14ac:dyDescent="0.2">
      <c r="C7940" s="2"/>
    </row>
    <row r="7941" spans="3:3" x14ac:dyDescent="0.2">
      <c r="C7941" s="2"/>
    </row>
    <row r="7942" spans="3:3" x14ac:dyDescent="0.2">
      <c r="C7942" s="2"/>
    </row>
    <row r="7943" spans="3:3" x14ac:dyDescent="0.2">
      <c r="C7943" s="2"/>
    </row>
    <row r="7944" spans="3:3" x14ac:dyDescent="0.2">
      <c r="C7944" s="2"/>
    </row>
    <row r="7945" spans="3:3" x14ac:dyDescent="0.2">
      <c r="C7945" s="2"/>
    </row>
    <row r="7946" spans="3:3" x14ac:dyDescent="0.2">
      <c r="C7946" s="2"/>
    </row>
    <row r="7947" spans="3:3" x14ac:dyDescent="0.2">
      <c r="C7947" s="2"/>
    </row>
    <row r="7948" spans="3:3" x14ac:dyDescent="0.2">
      <c r="C7948" s="2"/>
    </row>
    <row r="7949" spans="3:3" x14ac:dyDescent="0.2">
      <c r="C7949" s="2"/>
    </row>
    <row r="7950" spans="3:3" x14ac:dyDescent="0.2">
      <c r="C7950" s="2"/>
    </row>
    <row r="7951" spans="3:3" x14ac:dyDescent="0.2">
      <c r="C7951" s="2"/>
    </row>
    <row r="7952" spans="3:3" x14ac:dyDescent="0.2">
      <c r="C7952" s="2"/>
    </row>
    <row r="7953" spans="3:3" x14ac:dyDescent="0.2">
      <c r="C7953" s="2"/>
    </row>
    <row r="7954" spans="3:3" x14ac:dyDescent="0.2">
      <c r="C7954" s="2"/>
    </row>
    <row r="7955" spans="3:3" x14ac:dyDescent="0.2">
      <c r="C7955" s="2"/>
    </row>
    <row r="7956" spans="3:3" x14ac:dyDescent="0.2">
      <c r="C7956" s="2"/>
    </row>
    <row r="7957" spans="3:3" x14ac:dyDescent="0.2">
      <c r="C7957" s="2"/>
    </row>
    <row r="7958" spans="3:3" x14ac:dyDescent="0.2">
      <c r="C7958" s="2"/>
    </row>
    <row r="7959" spans="3:3" x14ac:dyDescent="0.2">
      <c r="C7959" s="2"/>
    </row>
    <row r="7960" spans="3:3" x14ac:dyDescent="0.2">
      <c r="C7960" s="2"/>
    </row>
    <row r="7961" spans="3:3" x14ac:dyDescent="0.2">
      <c r="C7961" s="2"/>
    </row>
    <row r="7962" spans="3:3" x14ac:dyDescent="0.2">
      <c r="C7962" s="2"/>
    </row>
    <row r="7963" spans="3:3" x14ac:dyDescent="0.2">
      <c r="C7963" s="2"/>
    </row>
    <row r="7964" spans="3:3" x14ac:dyDescent="0.2">
      <c r="C7964" s="2"/>
    </row>
    <row r="7965" spans="3:3" x14ac:dyDescent="0.2">
      <c r="C7965" s="2"/>
    </row>
    <row r="7966" spans="3:3" x14ac:dyDescent="0.2">
      <c r="C7966" s="2"/>
    </row>
    <row r="7967" spans="3:3" x14ac:dyDescent="0.2">
      <c r="C7967" s="2"/>
    </row>
    <row r="7968" spans="3:3" x14ac:dyDescent="0.2">
      <c r="C7968" s="2"/>
    </row>
    <row r="7969" spans="3:3" x14ac:dyDescent="0.2">
      <c r="C7969" s="2"/>
    </row>
    <row r="7970" spans="3:3" x14ac:dyDescent="0.2">
      <c r="C7970" s="2"/>
    </row>
    <row r="7971" spans="3:3" x14ac:dyDescent="0.2">
      <c r="C7971" s="2"/>
    </row>
    <row r="7972" spans="3:3" x14ac:dyDescent="0.2">
      <c r="C7972" s="2"/>
    </row>
    <row r="7973" spans="3:3" x14ac:dyDescent="0.2">
      <c r="C7973" s="2"/>
    </row>
    <row r="7974" spans="3:3" x14ac:dyDescent="0.2">
      <c r="C7974" s="2"/>
    </row>
    <row r="7975" spans="3:3" x14ac:dyDescent="0.2">
      <c r="C7975" s="2"/>
    </row>
    <row r="7976" spans="3:3" x14ac:dyDescent="0.2">
      <c r="C7976" s="2"/>
    </row>
    <row r="7977" spans="3:3" x14ac:dyDescent="0.2">
      <c r="C7977" s="2"/>
    </row>
    <row r="7978" spans="3:3" x14ac:dyDescent="0.2">
      <c r="C7978" s="2"/>
    </row>
    <row r="7979" spans="3:3" x14ac:dyDescent="0.2">
      <c r="C7979" s="2"/>
    </row>
    <row r="7980" spans="3:3" x14ac:dyDescent="0.2">
      <c r="C7980" s="2"/>
    </row>
    <row r="7981" spans="3:3" x14ac:dyDescent="0.2">
      <c r="C7981" s="2"/>
    </row>
    <row r="7982" spans="3:3" x14ac:dyDescent="0.2">
      <c r="C7982" s="2"/>
    </row>
    <row r="7983" spans="3:3" x14ac:dyDescent="0.2">
      <c r="C7983" s="2"/>
    </row>
    <row r="7984" spans="3:3" x14ac:dyDescent="0.2">
      <c r="C7984" s="2"/>
    </row>
    <row r="7985" spans="3:3" x14ac:dyDescent="0.2">
      <c r="C7985" s="2"/>
    </row>
    <row r="7986" spans="3:3" x14ac:dyDescent="0.2">
      <c r="C7986" s="2"/>
    </row>
    <row r="7987" spans="3:3" x14ac:dyDescent="0.2">
      <c r="C7987" s="2"/>
    </row>
    <row r="7988" spans="3:3" x14ac:dyDescent="0.2">
      <c r="C7988" s="2"/>
    </row>
    <row r="7989" spans="3:3" x14ac:dyDescent="0.2">
      <c r="C7989" s="2"/>
    </row>
    <row r="7990" spans="3:3" x14ac:dyDescent="0.2">
      <c r="C7990" s="2"/>
    </row>
    <row r="7991" spans="3:3" x14ac:dyDescent="0.2">
      <c r="C7991" s="2"/>
    </row>
    <row r="7992" spans="3:3" x14ac:dyDescent="0.2">
      <c r="C7992" s="2"/>
    </row>
    <row r="7993" spans="3:3" x14ac:dyDescent="0.2">
      <c r="C7993" s="2"/>
    </row>
    <row r="7994" spans="3:3" x14ac:dyDescent="0.2">
      <c r="C7994" s="2"/>
    </row>
    <row r="7995" spans="3:3" x14ac:dyDescent="0.2">
      <c r="C7995" s="2"/>
    </row>
    <row r="7996" spans="3:3" x14ac:dyDescent="0.2">
      <c r="C7996" s="2"/>
    </row>
    <row r="7997" spans="3:3" x14ac:dyDescent="0.2">
      <c r="C7997" s="2"/>
    </row>
    <row r="7998" spans="3:3" x14ac:dyDescent="0.2">
      <c r="C7998" s="2"/>
    </row>
    <row r="7999" spans="3:3" x14ac:dyDescent="0.2">
      <c r="C7999" s="2"/>
    </row>
    <row r="8000" spans="3:3" x14ac:dyDescent="0.2">
      <c r="C8000" s="2"/>
    </row>
    <row r="8001" spans="3:3" x14ac:dyDescent="0.2">
      <c r="C8001" s="2"/>
    </row>
    <row r="8002" spans="3:3" x14ac:dyDescent="0.2">
      <c r="C8002" s="2"/>
    </row>
    <row r="8003" spans="3:3" x14ac:dyDescent="0.2">
      <c r="C8003" s="2"/>
    </row>
    <row r="8004" spans="3:3" x14ac:dyDescent="0.2">
      <c r="C8004" s="2"/>
    </row>
    <row r="8005" spans="3:3" x14ac:dyDescent="0.2">
      <c r="C8005" s="2"/>
    </row>
    <row r="8006" spans="3:3" x14ac:dyDescent="0.2">
      <c r="C8006" s="2"/>
    </row>
    <row r="8007" spans="3:3" x14ac:dyDescent="0.2">
      <c r="C8007" s="2"/>
    </row>
    <row r="8008" spans="3:3" x14ac:dyDescent="0.2">
      <c r="C8008" s="2"/>
    </row>
    <row r="8009" spans="3:3" x14ac:dyDescent="0.2">
      <c r="C8009" s="2"/>
    </row>
    <row r="8010" spans="3:3" x14ac:dyDescent="0.2">
      <c r="C8010" s="2"/>
    </row>
    <row r="8011" spans="3:3" x14ac:dyDescent="0.2">
      <c r="C8011" s="2"/>
    </row>
    <row r="8012" spans="3:3" x14ac:dyDescent="0.2">
      <c r="C8012" s="2"/>
    </row>
    <row r="8013" spans="3:3" x14ac:dyDescent="0.2">
      <c r="C8013" s="2"/>
    </row>
    <row r="8014" spans="3:3" x14ac:dyDescent="0.2">
      <c r="C8014" s="2"/>
    </row>
    <row r="8015" spans="3:3" x14ac:dyDescent="0.2">
      <c r="C8015" s="2"/>
    </row>
    <row r="8016" spans="3:3" x14ac:dyDescent="0.2">
      <c r="C8016" s="2"/>
    </row>
    <row r="8017" spans="3:3" x14ac:dyDescent="0.2">
      <c r="C8017" s="2"/>
    </row>
    <row r="8018" spans="3:3" x14ac:dyDescent="0.2">
      <c r="C8018" s="2"/>
    </row>
    <row r="8019" spans="3:3" x14ac:dyDescent="0.2">
      <c r="C8019" s="2"/>
    </row>
    <row r="8020" spans="3:3" x14ac:dyDescent="0.2">
      <c r="C8020" s="2"/>
    </row>
    <row r="8021" spans="3:3" x14ac:dyDescent="0.2">
      <c r="C8021" s="2"/>
    </row>
    <row r="8022" spans="3:3" x14ac:dyDescent="0.2">
      <c r="C8022" s="2"/>
    </row>
    <row r="8023" spans="3:3" x14ac:dyDescent="0.2">
      <c r="C8023" s="2"/>
    </row>
    <row r="8024" spans="3:3" x14ac:dyDescent="0.2">
      <c r="C8024" s="2"/>
    </row>
    <row r="8025" spans="3:3" x14ac:dyDescent="0.2">
      <c r="C8025" s="2"/>
    </row>
    <row r="8026" spans="3:3" x14ac:dyDescent="0.2">
      <c r="C8026" s="2"/>
    </row>
    <row r="8027" spans="3:3" x14ac:dyDescent="0.2">
      <c r="C8027" s="2"/>
    </row>
    <row r="8028" spans="3:3" x14ac:dyDescent="0.2">
      <c r="C8028" s="2"/>
    </row>
    <row r="8029" spans="3:3" x14ac:dyDescent="0.2">
      <c r="C8029" s="2"/>
    </row>
    <row r="8030" spans="3:3" x14ac:dyDescent="0.2">
      <c r="C8030" s="2"/>
    </row>
    <row r="8031" spans="3:3" x14ac:dyDescent="0.2">
      <c r="C8031" s="2"/>
    </row>
    <row r="8032" spans="3:3" x14ac:dyDescent="0.2">
      <c r="C8032" s="2"/>
    </row>
    <row r="8033" spans="3:3" x14ac:dyDescent="0.2">
      <c r="C8033" s="2"/>
    </row>
    <row r="8034" spans="3:3" x14ac:dyDescent="0.2">
      <c r="C8034" s="2"/>
    </row>
    <row r="8035" spans="3:3" x14ac:dyDescent="0.2">
      <c r="C8035" s="2"/>
    </row>
    <row r="8036" spans="3:3" x14ac:dyDescent="0.2">
      <c r="C8036" s="2"/>
    </row>
    <row r="8037" spans="3:3" x14ac:dyDescent="0.2">
      <c r="C8037" s="2"/>
    </row>
    <row r="8038" spans="3:3" x14ac:dyDescent="0.2">
      <c r="C8038" s="2"/>
    </row>
    <row r="8039" spans="3:3" x14ac:dyDescent="0.2">
      <c r="C8039" s="2"/>
    </row>
    <row r="8040" spans="3:3" x14ac:dyDescent="0.2">
      <c r="C8040" s="2"/>
    </row>
    <row r="8041" spans="3:3" x14ac:dyDescent="0.2">
      <c r="C8041" s="2"/>
    </row>
    <row r="8042" spans="3:3" x14ac:dyDescent="0.2">
      <c r="C8042" s="2"/>
    </row>
    <row r="8043" spans="3:3" x14ac:dyDescent="0.2">
      <c r="C8043" s="2"/>
    </row>
    <row r="8044" spans="3:3" x14ac:dyDescent="0.2">
      <c r="C8044" s="2"/>
    </row>
    <row r="8045" spans="3:3" x14ac:dyDescent="0.2">
      <c r="C8045" s="2"/>
    </row>
    <row r="8046" spans="3:3" x14ac:dyDescent="0.2">
      <c r="C8046" s="2"/>
    </row>
    <row r="8047" spans="3:3" x14ac:dyDescent="0.2">
      <c r="C8047" s="2"/>
    </row>
    <row r="8048" spans="3:3" x14ac:dyDescent="0.2">
      <c r="C8048" s="2"/>
    </row>
    <row r="8049" spans="3:3" x14ac:dyDescent="0.2">
      <c r="C8049" s="2"/>
    </row>
    <row r="8050" spans="3:3" x14ac:dyDescent="0.2">
      <c r="C8050" s="2"/>
    </row>
    <row r="8051" spans="3:3" x14ac:dyDescent="0.2">
      <c r="C8051" s="2"/>
    </row>
    <row r="8052" spans="3:3" x14ac:dyDescent="0.2">
      <c r="C8052" s="2"/>
    </row>
    <row r="8053" spans="3:3" x14ac:dyDescent="0.2">
      <c r="C8053" s="2"/>
    </row>
    <row r="8054" spans="3:3" x14ac:dyDescent="0.2">
      <c r="C8054" s="2"/>
    </row>
    <row r="8055" spans="3:3" x14ac:dyDescent="0.2">
      <c r="C8055" s="2"/>
    </row>
    <row r="8056" spans="3:3" x14ac:dyDescent="0.2">
      <c r="C8056" s="2"/>
    </row>
    <row r="8057" spans="3:3" x14ac:dyDescent="0.2">
      <c r="C8057" s="2"/>
    </row>
    <row r="8058" spans="3:3" x14ac:dyDescent="0.2">
      <c r="C8058" s="2"/>
    </row>
    <row r="8059" spans="3:3" x14ac:dyDescent="0.2">
      <c r="C8059" s="2"/>
    </row>
    <row r="8060" spans="3:3" x14ac:dyDescent="0.2">
      <c r="C8060" s="2"/>
    </row>
    <row r="8061" spans="3:3" x14ac:dyDescent="0.2">
      <c r="C8061" s="2"/>
    </row>
    <row r="8062" spans="3:3" x14ac:dyDescent="0.2">
      <c r="C8062" s="2"/>
    </row>
    <row r="8063" spans="3:3" x14ac:dyDescent="0.2">
      <c r="C8063" s="2"/>
    </row>
    <row r="8064" spans="3:3" x14ac:dyDescent="0.2">
      <c r="C8064" s="2"/>
    </row>
    <row r="8065" spans="3:3" x14ac:dyDescent="0.2">
      <c r="C8065" s="2"/>
    </row>
    <row r="8066" spans="3:3" x14ac:dyDescent="0.2">
      <c r="C8066" s="2"/>
    </row>
    <row r="8067" spans="3:3" x14ac:dyDescent="0.2">
      <c r="C8067" s="2"/>
    </row>
    <row r="8068" spans="3:3" x14ac:dyDescent="0.2">
      <c r="C8068" s="2"/>
    </row>
    <row r="8069" spans="3:3" x14ac:dyDescent="0.2">
      <c r="C8069" s="2"/>
    </row>
    <row r="8070" spans="3:3" x14ac:dyDescent="0.2">
      <c r="C8070" s="2"/>
    </row>
    <row r="8071" spans="3:3" x14ac:dyDescent="0.2">
      <c r="C8071" s="2"/>
    </row>
    <row r="8072" spans="3:3" x14ac:dyDescent="0.2">
      <c r="C8072" s="2"/>
    </row>
    <row r="8073" spans="3:3" x14ac:dyDescent="0.2">
      <c r="C8073" s="2"/>
    </row>
    <row r="8074" spans="3:3" x14ac:dyDescent="0.2">
      <c r="C8074" s="2"/>
    </row>
    <row r="8075" spans="3:3" x14ac:dyDescent="0.2">
      <c r="C8075" s="2"/>
    </row>
    <row r="8076" spans="3:3" x14ac:dyDescent="0.2">
      <c r="C8076" s="2"/>
    </row>
    <row r="8077" spans="3:3" x14ac:dyDescent="0.2">
      <c r="C8077" s="2"/>
    </row>
    <row r="8078" spans="3:3" x14ac:dyDescent="0.2">
      <c r="C8078" s="2"/>
    </row>
    <row r="8079" spans="3:3" x14ac:dyDescent="0.2">
      <c r="C8079" s="2"/>
    </row>
    <row r="8080" spans="3:3" x14ac:dyDescent="0.2">
      <c r="C8080" s="2"/>
    </row>
    <row r="8081" spans="3:3" x14ac:dyDescent="0.2">
      <c r="C8081" s="2"/>
    </row>
    <row r="8082" spans="3:3" x14ac:dyDescent="0.2">
      <c r="C8082" s="2"/>
    </row>
    <row r="8083" spans="3:3" x14ac:dyDescent="0.2">
      <c r="C8083" s="2"/>
    </row>
    <row r="8084" spans="3:3" x14ac:dyDescent="0.2">
      <c r="C8084" s="2"/>
    </row>
    <row r="8085" spans="3:3" x14ac:dyDescent="0.2">
      <c r="C8085" s="2"/>
    </row>
    <row r="8086" spans="3:3" x14ac:dyDescent="0.2">
      <c r="C8086" s="2"/>
    </row>
    <row r="8087" spans="3:3" x14ac:dyDescent="0.2">
      <c r="C8087" s="2"/>
    </row>
    <row r="8088" spans="3:3" x14ac:dyDescent="0.2">
      <c r="C8088" s="2"/>
    </row>
    <row r="8089" spans="3:3" x14ac:dyDescent="0.2">
      <c r="C8089" s="2"/>
    </row>
    <row r="8090" spans="3:3" x14ac:dyDescent="0.2">
      <c r="C8090" s="2"/>
    </row>
    <row r="8091" spans="3:3" x14ac:dyDescent="0.2">
      <c r="C8091" s="2"/>
    </row>
    <row r="8092" spans="3:3" x14ac:dyDescent="0.2">
      <c r="C8092" s="2"/>
    </row>
    <row r="8093" spans="3:3" x14ac:dyDescent="0.2">
      <c r="C8093" s="2"/>
    </row>
    <row r="8094" spans="3:3" x14ac:dyDescent="0.2">
      <c r="C8094" s="2"/>
    </row>
    <row r="8095" spans="3:3" x14ac:dyDescent="0.2">
      <c r="C8095" s="2"/>
    </row>
    <row r="8096" spans="3:3" x14ac:dyDescent="0.2">
      <c r="C8096" s="2"/>
    </row>
    <row r="8097" spans="3:3" x14ac:dyDescent="0.2">
      <c r="C8097" s="2"/>
    </row>
    <row r="8098" spans="3:3" x14ac:dyDescent="0.2">
      <c r="C8098" s="2"/>
    </row>
    <row r="8099" spans="3:3" x14ac:dyDescent="0.2">
      <c r="C8099" s="2"/>
    </row>
    <row r="8100" spans="3:3" x14ac:dyDescent="0.2">
      <c r="C8100" s="2"/>
    </row>
    <row r="8101" spans="3:3" x14ac:dyDescent="0.2">
      <c r="C8101" s="2"/>
    </row>
    <row r="8102" spans="3:3" x14ac:dyDescent="0.2">
      <c r="C8102" s="2"/>
    </row>
    <row r="8103" spans="3:3" x14ac:dyDescent="0.2">
      <c r="C8103" s="2"/>
    </row>
    <row r="8104" spans="3:3" x14ac:dyDescent="0.2">
      <c r="C8104" s="2"/>
    </row>
    <row r="8105" spans="3:3" x14ac:dyDescent="0.2">
      <c r="C8105" s="2"/>
    </row>
    <row r="8106" spans="3:3" x14ac:dyDescent="0.2">
      <c r="C8106" s="2"/>
    </row>
    <row r="8107" spans="3:3" x14ac:dyDescent="0.2">
      <c r="C8107" s="2"/>
    </row>
    <row r="8108" spans="3:3" x14ac:dyDescent="0.2">
      <c r="C8108" s="2"/>
    </row>
    <row r="8109" spans="3:3" x14ac:dyDescent="0.2">
      <c r="C8109" s="2"/>
    </row>
    <row r="8110" spans="3:3" x14ac:dyDescent="0.2">
      <c r="C8110" s="2"/>
    </row>
    <row r="8111" spans="3:3" x14ac:dyDescent="0.2">
      <c r="C8111" s="2"/>
    </row>
    <row r="8112" spans="3:3" x14ac:dyDescent="0.2">
      <c r="C8112" s="2"/>
    </row>
    <row r="8113" spans="3:3" x14ac:dyDescent="0.2">
      <c r="C8113" s="2"/>
    </row>
    <row r="8114" spans="3:3" x14ac:dyDescent="0.2">
      <c r="C8114" s="2"/>
    </row>
    <row r="8115" spans="3:3" x14ac:dyDescent="0.2">
      <c r="C8115" s="2"/>
    </row>
    <row r="8116" spans="3:3" x14ac:dyDescent="0.2">
      <c r="C8116" s="2"/>
    </row>
    <row r="8117" spans="3:3" x14ac:dyDescent="0.2">
      <c r="C8117" s="2"/>
    </row>
    <row r="8118" spans="3:3" x14ac:dyDescent="0.2">
      <c r="C8118" s="2"/>
    </row>
    <row r="8119" spans="3:3" x14ac:dyDescent="0.2">
      <c r="C8119" s="2"/>
    </row>
    <row r="8120" spans="3:3" x14ac:dyDescent="0.2">
      <c r="C8120" s="2"/>
    </row>
    <row r="8121" spans="3:3" x14ac:dyDescent="0.2">
      <c r="C8121" s="2"/>
    </row>
    <row r="8122" spans="3:3" x14ac:dyDescent="0.2">
      <c r="C8122" s="2"/>
    </row>
    <row r="8123" spans="3:3" x14ac:dyDescent="0.2">
      <c r="C8123" s="2"/>
    </row>
    <row r="8124" spans="3:3" x14ac:dyDescent="0.2">
      <c r="C8124" s="2"/>
    </row>
    <row r="8125" spans="3:3" x14ac:dyDescent="0.2">
      <c r="C8125" s="2"/>
    </row>
    <row r="8126" spans="3:3" x14ac:dyDescent="0.2">
      <c r="C8126" s="2"/>
    </row>
    <row r="8127" spans="3:3" x14ac:dyDescent="0.2">
      <c r="C8127" s="2"/>
    </row>
    <row r="8128" spans="3:3" x14ac:dyDescent="0.2">
      <c r="C8128" s="2"/>
    </row>
    <row r="8129" spans="3:3" x14ac:dyDescent="0.2">
      <c r="C8129" s="2"/>
    </row>
    <row r="8130" spans="3:3" x14ac:dyDescent="0.2">
      <c r="C8130" s="2"/>
    </row>
    <row r="8131" spans="3:3" x14ac:dyDescent="0.2">
      <c r="C8131" s="2"/>
    </row>
    <row r="8132" spans="3:3" x14ac:dyDescent="0.2">
      <c r="C8132" s="2"/>
    </row>
    <row r="8133" spans="3:3" x14ac:dyDescent="0.2">
      <c r="C8133" s="2"/>
    </row>
    <row r="8134" spans="3:3" x14ac:dyDescent="0.2">
      <c r="C8134" s="2"/>
    </row>
    <row r="8135" spans="3:3" x14ac:dyDescent="0.2">
      <c r="C8135" s="2"/>
    </row>
    <row r="8136" spans="3:3" x14ac:dyDescent="0.2">
      <c r="C8136" s="2"/>
    </row>
    <row r="8137" spans="3:3" x14ac:dyDescent="0.2">
      <c r="C8137" s="2"/>
    </row>
    <row r="8138" spans="3:3" x14ac:dyDescent="0.2">
      <c r="C8138" s="2"/>
    </row>
    <row r="8139" spans="3:3" x14ac:dyDescent="0.2">
      <c r="C8139" s="2"/>
    </row>
    <row r="8140" spans="3:3" x14ac:dyDescent="0.2">
      <c r="C8140" s="2"/>
    </row>
    <row r="8141" spans="3:3" x14ac:dyDescent="0.2">
      <c r="C8141" s="2"/>
    </row>
    <row r="8142" spans="3:3" x14ac:dyDescent="0.2">
      <c r="C8142" s="2"/>
    </row>
    <row r="8143" spans="3:3" x14ac:dyDescent="0.2">
      <c r="C8143" s="2"/>
    </row>
    <row r="8144" spans="3:3" x14ac:dyDescent="0.2">
      <c r="C8144" s="2"/>
    </row>
    <row r="8145" spans="3:3" x14ac:dyDescent="0.2">
      <c r="C8145" s="2"/>
    </row>
    <row r="8146" spans="3:3" x14ac:dyDescent="0.2">
      <c r="C8146" s="2"/>
    </row>
    <row r="8147" spans="3:3" x14ac:dyDescent="0.2">
      <c r="C8147" s="2"/>
    </row>
    <row r="8148" spans="3:3" x14ac:dyDescent="0.2">
      <c r="C8148" s="2"/>
    </row>
    <row r="8149" spans="3:3" x14ac:dyDescent="0.2">
      <c r="C8149" s="2"/>
    </row>
    <row r="8150" spans="3:3" x14ac:dyDescent="0.2">
      <c r="C8150" s="2"/>
    </row>
    <row r="8151" spans="3:3" x14ac:dyDescent="0.2">
      <c r="C8151" s="2"/>
    </row>
    <row r="8152" spans="3:3" x14ac:dyDescent="0.2">
      <c r="C8152" s="2"/>
    </row>
    <row r="8153" spans="3:3" x14ac:dyDescent="0.2">
      <c r="C8153" s="2"/>
    </row>
    <row r="8154" spans="3:3" x14ac:dyDescent="0.2">
      <c r="C8154" s="2"/>
    </row>
    <row r="8155" spans="3:3" x14ac:dyDescent="0.2">
      <c r="C8155" s="2"/>
    </row>
    <row r="8156" spans="3:3" x14ac:dyDescent="0.2">
      <c r="C8156" s="2"/>
    </row>
    <row r="8157" spans="3:3" x14ac:dyDescent="0.2">
      <c r="C8157" s="2"/>
    </row>
    <row r="8158" spans="3:3" x14ac:dyDescent="0.2">
      <c r="C8158" s="2"/>
    </row>
    <row r="8159" spans="3:3" x14ac:dyDescent="0.2">
      <c r="C8159" s="2"/>
    </row>
    <row r="8160" spans="3:3" x14ac:dyDescent="0.2">
      <c r="C8160" s="2"/>
    </row>
    <row r="8161" spans="3:3" x14ac:dyDescent="0.2">
      <c r="C8161" s="2"/>
    </row>
    <row r="8162" spans="3:3" x14ac:dyDescent="0.2">
      <c r="C8162" s="2"/>
    </row>
    <row r="8163" spans="3:3" x14ac:dyDescent="0.2">
      <c r="C8163" s="2"/>
    </row>
    <row r="8164" spans="3:3" x14ac:dyDescent="0.2">
      <c r="C8164" s="2"/>
    </row>
    <row r="8165" spans="3:3" x14ac:dyDescent="0.2">
      <c r="C8165" s="2"/>
    </row>
    <row r="8166" spans="3:3" x14ac:dyDescent="0.2">
      <c r="C8166" s="2"/>
    </row>
    <row r="8167" spans="3:3" x14ac:dyDescent="0.2">
      <c r="C8167" s="2"/>
    </row>
    <row r="8168" spans="3:3" x14ac:dyDescent="0.2">
      <c r="C8168" s="2"/>
    </row>
    <row r="8169" spans="3:3" x14ac:dyDescent="0.2">
      <c r="C8169" s="2"/>
    </row>
    <row r="8170" spans="3:3" x14ac:dyDescent="0.2">
      <c r="C8170" s="2"/>
    </row>
    <row r="8171" spans="3:3" x14ac:dyDescent="0.2">
      <c r="C8171" s="2"/>
    </row>
    <row r="8172" spans="3:3" x14ac:dyDescent="0.2">
      <c r="C8172" s="2"/>
    </row>
    <row r="8173" spans="3:3" x14ac:dyDescent="0.2">
      <c r="C8173" s="2"/>
    </row>
    <row r="8174" spans="3:3" x14ac:dyDescent="0.2">
      <c r="C8174" s="2"/>
    </row>
    <row r="8175" spans="3:3" x14ac:dyDescent="0.2">
      <c r="C8175" s="2"/>
    </row>
    <row r="8176" spans="3:3" x14ac:dyDescent="0.2">
      <c r="C8176" s="2"/>
    </row>
    <row r="8177" spans="3:3" x14ac:dyDescent="0.2">
      <c r="C8177" s="2"/>
    </row>
    <row r="8178" spans="3:3" x14ac:dyDescent="0.2">
      <c r="C8178" s="2"/>
    </row>
    <row r="8179" spans="3:3" x14ac:dyDescent="0.2">
      <c r="C8179" s="2"/>
    </row>
    <row r="8180" spans="3:3" x14ac:dyDescent="0.2">
      <c r="C8180" s="2"/>
    </row>
    <row r="8181" spans="3:3" x14ac:dyDescent="0.2">
      <c r="C8181" s="2"/>
    </row>
    <row r="8182" spans="3:3" x14ac:dyDescent="0.2">
      <c r="C8182" s="2"/>
    </row>
    <row r="8183" spans="3:3" x14ac:dyDescent="0.2">
      <c r="C8183" s="2"/>
    </row>
    <row r="8184" spans="3:3" x14ac:dyDescent="0.2">
      <c r="C8184" s="2"/>
    </row>
    <row r="8185" spans="3:3" x14ac:dyDescent="0.2">
      <c r="C8185" s="2"/>
    </row>
    <row r="8186" spans="3:3" x14ac:dyDescent="0.2">
      <c r="C8186" s="2"/>
    </row>
    <row r="8187" spans="3:3" x14ac:dyDescent="0.2">
      <c r="C8187" s="2"/>
    </row>
    <row r="8188" spans="3:3" x14ac:dyDescent="0.2">
      <c r="C8188" s="2"/>
    </row>
    <row r="8189" spans="3:3" x14ac:dyDescent="0.2">
      <c r="C8189" s="2"/>
    </row>
    <row r="8190" spans="3:3" x14ac:dyDescent="0.2">
      <c r="C8190" s="2"/>
    </row>
    <row r="8191" spans="3:3" x14ac:dyDescent="0.2">
      <c r="C8191" s="2"/>
    </row>
    <row r="8192" spans="3:3" x14ac:dyDescent="0.2">
      <c r="C8192" s="2"/>
    </row>
    <row r="8193" spans="3:3" x14ac:dyDescent="0.2">
      <c r="C8193" s="2"/>
    </row>
    <row r="8194" spans="3:3" x14ac:dyDescent="0.2">
      <c r="C8194" s="2"/>
    </row>
    <row r="8195" spans="3:3" x14ac:dyDescent="0.2">
      <c r="C8195" s="2"/>
    </row>
    <row r="8196" spans="3:3" x14ac:dyDescent="0.2">
      <c r="C8196" s="2"/>
    </row>
    <row r="8197" spans="3:3" x14ac:dyDescent="0.2">
      <c r="C8197" s="2"/>
    </row>
    <row r="8198" spans="3:3" x14ac:dyDescent="0.2">
      <c r="C8198" s="2"/>
    </row>
    <row r="8199" spans="3:3" x14ac:dyDescent="0.2">
      <c r="C8199" s="2"/>
    </row>
    <row r="8200" spans="3:3" x14ac:dyDescent="0.2">
      <c r="C8200" s="2"/>
    </row>
    <row r="8201" spans="3:3" x14ac:dyDescent="0.2">
      <c r="C8201" s="2"/>
    </row>
    <row r="8202" spans="3:3" x14ac:dyDescent="0.2">
      <c r="C8202" s="2"/>
    </row>
    <row r="8203" spans="3:3" x14ac:dyDescent="0.2">
      <c r="C8203" s="2"/>
    </row>
    <row r="8204" spans="3:3" x14ac:dyDescent="0.2">
      <c r="C8204" s="2"/>
    </row>
    <row r="8205" spans="3:3" x14ac:dyDescent="0.2">
      <c r="C8205" s="2"/>
    </row>
    <row r="8206" spans="3:3" x14ac:dyDescent="0.2">
      <c r="C8206" s="2"/>
    </row>
    <row r="8207" spans="3:3" x14ac:dyDescent="0.2">
      <c r="C8207" s="2"/>
    </row>
    <row r="8208" spans="3:3" x14ac:dyDescent="0.2">
      <c r="C8208" s="2"/>
    </row>
    <row r="8209" spans="3:3" x14ac:dyDescent="0.2">
      <c r="C8209" s="2"/>
    </row>
    <row r="8210" spans="3:3" x14ac:dyDescent="0.2">
      <c r="C8210" s="2"/>
    </row>
    <row r="8211" spans="3:3" x14ac:dyDescent="0.2">
      <c r="C8211" s="2"/>
    </row>
    <row r="8212" spans="3:3" x14ac:dyDescent="0.2">
      <c r="C8212" s="2"/>
    </row>
    <row r="8213" spans="3:3" x14ac:dyDescent="0.2">
      <c r="C8213" s="2"/>
    </row>
    <row r="8214" spans="3:3" x14ac:dyDescent="0.2">
      <c r="C8214" s="2"/>
    </row>
    <row r="8215" spans="3:3" x14ac:dyDescent="0.2">
      <c r="C8215" s="2"/>
    </row>
    <row r="8216" spans="3:3" x14ac:dyDescent="0.2">
      <c r="C8216" s="2"/>
    </row>
    <row r="8217" spans="3:3" x14ac:dyDescent="0.2">
      <c r="C8217" s="2"/>
    </row>
    <row r="8218" spans="3:3" x14ac:dyDescent="0.2">
      <c r="C8218" s="2"/>
    </row>
    <row r="8219" spans="3:3" x14ac:dyDescent="0.2">
      <c r="C8219" s="2"/>
    </row>
    <row r="8220" spans="3:3" x14ac:dyDescent="0.2">
      <c r="C8220" s="2"/>
    </row>
    <row r="8221" spans="3:3" x14ac:dyDescent="0.2">
      <c r="C8221" s="2"/>
    </row>
    <row r="8222" spans="3:3" x14ac:dyDescent="0.2">
      <c r="C8222" s="2"/>
    </row>
    <row r="8223" spans="3:3" x14ac:dyDescent="0.2">
      <c r="C8223" s="2"/>
    </row>
    <row r="8224" spans="3:3" x14ac:dyDescent="0.2">
      <c r="C8224" s="2"/>
    </row>
    <row r="8225" spans="3:3" x14ac:dyDescent="0.2">
      <c r="C8225" s="2"/>
    </row>
    <row r="8226" spans="3:3" x14ac:dyDescent="0.2">
      <c r="C8226" s="2"/>
    </row>
    <row r="8227" spans="3:3" x14ac:dyDescent="0.2">
      <c r="C8227" s="2"/>
    </row>
    <row r="8228" spans="3:3" x14ac:dyDescent="0.2">
      <c r="C8228" s="2"/>
    </row>
    <row r="8229" spans="3:3" x14ac:dyDescent="0.2">
      <c r="C8229" s="2"/>
    </row>
    <row r="8230" spans="3:3" x14ac:dyDescent="0.2">
      <c r="C8230" s="2"/>
    </row>
    <row r="8231" spans="3:3" x14ac:dyDescent="0.2">
      <c r="C8231" s="2"/>
    </row>
    <row r="8232" spans="3:3" x14ac:dyDescent="0.2">
      <c r="C8232" s="2"/>
    </row>
    <row r="8233" spans="3:3" x14ac:dyDescent="0.2">
      <c r="C8233" s="2"/>
    </row>
    <row r="8234" spans="3:3" x14ac:dyDescent="0.2">
      <c r="C8234" s="2"/>
    </row>
    <row r="8235" spans="3:3" x14ac:dyDescent="0.2">
      <c r="C8235" s="2"/>
    </row>
    <row r="8236" spans="3:3" x14ac:dyDescent="0.2">
      <c r="C8236" s="2"/>
    </row>
    <row r="8237" spans="3:3" x14ac:dyDescent="0.2">
      <c r="C8237" s="2"/>
    </row>
    <row r="8238" spans="3:3" x14ac:dyDescent="0.2">
      <c r="C8238" s="2"/>
    </row>
    <row r="8239" spans="3:3" x14ac:dyDescent="0.2">
      <c r="C8239" s="2"/>
    </row>
    <row r="8240" spans="3:3" x14ac:dyDescent="0.2">
      <c r="C8240" s="2"/>
    </row>
    <row r="8241" spans="3:3" x14ac:dyDescent="0.2">
      <c r="C8241" s="2"/>
    </row>
    <row r="8242" spans="3:3" x14ac:dyDescent="0.2">
      <c r="C8242" s="2"/>
    </row>
    <row r="8243" spans="3:3" x14ac:dyDescent="0.2">
      <c r="C8243" s="2"/>
    </row>
    <row r="8244" spans="3:3" x14ac:dyDescent="0.2">
      <c r="C8244" s="2"/>
    </row>
    <row r="8245" spans="3:3" x14ac:dyDescent="0.2">
      <c r="C8245" s="2"/>
    </row>
    <row r="8246" spans="3:3" x14ac:dyDescent="0.2">
      <c r="C8246" s="2"/>
    </row>
    <row r="8247" spans="3:3" x14ac:dyDescent="0.2">
      <c r="C8247" s="2"/>
    </row>
    <row r="8248" spans="3:3" x14ac:dyDescent="0.2">
      <c r="C8248" s="2"/>
    </row>
    <row r="8249" spans="3:3" x14ac:dyDescent="0.2">
      <c r="C8249" s="2"/>
    </row>
    <row r="8250" spans="3:3" x14ac:dyDescent="0.2">
      <c r="C8250" s="2"/>
    </row>
    <row r="8251" spans="3:3" x14ac:dyDescent="0.2">
      <c r="C8251" s="2"/>
    </row>
    <row r="8252" spans="3:3" x14ac:dyDescent="0.2">
      <c r="C8252" s="2"/>
    </row>
    <row r="8253" spans="3:3" x14ac:dyDescent="0.2">
      <c r="C8253" s="2"/>
    </row>
    <row r="8254" spans="3:3" x14ac:dyDescent="0.2">
      <c r="C8254" s="2"/>
    </row>
    <row r="8255" spans="3:3" x14ac:dyDescent="0.2">
      <c r="C8255" s="2"/>
    </row>
    <row r="8256" spans="3:3" x14ac:dyDescent="0.2">
      <c r="C8256" s="2"/>
    </row>
    <row r="8257" spans="3:3" x14ac:dyDescent="0.2">
      <c r="C8257" s="2"/>
    </row>
    <row r="8258" spans="3:3" x14ac:dyDescent="0.2">
      <c r="C8258" s="2"/>
    </row>
    <row r="8259" spans="3:3" x14ac:dyDescent="0.2">
      <c r="C8259" s="2"/>
    </row>
    <row r="8260" spans="3:3" x14ac:dyDescent="0.2">
      <c r="C8260" s="2"/>
    </row>
    <row r="8261" spans="3:3" x14ac:dyDescent="0.2">
      <c r="C8261" s="2"/>
    </row>
    <row r="8262" spans="3:3" x14ac:dyDescent="0.2">
      <c r="C8262" s="2"/>
    </row>
    <row r="8263" spans="3:3" x14ac:dyDescent="0.2">
      <c r="C8263" s="2"/>
    </row>
    <row r="8264" spans="3:3" x14ac:dyDescent="0.2">
      <c r="C8264" s="2"/>
    </row>
    <row r="8265" spans="3:3" x14ac:dyDescent="0.2">
      <c r="C8265" s="2"/>
    </row>
    <row r="8266" spans="3:3" x14ac:dyDescent="0.2">
      <c r="C8266" s="2"/>
    </row>
    <row r="8267" spans="3:3" x14ac:dyDescent="0.2">
      <c r="C8267" s="2"/>
    </row>
    <row r="8268" spans="3:3" x14ac:dyDescent="0.2">
      <c r="C8268" s="2"/>
    </row>
    <row r="8269" spans="3:3" x14ac:dyDescent="0.2">
      <c r="C8269" s="2"/>
    </row>
    <row r="8270" spans="3:3" x14ac:dyDescent="0.2">
      <c r="C8270" s="2"/>
    </row>
    <row r="8271" spans="3:3" x14ac:dyDescent="0.2">
      <c r="C8271" s="2"/>
    </row>
    <row r="8272" spans="3:3" x14ac:dyDescent="0.2">
      <c r="C8272" s="2"/>
    </row>
    <row r="8273" spans="3:3" x14ac:dyDescent="0.2">
      <c r="C8273" s="2"/>
    </row>
    <row r="8274" spans="3:3" x14ac:dyDescent="0.2">
      <c r="C8274" s="2"/>
    </row>
    <row r="8275" spans="3:3" x14ac:dyDescent="0.2">
      <c r="C8275" s="2"/>
    </row>
    <row r="8276" spans="3:3" x14ac:dyDescent="0.2">
      <c r="C8276" s="2"/>
    </row>
    <row r="8277" spans="3:3" x14ac:dyDescent="0.2">
      <c r="C8277" s="2"/>
    </row>
    <row r="8278" spans="3:3" x14ac:dyDescent="0.2">
      <c r="C8278" s="2"/>
    </row>
    <row r="8279" spans="3:3" x14ac:dyDescent="0.2">
      <c r="C8279" s="2"/>
    </row>
    <row r="8280" spans="3:3" x14ac:dyDescent="0.2">
      <c r="C8280" s="2"/>
    </row>
    <row r="8281" spans="3:3" x14ac:dyDescent="0.2">
      <c r="C8281" s="2"/>
    </row>
    <row r="8282" spans="3:3" x14ac:dyDescent="0.2">
      <c r="C8282" s="2"/>
    </row>
    <row r="8283" spans="3:3" x14ac:dyDescent="0.2">
      <c r="C8283" s="2"/>
    </row>
    <row r="8284" spans="3:3" x14ac:dyDescent="0.2">
      <c r="C8284" s="2"/>
    </row>
    <row r="8285" spans="3:3" x14ac:dyDescent="0.2">
      <c r="C8285" s="2"/>
    </row>
    <row r="8286" spans="3:3" x14ac:dyDescent="0.2">
      <c r="C8286" s="2"/>
    </row>
    <row r="8287" spans="3:3" x14ac:dyDescent="0.2">
      <c r="C8287" s="2"/>
    </row>
    <row r="8288" spans="3:3" x14ac:dyDescent="0.2">
      <c r="C8288" s="2"/>
    </row>
    <row r="8289" spans="3:3" x14ac:dyDescent="0.2">
      <c r="C8289" s="2"/>
    </row>
    <row r="8290" spans="3:3" x14ac:dyDescent="0.2">
      <c r="C8290" s="2"/>
    </row>
    <row r="8291" spans="3:3" x14ac:dyDescent="0.2">
      <c r="C8291" s="2"/>
    </row>
    <row r="8292" spans="3:3" x14ac:dyDescent="0.2">
      <c r="C8292" s="2"/>
    </row>
    <row r="8293" spans="3:3" x14ac:dyDescent="0.2">
      <c r="C8293" s="2"/>
    </row>
    <row r="8294" spans="3:3" x14ac:dyDescent="0.2">
      <c r="C8294" s="2"/>
    </row>
    <row r="8295" spans="3:3" x14ac:dyDescent="0.2">
      <c r="C8295" s="2"/>
    </row>
    <row r="8296" spans="3:3" x14ac:dyDescent="0.2">
      <c r="C8296" s="2"/>
    </row>
    <row r="8297" spans="3:3" x14ac:dyDescent="0.2">
      <c r="C8297" s="2"/>
    </row>
    <row r="8298" spans="3:3" x14ac:dyDescent="0.2">
      <c r="C8298" s="2"/>
    </row>
    <row r="8299" spans="3:3" x14ac:dyDescent="0.2">
      <c r="C8299" s="2"/>
    </row>
    <row r="8300" spans="3:3" x14ac:dyDescent="0.2">
      <c r="C8300" s="2"/>
    </row>
    <row r="8301" spans="3:3" x14ac:dyDescent="0.2">
      <c r="C8301" s="2"/>
    </row>
    <row r="8302" spans="3:3" x14ac:dyDescent="0.2">
      <c r="C8302" s="2"/>
    </row>
    <row r="8303" spans="3:3" x14ac:dyDescent="0.2">
      <c r="C8303" s="2"/>
    </row>
    <row r="8304" spans="3:3" x14ac:dyDescent="0.2">
      <c r="C8304" s="2"/>
    </row>
    <row r="8305" spans="3:3" x14ac:dyDescent="0.2">
      <c r="C8305" s="2"/>
    </row>
    <row r="8306" spans="3:3" x14ac:dyDescent="0.2">
      <c r="C8306" s="2"/>
    </row>
    <row r="8307" spans="3:3" x14ac:dyDescent="0.2">
      <c r="C8307" s="2"/>
    </row>
    <row r="8308" spans="3:3" x14ac:dyDescent="0.2">
      <c r="C8308" s="2"/>
    </row>
    <row r="8309" spans="3:3" x14ac:dyDescent="0.2">
      <c r="C8309" s="2"/>
    </row>
    <row r="8310" spans="3:3" x14ac:dyDescent="0.2">
      <c r="C8310" s="2"/>
    </row>
    <row r="8311" spans="3:3" x14ac:dyDescent="0.2">
      <c r="C8311" s="2"/>
    </row>
    <row r="8312" spans="3:3" x14ac:dyDescent="0.2">
      <c r="C8312" s="2"/>
    </row>
    <row r="8313" spans="3:3" x14ac:dyDescent="0.2">
      <c r="C8313" s="2"/>
    </row>
    <row r="8314" spans="3:3" x14ac:dyDescent="0.2">
      <c r="C8314" s="2"/>
    </row>
    <row r="8315" spans="3:3" x14ac:dyDescent="0.2">
      <c r="C8315" s="2"/>
    </row>
    <row r="8316" spans="3:3" x14ac:dyDescent="0.2">
      <c r="C8316" s="2"/>
    </row>
    <row r="8317" spans="3:3" x14ac:dyDescent="0.2">
      <c r="C8317" s="2"/>
    </row>
    <row r="8318" spans="3:3" x14ac:dyDescent="0.2">
      <c r="C8318" s="2"/>
    </row>
    <row r="8319" spans="3:3" x14ac:dyDescent="0.2">
      <c r="C8319" s="2"/>
    </row>
    <row r="8320" spans="3:3" x14ac:dyDescent="0.2">
      <c r="C8320" s="2"/>
    </row>
    <row r="8321" spans="3:3" x14ac:dyDescent="0.2">
      <c r="C8321" s="2"/>
    </row>
    <row r="8322" spans="3:3" x14ac:dyDescent="0.2">
      <c r="C8322" s="2"/>
    </row>
    <row r="8323" spans="3:3" x14ac:dyDescent="0.2">
      <c r="C8323" s="2"/>
    </row>
    <row r="8324" spans="3:3" x14ac:dyDescent="0.2">
      <c r="C8324" s="2"/>
    </row>
    <row r="8325" spans="3:3" x14ac:dyDescent="0.2">
      <c r="C8325" s="2"/>
    </row>
    <row r="8326" spans="3:3" x14ac:dyDescent="0.2">
      <c r="C8326" s="2"/>
    </row>
    <row r="8327" spans="3:3" x14ac:dyDescent="0.2">
      <c r="C8327" s="2"/>
    </row>
    <row r="8328" spans="3:3" x14ac:dyDescent="0.2">
      <c r="C8328" s="2"/>
    </row>
    <row r="8329" spans="3:3" x14ac:dyDescent="0.2">
      <c r="C8329" s="2"/>
    </row>
    <row r="8330" spans="3:3" x14ac:dyDescent="0.2">
      <c r="C8330" s="2"/>
    </row>
    <row r="8331" spans="3:3" x14ac:dyDescent="0.2">
      <c r="C8331" s="2"/>
    </row>
    <row r="8332" spans="3:3" x14ac:dyDescent="0.2">
      <c r="C8332" s="2"/>
    </row>
    <row r="8333" spans="3:3" x14ac:dyDescent="0.2">
      <c r="C8333" s="2"/>
    </row>
    <row r="8334" spans="3:3" x14ac:dyDescent="0.2">
      <c r="C8334" s="2"/>
    </row>
    <row r="8335" spans="3:3" x14ac:dyDescent="0.2">
      <c r="C8335" s="2"/>
    </row>
    <row r="8336" spans="3:3" x14ac:dyDescent="0.2">
      <c r="C8336" s="2"/>
    </row>
    <row r="8337" spans="3:3" x14ac:dyDescent="0.2">
      <c r="C8337" s="2"/>
    </row>
    <row r="8338" spans="3:3" x14ac:dyDescent="0.2">
      <c r="C8338" s="2"/>
    </row>
    <row r="8339" spans="3:3" x14ac:dyDescent="0.2">
      <c r="C8339" s="2"/>
    </row>
    <row r="8340" spans="3:3" x14ac:dyDescent="0.2">
      <c r="C8340" s="2"/>
    </row>
    <row r="8341" spans="3:3" x14ac:dyDescent="0.2">
      <c r="C8341" s="2"/>
    </row>
    <row r="8342" spans="3:3" x14ac:dyDescent="0.2">
      <c r="C8342" s="2"/>
    </row>
    <row r="8343" spans="3:3" x14ac:dyDescent="0.2">
      <c r="C8343" s="2"/>
    </row>
    <row r="8344" spans="3:3" x14ac:dyDescent="0.2">
      <c r="C8344" s="2"/>
    </row>
    <row r="8345" spans="3:3" x14ac:dyDescent="0.2">
      <c r="C8345" s="2"/>
    </row>
    <row r="8346" spans="3:3" x14ac:dyDescent="0.2">
      <c r="C8346" s="2"/>
    </row>
    <row r="8347" spans="3:3" x14ac:dyDescent="0.2">
      <c r="C8347" s="2"/>
    </row>
    <row r="8348" spans="3:3" x14ac:dyDescent="0.2">
      <c r="C8348" s="2"/>
    </row>
    <row r="8349" spans="3:3" x14ac:dyDescent="0.2">
      <c r="C8349" s="2"/>
    </row>
    <row r="8350" spans="3:3" x14ac:dyDescent="0.2">
      <c r="C8350" s="2"/>
    </row>
    <row r="8351" spans="3:3" x14ac:dyDescent="0.2">
      <c r="C8351" s="2"/>
    </row>
    <row r="8352" spans="3:3" x14ac:dyDescent="0.2">
      <c r="C8352" s="2"/>
    </row>
    <row r="8353" spans="3:3" x14ac:dyDescent="0.2">
      <c r="C8353" s="2"/>
    </row>
    <row r="8354" spans="3:3" x14ac:dyDescent="0.2">
      <c r="C8354" s="2"/>
    </row>
    <row r="8355" spans="3:3" x14ac:dyDescent="0.2">
      <c r="C8355" s="2"/>
    </row>
    <row r="8356" spans="3:3" x14ac:dyDescent="0.2">
      <c r="C8356" s="2"/>
    </row>
    <row r="8357" spans="3:3" x14ac:dyDescent="0.2">
      <c r="C8357" s="2"/>
    </row>
    <row r="8358" spans="3:3" x14ac:dyDescent="0.2">
      <c r="C8358" s="2"/>
    </row>
    <row r="8359" spans="3:3" x14ac:dyDescent="0.2">
      <c r="C8359" s="2"/>
    </row>
    <row r="8360" spans="3:3" x14ac:dyDescent="0.2">
      <c r="C8360" s="2"/>
    </row>
    <row r="8361" spans="3:3" x14ac:dyDescent="0.2">
      <c r="C8361" s="2"/>
    </row>
    <row r="8362" spans="3:3" x14ac:dyDescent="0.2">
      <c r="C8362" s="2"/>
    </row>
    <row r="8363" spans="3:3" x14ac:dyDescent="0.2">
      <c r="C8363" s="2"/>
    </row>
    <row r="8364" spans="3:3" x14ac:dyDescent="0.2">
      <c r="C8364" s="2"/>
    </row>
    <row r="8365" spans="3:3" x14ac:dyDescent="0.2">
      <c r="C8365" s="2"/>
    </row>
    <row r="8366" spans="3:3" x14ac:dyDescent="0.2">
      <c r="C8366" s="2"/>
    </row>
    <row r="8367" spans="3:3" x14ac:dyDescent="0.2">
      <c r="C8367" s="2"/>
    </row>
    <row r="8368" spans="3:3" x14ac:dyDescent="0.2">
      <c r="C8368" s="2"/>
    </row>
    <row r="8369" spans="3:3" x14ac:dyDescent="0.2">
      <c r="C8369" s="2"/>
    </row>
    <row r="8370" spans="3:3" x14ac:dyDescent="0.2">
      <c r="C8370" s="2"/>
    </row>
    <row r="8371" spans="3:3" x14ac:dyDescent="0.2">
      <c r="C8371" s="2"/>
    </row>
    <row r="8372" spans="3:3" x14ac:dyDescent="0.2">
      <c r="C8372" s="2"/>
    </row>
    <row r="8373" spans="3:3" x14ac:dyDescent="0.2">
      <c r="C8373" s="2"/>
    </row>
    <row r="8374" spans="3:3" x14ac:dyDescent="0.2">
      <c r="C8374" s="2"/>
    </row>
    <row r="8375" spans="3:3" x14ac:dyDescent="0.2">
      <c r="C8375" s="2"/>
    </row>
    <row r="8376" spans="3:3" x14ac:dyDescent="0.2">
      <c r="C8376" s="2"/>
    </row>
    <row r="8377" spans="3:3" x14ac:dyDescent="0.2">
      <c r="C8377" s="2"/>
    </row>
    <row r="8378" spans="3:3" x14ac:dyDescent="0.2">
      <c r="C8378" s="2"/>
    </row>
    <row r="8379" spans="3:3" x14ac:dyDescent="0.2">
      <c r="C8379" s="2"/>
    </row>
    <row r="8380" spans="3:3" x14ac:dyDescent="0.2">
      <c r="C8380" s="2"/>
    </row>
    <row r="8381" spans="3:3" x14ac:dyDescent="0.2">
      <c r="C8381" s="2"/>
    </row>
    <row r="8382" spans="3:3" x14ac:dyDescent="0.2">
      <c r="C8382" s="2"/>
    </row>
    <row r="8383" spans="3:3" x14ac:dyDescent="0.2">
      <c r="C8383" s="2"/>
    </row>
    <row r="8384" spans="3:3" x14ac:dyDescent="0.2">
      <c r="C8384" s="2"/>
    </row>
    <row r="8385" spans="3:3" x14ac:dyDescent="0.2">
      <c r="C8385" s="2"/>
    </row>
    <row r="8386" spans="3:3" x14ac:dyDescent="0.2">
      <c r="C8386" s="2"/>
    </row>
    <row r="8387" spans="3:3" x14ac:dyDescent="0.2">
      <c r="C8387" s="2"/>
    </row>
    <row r="8388" spans="3:3" x14ac:dyDescent="0.2">
      <c r="C8388" s="2"/>
    </row>
    <row r="8389" spans="3:3" x14ac:dyDescent="0.2">
      <c r="C8389" s="2"/>
    </row>
    <row r="8390" spans="3:3" x14ac:dyDescent="0.2">
      <c r="C8390" s="2"/>
    </row>
    <row r="8391" spans="3:3" x14ac:dyDescent="0.2">
      <c r="C8391" s="2"/>
    </row>
    <row r="8392" spans="3:3" x14ac:dyDescent="0.2">
      <c r="C8392" s="2"/>
    </row>
    <row r="8393" spans="3:3" x14ac:dyDescent="0.2">
      <c r="C8393" s="2"/>
    </row>
    <row r="8394" spans="3:3" x14ac:dyDescent="0.2">
      <c r="C8394" s="2"/>
    </row>
    <row r="8395" spans="3:3" x14ac:dyDescent="0.2">
      <c r="C8395" s="2"/>
    </row>
    <row r="8396" spans="3:3" x14ac:dyDescent="0.2">
      <c r="C8396" s="2"/>
    </row>
    <row r="8397" spans="3:3" x14ac:dyDescent="0.2">
      <c r="C8397" s="2"/>
    </row>
    <row r="8398" spans="3:3" x14ac:dyDescent="0.2">
      <c r="C8398" s="2"/>
    </row>
    <row r="8399" spans="3:3" x14ac:dyDescent="0.2">
      <c r="C8399" s="2"/>
    </row>
    <row r="8400" spans="3:3" x14ac:dyDescent="0.2">
      <c r="C8400" s="2"/>
    </row>
    <row r="8401" spans="3:3" x14ac:dyDescent="0.2">
      <c r="C8401" s="2"/>
    </row>
    <row r="8402" spans="3:3" x14ac:dyDescent="0.2">
      <c r="C8402" s="2"/>
    </row>
    <row r="8403" spans="3:3" x14ac:dyDescent="0.2">
      <c r="C8403" s="2"/>
    </row>
    <row r="8404" spans="3:3" x14ac:dyDescent="0.2">
      <c r="C8404" s="2"/>
    </row>
    <row r="8405" spans="3:3" x14ac:dyDescent="0.2">
      <c r="C8405" s="2"/>
    </row>
    <row r="8406" spans="3:3" x14ac:dyDescent="0.2">
      <c r="C8406" s="2"/>
    </row>
    <row r="8407" spans="3:3" x14ac:dyDescent="0.2">
      <c r="C8407" s="2"/>
    </row>
    <row r="8408" spans="3:3" x14ac:dyDescent="0.2">
      <c r="C8408" s="2"/>
    </row>
    <row r="8409" spans="3:3" x14ac:dyDescent="0.2">
      <c r="C8409" s="2"/>
    </row>
    <row r="8410" spans="3:3" x14ac:dyDescent="0.2">
      <c r="C8410" s="2"/>
    </row>
    <row r="8411" spans="3:3" x14ac:dyDescent="0.2">
      <c r="C8411" s="2"/>
    </row>
    <row r="8412" spans="3:3" x14ac:dyDescent="0.2">
      <c r="C8412" s="2"/>
    </row>
    <row r="8413" spans="3:3" x14ac:dyDescent="0.2">
      <c r="C8413" s="2"/>
    </row>
    <row r="8414" spans="3:3" x14ac:dyDescent="0.2">
      <c r="C8414" s="2"/>
    </row>
    <row r="8415" spans="3:3" x14ac:dyDescent="0.2">
      <c r="C8415" s="2"/>
    </row>
    <row r="8416" spans="3:3" x14ac:dyDescent="0.2">
      <c r="C8416" s="2"/>
    </row>
    <row r="8417" spans="3:3" x14ac:dyDescent="0.2">
      <c r="C8417" s="2"/>
    </row>
    <row r="8418" spans="3:3" x14ac:dyDescent="0.2">
      <c r="C8418" s="2"/>
    </row>
    <row r="8419" spans="3:3" x14ac:dyDescent="0.2">
      <c r="C8419" s="2"/>
    </row>
    <row r="8420" spans="3:3" x14ac:dyDescent="0.2">
      <c r="C8420" s="2"/>
    </row>
    <row r="8421" spans="3:3" x14ac:dyDescent="0.2">
      <c r="C8421" s="2"/>
    </row>
    <row r="8422" spans="3:3" x14ac:dyDescent="0.2">
      <c r="C8422" s="2"/>
    </row>
    <row r="8423" spans="3:3" x14ac:dyDescent="0.2">
      <c r="C8423" s="2"/>
    </row>
    <row r="8424" spans="3:3" x14ac:dyDescent="0.2">
      <c r="C8424" s="2"/>
    </row>
    <row r="8425" spans="3:3" x14ac:dyDescent="0.2">
      <c r="C8425" s="2"/>
    </row>
    <row r="8426" spans="3:3" x14ac:dyDescent="0.2">
      <c r="C8426" s="2"/>
    </row>
    <row r="8427" spans="3:3" x14ac:dyDescent="0.2">
      <c r="C8427" s="2"/>
    </row>
    <row r="8428" spans="3:3" x14ac:dyDescent="0.2">
      <c r="C8428" s="2"/>
    </row>
    <row r="8429" spans="3:3" x14ac:dyDescent="0.2">
      <c r="C8429" s="2"/>
    </row>
    <row r="8430" spans="3:3" x14ac:dyDescent="0.2">
      <c r="C8430" s="2"/>
    </row>
    <row r="8431" spans="3:3" x14ac:dyDescent="0.2">
      <c r="C8431" s="2"/>
    </row>
    <row r="8432" spans="3:3" x14ac:dyDescent="0.2">
      <c r="C8432" s="2"/>
    </row>
    <row r="8433" spans="3:3" x14ac:dyDescent="0.2">
      <c r="C8433" s="2"/>
    </row>
    <row r="8434" spans="3:3" x14ac:dyDescent="0.2">
      <c r="C8434" s="2"/>
    </row>
    <row r="8435" spans="3:3" x14ac:dyDescent="0.2">
      <c r="C8435" s="2"/>
    </row>
    <row r="8436" spans="3:3" x14ac:dyDescent="0.2">
      <c r="C8436" s="2"/>
    </row>
    <row r="8437" spans="3:3" x14ac:dyDescent="0.2">
      <c r="C8437" s="2"/>
    </row>
    <row r="8438" spans="3:3" x14ac:dyDescent="0.2">
      <c r="C8438" s="2"/>
    </row>
    <row r="8439" spans="3:3" x14ac:dyDescent="0.2">
      <c r="C8439" s="2"/>
    </row>
    <row r="8440" spans="3:3" x14ac:dyDescent="0.2">
      <c r="C8440" s="2"/>
    </row>
    <row r="8441" spans="3:3" x14ac:dyDescent="0.2">
      <c r="C8441" s="2"/>
    </row>
    <row r="8442" spans="3:3" x14ac:dyDescent="0.2">
      <c r="C8442" s="2"/>
    </row>
    <row r="8443" spans="3:3" x14ac:dyDescent="0.2">
      <c r="C8443" s="2"/>
    </row>
    <row r="8444" spans="3:3" x14ac:dyDescent="0.2">
      <c r="C8444" s="2"/>
    </row>
    <row r="8445" spans="3:3" x14ac:dyDescent="0.2">
      <c r="C8445" s="2"/>
    </row>
    <row r="8446" spans="3:3" x14ac:dyDescent="0.2">
      <c r="C8446" s="2"/>
    </row>
    <row r="8447" spans="3:3" x14ac:dyDescent="0.2">
      <c r="C8447" s="2"/>
    </row>
    <row r="8448" spans="3:3" x14ac:dyDescent="0.2">
      <c r="C8448" s="2"/>
    </row>
    <row r="8449" spans="3:3" x14ac:dyDescent="0.2">
      <c r="C8449" s="2"/>
    </row>
    <row r="8450" spans="3:3" x14ac:dyDescent="0.2">
      <c r="C8450" s="2"/>
    </row>
    <row r="8451" spans="3:3" x14ac:dyDescent="0.2">
      <c r="C8451" s="2"/>
    </row>
    <row r="8452" spans="3:3" x14ac:dyDescent="0.2">
      <c r="C8452" s="2"/>
    </row>
    <row r="8453" spans="3:3" x14ac:dyDescent="0.2">
      <c r="C8453" s="2"/>
    </row>
    <row r="8454" spans="3:3" x14ac:dyDescent="0.2">
      <c r="C8454" s="2"/>
    </row>
    <row r="8455" spans="3:3" x14ac:dyDescent="0.2">
      <c r="C8455" s="2"/>
    </row>
    <row r="8456" spans="3:3" x14ac:dyDescent="0.2">
      <c r="C8456" s="2"/>
    </row>
    <row r="8457" spans="3:3" x14ac:dyDescent="0.2">
      <c r="C8457" s="2"/>
    </row>
    <row r="8458" spans="3:3" x14ac:dyDescent="0.2">
      <c r="C8458" s="2"/>
    </row>
    <row r="8459" spans="3:3" x14ac:dyDescent="0.2">
      <c r="C8459" s="2"/>
    </row>
    <row r="8460" spans="3:3" x14ac:dyDescent="0.2">
      <c r="C8460" s="2"/>
    </row>
    <row r="8461" spans="3:3" x14ac:dyDescent="0.2">
      <c r="C8461" s="2"/>
    </row>
    <row r="8462" spans="3:3" x14ac:dyDescent="0.2">
      <c r="C8462" s="2"/>
    </row>
    <row r="8463" spans="3:3" x14ac:dyDescent="0.2">
      <c r="C8463" s="2"/>
    </row>
    <row r="8464" spans="3:3" x14ac:dyDescent="0.2">
      <c r="C8464" s="2"/>
    </row>
    <row r="8465" spans="3:3" x14ac:dyDescent="0.2">
      <c r="C8465" s="2"/>
    </row>
    <row r="8466" spans="3:3" x14ac:dyDescent="0.2">
      <c r="C8466" s="2"/>
    </row>
    <row r="8467" spans="3:3" x14ac:dyDescent="0.2">
      <c r="C8467" s="2"/>
    </row>
    <row r="8468" spans="3:3" x14ac:dyDescent="0.2">
      <c r="C8468" s="2"/>
    </row>
    <row r="8469" spans="3:3" x14ac:dyDescent="0.2">
      <c r="C8469" s="2"/>
    </row>
    <row r="8470" spans="3:3" x14ac:dyDescent="0.2">
      <c r="C8470" s="2"/>
    </row>
    <row r="8471" spans="3:3" x14ac:dyDescent="0.2">
      <c r="C8471" s="2"/>
    </row>
    <row r="8472" spans="3:3" x14ac:dyDescent="0.2">
      <c r="C8472" s="2"/>
    </row>
    <row r="8473" spans="3:3" x14ac:dyDescent="0.2">
      <c r="C8473" s="2"/>
    </row>
    <row r="8474" spans="3:3" x14ac:dyDescent="0.2">
      <c r="C8474" s="2"/>
    </row>
    <row r="8475" spans="3:3" x14ac:dyDescent="0.2">
      <c r="C8475" s="2"/>
    </row>
    <row r="8476" spans="3:3" x14ac:dyDescent="0.2">
      <c r="C8476" s="2"/>
    </row>
    <row r="8477" spans="3:3" x14ac:dyDescent="0.2">
      <c r="C8477" s="2"/>
    </row>
    <row r="8478" spans="3:3" x14ac:dyDescent="0.2">
      <c r="C8478" s="2"/>
    </row>
    <row r="8479" spans="3:3" x14ac:dyDescent="0.2">
      <c r="C8479" s="2"/>
    </row>
    <row r="8480" spans="3:3" x14ac:dyDescent="0.2">
      <c r="C8480" s="2"/>
    </row>
    <row r="8481" spans="3:3" x14ac:dyDescent="0.2">
      <c r="C8481" s="2"/>
    </row>
    <row r="8482" spans="3:3" x14ac:dyDescent="0.2">
      <c r="C8482" s="2"/>
    </row>
    <row r="8483" spans="3:3" x14ac:dyDescent="0.2">
      <c r="C8483" s="2"/>
    </row>
    <row r="8484" spans="3:3" x14ac:dyDescent="0.2">
      <c r="C8484" s="2"/>
    </row>
    <row r="8485" spans="3:3" x14ac:dyDescent="0.2">
      <c r="C8485" s="2"/>
    </row>
    <row r="8486" spans="3:3" x14ac:dyDescent="0.2">
      <c r="C8486" s="2"/>
    </row>
    <row r="8487" spans="3:3" x14ac:dyDescent="0.2">
      <c r="C8487" s="2"/>
    </row>
    <row r="8488" spans="3:3" x14ac:dyDescent="0.2">
      <c r="C8488" s="2"/>
    </row>
    <row r="8489" spans="3:3" x14ac:dyDescent="0.2">
      <c r="C8489" s="2"/>
    </row>
    <row r="8490" spans="3:3" x14ac:dyDescent="0.2">
      <c r="C8490" s="2"/>
    </row>
    <row r="8491" spans="3:3" x14ac:dyDescent="0.2">
      <c r="C8491" s="2"/>
    </row>
    <row r="8492" spans="3:3" x14ac:dyDescent="0.2">
      <c r="C8492" s="2"/>
    </row>
    <row r="8493" spans="3:3" x14ac:dyDescent="0.2">
      <c r="C8493" s="2"/>
    </row>
    <row r="8494" spans="3:3" x14ac:dyDescent="0.2">
      <c r="C8494" s="2"/>
    </row>
    <row r="8495" spans="3:3" x14ac:dyDescent="0.2">
      <c r="C8495" s="2"/>
    </row>
    <row r="8496" spans="3:3" x14ac:dyDescent="0.2">
      <c r="C8496" s="2"/>
    </row>
    <row r="8497" spans="3:3" x14ac:dyDescent="0.2">
      <c r="C8497" s="2"/>
    </row>
    <row r="8498" spans="3:3" x14ac:dyDescent="0.2">
      <c r="C8498" s="2"/>
    </row>
    <row r="8499" spans="3:3" x14ac:dyDescent="0.2">
      <c r="C8499" s="2"/>
    </row>
    <row r="8500" spans="3:3" x14ac:dyDescent="0.2">
      <c r="C8500" s="2"/>
    </row>
    <row r="8501" spans="3:3" x14ac:dyDescent="0.2">
      <c r="C8501" s="2"/>
    </row>
    <row r="8502" spans="3:3" x14ac:dyDescent="0.2">
      <c r="C8502" s="2"/>
    </row>
    <row r="8503" spans="3:3" x14ac:dyDescent="0.2">
      <c r="C8503" s="2"/>
    </row>
    <row r="8504" spans="3:3" x14ac:dyDescent="0.2">
      <c r="C8504" s="2"/>
    </row>
    <row r="8505" spans="3:3" x14ac:dyDescent="0.2">
      <c r="C8505" s="2"/>
    </row>
    <row r="8506" spans="3:3" x14ac:dyDescent="0.2">
      <c r="C8506" s="2"/>
    </row>
    <row r="8507" spans="3:3" x14ac:dyDescent="0.2">
      <c r="C8507" s="2"/>
    </row>
    <row r="8508" spans="3:3" x14ac:dyDescent="0.2">
      <c r="C8508" s="2"/>
    </row>
    <row r="8509" spans="3:3" x14ac:dyDescent="0.2">
      <c r="C8509" s="2"/>
    </row>
    <row r="8510" spans="3:3" x14ac:dyDescent="0.2">
      <c r="C8510" s="2"/>
    </row>
    <row r="8511" spans="3:3" x14ac:dyDescent="0.2">
      <c r="C8511" s="2"/>
    </row>
    <row r="8512" spans="3:3" x14ac:dyDescent="0.2">
      <c r="C8512" s="2"/>
    </row>
    <row r="8513" spans="3:3" x14ac:dyDescent="0.2">
      <c r="C8513" s="2"/>
    </row>
    <row r="8514" spans="3:3" x14ac:dyDescent="0.2">
      <c r="C8514" s="2"/>
    </row>
    <row r="8515" spans="3:3" x14ac:dyDescent="0.2">
      <c r="C8515" s="2"/>
    </row>
    <row r="8516" spans="3:3" x14ac:dyDescent="0.2">
      <c r="C8516" s="2"/>
    </row>
    <row r="8517" spans="3:3" x14ac:dyDescent="0.2">
      <c r="C8517" s="2"/>
    </row>
    <row r="8518" spans="3:3" x14ac:dyDescent="0.2">
      <c r="C8518" s="2"/>
    </row>
    <row r="8519" spans="3:3" x14ac:dyDescent="0.2">
      <c r="C8519" s="2"/>
    </row>
    <row r="8520" spans="3:3" x14ac:dyDescent="0.2">
      <c r="C8520" s="2"/>
    </row>
    <row r="8521" spans="3:3" x14ac:dyDescent="0.2">
      <c r="C8521" s="2"/>
    </row>
    <row r="8522" spans="3:3" x14ac:dyDescent="0.2">
      <c r="C8522" s="2"/>
    </row>
    <row r="8523" spans="3:3" x14ac:dyDescent="0.2">
      <c r="C8523" s="2"/>
    </row>
    <row r="8524" spans="3:3" x14ac:dyDescent="0.2">
      <c r="C8524" s="2"/>
    </row>
    <row r="8525" spans="3:3" x14ac:dyDescent="0.2">
      <c r="C8525" s="2"/>
    </row>
    <row r="8526" spans="3:3" x14ac:dyDescent="0.2">
      <c r="C8526" s="2"/>
    </row>
    <row r="8527" spans="3:3" x14ac:dyDescent="0.2">
      <c r="C8527" s="2"/>
    </row>
    <row r="8528" spans="3:3" x14ac:dyDescent="0.2">
      <c r="C8528" s="2"/>
    </row>
    <row r="8529" spans="3:3" x14ac:dyDescent="0.2">
      <c r="C8529" s="2"/>
    </row>
    <row r="8530" spans="3:3" x14ac:dyDescent="0.2">
      <c r="C8530" s="2"/>
    </row>
    <row r="8531" spans="3:3" x14ac:dyDescent="0.2">
      <c r="C8531" s="2"/>
    </row>
    <row r="8532" spans="3:3" x14ac:dyDescent="0.2">
      <c r="C8532" s="2"/>
    </row>
    <row r="8533" spans="3:3" x14ac:dyDescent="0.2">
      <c r="C8533" s="2"/>
    </row>
    <row r="8534" spans="3:3" x14ac:dyDescent="0.2">
      <c r="C8534" s="2"/>
    </row>
    <row r="8535" spans="3:3" x14ac:dyDescent="0.2">
      <c r="C8535" s="2"/>
    </row>
    <row r="8536" spans="3:3" x14ac:dyDescent="0.2">
      <c r="C8536" s="2"/>
    </row>
    <row r="8537" spans="3:3" x14ac:dyDescent="0.2">
      <c r="C8537" s="2"/>
    </row>
    <row r="8538" spans="3:3" x14ac:dyDescent="0.2">
      <c r="C8538" s="2"/>
    </row>
    <row r="8539" spans="3:3" x14ac:dyDescent="0.2">
      <c r="C8539" s="2"/>
    </row>
    <row r="8540" spans="3:3" x14ac:dyDescent="0.2">
      <c r="C8540" s="2"/>
    </row>
    <row r="8541" spans="3:3" x14ac:dyDescent="0.2">
      <c r="C8541" s="2"/>
    </row>
    <row r="8542" spans="3:3" x14ac:dyDescent="0.2">
      <c r="C8542" s="2"/>
    </row>
    <row r="8543" spans="3:3" x14ac:dyDescent="0.2">
      <c r="C8543" s="2"/>
    </row>
    <row r="8544" spans="3:3" x14ac:dyDescent="0.2">
      <c r="C8544" s="2"/>
    </row>
    <row r="8545" spans="3:3" x14ac:dyDescent="0.2">
      <c r="C8545" s="2"/>
    </row>
    <row r="8546" spans="3:3" x14ac:dyDescent="0.2">
      <c r="C8546" s="2"/>
    </row>
    <row r="8547" spans="3:3" x14ac:dyDescent="0.2">
      <c r="C8547" s="2"/>
    </row>
    <row r="8548" spans="3:3" x14ac:dyDescent="0.2">
      <c r="C8548" s="2"/>
    </row>
    <row r="8549" spans="3:3" x14ac:dyDescent="0.2">
      <c r="C8549" s="2"/>
    </row>
    <row r="8550" spans="3:3" x14ac:dyDescent="0.2">
      <c r="C8550" s="2"/>
    </row>
    <row r="8551" spans="3:3" x14ac:dyDescent="0.2">
      <c r="C8551" s="2"/>
    </row>
    <row r="8552" spans="3:3" x14ac:dyDescent="0.2">
      <c r="C8552" s="2"/>
    </row>
    <row r="8553" spans="3:3" x14ac:dyDescent="0.2">
      <c r="C8553" s="2"/>
    </row>
    <row r="8554" spans="3:3" x14ac:dyDescent="0.2">
      <c r="C8554" s="2"/>
    </row>
    <row r="8555" spans="3:3" x14ac:dyDescent="0.2">
      <c r="C8555" s="2"/>
    </row>
    <row r="8556" spans="3:3" x14ac:dyDescent="0.2">
      <c r="C8556" s="2"/>
    </row>
    <row r="8557" spans="3:3" x14ac:dyDescent="0.2">
      <c r="C8557" s="2"/>
    </row>
    <row r="8558" spans="3:3" x14ac:dyDescent="0.2">
      <c r="C8558" s="2"/>
    </row>
    <row r="8559" spans="3:3" x14ac:dyDescent="0.2">
      <c r="C8559" s="2"/>
    </row>
    <row r="8560" spans="3:3" x14ac:dyDescent="0.2">
      <c r="C8560" s="2"/>
    </row>
    <row r="8561" spans="3:3" x14ac:dyDescent="0.2">
      <c r="C8561" s="2"/>
    </row>
    <row r="8562" spans="3:3" x14ac:dyDescent="0.2">
      <c r="C8562" s="2"/>
    </row>
    <row r="8563" spans="3:3" x14ac:dyDescent="0.2">
      <c r="C8563" s="2"/>
    </row>
    <row r="8564" spans="3:3" x14ac:dyDescent="0.2">
      <c r="C8564" s="2"/>
    </row>
    <row r="8565" spans="3:3" x14ac:dyDescent="0.2">
      <c r="C8565" s="2"/>
    </row>
    <row r="8566" spans="3:3" x14ac:dyDescent="0.2">
      <c r="C8566" s="2"/>
    </row>
    <row r="8567" spans="3:3" x14ac:dyDescent="0.2">
      <c r="C8567" s="2"/>
    </row>
    <row r="8568" spans="3:3" x14ac:dyDescent="0.2">
      <c r="C8568" s="2"/>
    </row>
    <row r="8569" spans="3:3" x14ac:dyDescent="0.2">
      <c r="C8569" s="2"/>
    </row>
    <row r="8570" spans="3:3" x14ac:dyDescent="0.2">
      <c r="C8570" s="2"/>
    </row>
    <row r="8571" spans="3:3" x14ac:dyDescent="0.2">
      <c r="C8571" s="2"/>
    </row>
    <row r="8572" spans="3:3" x14ac:dyDescent="0.2">
      <c r="C8572" s="2"/>
    </row>
    <row r="8573" spans="3:3" x14ac:dyDescent="0.2">
      <c r="C8573" s="2"/>
    </row>
    <row r="8574" spans="3:3" x14ac:dyDescent="0.2">
      <c r="C8574" s="2"/>
    </row>
    <row r="8575" spans="3:3" x14ac:dyDescent="0.2">
      <c r="C8575" s="2"/>
    </row>
    <row r="8576" spans="3:3" x14ac:dyDescent="0.2">
      <c r="C8576" s="2"/>
    </row>
    <row r="8577" spans="3:3" x14ac:dyDescent="0.2">
      <c r="C8577" s="2"/>
    </row>
    <row r="8578" spans="3:3" x14ac:dyDescent="0.2">
      <c r="C8578" s="2"/>
    </row>
    <row r="8579" spans="3:3" x14ac:dyDescent="0.2">
      <c r="C8579" s="2"/>
    </row>
    <row r="8580" spans="3:3" x14ac:dyDescent="0.2">
      <c r="C8580" s="2"/>
    </row>
    <row r="8581" spans="3:3" x14ac:dyDescent="0.2">
      <c r="C8581" s="2"/>
    </row>
    <row r="8582" spans="3:3" x14ac:dyDescent="0.2">
      <c r="C8582" s="2"/>
    </row>
    <row r="8583" spans="3:3" x14ac:dyDescent="0.2">
      <c r="C8583" s="2"/>
    </row>
    <row r="8584" spans="3:3" x14ac:dyDescent="0.2">
      <c r="C8584" s="2"/>
    </row>
    <row r="8585" spans="3:3" x14ac:dyDescent="0.2">
      <c r="C8585" s="2"/>
    </row>
    <row r="8586" spans="3:3" x14ac:dyDescent="0.2">
      <c r="C8586" s="2"/>
    </row>
    <row r="8587" spans="3:3" x14ac:dyDescent="0.2">
      <c r="C8587" s="2"/>
    </row>
    <row r="8588" spans="3:3" x14ac:dyDescent="0.2">
      <c r="C8588" s="2"/>
    </row>
    <row r="8589" spans="3:3" x14ac:dyDescent="0.2">
      <c r="C8589" s="2"/>
    </row>
    <row r="8590" spans="3:3" x14ac:dyDescent="0.2">
      <c r="C8590" s="2"/>
    </row>
    <row r="8591" spans="3:3" x14ac:dyDescent="0.2">
      <c r="C8591" s="2"/>
    </row>
    <row r="8592" spans="3:3" x14ac:dyDescent="0.2">
      <c r="C8592" s="2"/>
    </row>
    <row r="8593" spans="3:3" x14ac:dyDescent="0.2">
      <c r="C8593" s="2"/>
    </row>
    <row r="8594" spans="3:3" x14ac:dyDescent="0.2">
      <c r="C8594" s="2"/>
    </row>
    <row r="8595" spans="3:3" x14ac:dyDescent="0.2">
      <c r="C8595" s="2"/>
    </row>
    <row r="8596" spans="3:3" x14ac:dyDescent="0.2">
      <c r="C8596" s="2"/>
    </row>
    <row r="8597" spans="3:3" x14ac:dyDescent="0.2">
      <c r="C8597" s="2"/>
    </row>
    <row r="8598" spans="3:3" x14ac:dyDescent="0.2">
      <c r="C8598" s="2"/>
    </row>
    <row r="8599" spans="3:3" x14ac:dyDescent="0.2">
      <c r="C8599" s="2"/>
    </row>
    <row r="8600" spans="3:3" x14ac:dyDescent="0.2">
      <c r="C8600" s="2"/>
    </row>
    <row r="8601" spans="3:3" x14ac:dyDescent="0.2">
      <c r="C8601" s="2"/>
    </row>
    <row r="8602" spans="3:3" x14ac:dyDescent="0.2">
      <c r="C8602" s="2"/>
    </row>
    <row r="8603" spans="3:3" x14ac:dyDescent="0.2">
      <c r="C8603" s="2"/>
    </row>
    <row r="8604" spans="3:3" x14ac:dyDescent="0.2">
      <c r="C8604" s="2"/>
    </row>
    <row r="8605" spans="3:3" x14ac:dyDescent="0.2">
      <c r="C8605" s="2"/>
    </row>
    <row r="8606" spans="3:3" x14ac:dyDescent="0.2">
      <c r="C8606" s="2"/>
    </row>
    <row r="8607" spans="3:3" x14ac:dyDescent="0.2">
      <c r="C8607" s="2"/>
    </row>
    <row r="8608" spans="3:3" x14ac:dyDescent="0.2">
      <c r="C8608" s="2"/>
    </row>
    <row r="8609" spans="3:3" x14ac:dyDescent="0.2">
      <c r="C8609" s="2"/>
    </row>
    <row r="8610" spans="3:3" x14ac:dyDescent="0.2">
      <c r="C8610" s="2"/>
    </row>
    <row r="8611" spans="3:3" x14ac:dyDescent="0.2">
      <c r="C8611" s="2"/>
    </row>
    <row r="8612" spans="3:3" x14ac:dyDescent="0.2">
      <c r="C8612" s="2"/>
    </row>
    <row r="8613" spans="3:3" x14ac:dyDescent="0.2">
      <c r="C8613" s="2"/>
    </row>
    <row r="8614" spans="3:3" x14ac:dyDescent="0.2">
      <c r="C8614" s="2"/>
    </row>
    <row r="8615" spans="3:3" x14ac:dyDescent="0.2">
      <c r="C8615" s="2"/>
    </row>
    <row r="8616" spans="3:3" x14ac:dyDescent="0.2">
      <c r="C8616" s="2"/>
    </row>
    <row r="8617" spans="3:3" x14ac:dyDescent="0.2">
      <c r="C8617" s="2"/>
    </row>
    <row r="8618" spans="3:3" x14ac:dyDescent="0.2">
      <c r="C8618" s="2"/>
    </row>
    <row r="8619" spans="3:3" x14ac:dyDescent="0.2">
      <c r="C8619" s="2"/>
    </row>
    <row r="8620" spans="3:3" x14ac:dyDescent="0.2">
      <c r="C8620" s="2"/>
    </row>
    <row r="8621" spans="3:3" x14ac:dyDescent="0.2">
      <c r="C8621" s="2"/>
    </row>
    <row r="8622" spans="3:3" x14ac:dyDescent="0.2">
      <c r="C8622" s="2"/>
    </row>
    <row r="8623" spans="3:3" x14ac:dyDescent="0.2">
      <c r="C8623" s="2"/>
    </row>
    <row r="8624" spans="3:3" x14ac:dyDescent="0.2">
      <c r="C8624" s="2"/>
    </row>
    <row r="8625" spans="3:3" x14ac:dyDescent="0.2">
      <c r="C8625" s="2"/>
    </row>
    <row r="8626" spans="3:3" x14ac:dyDescent="0.2">
      <c r="C8626" s="2"/>
    </row>
    <row r="8627" spans="3:3" x14ac:dyDescent="0.2">
      <c r="C8627" s="2"/>
    </row>
    <row r="8628" spans="3:3" x14ac:dyDescent="0.2">
      <c r="C8628" s="2"/>
    </row>
    <row r="8629" spans="3:3" x14ac:dyDescent="0.2">
      <c r="C8629" s="2"/>
    </row>
    <row r="8630" spans="3:3" x14ac:dyDescent="0.2">
      <c r="C8630" s="2"/>
    </row>
    <row r="8631" spans="3:3" x14ac:dyDescent="0.2">
      <c r="C8631" s="2"/>
    </row>
    <row r="8632" spans="3:3" x14ac:dyDescent="0.2">
      <c r="C8632" s="2"/>
    </row>
    <row r="8633" spans="3:3" x14ac:dyDescent="0.2">
      <c r="C8633" s="2"/>
    </row>
    <row r="8634" spans="3:3" x14ac:dyDescent="0.2">
      <c r="C8634" s="2"/>
    </row>
    <row r="8635" spans="3:3" x14ac:dyDescent="0.2">
      <c r="C8635" s="2"/>
    </row>
    <row r="8636" spans="3:3" x14ac:dyDescent="0.2">
      <c r="C8636" s="2"/>
    </row>
    <row r="8637" spans="3:3" x14ac:dyDescent="0.2">
      <c r="C8637" s="2"/>
    </row>
    <row r="8638" spans="3:3" x14ac:dyDescent="0.2">
      <c r="C8638" s="2"/>
    </row>
    <row r="8639" spans="3:3" x14ac:dyDescent="0.2">
      <c r="C8639" s="2"/>
    </row>
    <row r="8640" spans="3:3" x14ac:dyDescent="0.2">
      <c r="C8640" s="2"/>
    </row>
    <row r="8641" spans="3:3" x14ac:dyDescent="0.2">
      <c r="C8641" s="2"/>
    </row>
    <row r="8642" spans="3:3" x14ac:dyDescent="0.2">
      <c r="C8642" s="2"/>
    </row>
    <row r="8643" spans="3:3" x14ac:dyDescent="0.2">
      <c r="C8643" s="2"/>
    </row>
    <row r="8644" spans="3:3" x14ac:dyDescent="0.2">
      <c r="C8644" s="2"/>
    </row>
    <row r="8645" spans="3:3" x14ac:dyDescent="0.2">
      <c r="C8645" s="2"/>
    </row>
    <row r="8646" spans="3:3" x14ac:dyDescent="0.2">
      <c r="C8646" s="2"/>
    </row>
    <row r="8647" spans="3:3" x14ac:dyDescent="0.2">
      <c r="C8647" s="2"/>
    </row>
    <row r="8648" spans="3:3" x14ac:dyDescent="0.2">
      <c r="C8648" s="2"/>
    </row>
    <row r="8649" spans="3:3" x14ac:dyDescent="0.2">
      <c r="C8649" s="2"/>
    </row>
    <row r="8650" spans="3:3" x14ac:dyDescent="0.2">
      <c r="C8650" s="2"/>
    </row>
    <row r="8651" spans="3:3" x14ac:dyDescent="0.2">
      <c r="C8651" s="2"/>
    </row>
    <row r="8652" spans="3:3" x14ac:dyDescent="0.2">
      <c r="C8652" s="2"/>
    </row>
    <row r="8653" spans="3:3" x14ac:dyDescent="0.2">
      <c r="C8653" s="2"/>
    </row>
    <row r="8654" spans="3:3" x14ac:dyDescent="0.2">
      <c r="C8654" s="2"/>
    </row>
    <row r="8655" spans="3:3" x14ac:dyDescent="0.2">
      <c r="C8655" s="2"/>
    </row>
    <row r="8656" spans="3:3" x14ac:dyDescent="0.2">
      <c r="C8656" s="2"/>
    </row>
    <row r="8657" spans="3:3" x14ac:dyDescent="0.2">
      <c r="C8657" s="2"/>
    </row>
    <row r="8658" spans="3:3" x14ac:dyDescent="0.2">
      <c r="C8658" s="2"/>
    </row>
    <row r="8659" spans="3:3" x14ac:dyDescent="0.2">
      <c r="C8659" s="2"/>
    </row>
    <row r="8660" spans="3:3" x14ac:dyDescent="0.2">
      <c r="C8660" s="2"/>
    </row>
    <row r="8661" spans="3:3" x14ac:dyDescent="0.2">
      <c r="C8661" s="2"/>
    </row>
    <row r="8662" spans="3:3" x14ac:dyDescent="0.2">
      <c r="C8662" s="2"/>
    </row>
    <row r="8663" spans="3:3" x14ac:dyDescent="0.2">
      <c r="C8663" s="2"/>
    </row>
    <row r="8664" spans="3:3" x14ac:dyDescent="0.2">
      <c r="C8664" s="2"/>
    </row>
    <row r="8665" spans="3:3" x14ac:dyDescent="0.2">
      <c r="C8665" s="2"/>
    </row>
    <row r="8666" spans="3:3" x14ac:dyDescent="0.2">
      <c r="C8666" s="2"/>
    </row>
    <row r="8667" spans="3:3" x14ac:dyDescent="0.2">
      <c r="C8667" s="2"/>
    </row>
    <row r="8668" spans="3:3" x14ac:dyDescent="0.2">
      <c r="C8668" s="2"/>
    </row>
    <row r="8669" spans="3:3" x14ac:dyDescent="0.2">
      <c r="C8669" s="2"/>
    </row>
    <row r="8670" spans="3:3" x14ac:dyDescent="0.2">
      <c r="C8670" s="2"/>
    </row>
    <row r="8671" spans="3:3" x14ac:dyDescent="0.2">
      <c r="C8671" s="2"/>
    </row>
    <row r="8672" spans="3:3" x14ac:dyDescent="0.2">
      <c r="C8672" s="2"/>
    </row>
    <row r="8673" spans="3:3" x14ac:dyDescent="0.2">
      <c r="C8673" s="2"/>
    </row>
    <row r="8674" spans="3:3" x14ac:dyDescent="0.2">
      <c r="C8674" s="2"/>
    </row>
    <row r="8675" spans="3:3" x14ac:dyDescent="0.2">
      <c r="C8675" s="2"/>
    </row>
    <row r="8676" spans="3:3" x14ac:dyDescent="0.2">
      <c r="C8676" s="2"/>
    </row>
    <row r="8677" spans="3:3" x14ac:dyDescent="0.2">
      <c r="C8677" s="2"/>
    </row>
    <row r="8678" spans="3:3" x14ac:dyDescent="0.2">
      <c r="C8678" s="2"/>
    </row>
    <row r="8679" spans="3:3" x14ac:dyDescent="0.2">
      <c r="C8679" s="2"/>
    </row>
    <row r="8680" spans="3:3" x14ac:dyDescent="0.2">
      <c r="C8680" s="2"/>
    </row>
    <row r="8681" spans="3:3" x14ac:dyDescent="0.2">
      <c r="C8681" s="2"/>
    </row>
    <row r="8682" spans="3:3" x14ac:dyDescent="0.2">
      <c r="C8682" s="2"/>
    </row>
    <row r="8683" spans="3:3" x14ac:dyDescent="0.2">
      <c r="C8683" s="2"/>
    </row>
    <row r="8684" spans="3:3" x14ac:dyDescent="0.2">
      <c r="C8684" s="2"/>
    </row>
    <row r="8685" spans="3:3" x14ac:dyDescent="0.2">
      <c r="C8685" s="2"/>
    </row>
    <row r="8686" spans="3:3" x14ac:dyDescent="0.2">
      <c r="C8686" s="2"/>
    </row>
    <row r="8687" spans="3:3" x14ac:dyDescent="0.2">
      <c r="C8687" s="2"/>
    </row>
    <row r="8688" spans="3:3" x14ac:dyDescent="0.2">
      <c r="C8688" s="2"/>
    </row>
    <row r="8689" spans="3:3" x14ac:dyDescent="0.2">
      <c r="C8689" s="2"/>
    </row>
    <row r="8690" spans="3:3" x14ac:dyDescent="0.2">
      <c r="C8690" s="2"/>
    </row>
    <row r="8691" spans="3:3" x14ac:dyDescent="0.2">
      <c r="C8691" s="2"/>
    </row>
    <row r="8692" spans="3:3" x14ac:dyDescent="0.2">
      <c r="C8692" s="2"/>
    </row>
    <row r="8693" spans="3:3" x14ac:dyDescent="0.2">
      <c r="C8693" s="2"/>
    </row>
    <row r="8694" spans="3:3" x14ac:dyDescent="0.2">
      <c r="C8694" s="2"/>
    </row>
    <row r="8695" spans="3:3" x14ac:dyDescent="0.2">
      <c r="C8695" s="2"/>
    </row>
    <row r="8696" spans="3:3" x14ac:dyDescent="0.2">
      <c r="C8696" s="2"/>
    </row>
    <row r="8697" spans="3:3" x14ac:dyDescent="0.2">
      <c r="C8697" s="2"/>
    </row>
    <row r="8698" spans="3:3" x14ac:dyDescent="0.2">
      <c r="C8698" s="2"/>
    </row>
    <row r="8699" spans="3:3" x14ac:dyDescent="0.2">
      <c r="C8699" s="2"/>
    </row>
    <row r="8700" spans="3:3" x14ac:dyDescent="0.2">
      <c r="C8700" s="2"/>
    </row>
    <row r="8701" spans="3:3" x14ac:dyDescent="0.2">
      <c r="C8701" s="2"/>
    </row>
    <row r="8702" spans="3:3" x14ac:dyDescent="0.2">
      <c r="C8702" s="2"/>
    </row>
    <row r="8703" spans="3:3" x14ac:dyDescent="0.2">
      <c r="C8703" s="2"/>
    </row>
    <row r="8704" spans="3:3" x14ac:dyDescent="0.2">
      <c r="C8704" s="2"/>
    </row>
    <row r="8705" spans="3:3" x14ac:dyDescent="0.2">
      <c r="C8705" s="2"/>
    </row>
    <row r="8706" spans="3:3" x14ac:dyDescent="0.2">
      <c r="C8706" s="2"/>
    </row>
    <row r="8707" spans="3:3" x14ac:dyDescent="0.2">
      <c r="C8707" s="2"/>
    </row>
    <row r="8708" spans="3:3" x14ac:dyDescent="0.2">
      <c r="C8708" s="2"/>
    </row>
    <row r="8709" spans="3:3" x14ac:dyDescent="0.2">
      <c r="C8709" s="2"/>
    </row>
    <row r="8710" spans="3:3" x14ac:dyDescent="0.2">
      <c r="C8710" s="2"/>
    </row>
    <row r="8711" spans="3:3" x14ac:dyDescent="0.2">
      <c r="C8711" s="2"/>
    </row>
    <row r="8712" spans="3:3" x14ac:dyDescent="0.2">
      <c r="C8712" s="2"/>
    </row>
    <row r="8713" spans="3:3" x14ac:dyDescent="0.2">
      <c r="C8713" s="2"/>
    </row>
    <row r="8714" spans="3:3" x14ac:dyDescent="0.2">
      <c r="C8714" s="2"/>
    </row>
    <row r="8715" spans="3:3" x14ac:dyDescent="0.2">
      <c r="C8715" s="2"/>
    </row>
    <row r="8716" spans="3:3" x14ac:dyDescent="0.2">
      <c r="C8716" s="2"/>
    </row>
    <row r="8717" spans="3:3" x14ac:dyDescent="0.2">
      <c r="C8717" s="2"/>
    </row>
    <row r="8718" spans="3:3" x14ac:dyDescent="0.2">
      <c r="C8718" s="2"/>
    </row>
    <row r="8719" spans="3:3" x14ac:dyDescent="0.2">
      <c r="C8719" s="2"/>
    </row>
    <row r="8720" spans="3:3" x14ac:dyDescent="0.2">
      <c r="C8720" s="2"/>
    </row>
    <row r="8721" spans="3:3" x14ac:dyDescent="0.2">
      <c r="C8721" s="2"/>
    </row>
    <row r="8722" spans="3:3" x14ac:dyDescent="0.2">
      <c r="C8722" s="2"/>
    </row>
    <row r="8723" spans="3:3" x14ac:dyDescent="0.2">
      <c r="C8723" s="2"/>
    </row>
    <row r="8724" spans="3:3" x14ac:dyDescent="0.2">
      <c r="C8724" s="2"/>
    </row>
    <row r="8725" spans="3:3" x14ac:dyDescent="0.2">
      <c r="C8725" s="2"/>
    </row>
    <row r="8726" spans="3:3" x14ac:dyDescent="0.2">
      <c r="C8726" s="2"/>
    </row>
    <row r="8727" spans="3:3" x14ac:dyDescent="0.2">
      <c r="C8727" s="2"/>
    </row>
    <row r="8728" spans="3:3" x14ac:dyDescent="0.2">
      <c r="C8728" s="2"/>
    </row>
    <row r="8729" spans="3:3" x14ac:dyDescent="0.2">
      <c r="C8729" s="2"/>
    </row>
    <row r="8730" spans="3:3" x14ac:dyDescent="0.2">
      <c r="C8730" s="2"/>
    </row>
    <row r="8731" spans="3:3" x14ac:dyDescent="0.2">
      <c r="C8731" s="2"/>
    </row>
    <row r="8732" spans="3:3" x14ac:dyDescent="0.2">
      <c r="C8732" s="2"/>
    </row>
    <row r="8733" spans="3:3" x14ac:dyDescent="0.2">
      <c r="C8733" s="2"/>
    </row>
    <row r="8734" spans="3:3" x14ac:dyDescent="0.2">
      <c r="C8734" s="2"/>
    </row>
    <row r="8735" spans="3:3" x14ac:dyDescent="0.2">
      <c r="C8735" s="2"/>
    </row>
    <row r="8736" spans="3:3" x14ac:dyDescent="0.2">
      <c r="C8736" s="2"/>
    </row>
    <row r="8737" spans="3:3" x14ac:dyDescent="0.2">
      <c r="C8737" s="2"/>
    </row>
    <row r="8738" spans="3:3" x14ac:dyDescent="0.2">
      <c r="C8738" s="2"/>
    </row>
    <row r="8739" spans="3:3" x14ac:dyDescent="0.2">
      <c r="C8739" s="2"/>
    </row>
    <row r="8740" spans="3:3" x14ac:dyDescent="0.2">
      <c r="C8740" s="2"/>
    </row>
    <row r="8741" spans="3:3" x14ac:dyDescent="0.2">
      <c r="C8741" s="2"/>
    </row>
    <row r="8742" spans="3:3" x14ac:dyDescent="0.2">
      <c r="C8742" s="2"/>
    </row>
    <row r="8743" spans="3:3" x14ac:dyDescent="0.2">
      <c r="C8743" s="2"/>
    </row>
    <row r="8744" spans="3:3" x14ac:dyDescent="0.2">
      <c r="C8744" s="2"/>
    </row>
    <row r="8745" spans="3:3" x14ac:dyDescent="0.2">
      <c r="C8745" s="2"/>
    </row>
    <row r="8746" spans="3:3" x14ac:dyDescent="0.2">
      <c r="C8746" s="2"/>
    </row>
    <row r="8747" spans="3:3" x14ac:dyDescent="0.2">
      <c r="C8747" s="2"/>
    </row>
    <row r="8748" spans="3:3" x14ac:dyDescent="0.2">
      <c r="C8748" s="2"/>
    </row>
    <row r="8749" spans="3:3" x14ac:dyDescent="0.2">
      <c r="C8749" s="2"/>
    </row>
    <row r="8750" spans="3:3" x14ac:dyDescent="0.2">
      <c r="C8750" s="2"/>
    </row>
    <row r="8751" spans="3:3" x14ac:dyDescent="0.2">
      <c r="C8751" s="2"/>
    </row>
    <row r="8752" spans="3:3" x14ac:dyDescent="0.2">
      <c r="C8752" s="2"/>
    </row>
    <row r="8753" spans="3:3" x14ac:dyDescent="0.2">
      <c r="C8753" s="2"/>
    </row>
    <row r="8754" spans="3:3" x14ac:dyDescent="0.2">
      <c r="C8754" s="2"/>
    </row>
    <row r="8755" spans="3:3" x14ac:dyDescent="0.2">
      <c r="C8755" s="2"/>
    </row>
    <row r="8756" spans="3:3" x14ac:dyDescent="0.2">
      <c r="C8756" s="2"/>
    </row>
    <row r="8757" spans="3:3" x14ac:dyDescent="0.2">
      <c r="C8757" s="2"/>
    </row>
    <row r="8758" spans="3:3" x14ac:dyDescent="0.2">
      <c r="C8758" s="2"/>
    </row>
    <row r="8759" spans="3:3" x14ac:dyDescent="0.2">
      <c r="C8759" s="2"/>
    </row>
    <row r="8760" spans="3:3" x14ac:dyDescent="0.2">
      <c r="C8760" s="2"/>
    </row>
    <row r="8761" spans="3:3" x14ac:dyDescent="0.2">
      <c r="C8761" s="2"/>
    </row>
    <row r="8762" spans="3:3" x14ac:dyDescent="0.2">
      <c r="C8762" s="2"/>
    </row>
    <row r="8763" spans="3:3" x14ac:dyDescent="0.2">
      <c r="C8763" s="2"/>
    </row>
    <row r="8764" spans="3:3" x14ac:dyDescent="0.2">
      <c r="C8764" s="2"/>
    </row>
    <row r="8765" spans="3:3" x14ac:dyDescent="0.2">
      <c r="C8765" s="2"/>
    </row>
    <row r="8766" spans="3:3" x14ac:dyDescent="0.2">
      <c r="C8766" s="2"/>
    </row>
    <row r="8767" spans="3:3" x14ac:dyDescent="0.2">
      <c r="C8767" s="2"/>
    </row>
    <row r="8768" spans="3:3" x14ac:dyDescent="0.2">
      <c r="C8768" s="2"/>
    </row>
    <row r="8769" spans="3:3" x14ac:dyDescent="0.2">
      <c r="C8769" s="2"/>
    </row>
    <row r="8770" spans="3:3" x14ac:dyDescent="0.2">
      <c r="C8770" s="2"/>
    </row>
    <row r="8771" spans="3:3" x14ac:dyDescent="0.2">
      <c r="C8771" s="2"/>
    </row>
    <row r="8772" spans="3:3" x14ac:dyDescent="0.2">
      <c r="C8772" s="2"/>
    </row>
    <row r="8773" spans="3:3" x14ac:dyDescent="0.2">
      <c r="C8773" s="2"/>
    </row>
    <row r="8774" spans="3:3" x14ac:dyDescent="0.2">
      <c r="C8774" s="2"/>
    </row>
    <row r="8775" spans="3:3" x14ac:dyDescent="0.2">
      <c r="C8775" s="2"/>
    </row>
    <row r="8776" spans="3:3" x14ac:dyDescent="0.2">
      <c r="C8776" s="2"/>
    </row>
    <row r="8777" spans="3:3" x14ac:dyDescent="0.2">
      <c r="C8777" s="2"/>
    </row>
    <row r="8778" spans="3:3" x14ac:dyDescent="0.2">
      <c r="C8778" s="2"/>
    </row>
    <row r="8779" spans="3:3" x14ac:dyDescent="0.2">
      <c r="C8779" s="2"/>
    </row>
    <row r="8780" spans="3:3" x14ac:dyDescent="0.2">
      <c r="C8780" s="2"/>
    </row>
    <row r="8781" spans="3:3" x14ac:dyDescent="0.2">
      <c r="C8781" s="2"/>
    </row>
    <row r="8782" spans="3:3" x14ac:dyDescent="0.2">
      <c r="C8782" s="2"/>
    </row>
    <row r="8783" spans="3:3" x14ac:dyDescent="0.2">
      <c r="C8783" s="2"/>
    </row>
    <row r="8784" spans="3:3" x14ac:dyDescent="0.2">
      <c r="C8784" s="2"/>
    </row>
    <row r="8785" spans="3:3" x14ac:dyDescent="0.2">
      <c r="C8785" s="2"/>
    </row>
    <row r="8786" spans="3:3" x14ac:dyDescent="0.2">
      <c r="C8786" s="2"/>
    </row>
    <row r="8787" spans="3:3" x14ac:dyDescent="0.2">
      <c r="C8787" s="2"/>
    </row>
    <row r="8788" spans="3:3" x14ac:dyDescent="0.2">
      <c r="C8788" s="2"/>
    </row>
    <row r="8789" spans="3:3" x14ac:dyDescent="0.2">
      <c r="C8789" s="2"/>
    </row>
    <row r="8790" spans="3:3" x14ac:dyDescent="0.2">
      <c r="C8790" s="2"/>
    </row>
    <row r="8791" spans="3:3" x14ac:dyDescent="0.2">
      <c r="C8791" s="2"/>
    </row>
    <row r="8792" spans="3:3" x14ac:dyDescent="0.2">
      <c r="C8792" s="2"/>
    </row>
    <row r="8793" spans="3:3" x14ac:dyDescent="0.2">
      <c r="C8793" s="2"/>
    </row>
    <row r="8794" spans="3:3" x14ac:dyDescent="0.2">
      <c r="C8794" s="2"/>
    </row>
    <row r="8795" spans="3:3" x14ac:dyDescent="0.2">
      <c r="C8795" s="2"/>
    </row>
    <row r="8796" spans="3:3" x14ac:dyDescent="0.2">
      <c r="C8796" s="2"/>
    </row>
    <row r="8797" spans="3:3" x14ac:dyDescent="0.2">
      <c r="C8797" s="2"/>
    </row>
    <row r="8798" spans="3:3" x14ac:dyDescent="0.2">
      <c r="C8798" s="2"/>
    </row>
    <row r="8799" spans="3:3" x14ac:dyDescent="0.2">
      <c r="C8799" s="2"/>
    </row>
    <row r="8800" spans="3:3" x14ac:dyDescent="0.2">
      <c r="C8800" s="2"/>
    </row>
    <row r="8801" spans="3:3" x14ac:dyDescent="0.2">
      <c r="C8801" s="2"/>
    </row>
    <row r="8802" spans="3:3" x14ac:dyDescent="0.2">
      <c r="C8802" s="2"/>
    </row>
    <row r="8803" spans="3:3" x14ac:dyDescent="0.2">
      <c r="C8803" s="2"/>
    </row>
    <row r="8804" spans="3:3" x14ac:dyDescent="0.2">
      <c r="C8804" s="2"/>
    </row>
    <row r="8805" spans="3:3" x14ac:dyDescent="0.2">
      <c r="C8805" s="2"/>
    </row>
    <row r="8806" spans="3:3" x14ac:dyDescent="0.2">
      <c r="C8806" s="2"/>
    </row>
    <row r="8807" spans="3:3" x14ac:dyDescent="0.2">
      <c r="C8807" s="2"/>
    </row>
    <row r="8808" spans="3:3" x14ac:dyDescent="0.2">
      <c r="C8808" s="2"/>
    </row>
    <row r="8809" spans="3:3" x14ac:dyDescent="0.2">
      <c r="C8809" s="2"/>
    </row>
    <row r="8810" spans="3:3" x14ac:dyDescent="0.2">
      <c r="C8810" s="2"/>
    </row>
    <row r="8811" spans="3:3" x14ac:dyDescent="0.2">
      <c r="C8811" s="2"/>
    </row>
    <row r="8812" spans="3:3" x14ac:dyDescent="0.2">
      <c r="C8812" s="2"/>
    </row>
    <row r="8813" spans="3:3" x14ac:dyDescent="0.2">
      <c r="C8813" s="2"/>
    </row>
    <row r="8814" spans="3:3" x14ac:dyDescent="0.2">
      <c r="C8814" s="2"/>
    </row>
    <row r="8815" spans="3:3" x14ac:dyDescent="0.2">
      <c r="C8815" s="2"/>
    </row>
    <row r="8816" spans="3:3" x14ac:dyDescent="0.2">
      <c r="C8816" s="2"/>
    </row>
    <row r="8817" spans="3:3" x14ac:dyDescent="0.2">
      <c r="C8817" s="2"/>
    </row>
    <row r="8818" spans="3:3" x14ac:dyDescent="0.2">
      <c r="C8818" s="2"/>
    </row>
    <row r="8819" spans="3:3" x14ac:dyDescent="0.2">
      <c r="C8819" s="2"/>
    </row>
    <row r="8820" spans="3:3" x14ac:dyDescent="0.2">
      <c r="C8820" s="2"/>
    </row>
    <row r="8821" spans="3:3" x14ac:dyDescent="0.2">
      <c r="C8821" s="2"/>
    </row>
    <row r="8822" spans="3:3" x14ac:dyDescent="0.2">
      <c r="C8822" s="2"/>
    </row>
    <row r="8823" spans="3:3" x14ac:dyDescent="0.2">
      <c r="C8823" s="2"/>
    </row>
    <row r="8824" spans="3:3" x14ac:dyDescent="0.2">
      <c r="C8824" s="2"/>
    </row>
    <row r="8825" spans="3:3" x14ac:dyDescent="0.2">
      <c r="C8825" s="2"/>
    </row>
    <row r="8826" spans="3:3" x14ac:dyDescent="0.2">
      <c r="C8826" s="2"/>
    </row>
    <row r="8827" spans="3:3" x14ac:dyDescent="0.2">
      <c r="C8827" s="2"/>
    </row>
    <row r="8828" spans="3:3" x14ac:dyDescent="0.2">
      <c r="C8828" s="2"/>
    </row>
    <row r="8829" spans="3:3" x14ac:dyDescent="0.2">
      <c r="C8829" s="2"/>
    </row>
    <row r="8830" spans="3:3" x14ac:dyDescent="0.2">
      <c r="C8830" s="2"/>
    </row>
    <row r="8831" spans="3:3" x14ac:dyDescent="0.2">
      <c r="C8831" s="2"/>
    </row>
    <row r="8832" spans="3:3" x14ac:dyDescent="0.2">
      <c r="C8832" s="2"/>
    </row>
    <row r="8833" spans="3:3" x14ac:dyDescent="0.2">
      <c r="C8833" s="2"/>
    </row>
    <row r="8834" spans="3:3" x14ac:dyDescent="0.2">
      <c r="C8834" s="2"/>
    </row>
    <row r="8835" spans="3:3" x14ac:dyDescent="0.2">
      <c r="C8835" s="2"/>
    </row>
    <row r="8836" spans="3:3" x14ac:dyDescent="0.2">
      <c r="C8836" s="2"/>
    </row>
    <row r="8837" spans="3:3" x14ac:dyDescent="0.2">
      <c r="C8837" s="2"/>
    </row>
    <row r="8838" spans="3:3" x14ac:dyDescent="0.2">
      <c r="C8838" s="2"/>
    </row>
    <row r="8839" spans="3:3" x14ac:dyDescent="0.2">
      <c r="C8839" s="2"/>
    </row>
    <row r="8840" spans="3:3" x14ac:dyDescent="0.2">
      <c r="C8840" s="2"/>
    </row>
    <row r="8841" spans="3:3" x14ac:dyDescent="0.2">
      <c r="C8841" s="2"/>
    </row>
    <row r="8842" spans="3:3" x14ac:dyDescent="0.2">
      <c r="C8842" s="2"/>
    </row>
    <row r="8843" spans="3:3" x14ac:dyDescent="0.2">
      <c r="C8843" s="2"/>
    </row>
    <row r="8844" spans="3:3" x14ac:dyDescent="0.2">
      <c r="C8844" s="2"/>
    </row>
    <row r="8845" spans="3:3" x14ac:dyDescent="0.2">
      <c r="C8845" s="2"/>
    </row>
    <row r="8846" spans="3:3" x14ac:dyDescent="0.2">
      <c r="C8846" s="2"/>
    </row>
    <row r="8847" spans="3:3" x14ac:dyDescent="0.2">
      <c r="C8847" s="2"/>
    </row>
    <row r="8848" spans="3:3" x14ac:dyDescent="0.2">
      <c r="C8848" s="2"/>
    </row>
    <row r="8849" spans="3:3" x14ac:dyDescent="0.2">
      <c r="C8849" s="2"/>
    </row>
    <row r="8850" spans="3:3" x14ac:dyDescent="0.2">
      <c r="C8850" s="2"/>
    </row>
    <row r="8851" spans="3:3" x14ac:dyDescent="0.2">
      <c r="C8851" s="2"/>
    </row>
    <row r="8852" spans="3:3" x14ac:dyDescent="0.2">
      <c r="C8852" s="2"/>
    </row>
    <row r="8853" spans="3:3" x14ac:dyDescent="0.2">
      <c r="C8853" s="2"/>
    </row>
    <row r="8854" spans="3:3" x14ac:dyDescent="0.2">
      <c r="C8854" s="2"/>
    </row>
    <row r="8855" spans="3:3" x14ac:dyDescent="0.2">
      <c r="C8855" s="2"/>
    </row>
    <row r="8856" spans="3:3" x14ac:dyDescent="0.2">
      <c r="C8856" s="2"/>
    </row>
    <row r="8857" spans="3:3" x14ac:dyDescent="0.2">
      <c r="C8857" s="2"/>
    </row>
    <row r="8858" spans="3:3" x14ac:dyDescent="0.2">
      <c r="C8858" s="2"/>
    </row>
    <row r="8859" spans="3:3" x14ac:dyDescent="0.2">
      <c r="C8859" s="2"/>
    </row>
    <row r="8860" spans="3:3" x14ac:dyDescent="0.2">
      <c r="C8860" s="2"/>
    </row>
    <row r="8861" spans="3:3" x14ac:dyDescent="0.2">
      <c r="C8861" s="2"/>
    </row>
    <row r="8862" spans="3:3" x14ac:dyDescent="0.2">
      <c r="C8862" s="2"/>
    </row>
    <row r="8863" spans="3:3" x14ac:dyDescent="0.2">
      <c r="C8863" s="2"/>
    </row>
    <row r="8864" spans="3:3" x14ac:dyDescent="0.2">
      <c r="C8864" s="2"/>
    </row>
    <row r="8865" spans="3:3" x14ac:dyDescent="0.2">
      <c r="C8865" s="2"/>
    </row>
    <row r="8866" spans="3:3" x14ac:dyDescent="0.2">
      <c r="C8866" s="2"/>
    </row>
    <row r="8867" spans="3:3" x14ac:dyDescent="0.2">
      <c r="C8867" s="2"/>
    </row>
    <row r="8868" spans="3:3" x14ac:dyDescent="0.2">
      <c r="C8868" s="2"/>
    </row>
    <row r="8869" spans="3:3" x14ac:dyDescent="0.2">
      <c r="C8869" s="2"/>
    </row>
    <row r="8870" spans="3:3" x14ac:dyDescent="0.2">
      <c r="C8870" s="2"/>
    </row>
    <row r="8871" spans="3:3" x14ac:dyDescent="0.2">
      <c r="C8871" s="2"/>
    </row>
    <row r="8872" spans="3:3" x14ac:dyDescent="0.2">
      <c r="C8872" s="2"/>
    </row>
    <row r="8873" spans="3:3" x14ac:dyDescent="0.2">
      <c r="C8873" s="2"/>
    </row>
    <row r="8874" spans="3:3" x14ac:dyDescent="0.2">
      <c r="C8874" s="2"/>
    </row>
    <row r="8875" spans="3:3" x14ac:dyDescent="0.2">
      <c r="C8875" s="2"/>
    </row>
    <row r="8876" spans="3:3" x14ac:dyDescent="0.2">
      <c r="C8876" s="2"/>
    </row>
    <row r="8877" spans="3:3" x14ac:dyDescent="0.2">
      <c r="C8877" s="2"/>
    </row>
    <row r="8878" spans="3:3" x14ac:dyDescent="0.2">
      <c r="C8878" s="2"/>
    </row>
    <row r="8879" spans="3:3" x14ac:dyDescent="0.2">
      <c r="C8879" s="2"/>
    </row>
    <row r="8880" spans="3:3" x14ac:dyDescent="0.2">
      <c r="C8880" s="2"/>
    </row>
    <row r="8881" spans="3:3" x14ac:dyDescent="0.2">
      <c r="C8881" s="2"/>
    </row>
    <row r="8882" spans="3:3" x14ac:dyDescent="0.2">
      <c r="C8882" s="2"/>
    </row>
    <row r="8883" spans="3:3" x14ac:dyDescent="0.2">
      <c r="C8883" s="2"/>
    </row>
    <row r="8884" spans="3:3" x14ac:dyDescent="0.2">
      <c r="C8884" s="2"/>
    </row>
    <row r="8885" spans="3:3" x14ac:dyDescent="0.2">
      <c r="C8885" s="2"/>
    </row>
    <row r="8886" spans="3:3" x14ac:dyDescent="0.2">
      <c r="C8886" s="2"/>
    </row>
    <row r="8887" spans="3:3" x14ac:dyDescent="0.2">
      <c r="C8887" s="2"/>
    </row>
    <row r="8888" spans="3:3" x14ac:dyDescent="0.2">
      <c r="C8888" s="2"/>
    </row>
    <row r="8889" spans="3:3" x14ac:dyDescent="0.2">
      <c r="C8889" s="2"/>
    </row>
    <row r="8890" spans="3:3" x14ac:dyDescent="0.2">
      <c r="C8890" s="2"/>
    </row>
    <row r="8891" spans="3:3" x14ac:dyDescent="0.2">
      <c r="C8891" s="2"/>
    </row>
    <row r="8892" spans="3:3" x14ac:dyDescent="0.2">
      <c r="C8892" s="2"/>
    </row>
    <row r="8893" spans="3:3" x14ac:dyDescent="0.2">
      <c r="C8893" s="2"/>
    </row>
    <row r="8894" spans="3:3" x14ac:dyDescent="0.2">
      <c r="C8894" s="2"/>
    </row>
    <row r="8895" spans="3:3" x14ac:dyDescent="0.2">
      <c r="C8895" s="2"/>
    </row>
    <row r="8896" spans="3:3" x14ac:dyDescent="0.2">
      <c r="C8896" s="2"/>
    </row>
    <row r="8897" spans="3:3" x14ac:dyDescent="0.2">
      <c r="C8897" s="2"/>
    </row>
    <row r="8898" spans="3:3" x14ac:dyDescent="0.2">
      <c r="C8898" s="2"/>
    </row>
    <row r="8899" spans="3:3" x14ac:dyDescent="0.2">
      <c r="C8899" s="2"/>
    </row>
    <row r="8900" spans="3:3" x14ac:dyDescent="0.2">
      <c r="C8900" s="2"/>
    </row>
    <row r="8901" spans="3:3" x14ac:dyDescent="0.2">
      <c r="C8901" s="2"/>
    </row>
    <row r="8902" spans="3:3" x14ac:dyDescent="0.2">
      <c r="C8902" s="2"/>
    </row>
    <row r="8903" spans="3:3" x14ac:dyDescent="0.2">
      <c r="C8903" s="2"/>
    </row>
    <row r="8904" spans="3:3" x14ac:dyDescent="0.2">
      <c r="C8904" s="2"/>
    </row>
    <row r="8905" spans="3:3" x14ac:dyDescent="0.2">
      <c r="C8905" s="2"/>
    </row>
    <row r="8906" spans="3:3" x14ac:dyDescent="0.2">
      <c r="C8906" s="2"/>
    </row>
    <row r="8907" spans="3:3" x14ac:dyDescent="0.2">
      <c r="C8907" s="2"/>
    </row>
    <row r="8908" spans="3:3" x14ac:dyDescent="0.2">
      <c r="C8908" s="2"/>
    </row>
    <row r="8909" spans="3:3" x14ac:dyDescent="0.2">
      <c r="C8909" s="2"/>
    </row>
    <row r="8910" spans="3:3" x14ac:dyDescent="0.2">
      <c r="C8910" s="2"/>
    </row>
    <row r="8911" spans="3:3" x14ac:dyDescent="0.2">
      <c r="C8911" s="2"/>
    </row>
    <row r="8912" spans="3:3" x14ac:dyDescent="0.2">
      <c r="C8912" s="2"/>
    </row>
    <row r="8913" spans="3:3" x14ac:dyDescent="0.2">
      <c r="C8913" s="2"/>
    </row>
    <row r="8914" spans="3:3" x14ac:dyDescent="0.2">
      <c r="C8914" s="2"/>
    </row>
    <row r="8915" spans="3:3" x14ac:dyDescent="0.2">
      <c r="C8915" s="2"/>
    </row>
    <row r="8916" spans="3:3" x14ac:dyDescent="0.2">
      <c r="C8916" s="2"/>
    </row>
    <row r="8917" spans="3:3" x14ac:dyDescent="0.2">
      <c r="C8917" s="2"/>
    </row>
    <row r="8918" spans="3:3" x14ac:dyDescent="0.2">
      <c r="C8918" s="2"/>
    </row>
    <row r="8919" spans="3:3" x14ac:dyDescent="0.2">
      <c r="C8919" s="2"/>
    </row>
    <row r="8920" spans="3:3" x14ac:dyDescent="0.2">
      <c r="C8920" s="2"/>
    </row>
    <row r="8921" spans="3:3" x14ac:dyDescent="0.2">
      <c r="C8921" s="2"/>
    </row>
    <row r="8922" spans="3:3" x14ac:dyDescent="0.2">
      <c r="C8922" s="2"/>
    </row>
    <row r="8923" spans="3:3" x14ac:dyDescent="0.2">
      <c r="C8923" s="2"/>
    </row>
    <row r="8924" spans="3:3" x14ac:dyDescent="0.2">
      <c r="C8924" s="2"/>
    </row>
    <row r="8925" spans="3:3" x14ac:dyDescent="0.2">
      <c r="C8925" s="2"/>
    </row>
    <row r="8926" spans="3:3" x14ac:dyDescent="0.2">
      <c r="C8926" s="2"/>
    </row>
    <row r="8927" spans="3:3" x14ac:dyDescent="0.2">
      <c r="C8927" s="2"/>
    </row>
    <row r="8928" spans="3:3" x14ac:dyDescent="0.2">
      <c r="C8928" s="2"/>
    </row>
    <row r="8929" spans="3:3" x14ac:dyDescent="0.2">
      <c r="C8929" s="2"/>
    </row>
    <row r="8930" spans="3:3" x14ac:dyDescent="0.2">
      <c r="C8930" s="2"/>
    </row>
    <row r="8931" spans="3:3" x14ac:dyDescent="0.2">
      <c r="C8931" s="2"/>
    </row>
    <row r="8932" spans="3:3" x14ac:dyDescent="0.2">
      <c r="C8932" s="2"/>
    </row>
    <row r="8933" spans="3:3" x14ac:dyDescent="0.2">
      <c r="C8933" s="2"/>
    </row>
    <row r="8934" spans="3:3" x14ac:dyDescent="0.2">
      <c r="C8934" s="2"/>
    </row>
    <row r="8935" spans="3:3" x14ac:dyDescent="0.2">
      <c r="C8935" s="2"/>
    </row>
    <row r="8936" spans="3:3" x14ac:dyDescent="0.2">
      <c r="C8936" s="2"/>
    </row>
    <row r="8937" spans="3:3" x14ac:dyDescent="0.2">
      <c r="C8937" s="2"/>
    </row>
    <row r="8938" spans="3:3" x14ac:dyDescent="0.2">
      <c r="C8938" s="2"/>
    </row>
    <row r="8939" spans="3:3" x14ac:dyDescent="0.2">
      <c r="C8939" s="2"/>
    </row>
    <row r="8940" spans="3:3" x14ac:dyDescent="0.2">
      <c r="C8940" s="2"/>
    </row>
    <row r="8941" spans="3:3" x14ac:dyDescent="0.2">
      <c r="C8941" s="2"/>
    </row>
    <row r="8942" spans="3:3" x14ac:dyDescent="0.2">
      <c r="C8942" s="2"/>
    </row>
    <row r="8943" spans="3:3" x14ac:dyDescent="0.2">
      <c r="C8943" s="2"/>
    </row>
    <row r="8944" spans="3:3" x14ac:dyDescent="0.2">
      <c r="C8944" s="2"/>
    </row>
    <row r="8945" spans="3:3" x14ac:dyDescent="0.2">
      <c r="C8945" s="2"/>
    </row>
    <row r="8946" spans="3:3" x14ac:dyDescent="0.2">
      <c r="C8946" s="2"/>
    </row>
    <row r="8947" spans="3:3" x14ac:dyDescent="0.2">
      <c r="C8947" s="2"/>
    </row>
    <row r="8948" spans="3:3" x14ac:dyDescent="0.2">
      <c r="C8948" s="2"/>
    </row>
    <row r="8949" spans="3:3" x14ac:dyDescent="0.2">
      <c r="C8949" s="2"/>
    </row>
    <row r="8950" spans="3:3" x14ac:dyDescent="0.2">
      <c r="C8950" s="2"/>
    </row>
    <row r="8951" spans="3:3" x14ac:dyDescent="0.2">
      <c r="C8951" s="2"/>
    </row>
    <row r="8952" spans="3:3" x14ac:dyDescent="0.2">
      <c r="C8952" s="2"/>
    </row>
    <row r="8953" spans="3:3" x14ac:dyDescent="0.2">
      <c r="C8953" s="2"/>
    </row>
    <row r="8954" spans="3:3" x14ac:dyDescent="0.2">
      <c r="C8954" s="2"/>
    </row>
    <row r="8955" spans="3:3" x14ac:dyDescent="0.2">
      <c r="C8955" s="2"/>
    </row>
    <row r="8956" spans="3:3" x14ac:dyDescent="0.2">
      <c r="C8956" s="2"/>
    </row>
    <row r="8957" spans="3:3" x14ac:dyDescent="0.2">
      <c r="C8957" s="2"/>
    </row>
    <row r="8958" spans="3:3" x14ac:dyDescent="0.2">
      <c r="C8958" s="2"/>
    </row>
    <row r="8959" spans="3:3" x14ac:dyDescent="0.2">
      <c r="C8959" s="2"/>
    </row>
    <row r="8960" spans="3:3" x14ac:dyDescent="0.2">
      <c r="C8960" s="2"/>
    </row>
    <row r="8961" spans="3:3" x14ac:dyDescent="0.2">
      <c r="C8961" s="2"/>
    </row>
    <row r="8962" spans="3:3" x14ac:dyDescent="0.2">
      <c r="C8962" s="2"/>
    </row>
    <row r="8963" spans="3:3" x14ac:dyDescent="0.2">
      <c r="C8963" s="2"/>
    </row>
    <row r="8964" spans="3:3" x14ac:dyDescent="0.2">
      <c r="C8964" s="2"/>
    </row>
    <row r="8965" spans="3:3" x14ac:dyDescent="0.2">
      <c r="C8965" s="2"/>
    </row>
    <row r="8966" spans="3:3" x14ac:dyDescent="0.2">
      <c r="C8966" s="2"/>
    </row>
    <row r="8967" spans="3:3" x14ac:dyDescent="0.2">
      <c r="C8967" s="2"/>
    </row>
    <row r="8968" spans="3:3" x14ac:dyDescent="0.2">
      <c r="C8968" s="2"/>
    </row>
    <row r="8969" spans="3:3" x14ac:dyDescent="0.2">
      <c r="C8969" s="2"/>
    </row>
    <row r="8970" spans="3:3" x14ac:dyDescent="0.2">
      <c r="C8970" s="2"/>
    </row>
    <row r="8971" spans="3:3" x14ac:dyDescent="0.2">
      <c r="C8971" s="2"/>
    </row>
    <row r="8972" spans="3:3" x14ac:dyDescent="0.2">
      <c r="C8972" s="2"/>
    </row>
    <row r="8973" spans="3:3" x14ac:dyDescent="0.2">
      <c r="C8973" s="2"/>
    </row>
    <row r="8974" spans="3:3" x14ac:dyDescent="0.2">
      <c r="C8974" s="2"/>
    </row>
    <row r="8975" spans="3:3" x14ac:dyDescent="0.2">
      <c r="C8975" s="2"/>
    </row>
    <row r="8976" spans="3:3" x14ac:dyDescent="0.2">
      <c r="C8976" s="2"/>
    </row>
    <row r="8977" spans="3:3" x14ac:dyDescent="0.2">
      <c r="C8977" s="2"/>
    </row>
    <row r="8978" spans="3:3" x14ac:dyDescent="0.2">
      <c r="C8978" s="2"/>
    </row>
    <row r="8979" spans="3:3" x14ac:dyDescent="0.2">
      <c r="C8979" s="2"/>
    </row>
    <row r="8980" spans="3:3" x14ac:dyDescent="0.2">
      <c r="C8980" s="2"/>
    </row>
    <row r="8981" spans="3:3" x14ac:dyDescent="0.2">
      <c r="C8981" s="2"/>
    </row>
    <row r="8982" spans="3:3" x14ac:dyDescent="0.2">
      <c r="C8982" s="2"/>
    </row>
    <row r="8983" spans="3:3" x14ac:dyDescent="0.2">
      <c r="C8983" s="2"/>
    </row>
    <row r="8984" spans="3:3" x14ac:dyDescent="0.2">
      <c r="C8984" s="2"/>
    </row>
    <row r="8985" spans="3:3" x14ac:dyDescent="0.2">
      <c r="C8985" s="2"/>
    </row>
    <row r="8986" spans="3:3" x14ac:dyDescent="0.2">
      <c r="C8986" s="2"/>
    </row>
    <row r="8987" spans="3:3" x14ac:dyDescent="0.2">
      <c r="C8987" s="2"/>
    </row>
    <row r="8988" spans="3:3" x14ac:dyDescent="0.2">
      <c r="C8988" s="2"/>
    </row>
    <row r="8989" spans="3:3" x14ac:dyDescent="0.2">
      <c r="C8989" s="2"/>
    </row>
    <row r="8990" spans="3:3" x14ac:dyDescent="0.2">
      <c r="C8990" s="2"/>
    </row>
    <row r="8991" spans="3:3" x14ac:dyDescent="0.2">
      <c r="C8991" s="2"/>
    </row>
    <row r="8992" spans="3:3" x14ac:dyDescent="0.2">
      <c r="C8992" s="2"/>
    </row>
  </sheetData>
  <sheetProtection selectLockedCells="1" selectUnlockedCells="1"/>
  <mergeCells count="26">
    <mergeCell ref="B13:B15"/>
    <mergeCell ref="B16:C16"/>
    <mergeCell ref="B17:B19"/>
    <mergeCell ref="B20:C20"/>
    <mergeCell ref="B96:B101"/>
    <mergeCell ref="B77:B79"/>
    <mergeCell ref="B92:C92"/>
    <mergeCell ref="B81:B84"/>
    <mergeCell ref="B86:B88"/>
    <mergeCell ref="B21:B23"/>
    <mergeCell ref="B24:C24"/>
    <mergeCell ref="B58:B60"/>
    <mergeCell ref="B47:B49"/>
    <mergeCell ref="B50:C50"/>
    <mergeCell ref="B36:B37"/>
    <mergeCell ref="B33:B34"/>
    <mergeCell ref="A106:F106"/>
    <mergeCell ref="B51:C51"/>
    <mergeCell ref="B26:C26"/>
    <mergeCell ref="B43:B45"/>
    <mergeCell ref="B29:B30"/>
    <mergeCell ref="B38:C38"/>
    <mergeCell ref="B40:C40"/>
    <mergeCell ref="B42:C42"/>
    <mergeCell ref="B46:C46"/>
    <mergeCell ref="B52:B56"/>
  </mergeCells>
  <phoneticPr fontId="14" type="noConversion"/>
  <printOptions horizontalCentered="1"/>
  <pageMargins left="0.78740157480314965" right="0" top="0.39370078740157483" bottom="0" header="0.31496062992125984" footer="0.51181102362204722"/>
  <pageSetup paperSize="9" scale="65" firstPageNumber="0" orientation="portrait" horizontalDpi="300" verticalDpi="300" r:id="rId1"/>
  <headerFooter alignWithMargins="0">
    <oddHeader>&amp;L&amp;"Arial,Normál"&amp;14TÁT
VÁROS
ÖNKORMÁNYZATA&amp;C&amp;"Arial,Normál"&amp;14ÖNKORMÁNYZATI MŰKÖDÉSI KIADÁSOK SZAKFELADATONKÉNT
2013. ÉVBEN&amp;R&amp;"Arial,Normál"&amp;8
 5. melléklet a 7/2014. (IV.29.) önkorm.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1B</vt:lpstr>
      <vt:lpstr>1</vt:lpstr>
      <vt:lpstr>1.2</vt:lpstr>
      <vt:lpstr>1.A</vt:lpstr>
      <vt:lpstr>2</vt:lpstr>
      <vt:lpstr>3</vt:lpstr>
      <vt:lpstr>3.A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Titkárság</cp:lastModifiedBy>
  <cp:lastPrinted>2014-05-05T09:16:43Z</cp:lastPrinted>
  <dcterms:created xsi:type="dcterms:W3CDTF">2011-01-07T13:08:55Z</dcterms:created>
  <dcterms:modified xsi:type="dcterms:W3CDTF">2014-05-05T13:06:20Z</dcterms:modified>
</cp:coreProperties>
</file>