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4,a Műk. mérleg" sheetId="8" r:id="rId4"/>
    <sheet name="4,b Beruh. mérleg" sheetId="9" r:id="rId5"/>
    <sheet name="5. Likviditási terv" sheetId="19" r:id="rId6"/>
    <sheet name="7. Többéves döntések" sheetId="24" r:id="rId7"/>
    <sheet name="5. Adósságot kel. ügyletek" sheetId="21" state="hidden" r:id="rId8"/>
    <sheet name="9. Felhalmozás" sheetId="26" r:id="rId9"/>
  </sheets>
  <definedNames>
    <definedName name="_xlnm.Print_Area" localSheetId="0">'1. Mérlegszerű'!$A$1:$L$39</definedName>
    <definedName name="_xlnm.Print_Area" localSheetId="1">'2,a Elemi bevételek'!$A$1:$F$48</definedName>
    <definedName name="_xlnm.Print_Area" localSheetId="2">'2,b Elemi kiadások'!$A$1:$F$70</definedName>
    <definedName name="_xlnm.Print_Area" localSheetId="5">'5. Likviditási terv'!$A$1:$O$24</definedName>
    <definedName name="_xlnm.Print_Area" localSheetId="8">'9. Felhalmozás'!$C$1:$L$22</definedName>
  </definedNames>
  <calcPr calcId="125725"/>
</workbook>
</file>

<file path=xl/calcChain.xml><?xml version="1.0" encoding="utf-8"?>
<calcChain xmlns="http://schemas.openxmlformats.org/spreadsheetml/2006/main">
  <c r="E28" i="9"/>
  <c r="E30" s="1"/>
  <c r="H28"/>
  <c r="J28"/>
  <c r="H14"/>
  <c r="I14"/>
  <c r="I28" s="1"/>
  <c r="J14"/>
  <c r="D14"/>
  <c r="D28" s="1"/>
  <c r="E14"/>
  <c r="J29" s="1"/>
  <c r="F14"/>
  <c r="F28" s="1"/>
  <c r="I19" i="26"/>
  <c r="J19"/>
  <c r="K19"/>
  <c r="E19"/>
  <c r="F19"/>
  <c r="G19"/>
  <c r="N23" i="19"/>
  <c r="E30" i="8"/>
  <c r="O18" i="19"/>
  <c r="D28" i="10"/>
  <c r="D37" s="1"/>
  <c r="E28"/>
  <c r="F28"/>
  <c r="J35"/>
  <c r="K35"/>
  <c r="L35"/>
  <c r="J28"/>
  <c r="K28"/>
  <c r="K37"/>
  <c r="L28"/>
  <c r="L37" s="1"/>
  <c r="J14"/>
  <c r="J18" s="1"/>
  <c r="J39" s="1"/>
  <c r="K14"/>
  <c r="K18" s="1"/>
  <c r="L14"/>
  <c r="L18" s="1"/>
  <c r="D35"/>
  <c r="E35"/>
  <c r="E37" s="1"/>
  <c r="F35"/>
  <c r="F37"/>
  <c r="D14"/>
  <c r="D18" s="1"/>
  <c r="E14"/>
  <c r="E18" s="1"/>
  <c r="F14"/>
  <c r="F18"/>
  <c r="D30" i="8"/>
  <c r="I27"/>
  <c r="J27"/>
  <c r="K27"/>
  <c r="I15"/>
  <c r="J15"/>
  <c r="J28" s="1"/>
  <c r="J30" s="1"/>
  <c r="K15"/>
  <c r="K28" s="1"/>
  <c r="D27"/>
  <c r="E27"/>
  <c r="D15"/>
  <c r="E15"/>
  <c r="E28" s="1"/>
  <c r="F15"/>
  <c r="D62" i="2"/>
  <c r="E62"/>
  <c r="F62"/>
  <c r="D45"/>
  <c r="E45"/>
  <c r="F45"/>
  <c r="D21"/>
  <c r="D61" s="1"/>
  <c r="D66" s="1"/>
  <c r="E21"/>
  <c r="F21"/>
  <c r="D7"/>
  <c r="E7"/>
  <c r="E61" s="1"/>
  <c r="E66" s="1"/>
  <c r="F7"/>
  <c r="F61" s="1"/>
  <c r="F66" s="1"/>
  <c r="D44" i="1"/>
  <c r="E44"/>
  <c r="F44"/>
  <c r="D27"/>
  <c r="E27"/>
  <c r="F27"/>
  <c r="D19"/>
  <c r="E19"/>
  <c r="F19"/>
  <c r="D7"/>
  <c r="E7"/>
  <c r="E43" s="1"/>
  <c r="E48" s="1"/>
  <c r="F7"/>
  <c r="H27" i="8"/>
  <c r="H15"/>
  <c r="H28"/>
  <c r="C21"/>
  <c r="C16"/>
  <c r="C30" s="1"/>
  <c r="C15"/>
  <c r="C29" s="1"/>
  <c r="L19" i="26"/>
  <c r="D19"/>
  <c r="C45" i="2"/>
  <c r="C62"/>
  <c r="I35" i="10"/>
  <c r="C19" i="1"/>
  <c r="I28" i="10"/>
  <c r="I37" s="1"/>
  <c r="I39" s="1"/>
  <c r="C28"/>
  <c r="C37"/>
  <c r="I14"/>
  <c r="I18"/>
  <c r="C14"/>
  <c r="C18"/>
  <c r="C39" s="1"/>
  <c r="E23" i="19"/>
  <c r="F23"/>
  <c r="G23"/>
  <c r="I23"/>
  <c r="J23"/>
  <c r="K23"/>
  <c r="L23"/>
  <c r="D23"/>
  <c r="O11"/>
  <c r="O9"/>
  <c r="O6"/>
  <c r="O7"/>
  <c r="O8"/>
  <c r="O10"/>
  <c r="O12"/>
  <c r="F14" i="24"/>
  <c r="G14"/>
  <c r="E14"/>
  <c r="H15"/>
  <c r="H14" s="1"/>
  <c r="D10"/>
  <c r="H10" s="1"/>
  <c r="D12"/>
  <c r="H12" s="1"/>
  <c r="H17" s="1"/>
  <c r="D14"/>
  <c r="E17"/>
  <c r="F10"/>
  <c r="F17"/>
  <c r="F12"/>
  <c r="G10"/>
  <c r="G17" s="1"/>
  <c r="G12"/>
  <c r="F35" i="21"/>
  <c r="E11"/>
  <c r="H11" i="24"/>
  <c r="H13"/>
  <c r="H16"/>
  <c r="F18" i="21"/>
  <c r="F23" s="1"/>
  <c r="F19"/>
  <c r="F20"/>
  <c r="F21"/>
  <c r="F22"/>
  <c r="C23"/>
  <c r="D23"/>
  <c r="E23"/>
  <c r="M13" i="19"/>
  <c r="M23"/>
  <c r="C13"/>
  <c r="H23"/>
  <c r="D13"/>
  <c r="E13"/>
  <c r="F13"/>
  <c r="G13"/>
  <c r="H13"/>
  <c r="I13"/>
  <c r="J13"/>
  <c r="K13"/>
  <c r="L13"/>
  <c r="N13"/>
  <c r="O15"/>
  <c r="O20"/>
  <c r="O22"/>
  <c r="O16"/>
  <c r="O17"/>
  <c r="O19"/>
  <c r="O21"/>
  <c r="C23"/>
  <c r="C24" s="1"/>
  <c r="D5" s="1"/>
  <c r="D24" s="1"/>
  <c r="E5" s="1"/>
  <c r="E24" s="1"/>
  <c r="F5" s="1"/>
  <c r="F24" s="1"/>
  <c r="G5" s="1"/>
  <c r="G24" s="1"/>
  <c r="H5" s="1"/>
  <c r="H24" s="1"/>
  <c r="I5" s="1"/>
  <c r="I24" s="1"/>
  <c r="J5" s="1"/>
  <c r="C35" i="10"/>
  <c r="K14" i="9"/>
  <c r="K28" s="1"/>
  <c r="C14"/>
  <c r="C44" i="1"/>
  <c r="C21" i="2"/>
  <c r="C7"/>
  <c r="C61" s="1"/>
  <c r="C66" s="1"/>
  <c r="C27" i="1"/>
  <c r="F16" i="8"/>
  <c r="F27" s="1"/>
  <c r="F28" s="1"/>
  <c r="F21"/>
  <c r="C15" i="9"/>
  <c r="C21"/>
  <c r="K27"/>
  <c r="C7" i="1"/>
  <c r="C43" s="1"/>
  <c r="C48" s="1"/>
  <c r="F43"/>
  <c r="F48" s="1"/>
  <c r="J37" i="10"/>
  <c r="D17" i="24"/>
  <c r="D28" i="8"/>
  <c r="C27"/>
  <c r="I29"/>
  <c r="K30" i="9" l="1"/>
  <c r="F30"/>
  <c r="J30"/>
  <c r="I30"/>
  <c r="D30"/>
  <c r="O13" i="19"/>
  <c r="K30" i="8"/>
  <c r="E39" i="10"/>
  <c r="F39"/>
  <c r="D29" i="9"/>
  <c r="F29"/>
  <c r="I29"/>
  <c r="J29" i="8"/>
  <c r="C28"/>
  <c r="H30"/>
  <c r="H29"/>
  <c r="C27" i="9"/>
  <c r="C28" s="1"/>
  <c r="K29"/>
  <c r="D43" i="1"/>
  <c r="D48" s="1"/>
  <c r="D29" i="8"/>
  <c r="D39" i="10"/>
  <c r="C29" i="9"/>
  <c r="E29"/>
  <c r="H29"/>
  <c r="K29" i="8"/>
  <c r="E29"/>
  <c r="I28"/>
  <c r="F29"/>
  <c r="O23" i="19"/>
  <c r="J24"/>
  <c r="K5" s="1"/>
  <c r="K24" s="1"/>
  <c r="L5" s="1"/>
  <c r="L24" s="1"/>
  <c r="M5" s="1"/>
  <c r="M24" s="1"/>
  <c r="N5" s="1"/>
  <c r="N24" s="1"/>
  <c r="L39" i="10"/>
  <c r="K39"/>
  <c r="H30" i="9" l="1"/>
  <c r="C30"/>
  <c r="F30" i="8"/>
  <c r="I30"/>
</calcChain>
</file>

<file path=xl/sharedStrings.xml><?xml version="1.0" encoding="utf-8"?>
<sst xmlns="http://schemas.openxmlformats.org/spreadsheetml/2006/main" count="711" uniqueCount="489">
  <si>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</si>
  <si>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</si>
  <si>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</si>
  <si>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</si>
  <si>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</si>
  <si>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</si>
  <si>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</si>
  <si>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</si>
  <si>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</si>
  <si>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</si>
  <si>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</si>
  <si>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</si>
  <si>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</si>
  <si>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</si>
  <si>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</si>
  <si>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</si>
  <si>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</si>
  <si>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</si>
  <si>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</si>
  <si>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</si>
  <si>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</si>
  <si>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</si>
  <si>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</si>
  <si>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</si>
  <si>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</si>
  <si>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</si>
  <si>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</si>
  <si>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</si>
  <si>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</si>
  <si>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</si>
  <si>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</si>
  <si>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</si>
  <si>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</si>
  <si>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</si>
  <si>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</si>
  <si>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</si>
  <si>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</si>
  <si>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</si>
  <si>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</si>
  <si>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</si>
  <si>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</si>
  <si>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</si>
  <si>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</si>
  <si>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</si>
  <si>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</si>
  <si>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</si>
  <si>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</si>
  <si>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</si>
  <si>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</si>
  <si>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</si>
  <si>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</si>
  <si>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</si>
  <si>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</si>
  <si>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</si>
  <si>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</si>
  <si>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</si>
  <si>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</si>
  <si>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</si>
  <si>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</si>
  <si>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</si>
  <si>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</si>
  <si>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</si>
  <si>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</si>
  <si>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</si>
  <si>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</si>
  <si>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</si>
  <si>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</si>
  <si>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</si>
  <si>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</si>
  <si>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</si>
  <si>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</si>
  <si>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</si>
  <si>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</si>
  <si>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</si>
  <si>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</si>
  <si>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</si>
  <si>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</si>
  <si>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</si>
  <si>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</si>
  <si>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</si>
  <si>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</si>
  <si>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</si>
  <si>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</si>
  <si>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</si>
  <si>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</si>
  <si>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</si>
  <si>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</si>
  <si>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</si>
  <si>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</si>
  <si>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</si>
  <si>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</si>
  <si>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</si>
  <si>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</si>
  <si>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</si>
  <si>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</si>
  <si>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</si>
  <si>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</si>
  <si>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</si>
  <si>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</si>
  <si>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</si>
  <si>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</si>
  <si>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</si>
  <si>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</si>
  <si>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</si>
  <si>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</si>
  <si>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</si>
  <si>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</si>
  <si>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</si>
  <si>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</si>
  <si>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</si>
  <si>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</si>
  <si>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</si>
  <si>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</si>
  <si>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</si>
  <si>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</si>
  <si>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</si>
  <si>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</si>
  <si>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</si>
  <si>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</si>
  <si>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</si>
  <si>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</si>
  <si>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</si>
  <si>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</si>
  <si>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</si>
  <si>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</si>
  <si>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</si>
  <si>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</si>
  <si>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</si>
  <si>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</si>
  <si>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</si>
  <si>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</si>
  <si>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</si>
  <si>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</si>
  <si>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</si>
  <si>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</si>
  <si>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</si>
  <si>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</si>
  <si>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</si>
  <si>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</si>
  <si>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</si>
  <si>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</si>
  <si>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</si>
  <si>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</si>
  <si>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</si>
  <si>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</si>
  <si>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</si>
  <si>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</si>
  <si>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</si>
  <si>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</si>
  <si>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</si>
  <si>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</si>
  <si>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</si>
  <si>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</si>
  <si>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</si>
  <si>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</si>
  <si>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</si>
  <si>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</si>
  <si>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</si>
  <si>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</si>
  <si>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</si>
  <si>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</si>
  <si>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</si>
  <si>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</si>
  <si>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</si>
  <si>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</si>
  <si>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</si>
  <si>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</si>
  <si>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</si>
  <si>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</si>
  <si>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</si>
  <si>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</si>
  <si>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</si>
  <si>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</si>
  <si>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</si>
  <si>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</si>
  <si>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</si>
  <si>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</si>
  <si>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</si>
  <si>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</si>
  <si>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</si>
  <si>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</si>
  <si>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</si>
  <si>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</si>
  <si>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</si>
  <si>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</si>
  <si>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</si>
  <si>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</si>
  <si>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</si>
  <si>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</si>
  <si>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</si>
  <si>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</si>
  <si>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</si>
  <si>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</si>
  <si>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</si>
  <si>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</si>
  <si>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</si>
  <si>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</si>
  <si>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</si>
  <si>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</si>
  <si>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</si>
  <si>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</si>
  <si>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</si>
  <si>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</si>
  <si>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</si>
  <si>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</si>
  <si>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</si>
  <si>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</si>
  <si>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</si>
  <si>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</si>
  <si>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</si>
  <si>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</si>
  <si>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</si>
  <si>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</si>
  <si>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</si>
  <si>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</si>
  <si>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</si>
  <si>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</si>
  <si>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</si>
  <si>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</si>
  <si>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</si>
  <si>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</si>
  <si>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</si>
  <si>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</si>
  <si>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</si>
  <si>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</si>
  <si>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</si>
  <si>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</si>
  <si>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</si>
  <si>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</si>
  <si>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</si>
  <si>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</si>
  <si>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</si>
  <si>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</si>
  <si>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</si>
  <si>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</si>
  <si>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</si>
  <si>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</si>
  <si>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</si>
  <si>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</si>
  <si>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</si>
  <si>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</si>
  <si>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</si>
  <si>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</si>
  <si>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</si>
  <si>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</si>
  <si>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</si>
  <si>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</si>
  <si>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</si>
  <si>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</si>
  <si>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</si>
  <si>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</si>
  <si>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</si>
  <si>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</si>
  <si>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</si>
  <si>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</si>
  <si>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</si>
  <si>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</si>
  <si>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</si>
  <si>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</si>
  <si>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</si>
  <si>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</si>
  <si>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</si>
  <si>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</si>
  <si>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</si>
  <si>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</si>
  <si>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</si>
  <si>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</si>
  <si>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</si>
  <si>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</si>
  <si>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</si>
  <si>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</si>
  <si>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</si>
  <si>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</si>
  <si>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</si>
  <si>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</si>
  <si>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</si>
  <si>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</si>
  <si>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</si>
  <si>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</si>
  <si>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</si>
  <si>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</si>
  <si>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</si>
  <si>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</si>
  <si>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</si>
  <si>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</si>
  <si>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</si>
  <si>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</si>
  <si>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</si>
  <si>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</si>
  <si>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</si>
  <si>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</si>
  <si>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</si>
  <si>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</si>
  <si>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</si>
  <si>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</si>
  <si>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</si>
  <si>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</si>
  <si>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</si>
  <si>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</si>
  <si>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</si>
  <si>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</si>
  <si>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</si>
  <si>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</si>
  <si>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</si>
  <si>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</si>
  <si>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</si>
  <si>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</si>
  <si>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</si>
  <si>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</si>
  <si>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</si>
  <si>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</si>
  <si>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</si>
  <si>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</si>
  <si>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</si>
  <si>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</si>
  <si>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</si>
  <si>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</si>
  <si>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</si>
  <si>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</si>
  <si>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</si>
  <si>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</si>
  <si>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</si>
  <si>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</si>
  <si>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</si>
  <si>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</si>
  <si>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</si>
  <si>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</si>
  <si>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</si>
  <si>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</si>
  <si>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</si>
  <si>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</si>
  <si>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</si>
  <si>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</si>
  <si>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</si>
  <si>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</si>
  <si>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</si>
  <si>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</si>
  <si>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</si>
  <si>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</si>
  <si>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</si>
  <si>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</si>
  <si>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</si>
  <si>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</si>
  <si>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</si>
  <si>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</si>
  <si>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</si>
  <si>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</si>
  <si>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</si>
  <si>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</si>
  <si>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</si>
  <si>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</si>
  <si>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</si>
  <si>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</si>
  <si>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</si>
  <si>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</si>
  <si>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</si>
  <si>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</si>
  <si>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</si>
  <si>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</si>
  <si>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</si>
  <si>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</si>
  <si>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</si>
  <si>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</si>
  <si>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</si>
  <si>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</si>
  <si>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</si>
  <si>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</si>
  <si>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</si>
  <si>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</si>
  <si>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</si>
  <si>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</si>
  <si>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</si>
  <si>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</si>
  <si>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</si>
  <si>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</si>
  <si>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</si>
  <si>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</si>
  <si>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</si>
  <si>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</si>
  <si>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</si>
  <si>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</si>
  <si>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</si>
  <si>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</si>
  <si>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</si>
  <si>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</si>
  <si>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</si>
  <si>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</si>
  <si>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</si>
  <si>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</si>
  <si>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</si>
  <si>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</si>
  <si>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</si>
  <si>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</si>
  <si>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</si>
  <si>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</si>
  <si>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</si>
  <si>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</si>
  <si>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</si>
  <si>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</si>
  <si>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</si>
  <si>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</si>
  <si>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</si>
  <si>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</si>
  <si>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</si>
  <si>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</si>
  <si>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</si>
  <si>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</si>
  <si>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</si>
  <si>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</si>
  <si>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</si>
  <si>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</si>
  <si>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</si>
  <si>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</si>
  <si>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</si>
  <si>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</si>
  <si>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</si>
  <si>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</si>
  <si>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</si>
  <si>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</si>
  <si>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</si>
  <si>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</si>
  <si>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</si>
  <si>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NEMESNÉP KÖZSÉG ÖNKORMÁNYZATA</t>
  </si>
  <si>
    <t xml:space="preserve">Nemesnép Község Önkormányzatának elemi bevételei </t>
  </si>
  <si>
    <t>Nemesnép Község Önkormányzatának elemi kiadásai</t>
  </si>
  <si>
    <t>2016. évi előirányzat</t>
  </si>
  <si>
    <t>NEMESNÉP KÖZSÉG ÖNKORMÁNYZATA 2016. ÉVI ELŐIRÁNYZAT FELHASZNÁLÁSI ÜTEMTERVE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</si>
  <si>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</si>
  <si>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</si>
  <si>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</si>
  <si>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</si>
  <si>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</si>
  <si>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</si>
  <si>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</si>
  <si>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</si>
  <si>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</si>
  <si>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</si>
  <si>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</si>
  <si>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</si>
  <si>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</si>
  <si>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</si>
  <si>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</si>
  <si>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</si>
  <si>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</si>
  <si>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</si>
  <si>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</si>
  <si>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</si>
  <si>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</si>
  <si>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</si>
  <si>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</si>
  <si>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</si>
  <si>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</si>
  <si>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</si>
  <si>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</si>
  <si>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</si>
  <si>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</si>
  <si>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</si>
  <si>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</si>
  <si>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</si>
  <si>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</si>
  <si>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</si>
  <si>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</si>
  <si>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</si>
  <si>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Informatikai eszközök vásárlása és a város- és községgazdálkodással, zöldterület gazdálkodással kapcsolatos tárgyi eszközök beszerzése.</t>
  </si>
  <si>
    <t>Módosított előirányzat 2016.07.31.</t>
  </si>
  <si>
    <t>H</t>
  </si>
  <si>
    <t>I</t>
  </si>
  <si>
    <t>J</t>
  </si>
  <si>
    <t>K</t>
  </si>
  <si>
    <t>Módosítás 2016.08.31.</t>
  </si>
  <si>
    <t>Módosított előirányzat 2016.08.31.</t>
  </si>
  <si>
    <t>Önkormányzati feladatellátást szolgáló fejlesztések támogatása (belterületi utak, járdák hidak felújítása)</t>
  </si>
  <si>
    <t>Szilárd burkolatú közutak felújítása (246/1, 508/2, 508/3 hrsz.-ú)</t>
  </si>
  <si>
    <t>12/2016. (IX. 26.) önkormányzati rendelet 1. melléklete</t>
  </si>
  <si>
    <t>"2/2016. (II. 15.) önkormányzati rendelet 1. melléklete"</t>
  </si>
  <si>
    <t>12/2016. (IX. 26.) önkormányzati rendelet 2. melléklete</t>
  </si>
  <si>
    <t>"2/2016. (II. 15.) önkormányzati rendelet 2,a. melléklete"</t>
  </si>
  <si>
    <t>12/2016. (IX. 26.) önkormányzati rendelet 3. melléklete</t>
  </si>
  <si>
    <t>"2/2016. (II. 15.) önkormányzati rendelet 2,b. melléklete"</t>
  </si>
  <si>
    <t>12/2016. (IX. 26.) önkormányzati rendelet 4. melléklete</t>
  </si>
  <si>
    <t>"2/2016. (II. 15.) önkormányzati rendelet 4,a. melléklete"</t>
  </si>
  <si>
    <t>12/2016. (IX. 26.) önkormányzati rendelet 5. melléklete</t>
  </si>
  <si>
    <t>"2/2016. (II. 15.) önkormányzati rendelet 4,b. melléklete"</t>
  </si>
  <si>
    <t>12/2016. (IX. 26.) önkormányzati rendelet 6. melléklete</t>
  </si>
  <si>
    <t>"2/2016. (II. 15.) önkormányzati rendelet 5. melléklete"</t>
  </si>
  <si>
    <t>12/2016. (IX. 26.) önkormányzati rendelet 7. melléklete</t>
  </si>
  <si>
    <t>"2/2016. (II. 15.) önkormányzati rendelet 7. melléklete"</t>
  </si>
  <si>
    <t>12/2016. (IX. 26.) önkormányzati rendelet 8. melléklete</t>
  </si>
  <si>
    <t>"2/2016. (II. 15.) önkormányzati rendelet 9. melléklete"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</si>
</sst>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103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10"/>
      <name val="Arial"/>
      <family val="2"/>
      <charset val="238"/>
    </font>
    <font>
      <sz val="11.5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lightHorizontal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84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1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4" fontId="19" fillId="0" borderId="0" xfId="85" applyNumberFormat="1" applyFill="1" applyAlignment="1" applyProtection="1">
      <alignment vertical="center" wrapText="1"/>
    </xf>
    <xf numFmtId="164" fontId="65" fillId="0" borderId="0" xfId="85" applyNumberFormat="1" applyFont="1" applyFill="1" applyAlignment="1" applyProtection="1">
      <alignment horizontal="centerContinuous" vertical="center" wrapText="1"/>
    </xf>
    <xf numFmtId="164" fontId="19" fillId="0" borderId="0" xfId="85" applyNumberFormat="1" applyFill="1" applyAlignment="1" applyProtection="1">
      <alignment horizontal="centerContinuous" vertical="center"/>
    </xf>
    <xf numFmtId="164" fontId="19" fillId="0" borderId="0" xfId="85" applyNumberFormat="1" applyFill="1" applyAlignment="1" applyProtection="1">
      <alignment horizontal="center" vertical="center" wrapText="1"/>
    </xf>
    <xf numFmtId="164" fontId="68" fillId="0" borderId="10" xfId="85" applyNumberFormat="1" applyFont="1" applyFill="1" applyBorder="1" applyAlignment="1" applyProtection="1">
      <alignment horizontal="centerContinuous" vertical="center" wrapText="1"/>
    </xf>
    <xf numFmtId="164" fontId="68" fillId="0" borderId="11" xfId="85" applyNumberFormat="1" applyFont="1" applyFill="1" applyBorder="1" applyAlignment="1" applyProtection="1">
      <alignment horizontal="centerContinuous" vertical="center" wrapText="1"/>
    </xf>
    <xf numFmtId="164" fontId="68" fillId="0" borderId="12" xfId="85" applyNumberFormat="1" applyFont="1" applyFill="1" applyBorder="1" applyAlignment="1" applyProtection="1">
      <alignment horizontal="centerContinuous" vertical="center" wrapText="1"/>
    </xf>
    <xf numFmtId="164" fontId="63" fillId="0" borderId="0" xfId="85" applyNumberFormat="1" applyFont="1" applyFill="1" applyAlignment="1" applyProtection="1">
      <alignment horizontal="center" vertical="center" wrapText="1"/>
    </xf>
    <xf numFmtId="164" fontId="62" fillId="0" borderId="13" xfId="85" applyNumberFormat="1" applyFont="1" applyFill="1" applyBorder="1" applyAlignment="1" applyProtection="1">
      <alignment horizontal="center" vertical="center" wrapText="1"/>
    </xf>
    <xf numFmtId="164" fontId="62" fillId="0" borderId="0" xfId="85" applyNumberFormat="1" applyFont="1" applyFill="1" applyAlignment="1" applyProtection="1">
      <alignment horizontal="center" vertical="center" wrapText="1"/>
    </xf>
    <xf numFmtId="164" fontId="19" fillId="0" borderId="14" xfId="85" applyNumberFormat="1" applyFill="1" applyBorder="1" applyAlignment="1" applyProtection="1">
      <alignment horizontal="left" vertical="center" wrapText="1" indent="1"/>
    </xf>
    <xf numFmtId="164" fontId="19" fillId="0" borderId="18" xfId="85" applyNumberFormat="1" applyFill="1" applyBorder="1" applyAlignment="1" applyProtection="1">
      <alignment horizontal="left" vertical="center" wrapText="1" indent="1"/>
    </xf>
    <xf numFmtId="164" fontId="69" fillId="0" borderId="22" xfId="85" applyNumberFormat="1" applyFont="1" applyFill="1" applyBorder="1" applyAlignment="1" applyProtection="1">
      <alignment horizontal="left" vertical="center" wrapText="1" indent="1"/>
    </xf>
    <xf numFmtId="164" fontId="42" fillId="0" borderId="13" xfId="85" applyNumberFormat="1" applyFont="1" applyFill="1" applyBorder="1" applyAlignment="1" applyProtection="1">
      <alignment horizontal="left" vertical="center" wrapText="1" indent="1"/>
    </xf>
    <xf numFmtId="164" fontId="42" fillId="0" borderId="25" xfId="85" applyNumberFormat="1" applyFont="1" applyFill="1" applyBorder="1" applyAlignment="1" applyProtection="1">
      <alignment horizontal="right" vertical="center" wrapText="1" indent="1"/>
    </xf>
    <xf numFmtId="0" fontId="18" fillId="0" borderId="0" xfId="87"/>
    <xf numFmtId="0" fontId="74" fillId="0" borderId="0" xfId="87" applyFont="1"/>
    <xf numFmtId="0" fontId="18" fillId="0" borderId="0" xfId="87" applyBorder="1"/>
    <xf numFmtId="0" fontId="75" fillId="0" borderId="0" xfId="87" applyFont="1" applyBorder="1"/>
    <xf numFmtId="0" fontId="0" fillId="0" borderId="0" xfId="0" applyBorder="1"/>
    <xf numFmtId="0" fontId="2" fillId="0" borderId="0" xfId="0" applyFont="1" applyBorder="1"/>
    <xf numFmtId="0" fontId="57" fillId="0" borderId="19" xfId="87" applyFont="1" applyBorder="1" applyAlignment="1">
      <alignment horizontal="center" vertical="center"/>
    </xf>
    <xf numFmtId="0" fontId="77" fillId="0" borderId="28" xfId="87" applyFont="1" applyBorder="1" applyAlignment="1">
      <alignment horizontal="center" vertical="center"/>
    </xf>
    <xf numFmtId="0" fontId="57" fillId="0" borderId="28" xfId="87" applyFont="1" applyBorder="1" applyAlignment="1">
      <alignment horizontal="left" vertical="center"/>
    </xf>
    <xf numFmtId="0" fontId="56" fillId="0" borderId="19" xfId="87" applyFont="1" applyBorder="1" applyAlignment="1">
      <alignment horizontal="center" vertical="center"/>
    </xf>
    <xf numFmtId="0" fontId="58" fillId="0" borderId="28" xfId="87" applyFont="1" applyBorder="1" applyAlignment="1">
      <alignment vertical="center"/>
    </xf>
    <xf numFmtId="0" fontId="51" fillId="0" borderId="28" xfId="87" applyFont="1" applyBorder="1" applyAlignment="1">
      <alignment vertical="center"/>
    </xf>
    <xf numFmtId="0" fontId="57" fillId="0" borderId="28" xfId="87" applyFont="1" applyBorder="1" applyAlignment="1">
      <alignment horizontal="center" vertical="center"/>
    </xf>
    <xf numFmtId="0" fontId="32" fillId="0" borderId="0" xfId="81"/>
    <xf numFmtId="0" fontId="82" fillId="0" borderId="0" xfId="81" applyFont="1"/>
    <xf numFmtId="0" fontId="85" fillId="0" borderId="0" xfId="84" applyFont="1" applyFill="1"/>
    <xf numFmtId="164" fontId="64" fillId="0" borderId="0" xfId="84" applyNumberFormat="1" applyFont="1" applyFill="1" applyBorder="1" applyAlignment="1" applyProtection="1">
      <alignment horizontal="centerContinuous" vertical="center"/>
    </xf>
    <xf numFmtId="0" fontId="86" fillId="0" borderId="0" xfId="85" applyFont="1" applyFill="1" applyBorder="1" applyAlignment="1" applyProtection="1">
      <alignment horizontal="right"/>
    </xf>
    <xf numFmtId="0" fontId="87" fillId="0" borderId="0" xfId="85" applyFont="1" applyFill="1" applyBorder="1" applyAlignment="1" applyProtection="1">
      <alignment horizontal="right"/>
    </xf>
    <xf numFmtId="0" fontId="86" fillId="0" borderId="0" xfId="85" applyFont="1" applyFill="1" applyBorder="1" applyAlignment="1" applyProtection="1"/>
    <xf numFmtId="166" fontId="42" fillId="0" borderId="29" xfId="84" applyNumberFormat="1" applyFont="1" applyFill="1" applyBorder="1" applyAlignment="1">
      <alignment horizontal="center" vertical="center" wrapText="1"/>
    </xf>
    <xf numFmtId="0" fontId="43" fillId="0" borderId="10" xfId="84" applyFont="1" applyFill="1" applyBorder="1" applyAlignment="1">
      <alignment horizontal="center" vertical="center"/>
    </xf>
    <xf numFmtId="0" fontId="43" fillId="0" borderId="11" xfId="84" applyFont="1" applyFill="1" applyBorder="1" applyAlignment="1">
      <alignment horizontal="center" vertical="center"/>
    </xf>
    <xf numFmtId="0" fontId="43" fillId="0" borderId="12" xfId="84" applyFont="1" applyFill="1" applyBorder="1" applyAlignment="1">
      <alignment horizontal="center" vertical="center"/>
    </xf>
    <xf numFmtId="0" fontId="43" fillId="0" borderId="15" xfId="84" applyFont="1" applyFill="1" applyBorder="1" applyAlignment="1">
      <alignment horizontal="center" vertical="center"/>
    </xf>
    <xf numFmtId="0" fontId="43" fillId="0" borderId="19" xfId="84" applyFont="1" applyFill="1" applyBorder="1" applyAlignment="1">
      <alignment horizontal="center" vertical="center"/>
    </xf>
    <xf numFmtId="0" fontId="43" fillId="0" borderId="20" xfId="84" applyFont="1" applyFill="1" applyBorder="1" applyProtection="1">
      <protection locked="0"/>
    </xf>
    <xf numFmtId="0" fontId="43" fillId="0" borderId="27" xfId="84" applyFont="1" applyFill="1" applyBorder="1" applyAlignment="1">
      <alignment horizontal="center" vertical="center"/>
    </xf>
    <xf numFmtId="0" fontId="43" fillId="0" borderId="29" xfId="84" applyFont="1" applyFill="1" applyBorder="1" applyProtection="1">
      <protection locked="0"/>
    </xf>
    <xf numFmtId="0" fontId="42" fillId="0" borderId="10" xfId="84" applyFont="1" applyFill="1" applyBorder="1" applyAlignment="1">
      <alignment horizontal="center" vertical="center"/>
    </xf>
    <xf numFmtId="0" fontId="42" fillId="0" borderId="11" xfId="84" applyFont="1" applyFill="1" applyBorder="1"/>
    <xf numFmtId="0" fontId="88" fillId="0" borderId="0" xfId="84" applyFont="1" applyFill="1"/>
    <xf numFmtId="0" fontId="62" fillId="0" borderId="30" xfId="84" applyFont="1" applyFill="1" applyBorder="1" applyAlignment="1" applyProtection="1">
      <alignment horizontal="center" vertical="center" wrapText="1"/>
    </xf>
    <xf numFmtId="0" fontId="70" fillId="0" borderId="19" xfId="84" applyFont="1" applyFill="1" applyBorder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vertical="center"/>
    </xf>
    <xf numFmtId="164" fontId="64" fillId="0" borderId="0" xfId="85" applyNumberFormat="1" applyFont="1" applyFill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horizontal="center" vertical="center" wrapText="1"/>
    </xf>
    <xf numFmtId="164" fontId="90" fillId="0" borderId="19" xfId="85" applyNumberFormat="1" applyFont="1" applyFill="1" applyBorder="1" applyAlignment="1" applyProtection="1">
      <alignment horizontal="center" vertical="center" wrapText="1"/>
    </xf>
    <xf numFmtId="0" fontId="57" fillId="0" borderId="0" xfId="85" applyFont="1" applyAlignment="1">
      <alignment horizontal="center" wrapText="1"/>
    </xf>
    <xf numFmtId="0" fontId="19" fillId="0" borderId="0" xfId="85" applyFill="1" applyAlignment="1">
      <alignment vertical="center" wrapText="1"/>
    </xf>
    <xf numFmtId="164" fontId="91" fillId="0" borderId="0" xfId="85" applyNumberFormat="1" applyFont="1" applyFill="1" applyAlignment="1">
      <alignment vertical="center" wrapText="1"/>
    </xf>
    <xf numFmtId="0" fontId="62" fillId="0" borderId="31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 wrapText="1"/>
    </xf>
    <xf numFmtId="165" fontId="62" fillId="0" borderId="0" xfId="54" applyNumberFormat="1" applyFont="1" applyFill="1" applyBorder="1" applyAlignment="1" applyProtection="1">
      <alignment horizontal="center"/>
    </xf>
    <xf numFmtId="0" fontId="19" fillId="0" borderId="0" xfId="85" applyFont="1" applyFill="1" applyAlignment="1">
      <alignment horizontal="center" vertical="center" wrapText="1"/>
    </xf>
    <xf numFmtId="164" fontId="93" fillId="0" borderId="0" xfId="85" applyNumberFormat="1" applyFont="1" applyFill="1" applyAlignment="1">
      <alignment horizontal="center" vertical="center" wrapText="1"/>
    </xf>
    <xf numFmtId="0" fontId="55" fillId="0" borderId="0" xfId="85" applyFont="1" applyAlignment="1">
      <alignment horizontal="center" wrapText="1"/>
    </xf>
    <xf numFmtId="164" fontId="93" fillId="0" borderId="0" xfId="85" applyNumberFormat="1" applyFont="1" applyFill="1" applyAlignment="1">
      <alignment vertical="center" wrapText="1"/>
    </xf>
    <xf numFmtId="164" fontId="94" fillId="0" borderId="0" xfId="85" applyNumberFormat="1" applyFont="1" applyFill="1" applyAlignment="1" applyProtection="1">
      <alignment vertical="center" wrapText="1"/>
    </xf>
    <xf numFmtId="165" fontId="43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  <protection locked="0"/>
    </xf>
    <xf numFmtId="0" fontId="62" fillId="0" borderId="13" xfId="84" applyFont="1" applyFill="1" applyBorder="1" applyAlignment="1" applyProtection="1">
      <alignment horizontal="center" vertical="center" wrapText="1"/>
    </xf>
    <xf numFmtId="0" fontId="70" fillId="0" borderId="32" xfId="84" applyFont="1" applyFill="1" applyBorder="1" applyAlignment="1" applyProtection="1">
      <alignment horizontal="center" vertical="center"/>
    </xf>
    <xf numFmtId="165" fontId="70" fillId="0" borderId="23" xfId="54" applyNumberFormat="1" applyFont="1" applyFill="1" applyBorder="1" applyAlignment="1" applyProtection="1">
      <protection locked="0"/>
    </xf>
    <xf numFmtId="165" fontId="70" fillId="0" borderId="33" xfId="54" applyNumberFormat="1" applyFont="1" applyFill="1" applyBorder="1" applyAlignment="1" applyProtection="1">
      <protection locked="0"/>
    </xf>
    <xf numFmtId="165" fontId="70" fillId="0" borderId="18" xfId="54" applyNumberFormat="1" applyFont="1" applyFill="1" applyBorder="1" applyProtection="1">
      <protection locked="0"/>
    </xf>
    <xf numFmtId="0" fontId="42" fillId="0" borderId="0" xfId="84" applyFont="1" applyFill="1" applyBorder="1" applyAlignment="1">
      <alignment horizontal="center" vertical="center"/>
    </xf>
    <xf numFmtId="0" fontId="42" fillId="0" borderId="0" xfId="84" applyFont="1" applyFill="1" applyBorder="1"/>
    <xf numFmtId="165" fontId="42" fillId="0" borderId="0" xfId="84" applyNumberFormat="1" applyFont="1" applyFill="1" applyBorder="1"/>
    <xf numFmtId="0" fontId="85" fillId="0" borderId="0" xfId="84" applyFont="1" applyFill="1" applyAlignment="1">
      <alignment wrapText="1"/>
    </xf>
    <xf numFmtId="0" fontId="70" fillId="0" borderId="34" xfId="84" applyFont="1" applyFill="1" applyBorder="1" applyAlignment="1" applyProtection="1">
      <alignment horizontal="left"/>
    </xf>
    <xf numFmtId="0" fontId="67" fillId="0" borderId="35" xfId="84" applyFont="1" applyFill="1" applyBorder="1" applyAlignment="1" applyProtection="1"/>
    <xf numFmtId="0" fontId="70" fillId="0" borderId="18" xfId="84" applyFont="1" applyFill="1" applyBorder="1" applyAlignment="1" applyProtection="1">
      <alignment horizontal="center" vertical="center"/>
    </xf>
    <xf numFmtId="0" fontId="70" fillId="0" borderId="36" xfId="84" applyFont="1" applyFill="1" applyBorder="1" applyAlignment="1" applyProtection="1">
      <alignment horizontal="center" vertical="center"/>
    </xf>
    <xf numFmtId="0" fontId="57" fillId="0" borderId="20" xfId="81" applyFont="1" applyBorder="1" applyAlignment="1">
      <alignment horizontal="left"/>
    </xf>
    <xf numFmtId="0" fontId="56" fillId="0" borderId="20" xfId="81" applyFont="1" applyBorder="1"/>
    <xf numFmtId="3" fontId="56" fillId="0" borderId="20" xfId="81" applyNumberFormat="1" applyFont="1" applyBorder="1"/>
    <xf numFmtId="0" fontId="56" fillId="0" borderId="20" xfId="81" applyFont="1" applyBorder="1" applyAlignment="1">
      <alignment horizontal="left" vertical="distributed"/>
    </xf>
    <xf numFmtId="3" fontId="50" fillId="0" borderId="20" xfId="81" applyNumberFormat="1" applyFont="1" applyBorder="1"/>
    <xf numFmtId="0" fontId="50" fillId="0" borderId="23" xfId="81" applyFont="1" applyBorder="1" applyAlignment="1">
      <alignment horizontal="left" wrapText="1"/>
    </xf>
    <xf numFmtId="0" fontId="56" fillId="0" borderId="20" xfId="81" applyFont="1" applyBorder="1" applyAlignment="1">
      <alignment horizontal="left"/>
    </xf>
    <xf numFmtId="0" fontId="56" fillId="0" borderId="23" xfId="81" applyFont="1" applyBorder="1" applyAlignment="1">
      <alignment horizontal="left"/>
    </xf>
    <xf numFmtId="0" fontId="56" fillId="0" borderId="23" xfId="81" applyFont="1" applyBorder="1" applyAlignment="1">
      <alignment horizontal="left" vertical="distributed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90" fillId="0" borderId="20" xfId="85" applyNumberFormat="1" applyFont="1" applyFill="1" applyBorder="1" applyAlignment="1" applyProtection="1">
      <alignment horizontal="center" vertical="center" wrapText="1"/>
    </xf>
    <xf numFmtId="164" fontId="90" fillId="0" borderId="21" xfId="85" applyNumberFormat="1" applyFont="1" applyFill="1" applyBorder="1" applyAlignment="1" applyProtection="1">
      <alignment horizontal="center" vertical="center" wrapText="1"/>
    </xf>
    <xf numFmtId="164" fontId="90" fillId="0" borderId="20" xfId="85" applyNumberFormat="1" applyFont="1" applyFill="1" applyBorder="1" applyAlignment="1" applyProtection="1">
      <alignment horizontal="left" vertical="center" wrapText="1" indent="1"/>
    </xf>
    <xf numFmtId="165" fontId="6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</xf>
    <xf numFmtId="165" fontId="69" fillId="0" borderId="21" xfId="54" applyNumberFormat="1" applyFont="1" applyFill="1" applyBorder="1" applyAlignment="1" applyProtection="1">
      <alignment vertical="center" wrapText="1"/>
    </xf>
    <xf numFmtId="165" fontId="42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2" fillId="0" borderId="20" xfId="54" applyNumberFormat="1" applyFont="1" applyFill="1" applyBorder="1" applyAlignment="1" applyProtection="1">
      <alignment vertical="center" wrapText="1"/>
    </xf>
    <xf numFmtId="165" fontId="62" fillId="0" borderId="21" xfId="54" applyNumberFormat="1" applyFont="1" applyFill="1" applyBorder="1" applyAlignment="1" applyProtection="1">
      <alignment vertical="center" wrapText="1"/>
    </xf>
    <xf numFmtId="164" fontId="69" fillId="0" borderId="20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0" xfId="85" applyNumberFormat="1" applyFont="1" applyFill="1" applyBorder="1" applyAlignment="1" applyProtection="1">
      <alignment horizontal="left" vertical="center" wrapText="1" indent="1"/>
    </xf>
    <xf numFmtId="165" fontId="1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70" fillId="0" borderId="20" xfId="54" applyNumberFormat="1" applyFont="1" applyFill="1" applyBorder="1" applyAlignment="1" applyProtection="1">
      <alignment vertical="center" wrapText="1"/>
    </xf>
    <xf numFmtId="165" fontId="70" fillId="0" borderId="21" xfId="54" applyNumberFormat="1" applyFont="1" applyFill="1" applyBorder="1" applyAlignment="1" applyProtection="1">
      <alignment vertical="center" wrapText="1"/>
    </xf>
    <xf numFmtId="165" fontId="94" fillId="24" borderId="37" xfId="54" applyNumberFormat="1" applyFont="1" applyFill="1" applyBorder="1" applyAlignment="1" applyProtection="1">
      <alignment horizontal="left" vertical="center" wrapText="1" indent="2"/>
    </xf>
    <xf numFmtId="165" fontId="94" fillId="0" borderId="37" xfId="54" applyNumberFormat="1" applyFont="1" applyFill="1" applyBorder="1" applyAlignment="1" applyProtection="1">
      <alignment vertical="center" wrapText="1"/>
    </xf>
    <xf numFmtId="165" fontId="94" fillId="0" borderId="38" xfId="54" applyNumberFormat="1" applyFont="1" applyFill="1" applyBorder="1" applyAlignment="1" applyProtection="1">
      <alignment vertical="center" wrapText="1"/>
    </xf>
    <xf numFmtId="0" fontId="95" fillId="0" borderId="0" xfId="81" applyFont="1"/>
    <xf numFmtId="0" fontId="32" fillId="0" borderId="0" xfId="81" applyFont="1"/>
    <xf numFmtId="0" fontId="2" fillId="0" borderId="0" xfId="87" applyFont="1"/>
    <xf numFmtId="0" fontId="55" fillId="0" borderId="0" xfId="87" applyFont="1" applyAlignment="1">
      <alignment horizontal="right"/>
    </xf>
    <xf numFmtId="0" fontId="59" fillId="0" borderId="0" xfId="87" applyFont="1" applyAlignment="1">
      <alignment horizontal="center"/>
    </xf>
    <xf numFmtId="0" fontId="59" fillId="0" borderId="0" xfId="87" applyFont="1" applyAlignment="1">
      <alignment horizontal="right"/>
    </xf>
    <xf numFmtId="164" fontId="70" fillId="0" borderId="0" xfId="85" applyNumberFormat="1" applyFont="1" applyFill="1" applyAlignment="1" applyProtection="1">
      <alignment horizontal="right" vertical="center"/>
    </xf>
    <xf numFmtId="0" fontId="2" fillId="0" borderId="0" xfId="87" applyFont="1" applyAlignment="1"/>
    <xf numFmtId="0" fontId="57" fillId="0" borderId="0" xfId="87" applyFont="1" applyAlignment="1"/>
    <xf numFmtId="0" fontId="51" fillId="0" borderId="0" xfId="87" applyFont="1" applyAlignment="1">
      <alignment horizontal="right"/>
    </xf>
    <xf numFmtId="164" fontId="70" fillId="0" borderId="0" xfId="85" applyNumberFormat="1" applyFont="1" applyFill="1" applyAlignment="1">
      <alignment horizontal="center" vertical="center"/>
    </xf>
    <xf numFmtId="0" fontId="96" fillId="0" borderId="0" xfId="85" applyFont="1" applyAlignment="1">
      <alignment wrapText="1"/>
    </xf>
    <xf numFmtId="0" fontId="97" fillId="0" borderId="0" xfId="85" applyFont="1" applyAlignment="1">
      <alignment horizontal="right" wrapText="1"/>
    </xf>
    <xf numFmtId="164" fontId="70" fillId="0" borderId="0" xfId="85" applyNumberFormat="1" applyFont="1" applyFill="1" applyBorder="1" applyAlignment="1">
      <alignment horizontal="center" vertical="center" wrapText="1"/>
    </xf>
    <xf numFmtId="0" fontId="98" fillId="0" borderId="0" xfId="84" applyFont="1" applyFill="1"/>
    <xf numFmtId="0" fontId="79" fillId="25" borderId="19" xfId="87" applyFont="1" applyFill="1" applyBorder="1" applyAlignment="1">
      <alignment horizontal="left" vertical="center"/>
    </xf>
    <xf numFmtId="0" fontId="18" fillId="25" borderId="0" xfId="87" applyFill="1"/>
    <xf numFmtId="0" fontId="99" fillId="0" borderId="8" xfId="0" applyFont="1" applyBorder="1"/>
    <xf numFmtId="0" fontId="99" fillId="0" borderId="8" xfId="0" applyFont="1" applyBorder="1" applyAlignment="1">
      <alignment wrapText="1"/>
    </xf>
    <xf numFmtId="3" fontId="99" fillId="0" borderId="8" xfId="0" applyNumberFormat="1" applyFont="1" applyBorder="1" applyAlignment="1">
      <alignment vertical="center"/>
    </xf>
    <xf numFmtId="165" fontId="43" fillId="0" borderId="17" xfId="54" applyNumberFormat="1" applyFont="1" applyFill="1" applyBorder="1" applyAlignment="1">
      <alignment vertical="center"/>
    </xf>
    <xf numFmtId="165" fontId="43" fillId="0" borderId="21" xfId="54" applyNumberFormat="1" applyFont="1" applyFill="1" applyBorder="1" applyAlignment="1">
      <alignment vertical="center"/>
    </xf>
    <xf numFmtId="165" fontId="43" fillId="0" borderId="20" xfId="54" applyNumberFormat="1" applyFont="1" applyFill="1" applyBorder="1" applyAlignment="1" applyProtection="1">
      <alignment vertical="center"/>
      <protection locked="0"/>
    </xf>
    <xf numFmtId="165" fontId="43" fillId="0" borderId="29" xfId="54" applyNumberFormat="1" applyFont="1" applyFill="1" applyBorder="1" applyAlignment="1" applyProtection="1">
      <alignment vertical="center"/>
      <protection locked="0"/>
    </xf>
    <xf numFmtId="165" fontId="42" fillId="0" borderId="11" xfId="84" applyNumberFormat="1" applyFont="1" applyFill="1" applyBorder="1" applyAlignment="1">
      <alignment vertical="center"/>
    </xf>
    <xf numFmtId="165" fontId="42" fillId="0" borderId="12" xfId="84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87" applyAlignment="1">
      <alignment horizontal="right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64" fontId="42" fillId="0" borderId="0" xfId="85" applyNumberFormat="1" applyFont="1" applyFill="1" applyAlignment="1" applyProtection="1">
      <alignment horizontal="right" vertical="center"/>
    </xf>
    <xf numFmtId="0" fontId="19" fillId="0" borderId="0" xfId="82"/>
    <xf numFmtId="0" fontId="100" fillId="0" borderId="0" xfId="82" applyFont="1" applyAlignment="1">
      <alignment horizontal="center"/>
    </xf>
    <xf numFmtId="0" fontId="42" fillId="0" borderId="0" xfId="82" applyFont="1" applyAlignment="1">
      <alignment horizontal="right"/>
    </xf>
    <xf numFmtId="0" fontId="19" fillId="0" borderId="0" xfId="82" applyFont="1" applyBorder="1" applyAlignment="1">
      <alignment horizontal="center"/>
    </xf>
    <xf numFmtId="0" fontId="19" fillId="0" borderId="0" xfId="82" applyFont="1" applyBorder="1" applyAlignment="1">
      <alignment horizontal="right"/>
    </xf>
    <xf numFmtId="0" fontId="42" fillId="0" borderId="30" xfId="82" applyFont="1" applyBorder="1" applyAlignment="1">
      <alignment vertical="center" wrapText="1"/>
    </xf>
    <xf numFmtId="0" fontId="62" fillId="0" borderId="19" xfId="82" applyFont="1" applyBorder="1" applyAlignment="1">
      <alignment horizontal="center"/>
    </xf>
    <xf numFmtId="0" fontId="62" fillId="0" borderId="0" xfId="82" applyFont="1"/>
    <xf numFmtId="49" fontId="19" fillId="0" borderId="19" xfId="82" applyNumberFormat="1" applyFont="1" applyBorder="1" applyAlignment="1">
      <alignment horizontal="right"/>
    </xf>
    <xf numFmtId="0" fontId="19" fillId="0" borderId="19" xfId="82" applyBorder="1"/>
    <xf numFmtId="49" fontId="19" fillId="0" borderId="27" xfId="82" applyNumberFormat="1" applyFont="1" applyBorder="1" applyAlignment="1">
      <alignment horizontal="right"/>
    </xf>
    <xf numFmtId="49" fontId="19" fillId="0" borderId="27" xfId="82" applyNumberFormat="1" applyBorder="1"/>
    <xf numFmtId="49" fontId="19" fillId="0" borderId="29" xfId="82" applyNumberFormat="1" applyBorder="1"/>
    <xf numFmtId="0" fontId="42" fillId="0" borderId="37" xfId="82" applyFont="1" applyBorder="1" applyAlignment="1">
      <alignment horizontal="left"/>
    </xf>
    <xf numFmtId="0" fontId="42" fillId="0" borderId="31" xfId="82" applyFont="1" applyBorder="1" applyAlignment="1">
      <alignment horizontal="left"/>
    </xf>
    <xf numFmtId="0" fontId="44" fillId="0" borderId="24" xfId="0" applyFont="1" applyBorder="1" applyAlignment="1">
      <alignment wrapText="1"/>
    </xf>
    <xf numFmtId="0" fontId="44" fillId="0" borderId="41" xfId="0" applyFont="1" applyBorder="1" applyAlignment="1">
      <alignment wrapText="1"/>
    </xf>
    <xf numFmtId="164" fontId="68" fillId="0" borderId="42" xfId="85" applyNumberFormat="1" applyFont="1" applyFill="1" applyBorder="1" applyAlignment="1" applyProtection="1">
      <alignment horizontal="centerContinuous" vertical="center" wrapText="1"/>
    </xf>
    <xf numFmtId="164" fontId="68" fillId="0" borderId="42" xfId="85" applyNumberFormat="1" applyFont="1" applyFill="1" applyBorder="1" applyAlignment="1" applyProtection="1">
      <alignment horizontal="center" vertical="center" wrapText="1"/>
    </xf>
    <xf numFmtId="164" fontId="62" fillId="0" borderId="42" xfId="85" applyNumberFormat="1" applyFont="1" applyFill="1" applyBorder="1" applyAlignment="1" applyProtection="1">
      <alignment horizontal="center" vertical="center" wrapText="1"/>
    </xf>
    <xf numFmtId="164" fontId="70" fillId="0" borderId="33" xfId="85" applyNumberFormat="1" applyFont="1" applyFill="1" applyBorder="1" applyAlignment="1" applyProtection="1">
      <alignment horizontal="left" vertical="center" wrapText="1" indent="1"/>
    </xf>
    <xf numFmtId="164" fontId="19" fillId="0" borderId="36" xfId="85" applyNumberFormat="1" applyFill="1" applyBorder="1" applyAlignment="1" applyProtection="1">
      <alignment horizontal="left" vertical="center" wrapText="1" indent="1"/>
    </xf>
    <xf numFmtId="164" fontId="42" fillId="0" borderId="43" xfId="85" applyNumberFormat="1" applyFont="1" applyFill="1" applyBorder="1" applyAlignment="1" applyProtection="1">
      <alignment horizontal="left" vertical="center" wrapText="1" indent="1"/>
    </xf>
    <xf numFmtId="164" fontId="42" fillId="0" borderId="44" xfId="85" applyNumberFormat="1" applyFont="1" applyFill="1" applyBorder="1" applyAlignment="1" applyProtection="1">
      <alignment horizontal="left" vertical="center" wrapText="1" indent="1"/>
    </xf>
    <xf numFmtId="164" fontId="68" fillId="0" borderId="45" xfId="85" applyNumberFormat="1" applyFont="1" applyFill="1" applyBorder="1" applyAlignment="1" applyProtection="1">
      <alignment horizontal="centerContinuous" vertical="center" wrapText="1"/>
    </xf>
    <xf numFmtId="164" fontId="70" fillId="0" borderId="0" xfId="85" applyNumberFormat="1" applyFont="1" applyFill="1" applyBorder="1" applyAlignment="1" applyProtection="1">
      <alignment horizontal="left" vertical="center" wrapText="1" indent="1"/>
    </xf>
    <xf numFmtId="164" fontId="72" fillId="0" borderId="0" xfId="85" applyNumberFormat="1" applyFont="1" applyFill="1" applyBorder="1" applyAlignment="1" applyProtection="1">
      <alignment horizontal="center" vertical="center" wrapText="1"/>
    </xf>
    <xf numFmtId="164" fontId="68" fillId="0" borderId="44" xfId="85" applyNumberFormat="1" applyFont="1" applyFill="1" applyBorder="1" applyAlignment="1" applyProtection="1">
      <alignment horizontal="center" vertical="center" wrapText="1"/>
    </xf>
    <xf numFmtId="164" fontId="62" fillId="0" borderId="44" xfId="85" applyNumberFormat="1" applyFont="1" applyFill="1" applyBorder="1" applyAlignment="1" applyProtection="1">
      <alignment horizontal="center" vertical="center" wrapText="1"/>
    </xf>
    <xf numFmtId="164" fontId="69" fillId="0" borderId="46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44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1"/>
    </xf>
    <xf numFmtId="164" fontId="70" fillId="0" borderId="22" xfId="85" applyNumberFormat="1" applyFont="1" applyFill="1" applyBorder="1" applyAlignment="1" applyProtection="1">
      <alignment horizontal="left" vertical="center" wrapText="1" indent="1"/>
    </xf>
    <xf numFmtId="164" fontId="69" fillId="0" borderId="47" xfId="85" applyNumberFormat="1" applyFont="1" applyFill="1" applyBorder="1" applyAlignment="1" applyProtection="1">
      <alignment horizontal="left" vertical="center" wrapText="1" indent="1"/>
      <protection locked="0"/>
    </xf>
    <xf numFmtId="164" fontId="68" fillId="0" borderId="13" xfId="85" applyNumberFormat="1" applyFont="1" applyFill="1" applyBorder="1" applyAlignment="1" applyProtection="1">
      <alignment horizontal="center" vertical="center" wrapText="1"/>
    </xf>
    <xf numFmtId="164" fontId="69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48" xfId="85" applyNumberFormat="1" applyFont="1" applyFill="1" applyBorder="1" applyAlignment="1" applyProtection="1">
      <alignment horizontal="left" vertical="center" wrapText="1" indent="1"/>
    </xf>
    <xf numFmtId="164" fontId="70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48" xfId="85" applyNumberFormat="1" applyFont="1" applyFill="1" applyBorder="1" applyAlignment="1" applyProtection="1">
      <alignment horizontal="left" vertical="center" wrapText="1" indent="1"/>
    </xf>
    <xf numFmtId="164" fontId="69" fillId="0" borderId="36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center" vertical="center" wrapText="1"/>
    </xf>
    <xf numFmtId="164" fontId="69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2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3" xfId="85" applyNumberFormat="1" applyFont="1" applyFill="1" applyBorder="1" applyAlignment="1" applyProtection="1">
      <alignment horizontal="left" vertical="center" wrapText="1" indent="1"/>
    </xf>
    <xf numFmtId="164" fontId="69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3" xfId="85" applyNumberFormat="1" applyFont="1" applyFill="1" applyBorder="1" applyAlignment="1" applyProtection="1">
      <alignment horizontal="right" vertical="center" wrapText="1" indent="1"/>
    </xf>
    <xf numFmtId="164" fontId="71" fillId="0" borderId="4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6" xfId="85" applyNumberFormat="1" applyFont="1" applyFill="1" applyBorder="1" applyAlignment="1" applyProtection="1">
      <alignment horizontal="right" vertical="center" wrapText="1" indent="1"/>
    </xf>
    <xf numFmtId="164" fontId="42" fillId="0" borderId="54" xfId="85" applyNumberFormat="1" applyFont="1" applyFill="1" applyBorder="1" applyAlignment="1" applyProtection="1">
      <alignment horizontal="right" vertical="center" wrapText="1" indent="1"/>
    </xf>
    <xf numFmtId="164" fontId="42" fillId="0" borderId="13" xfId="85" applyNumberFormat="1" applyFont="1" applyFill="1" applyBorder="1" applyAlignment="1" applyProtection="1">
      <alignment horizontal="right" vertical="center" wrapText="1" indent="1"/>
    </xf>
    <xf numFmtId="164" fontId="69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56" xfId="85" applyNumberFormat="1" applyFont="1" applyFill="1" applyBorder="1" applyAlignment="1" applyProtection="1">
      <alignment horizontal="right" vertical="center" wrapText="1" indent="1"/>
    </xf>
    <xf numFmtId="164" fontId="70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34" xfId="85" applyNumberFormat="1" applyFont="1" applyFill="1" applyBorder="1" applyAlignment="1" applyProtection="1">
      <alignment horizontal="right" vertical="center" wrapText="1" indent="1"/>
    </xf>
    <xf numFmtId="164" fontId="70" fillId="0" borderId="56" xfId="85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13" xfId="85" applyNumberFormat="1" applyFont="1" applyFill="1" applyBorder="1" applyAlignment="1" applyProtection="1">
      <alignment horizontal="center" vertical="center" wrapText="1"/>
    </xf>
    <xf numFmtId="164" fontId="70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</xf>
    <xf numFmtId="0" fontId="55" fillId="25" borderId="57" xfId="87" applyFont="1" applyFill="1" applyBorder="1" applyAlignment="1">
      <alignment horizontal="center" vertical="center" wrapText="1"/>
    </xf>
    <xf numFmtId="0" fontId="55" fillId="25" borderId="58" xfId="87" applyFont="1" applyFill="1" applyBorder="1" applyAlignment="1">
      <alignment horizontal="center" vertical="center" wrapText="1"/>
    </xf>
    <xf numFmtId="0" fontId="60" fillId="0" borderId="59" xfId="0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45" fillId="0" borderId="18" xfId="0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0" fontId="45" fillId="0" borderId="18" xfId="0" applyFont="1" applyBorder="1" applyAlignment="1">
      <alignment wrapText="1"/>
    </xf>
    <xf numFmtId="0" fontId="0" fillId="0" borderId="32" xfId="0" applyBorder="1"/>
    <xf numFmtId="0" fontId="0" fillId="0" borderId="18" xfId="0" applyBorder="1"/>
    <xf numFmtId="0" fontId="0" fillId="0" borderId="60" xfId="0" applyBorder="1"/>
    <xf numFmtId="3" fontId="44" fillId="0" borderId="18" xfId="0" applyNumberFormat="1" applyFont="1" applyBorder="1" applyAlignment="1">
      <alignment horizontal="right"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67" fillId="0" borderId="61" xfId="84" applyFont="1" applyFill="1" applyBorder="1" applyAlignment="1" applyProtection="1"/>
    <xf numFmtId="0" fontId="67" fillId="0" borderId="62" xfId="84" applyFont="1" applyFill="1" applyBorder="1" applyAlignment="1" applyProtection="1"/>
    <xf numFmtId="165" fontId="62" fillId="0" borderId="54" xfId="54" applyNumberFormat="1" applyFont="1" applyFill="1" applyBorder="1" applyProtection="1"/>
    <xf numFmtId="165" fontId="70" fillId="0" borderId="36" xfId="54" applyNumberFormat="1" applyFont="1" applyFill="1" applyBorder="1" applyProtection="1">
      <protection locked="0"/>
    </xf>
    <xf numFmtId="0" fontId="55" fillId="25" borderId="30" xfId="81" applyFont="1" applyFill="1" applyBorder="1" applyAlignment="1">
      <alignment horizontal="center" vertical="center" wrapText="1"/>
    </xf>
    <xf numFmtId="0" fontId="57" fillId="25" borderId="39" xfId="81" applyFont="1" applyFill="1" applyBorder="1" applyAlignment="1">
      <alignment horizontal="center" vertical="center"/>
    </xf>
    <xf numFmtId="0" fontId="57" fillId="25" borderId="63" xfId="81" applyFont="1" applyFill="1" applyBorder="1" applyAlignment="1">
      <alignment horizontal="center" vertical="center"/>
    </xf>
    <xf numFmtId="0" fontId="2" fillId="0" borderId="19" xfId="81" applyFont="1" applyBorder="1"/>
    <xf numFmtId="0" fontId="56" fillId="0" borderId="21" xfId="81" applyFont="1" applyBorder="1"/>
    <xf numFmtId="0" fontId="2" fillId="0" borderId="19" xfId="81" applyFont="1" applyBorder="1" applyAlignment="1">
      <alignment horizontal="center"/>
    </xf>
    <xf numFmtId="3" fontId="57" fillId="0" borderId="21" xfId="81" applyNumberFormat="1" applyFont="1" applyBorder="1"/>
    <xf numFmtId="0" fontId="2" fillId="0" borderId="31" xfId="81" applyFont="1" applyBorder="1"/>
    <xf numFmtId="0" fontId="55" fillId="25" borderId="64" xfId="87" applyFont="1" applyFill="1" applyBorder="1" applyAlignment="1">
      <alignment horizontal="center" vertical="center" wrapText="1"/>
    </xf>
    <xf numFmtId="0" fontId="60" fillId="0" borderId="65" xfId="0" applyFont="1" applyBorder="1" applyAlignment="1">
      <alignment horizontal="center" wrapText="1"/>
    </xf>
    <xf numFmtId="3" fontId="41" fillId="0" borderId="66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 wrapText="1"/>
    </xf>
    <xf numFmtId="0" fontId="2" fillId="0" borderId="33" xfId="0" applyFont="1" applyBorder="1" applyAlignment="1">
      <alignment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66" xfId="0" applyNumberFormat="1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50" fillId="0" borderId="67" xfId="0" applyFont="1" applyBorder="1"/>
    <xf numFmtId="0" fontId="50" fillId="0" borderId="33" xfId="0" applyFont="1" applyBorder="1"/>
    <xf numFmtId="0" fontId="50" fillId="0" borderId="68" xfId="0" applyFont="1" applyBorder="1"/>
    <xf numFmtId="164" fontId="69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8" xfId="0" applyNumberFormat="1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3" fontId="45" fillId="0" borderId="60" xfId="0" applyNumberFormat="1" applyFont="1" applyBorder="1" applyAlignment="1">
      <alignment horizontal="right" wrapText="1"/>
    </xf>
    <xf numFmtId="3" fontId="48" fillId="0" borderId="13" xfId="0" applyNumberFormat="1" applyFont="1" applyBorder="1" applyAlignment="1">
      <alignment horizontal="right" wrapText="1"/>
    </xf>
    <xf numFmtId="0" fontId="46" fillId="0" borderId="69" xfId="0" applyFont="1" applyBorder="1" applyAlignment="1">
      <alignment horizontal="center" wrapText="1"/>
    </xf>
    <xf numFmtId="0" fontId="60" fillId="0" borderId="70" xfId="0" applyFont="1" applyBorder="1" applyAlignment="1">
      <alignment horizontal="center" wrapText="1"/>
    </xf>
    <xf numFmtId="0" fontId="41" fillId="0" borderId="46" xfId="0" applyFont="1" applyBorder="1" applyAlignment="1">
      <alignment wrapText="1"/>
    </xf>
    <xf numFmtId="0" fontId="45" fillId="0" borderId="28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5" fillId="0" borderId="46" xfId="0" applyFont="1" applyBorder="1" applyAlignment="1">
      <alignment wrapText="1"/>
    </xf>
    <xf numFmtId="0" fontId="45" fillId="0" borderId="71" xfId="0" applyFont="1" applyBorder="1" applyAlignment="1">
      <alignment wrapText="1"/>
    </xf>
    <xf numFmtId="0" fontId="48" fillId="0" borderId="44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5" fillId="0" borderId="68" xfId="0" applyNumberFormat="1" applyFont="1" applyBorder="1" applyAlignment="1">
      <alignment horizontal="right" wrapText="1"/>
    </xf>
    <xf numFmtId="3" fontId="48" fillId="0" borderId="45" xfId="0" applyNumberFormat="1" applyFont="1" applyBorder="1" applyAlignment="1">
      <alignment horizontal="right" wrapText="1"/>
    </xf>
    <xf numFmtId="0" fontId="41" fillId="0" borderId="72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6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3" fontId="73" fillId="0" borderId="45" xfId="0" applyNumberFormat="1" applyFont="1" applyBorder="1" applyAlignment="1">
      <alignment horizontal="right" wrapText="1"/>
    </xf>
    <xf numFmtId="3" fontId="73" fillId="0" borderId="13" xfId="0" applyNumberFormat="1" applyFont="1" applyBorder="1" applyAlignment="1">
      <alignment horizontal="right" wrapText="1"/>
    </xf>
    <xf numFmtId="0" fontId="50" fillId="0" borderId="32" xfId="0" applyFont="1" applyBorder="1"/>
    <xf numFmtId="0" fontId="50" fillId="0" borderId="18" xfId="0" applyFont="1" applyBorder="1"/>
    <xf numFmtId="0" fontId="50" fillId="0" borderId="60" xfId="0" applyFont="1" applyBorder="1"/>
    <xf numFmtId="0" fontId="44" fillId="0" borderId="73" xfId="0" applyFont="1" applyBorder="1" applyAlignment="1">
      <alignment horizontal="center" wrapText="1"/>
    </xf>
    <xf numFmtId="0" fontId="44" fillId="0" borderId="66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45" fillId="0" borderId="66" xfId="0" applyFont="1" applyBorder="1" applyAlignment="1">
      <alignment wrapText="1"/>
    </xf>
    <xf numFmtId="0" fontId="45" fillId="0" borderId="68" xfId="0" applyFont="1" applyBorder="1" applyAlignment="1">
      <alignment wrapText="1"/>
    </xf>
    <xf numFmtId="0" fontId="102" fillId="0" borderId="45" xfId="0" applyFont="1" applyBorder="1" applyAlignment="1">
      <alignment wrapText="1"/>
    </xf>
    <xf numFmtId="0" fontId="46" fillId="0" borderId="72" xfId="0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18" fillId="0" borderId="0" xfId="87" applyProtection="1">
      <protection locked="0"/>
    </xf>
    <xf numFmtId="0" fontId="57" fillId="25" borderId="44" xfId="87" applyFont="1" applyFill="1" applyBorder="1" applyAlignment="1">
      <alignment horizontal="center" vertical="center"/>
    </xf>
    <xf numFmtId="0" fontId="57" fillId="25" borderId="11" xfId="87" applyFont="1" applyFill="1" applyBorder="1" applyAlignment="1">
      <alignment horizontal="center" vertical="center"/>
    </xf>
    <xf numFmtId="0" fontId="57" fillId="25" borderId="11" xfId="87" applyFont="1" applyFill="1" applyBorder="1" applyAlignment="1">
      <alignment horizontal="center" vertical="center" wrapText="1"/>
    </xf>
    <xf numFmtId="0" fontId="57" fillId="25" borderId="12" xfId="87" applyFont="1" applyFill="1" applyBorder="1" applyAlignment="1">
      <alignment horizontal="center" vertical="center" wrapText="1"/>
    </xf>
    <xf numFmtId="0" fontId="57" fillId="25" borderId="45" xfId="87" applyFont="1" applyFill="1" applyBorder="1" applyAlignment="1">
      <alignment horizontal="center" vertical="center"/>
    </xf>
    <xf numFmtId="0" fontId="57" fillId="0" borderId="71" xfId="87" applyFont="1" applyBorder="1" applyAlignment="1">
      <alignment horizontal="center" vertical="center"/>
    </xf>
    <xf numFmtId="0" fontId="57" fillId="0" borderId="30" xfId="87" applyFont="1" applyBorder="1" applyAlignment="1">
      <alignment horizontal="center" vertical="center"/>
    </xf>
    <xf numFmtId="0" fontId="57" fillId="0" borderId="63" xfId="87" applyFont="1" applyBorder="1" applyAlignment="1">
      <alignment horizontal="left" vertical="center"/>
    </xf>
    <xf numFmtId="0" fontId="56" fillId="0" borderId="21" xfId="87" applyFont="1" applyBorder="1" applyAlignment="1">
      <alignment horizontal="left" vertical="center"/>
    </xf>
    <xf numFmtId="0" fontId="56" fillId="0" borderId="21" xfId="83" applyFont="1" applyBorder="1" applyAlignment="1">
      <alignment horizontal="left"/>
    </xf>
    <xf numFmtId="0" fontId="77" fillId="0" borderId="50" xfId="87" applyFont="1" applyBorder="1" applyAlignment="1">
      <alignment horizontal="left" vertical="center"/>
    </xf>
    <xf numFmtId="0" fontId="57" fillId="0" borderId="50" xfId="87" applyFont="1" applyBorder="1" applyAlignment="1">
      <alignment horizontal="left" vertical="center"/>
    </xf>
    <xf numFmtId="0" fontId="77" fillId="0" borderId="50" xfId="87" applyFont="1" applyBorder="1" applyAlignment="1">
      <alignment horizontal="center" vertical="center"/>
    </xf>
    <xf numFmtId="0" fontId="79" fillId="25" borderId="21" xfId="87" applyFont="1" applyFill="1" applyBorder="1" applyAlignment="1">
      <alignment horizontal="left" vertical="center"/>
    </xf>
    <xf numFmtId="0" fontId="57" fillId="0" borderId="50" xfId="87" applyFont="1" applyBorder="1" applyAlignment="1">
      <alignment vertical="center"/>
    </xf>
    <xf numFmtId="0" fontId="56" fillId="0" borderId="50" xfId="87" applyFont="1" applyBorder="1" applyAlignment="1">
      <alignment horizontal="left" vertical="center"/>
    </xf>
    <xf numFmtId="0" fontId="77" fillId="0" borderId="21" xfId="87" applyFont="1" applyBorder="1" applyAlignment="1">
      <alignment horizontal="left" vertical="center"/>
    </xf>
    <xf numFmtId="0" fontId="58" fillId="0" borderId="50" xfId="87" applyFont="1" applyBorder="1" applyAlignment="1">
      <alignment vertical="center"/>
    </xf>
    <xf numFmtId="0" fontId="51" fillId="0" borderId="50" xfId="87" applyFont="1" applyBorder="1" applyAlignment="1">
      <alignment vertical="center"/>
    </xf>
    <xf numFmtId="0" fontId="50" fillId="0" borderId="21" xfId="87" applyFont="1" applyBorder="1" applyAlignment="1">
      <alignment vertical="center"/>
    </xf>
    <xf numFmtId="0" fontId="50" fillId="0" borderId="50" xfId="87" applyFont="1" applyBorder="1" applyAlignment="1">
      <alignment horizontal="left" vertical="center" wrapText="1"/>
    </xf>
    <xf numFmtId="16" fontId="56" fillId="0" borderId="50" xfId="87" applyNumberFormat="1" applyFont="1" applyBorder="1" applyAlignment="1">
      <alignment horizontal="left" vertical="center"/>
    </xf>
    <xf numFmtId="0" fontId="57" fillId="0" borderId="50" xfId="87" applyFont="1" applyBorder="1" applyAlignment="1">
      <alignment horizontal="center" vertical="center"/>
    </xf>
    <xf numFmtId="0" fontId="57" fillId="0" borderId="74" xfId="87" applyFont="1" applyBorder="1" applyAlignment="1">
      <alignment horizontal="center" vertical="center"/>
    </xf>
    <xf numFmtId="3" fontId="56" fillId="0" borderId="32" xfId="87" applyNumberFormat="1" applyFont="1" applyBorder="1" applyAlignment="1">
      <alignment vertical="center"/>
    </xf>
    <xf numFmtId="3" fontId="56" fillId="0" borderId="18" xfId="83" applyNumberFormat="1" applyFont="1" applyBorder="1" applyAlignment="1">
      <alignment horizontal="right"/>
    </xf>
    <xf numFmtId="3" fontId="56" fillId="0" borderId="18" xfId="87" applyNumberFormat="1" applyFont="1" applyBorder="1" applyAlignment="1">
      <alignment horizontal="right" vertical="center"/>
    </xf>
    <xf numFmtId="3" fontId="77" fillId="0" borderId="18" xfId="87" applyNumberFormat="1" applyFont="1" applyBorder="1" applyAlignment="1">
      <alignment horizontal="right" vertical="center"/>
    </xf>
    <xf numFmtId="3" fontId="57" fillId="0" borderId="18" xfId="87" applyNumberFormat="1" applyFont="1" applyBorder="1" applyAlignment="1">
      <alignment horizontal="right" vertical="center"/>
    </xf>
    <xf numFmtId="3" fontId="79" fillId="25" borderId="18" xfId="87" applyNumberFormat="1" applyFont="1" applyFill="1" applyBorder="1" applyAlignment="1">
      <alignment horizontal="right" vertical="center"/>
    </xf>
    <xf numFmtId="3" fontId="76" fillId="0" borderId="18" xfId="87" applyNumberFormat="1" applyFont="1" applyFill="1" applyBorder="1" applyAlignment="1">
      <alignment vertical="center"/>
    </xf>
    <xf numFmtId="3" fontId="56" fillId="0" borderId="18" xfId="87" applyNumberFormat="1" applyFont="1" applyBorder="1" applyAlignment="1">
      <alignment vertical="center"/>
    </xf>
    <xf numFmtId="3" fontId="77" fillId="0" borderId="18" xfId="87" applyNumberFormat="1" applyFont="1" applyBorder="1"/>
    <xf numFmtId="3" fontId="50" fillId="0" borderId="18" xfId="87" applyNumberFormat="1" applyFont="1" applyBorder="1" applyAlignment="1">
      <alignment vertical="center"/>
    </xf>
    <xf numFmtId="3" fontId="80" fillId="25" borderId="18" xfId="87" applyNumberFormat="1" applyFont="1" applyFill="1" applyBorder="1" applyAlignment="1">
      <alignment vertical="center"/>
    </xf>
    <xf numFmtId="3" fontId="57" fillId="0" borderId="60" xfId="87" applyNumberFormat="1" applyFont="1" applyBorder="1" applyAlignment="1">
      <alignment horizontal="right" vertical="center"/>
    </xf>
    <xf numFmtId="3" fontId="59" fillId="25" borderId="13" xfId="87" applyNumberFormat="1" applyFont="1" applyFill="1" applyBorder="1" applyAlignment="1">
      <alignment vertical="center"/>
    </xf>
    <xf numFmtId="3" fontId="57" fillId="0" borderId="18" xfId="87" applyNumberFormat="1" applyFont="1" applyBorder="1" applyAlignment="1">
      <alignment vertical="center"/>
    </xf>
    <xf numFmtId="0" fontId="57" fillId="0" borderId="30" xfId="87" applyFont="1" applyBorder="1" applyAlignment="1">
      <alignment horizontal="center"/>
    </xf>
    <xf numFmtId="0" fontId="57" fillId="0" borderId="63" xfId="87" applyFont="1" applyFill="1" applyBorder="1"/>
    <xf numFmtId="0" fontId="77" fillId="0" borderId="19" xfId="83" applyFont="1" applyBorder="1" applyAlignment="1">
      <alignment horizontal="center"/>
    </xf>
    <xf numFmtId="0" fontId="57" fillId="0" borderId="19" xfId="87" applyFont="1" applyBorder="1" applyAlignment="1">
      <alignment horizontal="center"/>
    </xf>
    <xf numFmtId="0" fontId="56" fillId="0" borderId="26" xfId="87" applyFont="1" applyFill="1" applyBorder="1" applyAlignment="1">
      <alignment horizontal="left" vertical="center" wrapText="1"/>
    </xf>
    <xf numFmtId="0" fontId="57" fillId="0" borderId="28" xfId="87" applyFont="1" applyBorder="1" applyAlignment="1">
      <alignment horizontal="left"/>
    </xf>
    <xf numFmtId="0" fontId="57" fillId="0" borderId="50" xfId="87" applyFont="1" applyBorder="1" applyAlignment="1">
      <alignment horizontal="left"/>
    </xf>
    <xf numFmtId="0" fontId="57" fillId="0" borderId="21" xfId="87" applyFont="1" applyFill="1" applyBorder="1"/>
    <xf numFmtId="0" fontId="56" fillId="0" borderId="21" xfId="87" applyFont="1" applyFill="1" applyBorder="1" applyAlignment="1">
      <alignment horizontal="left" vertical="center"/>
    </xf>
    <xf numFmtId="0" fontId="59" fillId="25" borderId="10" xfId="87" applyFont="1" applyFill="1" applyBorder="1" applyAlignment="1">
      <alignment horizontal="left" vertical="center"/>
    </xf>
    <xf numFmtId="0" fontId="59" fillId="25" borderId="12" xfId="87" applyFont="1" applyFill="1" applyBorder="1" applyAlignment="1">
      <alignment horizontal="left" vertical="center"/>
    </xf>
    <xf numFmtId="3" fontId="77" fillId="0" borderId="18" xfId="87" applyNumberFormat="1" applyFont="1" applyBorder="1" applyAlignment="1">
      <alignment vertical="center"/>
    </xf>
    <xf numFmtId="3" fontId="79" fillId="25" borderId="18" xfId="87" applyNumberFormat="1" applyFont="1" applyFill="1" applyBorder="1"/>
    <xf numFmtId="3" fontId="76" fillId="0" borderId="18" xfId="87" applyNumberFormat="1" applyFont="1" applyFill="1" applyBorder="1"/>
    <xf numFmtId="3" fontId="76" fillId="0" borderId="18" xfId="87" applyNumberFormat="1" applyFont="1" applyBorder="1" applyAlignment="1">
      <alignment vertical="center"/>
    </xf>
    <xf numFmtId="3" fontId="57" fillId="0" borderId="60" xfId="87" applyNumberFormat="1" applyFont="1" applyBorder="1" applyAlignment="1">
      <alignment vertical="center"/>
    </xf>
    <xf numFmtId="0" fontId="41" fillId="0" borderId="44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13" xfId="0" applyNumberFormat="1" applyFont="1" applyBorder="1" applyAlignment="1">
      <alignment horizontal="right" wrapText="1"/>
    </xf>
    <xf numFmtId="3" fontId="41" fillId="0" borderId="25" xfId="0" applyNumberFormat="1" applyFont="1" applyBorder="1" applyAlignment="1">
      <alignment horizontal="right" wrapText="1"/>
    </xf>
    <xf numFmtId="3" fontId="48" fillId="0" borderId="25" xfId="0" applyNumberFormat="1" applyFont="1" applyBorder="1" applyAlignment="1">
      <alignment horizontal="right" wrapText="1"/>
    </xf>
    <xf numFmtId="0" fontId="41" fillId="0" borderId="60" xfId="0" applyFont="1" applyBorder="1" applyAlignment="1">
      <alignment wrapText="1"/>
    </xf>
    <xf numFmtId="0" fontId="44" fillId="0" borderId="68" xfId="0" applyFont="1" applyBorder="1" applyAlignment="1">
      <alignment wrapText="1"/>
    </xf>
    <xf numFmtId="3" fontId="41" fillId="0" borderId="60" xfId="0" applyNumberFormat="1" applyFont="1" applyBorder="1" applyAlignment="1">
      <alignment horizontal="right" wrapText="1"/>
    </xf>
    <xf numFmtId="3" fontId="41" fillId="0" borderId="68" xfId="0" applyNumberFormat="1" applyFont="1" applyBorder="1" applyAlignment="1">
      <alignment horizontal="right" wrapText="1"/>
    </xf>
    <xf numFmtId="0" fontId="53" fillId="0" borderId="14" xfId="0" applyFont="1" applyBorder="1" applyAlignment="1">
      <alignment wrapText="1"/>
    </xf>
    <xf numFmtId="3" fontId="48" fillId="0" borderId="14" xfId="0" applyNumberFormat="1" applyFont="1" applyBorder="1" applyAlignment="1">
      <alignment horizontal="right" wrapText="1"/>
    </xf>
    <xf numFmtId="3" fontId="44" fillId="0" borderId="14" xfId="0" applyNumberFormat="1" applyFont="1" applyBorder="1" applyAlignment="1">
      <alignment horizontal="right" wrapText="1"/>
    </xf>
    <xf numFmtId="3" fontId="44" fillId="0" borderId="66" xfId="0" applyNumberFormat="1" applyFont="1" applyBorder="1" applyAlignment="1">
      <alignment horizontal="right" wrapText="1"/>
    </xf>
    <xf numFmtId="0" fontId="53" fillId="0" borderId="45" xfId="0" applyFont="1" applyBorder="1" applyAlignment="1">
      <alignment wrapText="1"/>
    </xf>
    <xf numFmtId="0" fontId="0" fillId="0" borderId="10" xfId="0" applyBorder="1"/>
    <xf numFmtId="0" fontId="101" fillId="0" borderId="75" xfId="0" applyFont="1" applyBorder="1"/>
    <xf numFmtId="0" fontId="101" fillId="0" borderId="13" xfId="0" applyFont="1" applyBorder="1"/>
    <xf numFmtId="0" fontId="101" fillId="0" borderId="45" xfId="0" applyFont="1" applyBorder="1"/>
    <xf numFmtId="0" fontId="81" fillId="0" borderId="28" xfId="81" applyFont="1" applyBorder="1" applyAlignment="1">
      <alignment horizontal="center"/>
    </xf>
    <xf numFmtId="0" fontId="56" fillId="0" borderId="76" xfId="81" applyFont="1" applyBorder="1" applyAlignment="1">
      <alignment horizontal="left" wrapText="1"/>
    </xf>
    <xf numFmtId="3" fontId="50" fillId="0" borderId="29" xfId="81" applyNumberFormat="1" applyFont="1" applyBorder="1"/>
    <xf numFmtId="3" fontId="57" fillId="0" borderId="77" xfId="81" applyNumberFormat="1" applyFont="1" applyBorder="1"/>
    <xf numFmtId="0" fontId="57" fillId="0" borderId="78" xfId="81" applyFont="1" applyBorder="1" applyAlignment="1">
      <alignment horizontal="left"/>
    </xf>
    <xf numFmtId="3" fontId="2" fillId="0" borderId="78" xfId="81" applyNumberFormat="1" applyFont="1" applyBorder="1"/>
    <xf numFmtId="0" fontId="2" fillId="0" borderId="79" xfId="81" applyFont="1" applyBorder="1"/>
    <xf numFmtId="0" fontId="77" fillId="0" borderId="10" xfId="81" applyFont="1" applyBorder="1" applyAlignment="1">
      <alignment horizontal="left"/>
    </xf>
    <xf numFmtId="3" fontId="58" fillId="0" borderId="11" xfId="81" applyNumberFormat="1" applyFont="1" applyBorder="1"/>
    <xf numFmtId="3" fontId="77" fillId="0" borderId="12" xfId="81" applyNumberFormat="1" applyFont="1" applyBorder="1"/>
    <xf numFmtId="0" fontId="50" fillId="0" borderId="76" xfId="81" applyFont="1" applyBorder="1" applyAlignment="1">
      <alignment horizontal="left" wrapText="1"/>
    </xf>
    <xf numFmtId="0" fontId="57" fillId="0" borderId="16" xfId="81" applyFont="1" applyBorder="1" applyAlignment="1">
      <alignment horizontal="left"/>
    </xf>
    <xf numFmtId="0" fontId="50" fillId="0" borderId="16" xfId="81" applyFont="1" applyBorder="1"/>
    <xf numFmtId="0" fontId="56" fillId="0" borderId="17" xfId="81" applyFont="1" applyBorder="1"/>
    <xf numFmtId="164" fontId="70" fillId="0" borderId="14" xfId="85" applyNumberFormat="1" applyFont="1" applyFill="1" applyBorder="1" applyAlignment="1" applyProtection="1">
      <alignment horizontal="right" vertical="center" wrapText="1" indent="1"/>
    </xf>
    <xf numFmtId="0" fontId="60" fillId="0" borderId="80" xfId="0" applyFont="1" applyBorder="1" applyAlignment="1">
      <alignment horizontal="center" wrapText="1"/>
    </xf>
    <xf numFmtId="3" fontId="41" fillId="0" borderId="49" xfId="0" applyNumberFormat="1" applyFont="1" applyBorder="1" applyAlignment="1">
      <alignment horizontal="right" wrapText="1"/>
    </xf>
    <xf numFmtId="3" fontId="45" fillId="0" borderId="50" xfId="0" applyNumberFormat="1" applyFont="1" applyBorder="1" applyAlignment="1">
      <alignment horizontal="right" wrapText="1"/>
    </xf>
    <xf numFmtId="3" fontId="2" fillId="0" borderId="50" xfId="0" applyNumberFormat="1" applyFont="1" applyBorder="1" applyAlignment="1">
      <alignment horizontal="right" wrapText="1"/>
    </xf>
    <xf numFmtId="0" fontId="2" fillId="0" borderId="50" xfId="0" applyFont="1" applyBorder="1" applyAlignment="1">
      <alignment wrapText="1"/>
    </xf>
    <xf numFmtId="3" fontId="41" fillId="0" borderId="50" xfId="0" applyNumberFormat="1" applyFont="1" applyBorder="1" applyAlignment="1">
      <alignment horizontal="right" wrapText="1"/>
    </xf>
    <xf numFmtId="3" fontId="45" fillId="0" borderId="49" xfId="0" applyNumberFormat="1" applyFont="1" applyBorder="1" applyAlignment="1">
      <alignment horizontal="right" wrapText="1"/>
    </xf>
    <xf numFmtId="0" fontId="45" fillId="0" borderId="50" xfId="0" applyFont="1" applyBorder="1" applyAlignment="1">
      <alignment horizontal="right" wrapText="1"/>
    </xf>
    <xf numFmtId="0" fontId="45" fillId="0" borderId="50" xfId="0" applyFont="1" applyBorder="1" applyAlignment="1">
      <alignment wrapText="1"/>
    </xf>
    <xf numFmtId="0" fontId="41" fillId="0" borderId="50" xfId="0" applyFont="1" applyBorder="1" applyAlignment="1">
      <alignment horizontal="right" wrapText="1"/>
    </xf>
    <xf numFmtId="0" fontId="41" fillId="0" borderId="50" xfId="0" applyFont="1" applyBorder="1" applyAlignment="1">
      <alignment wrapText="1"/>
    </xf>
    <xf numFmtId="0" fontId="45" fillId="0" borderId="74" xfId="0" applyFont="1" applyBorder="1" applyAlignment="1">
      <alignment wrapText="1"/>
    </xf>
    <xf numFmtId="3" fontId="45" fillId="0" borderId="74" xfId="0" applyNumberFormat="1" applyFont="1" applyBorder="1" applyAlignment="1">
      <alignment horizontal="right" wrapText="1"/>
    </xf>
    <xf numFmtId="0" fontId="100" fillId="0" borderId="0" xfId="82" applyFont="1" applyAlignment="1">
      <alignment horizontal="center"/>
    </xf>
    <xf numFmtId="0" fontId="57" fillId="25" borderId="25" xfId="87" applyFont="1" applyFill="1" applyBorder="1" applyAlignment="1">
      <alignment horizontal="center" vertical="center" wrapText="1"/>
    </xf>
    <xf numFmtId="0" fontId="57" fillId="25" borderId="13" xfId="87" applyFont="1" applyFill="1" applyBorder="1" applyAlignment="1">
      <alignment horizontal="center" vertical="center" wrapText="1"/>
    </xf>
    <xf numFmtId="0" fontId="57" fillId="25" borderId="75" xfId="87" applyFont="1" applyFill="1" applyBorder="1" applyAlignment="1">
      <alignment horizontal="center" vertical="center" wrapText="1"/>
    </xf>
    <xf numFmtId="0" fontId="42" fillId="0" borderId="81" xfId="82" applyFont="1" applyBorder="1" applyAlignment="1">
      <alignment horizontal="center" vertical="center" wrapText="1"/>
    </xf>
    <xf numFmtId="49" fontId="19" fillId="0" borderId="76" xfId="82" applyNumberFormat="1" applyBorder="1"/>
    <xf numFmtId="3" fontId="42" fillId="0" borderId="42" xfId="82" applyNumberFormat="1" applyFont="1" applyBorder="1"/>
    <xf numFmtId="0" fontId="62" fillId="0" borderId="23" xfId="82" applyFont="1" applyBorder="1" applyAlignment="1">
      <alignment horizontal="center"/>
    </xf>
    <xf numFmtId="49" fontId="19" fillId="0" borderId="23" xfId="82" applyNumberFormat="1" applyFont="1" applyBorder="1" applyAlignment="1">
      <alignment horizontal="right"/>
    </xf>
    <xf numFmtId="49" fontId="19" fillId="0" borderId="76" xfId="82" applyNumberFormat="1" applyFont="1" applyBorder="1" applyAlignment="1">
      <alignment horizontal="right"/>
    </xf>
    <xf numFmtId="0" fontId="42" fillId="0" borderId="13" xfId="82" applyFont="1" applyBorder="1" applyAlignment="1">
      <alignment horizontal="center" vertical="center" wrapText="1"/>
    </xf>
    <xf numFmtId="0" fontId="62" fillId="0" borderId="14" xfId="82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48" xfId="0" applyFont="1" applyBorder="1" applyAlignment="1">
      <alignment horizontal="justify"/>
    </xf>
    <xf numFmtId="0" fontId="19" fillId="0" borderId="18" xfId="82" applyFont="1" applyBorder="1" applyAlignment="1">
      <alignment horizontal="left"/>
    </xf>
    <xf numFmtId="164" fontId="43" fillId="0" borderId="18" xfId="82" applyNumberFormat="1" applyFont="1" applyFill="1" applyBorder="1" applyAlignment="1" applyProtection="1">
      <alignment horizontal="left" vertical="center" wrapText="1" indent="1"/>
      <protection locked="0"/>
    </xf>
    <xf numFmtId="164" fontId="43" fillId="0" borderId="60" xfId="82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3" xfId="82" applyFont="1" applyBorder="1" applyAlignment="1">
      <alignment horizontal="left"/>
    </xf>
    <xf numFmtId="164" fontId="68" fillId="0" borderId="45" xfId="85" applyNumberFormat="1" applyFont="1" applyFill="1" applyBorder="1" applyAlignment="1" applyProtection="1">
      <alignment horizontal="center" vertical="center" wrapText="1"/>
    </xf>
    <xf numFmtId="0" fontId="62" fillId="0" borderId="66" xfId="82" applyFont="1" applyBorder="1" applyAlignment="1">
      <alignment horizontal="center"/>
    </xf>
    <xf numFmtId="3" fontId="19" fillId="0" borderId="33" xfId="82" applyNumberFormat="1" applyFont="1" applyBorder="1"/>
    <xf numFmtId="3" fontId="19" fillId="0" borderId="68" xfId="82" applyNumberFormat="1" applyFont="1" applyBorder="1"/>
    <xf numFmtId="3" fontId="19" fillId="0" borderId="33" xfId="82" applyNumberFormat="1" applyFont="1" applyFill="1" applyBorder="1" applyAlignment="1" applyProtection="1">
      <alignment vertical="center" wrapText="1"/>
      <protection locked="0"/>
    </xf>
    <xf numFmtId="3" fontId="19" fillId="0" borderId="68" xfId="82" applyNumberFormat="1" applyFont="1" applyFill="1" applyBorder="1" applyAlignment="1" applyProtection="1">
      <alignment vertical="center" wrapText="1"/>
      <protection locked="0"/>
    </xf>
    <xf numFmtId="3" fontId="19" fillId="0" borderId="18" xfId="82" applyNumberFormat="1" applyFont="1" applyBorder="1"/>
    <xf numFmtId="3" fontId="19" fillId="0" borderId="60" xfId="82" applyNumberFormat="1" applyFont="1" applyBorder="1"/>
    <xf numFmtId="3" fontId="19" fillId="0" borderId="18" xfId="82" applyNumberFormat="1" applyFont="1" applyFill="1" applyBorder="1" applyAlignment="1" applyProtection="1">
      <alignment vertical="center" wrapText="1"/>
      <protection locked="0"/>
    </xf>
    <xf numFmtId="3" fontId="19" fillId="0" borderId="60" xfId="82" applyNumberFormat="1" applyFont="1" applyFill="1" applyBorder="1" applyAlignment="1" applyProtection="1">
      <alignment vertical="center" wrapText="1"/>
      <protection locked="0"/>
    </xf>
    <xf numFmtId="3" fontId="19" fillId="0" borderId="36" xfId="82" applyNumberFormat="1" applyFont="1" applyFill="1" applyBorder="1" applyAlignment="1" applyProtection="1">
      <alignment vertical="center" wrapText="1"/>
      <protection locked="0"/>
    </xf>
    <xf numFmtId="164" fontId="67" fillId="0" borderId="45" xfId="85" applyNumberFormat="1" applyFont="1" applyFill="1" applyBorder="1" applyAlignment="1" applyProtection="1">
      <alignment horizontal="center" vertical="center" wrapText="1"/>
    </xf>
    <xf numFmtId="0" fontId="42" fillId="0" borderId="45" xfId="82" applyFont="1" applyBorder="1" applyAlignment="1">
      <alignment horizontal="center" vertical="center" wrapText="1"/>
    </xf>
    <xf numFmtId="0" fontId="19" fillId="0" borderId="33" xfId="82" applyFont="1" applyBorder="1" applyAlignment="1">
      <alignment wrapText="1"/>
    </xf>
    <xf numFmtId="0" fontId="19" fillId="0" borderId="33" xfId="82" applyFont="1" applyBorder="1"/>
    <xf numFmtId="0" fontId="19" fillId="0" borderId="33" xfId="82" applyFont="1" applyBorder="1" applyAlignment="1">
      <alignment vertical="center" wrapText="1"/>
    </xf>
    <xf numFmtId="0" fontId="19" fillId="0" borderId="68" xfId="82" applyFont="1" applyBorder="1"/>
    <xf numFmtId="0" fontId="42" fillId="0" borderId="45" xfId="82" applyFont="1" applyBorder="1" applyAlignment="1">
      <alignment horizontal="left"/>
    </xf>
    <xf numFmtId="3" fontId="42" fillId="0" borderId="25" xfId="82" applyNumberFormat="1" applyFont="1" applyBorder="1"/>
    <xf numFmtId="0" fontId="19" fillId="0" borderId="18" xfId="82" applyFont="1" applyBorder="1"/>
    <xf numFmtId="0" fontId="19" fillId="0" borderId="18" xfId="82" applyFont="1" applyBorder="1" applyAlignment="1">
      <alignment vertical="center" wrapText="1"/>
    </xf>
    <xf numFmtId="0" fontId="19" fillId="0" borderId="60" xfId="82" applyFont="1" applyBorder="1"/>
    <xf numFmtId="3" fontId="42" fillId="0" borderId="13" xfId="82" applyNumberFormat="1" applyFont="1" applyBorder="1"/>
    <xf numFmtId="3" fontId="42" fillId="0" borderId="45" xfId="82" applyNumberFormat="1" applyFont="1" applyBorder="1"/>
    <xf numFmtId="164" fontId="69" fillId="0" borderId="33" xfId="85" applyNumberFormat="1" applyFont="1" applyFill="1" applyBorder="1" applyAlignment="1" applyProtection="1">
      <alignment horizontal="left" vertical="center" wrapText="1" indent="1"/>
    </xf>
    <xf numFmtId="164" fontId="69" fillId="0" borderId="33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2" xfId="85" applyNumberFormat="1" applyFont="1" applyFill="1" applyBorder="1" applyAlignment="1" applyProtection="1">
      <alignment horizontal="right" vertical="center" wrapText="1" indent="1"/>
    </xf>
    <xf numFmtId="164" fontId="71" fillId="0" borderId="55" xfId="85" applyNumberFormat="1" applyFont="1" applyFill="1" applyBorder="1" applyAlignment="1" applyProtection="1">
      <alignment horizontal="right" vertical="center" wrapText="1" indent="1"/>
    </xf>
    <xf numFmtId="164" fontId="70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center" vertical="center" wrapText="1"/>
    </xf>
    <xf numFmtId="164" fontId="69" fillId="0" borderId="0" xfId="85" applyNumberFormat="1" applyFont="1" applyFill="1" applyBorder="1" applyAlignment="1" applyProtection="1">
      <alignment horizontal="left" vertical="center" wrapText="1" indent="1"/>
    </xf>
    <xf numFmtId="164" fontId="69" fillId="0" borderId="33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45" xfId="85" applyNumberFormat="1" applyFont="1" applyFill="1" applyBorder="1" applyAlignment="1" applyProtection="1">
      <alignment horizontal="left" vertical="center" wrapText="1" indent="1"/>
    </xf>
    <xf numFmtId="164" fontId="70" fillId="0" borderId="66" xfId="85" applyNumberFormat="1" applyFont="1" applyFill="1" applyBorder="1" applyAlignment="1" applyProtection="1">
      <alignment horizontal="left" vertical="center" wrapText="1" indent="1"/>
    </xf>
    <xf numFmtId="164" fontId="70" fillId="0" borderId="6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6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2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70" fillId="0" borderId="46" xfId="85" applyNumberFormat="1" applyFont="1" applyFill="1" applyBorder="1" applyAlignment="1" applyProtection="1">
      <alignment horizontal="left" vertical="center" wrapText="1" indent="1"/>
    </xf>
    <xf numFmtId="164" fontId="70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left" vertical="center" wrapText="1" indent="1"/>
    </xf>
    <xf numFmtId="164" fontId="69" fillId="0" borderId="1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13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right" vertical="center" wrapText="1" indent="1"/>
    </xf>
    <xf numFmtId="164" fontId="70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2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2"/>
    </xf>
    <xf numFmtId="164" fontId="70" fillId="0" borderId="23" xfId="85" applyNumberFormat="1" applyFont="1" applyFill="1" applyBorder="1" applyAlignment="1" applyProtection="1">
      <alignment horizontal="left" vertical="center" wrapText="1" indent="2"/>
    </xf>
    <xf numFmtId="164" fontId="71" fillId="0" borderId="23" xfId="85" applyNumberFormat="1" applyFont="1" applyFill="1" applyBorder="1" applyAlignment="1" applyProtection="1">
      <alignment horizontal="left" vertical="center" wrapText="1" indent="1"/>
    </xf>
    <xf numFmtId="164" fontId="69" fillId="0" borderId="46" xfId="85" applyNumberFormat="1" applyFont="1" applyFill="1" applyBorder="1" applyAlignment="1" applyProtection="1">
      <alignment horizontal="left" vertical="center" wrapText="1" indent="2"/>
    </xf>
    <xf numFmtId="164" fontId="69" fillId="0" borderId="71" xfId="85" applyNumberFormat="1" applyFont="1" applyFill="1" applyBorder="1" applyAlignment="1" applyProtection="1">
      <alignment horizontal="left" vertical="center" wrapText="1" indent="2"/>
    </xf>
    <xf numFmtId="164" fontId="71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66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right" vertical="center" wrapText="1" indent="1"/>
    </xf>
    <xf numFmtId="164" fontId="71" fillId="0" borderId="66" xfId="85" applyNumberFormat="1" applyFont="1" applyFill="1" applyBorder="1" applyAlignment="1" applyProtection="1">
      <alignment horizontal="right" vertical="center" wrapText="1" indent="1"/>
    </xf>
    <xf numFmtId="164" fontId="70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66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66" xfId="85" applyNumberFormat="1" applyFont="1" applyFill="1" applyBorder="1" applyAlignment="1" applyProtection="1">
      <alignment horizontal="right" vertical="center" wrapText="1" indent="1"/>
    </xf>
    <xf numFmtId="3" fontId="19" fillId="0" borderId="36" xfId="82" applyNumberFormat="1" applyFont="1" applyBorder="1"/>
    <xf numFmtId="0" fontId="59" fillId="0" borderId="0" xfId="87" applyFont="1" applyAlignment="1">
      <alignment horizontal="center"/>
    </xf>
    <xf numFmtId="0" fontId="77" fillId="0" borderId="28" xfId="87" applyFont="1" applyBorder="1" applyAlignment="1">
      <alignment horizontal="left" vertical="center"/>
    </xf>
    <xf numFmtId="0" fontId="77" fillId="0" borderId="50" xfId="87" applyFont="1" applyBorder="1" applyAlignment="1">
      <alignment horizontal="left" vertical="center"/>
    </xf>
    <xf numFmtId="0" fontId="2" fillId="0" borderId="62" xfId="87" applyFont="1" applyBorder="1" applyAlignment="1">
      <alignment horizontal="right"/>
    </xf>
    <xf numFmtId="0" fontId="51" fillId="0" borderId="22" xfId="87" applyFont="1" applyFill="1" applyBorder="1" applyAlignment="1">
      <alignment horizontal="left" vertical="center"/>
    </xf>
    <xf numFmtId="0" fontId="51" fillId="0" borderId="0" xfId="87" applyFont="1" applyFill="1" applyBorder="1" applyAlignment="1">
      <alignment horizontal="left" vertical="center"/>
    </xf>
    <xf numFmtId="0" fontId="51" fillId="0" borderId="51" xfId="87" applyFont="1" applyFill="1" applyBorder="1" applyAlignment="1">
      <alignment horizontal="left" vertical="center"/>
    </xf>
    <xf numFmtId="0" fontId="77" fillId="0" borderId="28" xfId="87" applyFont="1" applyBorder="1" applyAlignment="1">
      <alignment horizontal="left"/>
    </xf>
    <xf numFmtId="0" fontId="77" fillId="0" borderId="50" xfId="87" applyFont="1" applyBorder="1" applyAlignment="1">
      <alignment horizontal="left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59" fillId="25" borderId="44" xfId="87" applyFont="1" applyFill="1" applyBorder="1" applyAlignment="1">
      <alignment horizontal="left" vertical="center"/>
    </xf>
    <xf numFmtId="0" fontId="59" fillId="25" borderId="25" xfId="87" applyFont="1" applyFill="1" applyBorder="1" applyAlignment="1">
      <alignment horizontal="left" vertical="center"/>
    </xf>
    <xf numFmtId="0" fontId="79" fillId="25" borderId="28" xfId="87" applyFont="1" applyFill="1" applyBorder="1" applyAlignment="1">
      <alignment horizontal="left" vertical="center"/>
    </xf>
    <xf numFmtId="0" fontId="79" fillId="25" borderId="50" xfId="87" applyFont="1" applyFill="1" applyBorder="1" applyAlignment="1">
      <alignment horizontal="left" vertical="center"/>
    </xf>
    <xf numFmtId="0" fontId="58" fillId="0" borderId="28" xfId="87" applyFont="1" applyFill="1" applyBorder="1" applyAlignment="1">
      <alignment horizontal="left" vertical="center"/>
    </xf>
    <xf numFmtId="0" fontId="58" fillId="0" borderId="50" xfId="87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30" xfId="0" applyFont="1" applyBorder="1" applyAlignment="1">
      <alignment wrapText="1"/>
    </xf>
    <xf numFmtId="0" fontId="44" fillId="0" borderId="81" xfId="0" applyFont="1" applyBorder="1" applyAlignment="1">
      <alignment wrapText="1"/>
    </xf>
    <xf numFmtId="0" fontId="50" fillId="0" borderId="27" xfId="0" applyFont="1" applyBorder="1" applyAlignment="1"/>
    <xf numFmtId="0" fontId="50" fillId="0" borderId="76" xfId="0" applyFont="1" applyBorder="1" applyAlignment="1"/>
    <xf numFmtId="164" fontId="67" fillId="0" borderId="58" xfId="85" applyNumberFormat="1" applyFont="1" applyFill="1" applyBorder="1" applyAlignment="1" applyProtection="1">
      <alignment horizontal="center" vertical="center" wrapText="1"/>
    </xf>
    <xf numFmtId="164" fontId="67" fillId="0" borderId="54" xfId="85" applyNumberFormat="1" applyFont="1" applyFill="1" applyBorder="1" applyAlignment="1" applyProtection="1">
      <alignment horizontal="center" vertical="center" wrapText="1"/>
    </xf>
    <xf numFmtId="164" fontId="66" fillId="0" borderId="0" xfId="85" applyNumberFormat="1" applyFont="1" applyFill="1" applyAlignment="1" applyProtection="1">
      <alignment horizontal="center" textRotation="180" wrapText="1"/>
    </xf>
    <xf numFmtId="164" fontId="72" fillId="0" borderId="64" xfId="85" applyNumberFormat="1" applyFont="1" applyFill="1" applyBorder="1" applyAlignment="1" applyProtection="1">
      <alignment horizontal="center" vertical="center" wrapText="1"/>
    </xf>
    <xf numFmtId="164" fontId="67" fillId="0" borderId="32" xfId="85" applyNumberFormat="1" applyFont="1" applyFill="1" applyBorder="1" applyAlignment="1" applyProtection="1">
      <alignment horizontal="center" vertical="center" wrapText="1"/>
    </xf>
    <xf numFmtId="164" fontId="67" fillId="0" borderId="36" xfId="85" applyNumberFormat="1" applyFont="1" applyFill="1" applyBorder="1" applyAlignment="1" applyProtection="1">
      <alignment horizontal="center" vertical="center" wrapText="1"/>
    </xf>
    <xf numFmtId="0" fontId="57" fillId="0" borderId="0" xfId="87" applyFont="1" applyAlignment="1">
      <alignment horizontal="center"/>
    </xf>
    <xf numFmtId="0" fontId="2" fillId="0" borderId="0" xfId="87" applyFont="1" applyBorder="1" applyAlignment="1">
      <alignment horizontal="right"/>
    </xf>
    <xf numFmtId="164" fontId="66" fillId="0" borderId="22" xfId="85" applyNumberFormat="1" applyFont="1" applyFill="1" applyBorder="1" applyAlignment="1" applyProtection="1">
      <alignment horizontal="center" textRotation="180" wrapText="1"/>
    </xf>
    <xf numFmtId="164" fontId="92" fillId="0" borderId="0" xfId="85" applyNumberFormat="1" applyFont="1" applyFill="1" applyAlignment="1" applyProtection="1">
      <alignment horizontal="center" vertical="center" wrapText="1"/>
    </xf>
    <xf numFmtId="164" fontId="94" fillId="0" borderId="31" xfId="85" applyNumberFormat="1" applyFont="1" applyFill="1" applyBorder="1" applyAlignment="1" applyProtection="1">
      <alignment horizontal="left" vertical="center" wrapText="1" indent="2"/>
    </xf>
    <xf numFmtId="164" fontId="94" fillId="0" borderId="37" xfId="85" applyNumberFormat="1" applyFont="1" applyFill="1" applyBorder="1" applyAlignment="1" applyProtection="1">
      <alignment horizontal="left" vertical="center" wrapText="1" indent="2"/>
    </xf>
    <xf numFmtId="164" fontId="68" fillId="0" borderId="63" xfId="85" applyNumberFormat="1" applyFont="1" applyFill="1" applyBorder="1" applyAlignment="1" applyProtection="1">
      <alignment horizontal="center" vertical="center"/>
    </xf>
    <xf numFmtId="164" fontId="68" fillId="0" borderId="21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/>
    </xf>
    <xf numFmtId="164" fontId="68" fillId="0" borderId="30" xfId="85" applyNumberFormat="1" applyFont="1" applyFill="1" applyBorder="1" applyAlignment="1" applyProtection="1">
      <alignment horizontal="center" vertical="center" wrapText="1"/>
    </xf>
    <xf numFmtId="164" fontId="68" fillId="0" borderId="1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 wrapText="1"/>
    </xf>
    <xf numFmtId="0" fontId="96" fillId="0" borderId="0" xfId="85" applyFont="1" applyAlignment="1">
      <alignment horizontal="right" wrapText="1"/>
    </xf>
    <xf numFmtId="164" fontId="70" fillId="0" borderId="62" xfId="85" applyNumberFormat="1" applyFont="1" applyFill="1" applyBorder="1" applyAlignment="1">
      <alignment horizontal="right" vertical="center" wrapText="1"/>
    </xf>
    <xf numFmtId="0" fontId="97" fillId="0" borderId="0" xfId="85" applyFont="1" applyAlignment="1">
      <alignment horizontal="right" wrapText="1"/>
    </xf>
    <xf numFmtId="0" fontId="42" fillId="0" borderId="39" xfId="84" applyFont="1" applyFill="1" applyBorder="1" applyAlignment="1">
      <alignment horizontal="center" vertical="center" wrapText="1"/>
    </xf>
    <xf numFmtId="0" fontId="42" fillId="0" borderId="29" xfId="84" applyFont="1" applyFill="1" applyBorder="1" applyAlignment="1">
      <alignment horizontal="center" vertical="center" wrapText="1"/>
    </xf>
    <xf numFmtId="0" fontId="94" fillId="0" borderId="0" xfId="84" applyFont="1" applyFill="1" applyAlignment="1">
      <alignment horizontal="left" wrapText="1"/>
    </xf>
    <xf numFmtId="0" fontId="89" fillId="0" borderId="34" xfId="85" applyFont="1" applyBorder="1" applyAlignment="1">
      <alignment horizontal="left" wrapText="1"/>
    </xf>
    <xf numFmtId="0" fontId="89" fillId="0" borderId="20" xfId="85" applyFont="1" applyBorder="1" applyAlignment="1">
      <alignment horizontal="left" wrapText="1"/>
    </xf>
    <xf numFmtId="0" fontId="89" fillId="0" borderId="23" xfId="85" applyFont="1" applyBorder="1" applyAlignment="1">
      <alignment horizontal="left" wrapText="1"/>
    </xf>
    <xf numFmtId="165" fontId="62" fillId="0" borderId="37" xfId="54" applyNumberFormat="1" applyFont="1" applyFill="1" applyBorder="1" applyAlignment="1" applyProtection="1">
      <alignment horizontal="center"/>
    </xf>
    <xf numFmtId="165" fontId="62" fillId="0" borderId="38" xfId="54" applyNumberFormat="1" applyFont="1" applyFill="1" applyBorder="1" applyAlignment="1" applyProtection="1">
      <alignment horizontal="center"/>
    </xf>
    <xf numFmtId="165" fontId="70" fillId="0" borderId="20" xfId="54" applyNumberFormat="1" applyFont="1" applyFill="1" applyBorder="1" applyAlignment="1" applyProtection="1">
      <alignment horizontal="center"/>
      <protection locked="0"/>
    </xf>
    <xf numFmtId="165" fontId="70" fillId="0" borderId="21" xfId="54" applyNumberFormat="1" applyFont="1" applyFill="1" applyBorder="1" applyAlignment="1" applyProtection="1">
      <alignment horizontal="center"/>
      <protection locked="0"/>
    </xf>
    <xf numFmtId="0" fontId="70" fillId="0" borderId="20" xfId="84" applyFont="1" applyFill="1" applyBorder="1" applyAlignment="1" applyProtection="1">
      <alignment horizontal="center"/>
      <protection locked="0"/>
    </xf>
    <xf numFmtId="0" fontId="42" fillId="0" borderId="30" xfId="84" applyFont="1" applyFill="1" applyBorder="1" applyAlignment="1">
      <alignment horizontal="center" vertical="center" wrapText="1"/>
    </xf>
    <xf numFmtId="0" fontId="42" fillId="0" borderId="27" xfId="84" applyFont="1" applyFill="1" applyBorder="1" applyAlignment="1">
      <alignment horizontal="center" vertical="center" wrapText="1"/>
    </xf>
    <xf numFmtId="0" fontId="62" fillId="0" borderId="37" xfId="84" applyFont="1" applyFill="1" applyBorder="1" applyAlignment="1" applyProtection="1">
      <alignment horizontal="center" vertical="center" wrapText="1"/>
    </xf>
    <xf numFmtId="0" fontId="62" fillId="0" borderId="25" xfId="84" applyFont="1" applyFill="1" applyBorder="1" applyAlignment="1" applyProtection="1">
      <alignment horizontal="center" vertical="center" wrapText="1"/>
    </xf>
    <xf numFmtId="0" fontId="62" fillId="0" borderId="13" xfId="84" applyFont="1" applyFill="1" applyBorder="1" applyAlignment="1" applyProtection="1">
      <alignment horizontal="center" vertical="center" wrapText="1"/>
    </xf>
    <xf numFmtId="0" fontId="42" fillId="0" borderId="81" xfId="84" applyFont="1" applyFill="1" applyBorder="1" applyAlignment="1">
      <alignment horizontal="center" vertical="center" wrapText="1"/>
    </xf>
    <xf numFmtId="0" fontId="42" fillId="0" borderId="67" xfId="84" applyFont="1" applyFill="1" applyBorder="1" applyAlignment="1">
      <alignment horizontal="center" vertical="center" wrapText="1"/>
    </xf>
    <xf numFmtId="0" fontId="42" fillId="0" borderId="40" xfId="84" applyFont="1" applyFill="1" applyBorder="1" applyAlignment="1">
      <alignment horizontal="center" vertical="center" wrapText="1"/>
    </xf>
    <xf numFmtId="0" fontId="42" fillId="0" borderId="63" xfId="84" applyFont="1" applyFill="1" applyBorder="1" applyAlignment="1">
      <alignment horizontal="center" vertical="center" wrapText="1"/>
    </xf>
    <xf numFmtId="0" fontId="42" fillId="0" borderId="77" xfId="84" applyFont="1" applyFill="1" applyBorder="1" applyAlignment="1">
      <alignment horizontal="center" vertical="center" wrapText="1"/>
    </xf>
    <xf numFmtId="164" fontId="94" fillId="0" borderId="0" xfId="84" applyNumberFormat="1" applyFont="1" applyFill="1" applyBorder="1" applyAlignment="1" applyProtection="1">
      <alignment horizontal="left" vertical="center"/>
    </xf>
    <xf numFmtId="0" fontId="69" fillId="0" borderId="64" xfId="84" applyFont="1" applyFill="1" applyBorder="1" applyAlignment="1">
      <alignment horizontal="center" vertical="center" wrapText="1"/>
    </xf>
    <xf numFmtId="0" fontId="70" fillId="0" borderId="82" xfId="84" applyFont="1" applyFill="1" applyBorder="1" applyAlignment="1" applyProtection="1">
      <alignment horizontal="center" vertical="center"/>
    </xf>
    <xf numFmtId="0" fontId="70" fillId="0" borderId="32" xfId="84" applyFont="1" applyFill="1" applyBorder="1" applyAlignment="1" applyProtection="1">
      <alignment horizontal="center" vertical="center"/>
    </xf>
    <xf numFmtId="0" fontId="70" fillId="0" borderId="83" xfId="84" applyFont="1" applyFill="1" applyBorder="1" applyAlignment="1" applyProtection="1">
      <alignment horizontal="center" vertical="center"/>
    </xf>
    <xf numFmtId="0" fontId="89" fillId="0" borderId="53" xfId="85" applyFont="1" applyBorder="1" applyAlignment="1">
      <alignment horizontal="left" wrapText="1"/>
    </xf>
    <xf numFmtId="0" fontId="70" fillId="0" borderId="20" xfId="84" applyFont="1" applyFill="1" applyBorder="1" applyAlignment="1" applyProtection="1">
      <alignment horizontal="center" vertical="center"/>
    </xf>
    <xf numFmtId="0" fontId="70" fillId="0" borderId="21" xfId="84" applyFont="1" applyFill="1" applyBorder="1" applyAlignment="1" applyProtection="1">
      <alignment horizontal="center" vertical="center"/>
    </xf>
    <xf numFmtId="164" fontId="65" fillId="0" borderId="0" xfId="84" applyNumberFormat="1" applyFont="1" applyFill="1" applyBorder="1" applyAlignment="1" applyProtection="1">
      <alignment horizontal="center" vertical="center" wrapText="1"/>
    </xf>
    <xf numFmtId="0" fontId="62" fillId="0" borderId="39" xfId="84" applyFont="1" applyFill="1" applyBorder="1" applyAlignment="1" applyProtection="1">
      <alignment horizontal="center" vertical="center" wrapText="1"/>
    </xf>
    <xf numFmtId="0" fontId="62" fillId="0" borderId="63" xfId="84" applyFont="1" applyFill="1" applyBorder="1" applyAlignment="1" applyProtection="1">
      <alignment horizontal="center" vertical="center" wrapText="1"/>
    </xf>
    <xf numFmtId="164" fontId="70" fillId="0" borderId="0" xfId="85" applyNumberFormat="1" applyFont="1" applyFill="1" applyBorder="1" applyAlignment="1">
      <alignment horizontal="right" vertical="center" wrapText="1"/>
    </xf>
    <xf numFmtId="0" fontId="42" fillId="0" borderId="39" xfId="84" applyFont="1" applyFill="1" applyBorder="1" applyAlignment="1" applyProtection="1">
      <alignment horizontal="center" vertical="center" wrapText="1"/>
    </xf>
    <xf numFmtId="0" fontId="100" fillId="0" borderId="0" xfId="82" applyFont="1" applyAlignment="1">
      <alignment horizontal="center"/>
    </xf>
    <xf numFmtId="0" fontId="56" fillId="0" borderId="0" xfId="87" applyFont="1" applyAlignment="1">
      <alignment horizontal="center"/>
    </xf>
    <xf numFmtId="0" fontId="56" fillId="0" borderId="0" xfId="87" applyFont="1"/>
    <xf numFmtId="0" fontId="56" fillId="0" borderId="0" xfId="87" applyFont="1" applyAlignment="1">
      <alignment horizontal="left"/>
    </xf>
  </cellXfs>
  <cellStyles count="9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(1)" xfId="66" builtinId="29" customBuiltin="1"/>
    <cellStyle name="Jelölőszín (2)" xfId="67" builtinId="33" customBuiltin="1"/>
    <cellStyle name="Jelölőszín (3)" xfId="68" builtinId="37" customBuiltin="1"/>
    <cellStyle name="Jelölőszín (4)" xfId="69" builtinId="41" customBuiltin="1"/>
    <cellStyle name="Jelölőszín (5)" xfId="70" builtinId="45" customBuiltin="1"/>
    <cellStyle name="Jelölőszín (6)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11szm" xfId="81"/>
    <cellStyle name="Normál_12.sz.mell.2013.évi fejlesztés" xfId="82"/>
    <cellStyle name="Normál_3aszm" xfId="83"/>
    <cellStyle name="Normál_KVRENMUNKA" xfId="84"/>
    <cellStyle name="Normál_Másolat eredetijeKVIREND" xfId="85"/>
    <cellStyle name="Normal_tanusitv" xfId="86"/>
    <cellStyle name="Normál_Zalakaros" xfId="87"/>
    <cellStyle name="Note" xfId="88"/>
    <cellStyle name="Output" xfId="89"/>
    <cellStyle name="Összesen" xfId="90" builtinId="25" customBuiltin="1"/>
    <cellStyle name="Rossz" xfId="91" builtinId="27" customBuiltin="1"/>
    <cellStyle name="Semleges" xfId="92" builtinId="28" customBuiltin="1"/>
    <cellStyle name="Számítás" xfId="93" builtinId="22" customBuiltin="1"/>
    <cellStyle name="Százalék 2" xfId="94"/>
    <cellStyle name="Title" xfId="95"/>
    <cellStyle name="Total" xfId="96"/>
    <cellStyle name="Warning Text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26"/>
  <sheetViews>
    <sheetView tabSelected="1" zoomScale="80" zoomScaleNormal="80" zoomScaleSheetLayoutView="100" zoomScalePageLayoutView="80" workbookViewId="0">
      <selection activeCell="A3" sqref="A3:A4"/>
    </sheetView>
  </sheetViews>
  <sheetFormatPr defaultRowHeight="12.75"/>
  <cols>
    <col min="1" max="1" width="4.5703125" style="24" customWidth="1"/>
    <col min="2" max="2" width="43.42578125" style="24" customWidth="1"/>
    <col min="3" max="4" width="13.85546875" style="24" customWidth="1"/>
    <col min="5" max="5" width="14" style="24" customWidth="1"/>
    <col min="6" max="6" width="14.42578125" style="24" customWidth="1"/>
    <col min="7" max="7" width="5.7109375" style="24" customWidth="1"/>
    <col min="8" max="8" width="42.85546875" style="24" customWidth="1"/>
    <col min="9" max="11" width="14.28515625" style="24" customWidth="1"/>
    <col min="12" max="12" width="14.7109375" style="24" customWidth="1"/>
    <col min="13" max="16384" width="9.140625" style="24"/>
  </cols>
  <sheetData>
    <row r="1" spans="1:15" ht="18.75">
      <c r="A1" s="485" t="s">
        <v>422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5" ht="18.75">
      <c r="A2" s="485" t="s">
        <v>412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3" spans="1:15" ht="18.75">
      <c r="A3" s="570" t="s">
        <v>473</v>
      </c>
      <c r="B3" s="568"/>
      <c r="C3" s="120"/>
      <c r="D3" s="120"/>
      <c r="E3" s="120"/>
      <c r="F3" s="120"/>
      <c r="G3" s="120"/>
      <c r="H3" s="120"/>
      <c r="I3" s="121"/>
      <c r="J3" s="121"/>
      <c r="K3" s="121"/>
      <c r="L3" s="119" t="s">
        <v>408</v>
      </c>
    </row>
    <row r="4" spans="1:15" ht="16.5" thickBot="1">
      <c r="A4" s="570" t="s">
        <v>474</v>
      </c>
      <c r="B4" s="569"/>
      <c r="I4" s="143"/>
      <c r="J4" s="143"/>
      <c r="K4" s="488" t="s">
        <v>415</v>
      </c>
      <c r="L4" s="488"/>
    </row>
    <row r="5" spans="1:15" ht="74.25" customHeight="1" thickBot="1">
      <c r="A5" s="300"/>
      <c r="B5" s="301" t="s">
        <v>307</v>
      </c>
      <c r="C5" s="302" t="s">
        <v>414</v>
      </c>
      <c r="D5" s="303" t="s">
        <v>464</v>
      </c>
      <c r="E5" s="403" t="s">
        <v>469</v>
      </c>
      <c r="F5" s="402" t="s">
        <v>470</v>
      </c>
      <c r="G5" s="304"/>
      <c r="H5" s="301" t="s">
        <v>307</v>
      </c>
      <c r="I5" s="404" t="s">
        <v>414</v>
      </c>
      <c r="J5" s="403" t="s">
        <v>464</v>
      </c>
      <c r="K5" s="302" t="s">
        <v>469</v>
      </c>
      <c r="L5" s="303" t="s">
        <v>470</v>
      </c>
    </row>
    <row r="6" spans="1:15" ht="15" customHeight="1" thickBot="1">
      <c r="A6" s="489" t="s">
        <v>308</v>
      </c>
      <c r="B6" s="490"/>
      <c r="C6" s="490"/>
      <c r="D6" s="490"/>
      <c r="E6" s="490"/>
      <c r="F6" s="491"/>
      <c r="G6" s="489" t="s">
        <v>309</v>
      </c>
      <c r="H6" s="490"/>
      <c r="I6" s="490"/>
      <c r="J6" s="490"/>
      <c r="K6" s="490"/>
      <c r="L6" s="491"/>
    </row>
    <row r="7" spans="1:15" ht="15" customHeight="1">
      <c r="A7" s="306" t="s">
        <v>100</v>
      </c>
      <c r="B7" s="307" t="s">
        <v>310</v>
      </c>
      <c r="C7" s="324"/>
      <c r="D7" s="324"/>
      <c r="E7" s="324"/>
      <c r="F7" s="324"/>
      <c r="G7" s="338" t="s">
        <v>100</v>
      </c>
      <c r="H7" s="339" t="s">
        <v>310</v>
      </c>
      <c r="I7" s="324"/>
      <c r="J7" s="324"/>
      <c r="K7" s="324"/>
      <c r="L7" s="324"/>
    </row>
    <row r="8" spans="1:15" ht="15" customHeight="1">
      <c r="A8" s="30"/>
      <c r="B8" s="308" t="s">
        <v>311</v>
      </c>
      <c r="C8" s="325">
        <v>19335826</v>
      </c>
      <c r="D8" s="325">
        <v>19356705</v>
      </c>
      <c r="E8" s="325">
        <v>0</v>
      </c>
      <c r="F8" s="325">
        <v>19356705</v>
      </c>
      <c r="G8" s="340"/>
      <c r="H8" s="308" t="s">
        <v>344</v>
      </c>
      <c r="I8" s="331">
        <v>6489000</v>
      </c>
      <c r="J8" s="331">
        <v>6409845</v>
      </c>
      <c r="K8" s="331">
        <v>0</v>
      </c>
      <c r="L8" s="331">
        <v>6409845</v>
      </c>
    </row>
    <row r="9" spans="1:15" ht="35.25" customHeight="1">
      <c r="A9" s="30"/>
      <c r="B9" s="309" t="s">
        <v>312</v>
      </c>
      <c r="C9" s="326">
        <v>1223000</v>
      </c>
      <c r="D9" s="326">
        <v>1223000</v>
      </c>
      <c r="E9" s="326">
        <v>0</v>
      </c>
      <c r="F9" s="326">
        <v>1223000</v>
      </c>
      <c r="G9" s="341"/>
      <c r="H9" s="342" t="s">
        <v>345</v>
      </c>
      <c r="I9" s="331">
        <v>1600000</v>
      </c>
      <c r="J9" s="331">
        <v>1589314</v>
      </c>
      <c r="K9" s="331">
        <v>0</v>
      </c>
      <c r="L9" s="331">
        <v>1589314</v>
      </c>
      <c r="O9" s="299"/>
    </row>
    <row r="10" spans="1:15" ht="15" customHeight="1">
      <c r="A10" s="30"/>
      <c r="B10" s="308" t="s">
        <v>313</v>
      </c>
      <c r="C10" s="326">
        <v>773000</v>
      </c>
      <c r="D10" s="326">
        <v>773000</v>
      </c>
      <c r="E10" s="326">
        <v>0</v>
      </c>
      <c r="F10" s="326">
        <v>773000</v>
      </c>
      <c r="G10" s="341"/>
      <c r="H10" s="308" t="s">
        <v>346</v>
      </c>
      <c r="I10" s="331">
        <v>10647826</v>
      </c>
      <c r="J10" s="331">
        <v>10758546</v>
      </c>
      <c r="K10" s="331">
        <v>-2328048</v>
      </c>
      <c r="L10" s="331">
        <v>8430497</v>
      </c>
    </row>
    <row r="11" spans="1:15" ht="15" customHeight="1">
      <c r="A11" s="30"/>
      <c r="B11" s="308" t="s">
        <v>314</v>
      </c>
      <c r="C11" s="326">
        <v>0</v>
      </c>
      <c r="D11" s="326">
        <v>0</v>
      </c>
      <c r="E11" s="326">
        <v>0</v>
      </c>
      <c r="F11" s="326">
        <v>0</v>
      </c>
      <c r="G11" s="341"/>
      <c r="H11" s="308" t="s">
        <v>347</v>
      </c>
      <c r="I11" s="331">
        <v>853487</v>
      </c>
      <c r="J11" s="331">
        <v>853487</v>
      </c>
      <c r="K11" s="331">
        <v>0</v>
      </c>
      <c r="L11" s="331">
        <v>853487</v>
      </c>
    </row>
    <row r="12" spans="1:15" ht="15" customHeight="1">
      <c r="A12" s="30"/>
      <c r="B12" s="310"/>
      <c r="C12" s="327"/>
      <c r="D12" s="327"/>
      <c r="E12" s="327"/>
      <c r="F12" s="327"/>
      <c r="G12" s="341"/>
      <c r="H12" s="308" t="s">
        <v>348</v>
      </c>
      <c r="I12" s="331">
        <v>615000</v>
      </c>
      <c r="J12" s="331">
        <v>615000</v>
      </c>
      <c r="K12" s="331">
        <v>0</v>
      </c>
      <c r="L12" s="331">
        <v>615000</v>
      </c>
    </row>
    <row r="13" spans="1:15" ht="15" customHeight="1">
      <c r="A13" s="30"/>
      <c r="B13" s="311"/>
      <c r="C13" s="326"/>
      <c r="D13" s="326"/>
      <c r="E13" s="326"/>
      <c r="F13" s="326"/>
      <c r="G13" s="341"/>
      <c r="H13" s="308" t="s">
        <v>315</v>
      </c>
      <c r="I13" s="331">
        <v>0</v>
      </c>
      <c r="J13" s="331">
        <v>0</v>
      </c>
      <c r="K13" s="331">
        <v>0</v>
      </c>
      <c r="L13" s="331">
        <v>0</v>
      </c>
    </row>
    <row r="14" spans="1:15" ht="15" customHeight="1">
      <c r="A14" s="486" t="s">
        <v>316</v>
      </c>
      <c r="B14" s="487"/>
      <c r="C14" s="327">
        <f>SUM(C8:C13)</f>
        <v>21331826</v>
      </c>
      <c r="D14" s="327">
        <f>SUM(D8:D13)</f>
        <v>21352705</v>
      </c>
      <c r="E14" s="327">
        <f>SUM(E8:E13)</f>
        <v>0</v>
      </c>
      <c r="F14" s="327">
        <f>SUM(F8:F13)</f>
        <v>21352705</v>
      </c>
      <c r="G14" s="492" t="s">
        <v>317</v>
      </c>
      <c r="H14" s="493"/>
      <c r="I14" s="349">
        <f>SUM(I8:I13)</f>
        <v>20205313</v>
      </c>
      <c r="J14" s="349">
        <f>SUM(J8:J13)</f>
        <v>20226192</v>
      </c>
      <c r="K14" s="349">
        <f>SUM(K8:K13)</f>
        <v>-2328048</v>
      </c>
      <c r="L14" s="349">
        <f>SUM(L8:L13)</f>
        <v>17898143</v>
      </c>
    </row>
    <row r="15" spans="1:15" ht="15" customHeight="1">
      <c r="A15" s="31"/>
      <c r="B15" s="312"/>
      <c r="C15" s="328"/>
      <c r="D15" s="328"/>
      <c r="E15" s="328"/>
      <c r="F15" s="328"/>
      <c r="G15" s="343"/>
      <c r="H15" s="344"/>
      <c r="I15" s="337"/>
      <c r="J15" s="337"/>
      <c r="K15" s="337"/>
      <c r="L15" s="337"/>
    </row>
    <row r="16" spans="1:15" ht="15" customHeight="1">
      <c r="A16" s="486" t="s">
        <v>339</v>
      </c>
      <c r="B16" s="487"/>
      <c r="C16" s="327">
        <v>0</v>
      </c>
      <c r="D16" s="327">
        <v>0</v>
      </c>
      <c r="E16" s="327">
        <v>0</v>
      </c>
      <c r="F16" s="327">
        <v>0</v>
      </c>
      <c r="G16" s="486" t="s">
        <v>343</v>
      </c>
      <c r="H16" s="487"/>
      <c r="I16" s="349">
        <v>703513</v>
      </c>
      <c r="J16" s="349">
        <v>703513</v>
      </c>
      <c r="K16" s="349">
        <v>0</v>
      </c>
      <c r="L16" s="349">
        <v>703513</v>
      </c>
    </row>
    <row r="17" spans="1:12" ht="15" customHeight="1">
      <c r="A17" s="32"/>
      <c r="B17" s="311"/>
      <c r="C17" s="326"/>
      <c r="D17" s="326"/>
      <c r="E17" s="326"/>
      <c r="F17" s="326"/>
      <c r="G17" s="32"/>
      <c r="H17" s="311"/>
      <c r="I17" s="337"/>
      <c r="J17" s="337"/>
      <c r="K17" s="337"/>
      <c r="L17" s="337"/>
    </row>
    <row r="18" spans="1:12" ht="15" customHeight="1">
      <c r="A18" s="498" t="s">
        <v>318</v>
      </c>
      <c r="B18" s="499"/>
      <c r="C18" s="329">
        <f>C14+C16</f>
        <v>21331826</v>
      </c>
      <c r="D18" s="329">
        <f>D14+D16</f>
        <v>21352705</v>
      </c>
      <c r="E18" s="329">
        <f>E14+E16</f>
        <v>0</v>
      </c>
      <c r="F18" s="329">
        <f>F14+F16</f>
        <v>21352705</v>
      </c>
      <c r="G18" s="131" t="s">
        <v>319</v>
      </c>
      <c r="H18" s="313" t="s">
        <v>319</v>
      </c>
      <c r="I18" s="350">
        <f>I14+I16</f>
        <v>20908826</v>
      </c>
      <c r="J18" s="350">
        <f>J14+J16</f>
        <v>20929705</v>
      </c>
      <c r="K18" s="350">
        <f>K14+K16</f>
        <v>-2328048</v>
      </c>
      <c r="L18" s="350">
        <f>L14+L16</f>
        <v>18601656</v>
      </c>
    </row>
    <row r="19" spans="1:12" ht="15" customHeight="1">
      <c r="A19" s="131"/>
      <c r="B19" s="313"/>
      <c r="C19" s="329"/>
      <c r="D19" s="329"/>
      <c r="E19" s="329"/>
      <c r="F19" s="329"/>
      <c r="G19" s="131"/>
      <c r="H19" s="313"/>
      <c r="I19" s="350"/>
      <c r="J19" s="350"/>
      <c r="K19" s="350"/>
      <c r="L19" s="350"/>
    </row>
    <row r="20" spans="1:12" ht="15" customHeight="1">
      <c r="A20" s="494" t="s">
        <v>320</v>
      </c>
      <c r="B20" s="495"/>
      <c r="C20" s="330"/>
      <c r="D20" s="330"/>
      <c r="E20" s="330"/>
      <c r="F20" s="330"/>
      <c r="G20" s="494" t="s">
        <v>338</v>
      </c>
      <c r="H20" s="495"/>
      <c r="I20" s="351"/>
      <c r="J20" s="351"/>
      <c r="K20" s="351"/>
      <c r="L20" s="351"/>
    </row>
    <row r="21" spans="1:12" ht="15" customHeight="1">
      <c r="A21" s="494" t="s">
        <v>321</v>
      </c>
      <c r="B21" s="495"/>
      <c r="C21" s="330"/>
      <c r="D21" s="330"/>
      <c r="E21" s="330"/>
      <c r="F21" s="330"/>
      <c r="G21" s="494" t="s">
        <v>322</v>
      </c>
      <c r="H21" s="495"/>
      <c r="I21" s="351"/>
      <c r="J21" s="351"/>
      <c r="K21" s="351"/>
      <c r="L21" s="351"/>
    </row>
    <row r="22" spans="1:12" ht="15" customHeight="1">
      <c r="A22" s="30" t="s">
        <v>100</v>
      </c>
      <c r="B22" s="314" t="s">
        <v>310</v>
      </c>
      <c r="C22" s="331"/>
      <c r="D22" s="331"/>
      <c r="E22" s="331"/>
      <c r="F22" s="331"/>
      <c r="G22" s="30" t="s">
        <v>100</v>
      </c>
      <c r="H22" s="345" t="s">
        <v>310</v>
      </c>
      <c r="I22" s="331"/>
      <c r="J22" s="331"/>
      <c r="K22" s="331"/>
      <c r="L22" s="331"/>
    </row>
    <row r="23" spans="1:12" ht="15" customHeight="1">
      <c r="A23" s="33"/>
      <c r="B23" s="315" t="s">
        <v>323</v>
      </c>
      <c r="C23" s="331">
        <v>0</v>
      </c>
      <c r="D23" s="331">
        <v>0</v>
      </c>
      <c r="E23" s="331">
        <v>13192276</v>
      </c>
      <c r="F23" s="331">
        <v>13192276</v>
      </c>
      <c r="G23" s="30"/>
      <c r="H23" s="308" t="s">
        <v>324</v>
      </c>
      <c r="I23" s="331">
        <v>2468000</v>
      </c>
      <c r="J23" s="331">
        <v>2468000</v>
      </c>
      <c r="K23" s="331">
        <v>0</v>
      </c>
      <c r="L23" s="331">
        <v>2468000</v>
      </c>
    </row>
    <row r="24" spans="1:12" ht="15" customHeight="1">
      <c r="A24" s="33"/>
      <c r="B24" s="315" t="s">
        <v>325</v>
      </c>
      <c r="C24" s="331">
        <v>0</v>
      </c>
      <c r="D24" s="331">
        <v>0</v>
      </c>
      <c r="E24" s="331">
        <v>0</v>
      </c>
      <c r="F24" s="331">
        <v>0</v>
      </c>
      <c r="G24" s="30"/>
      <c r="H24" s="346" t="s">
        <v>326</v>
      </c>
      <c r="I24" s="331">
        <v>0</v>
      </c>
      <c r="J24" s="331">
        <v>0</v>
      </c>
      <c r="K24" s="331">
        <v>15520325</v>
      </c>
      <c r="L24" s="331">
        <v>15520325</v>
      </c>
    </row>
    <row r="25" spans="1:12" ht="15" customHeight="1">
      <c r="A25" s="33"/>
      <c r="B25" s="315" t="s">
        <v>327</v>
      </c>
      <c r="C25" s="331">
        <v>0</v>
      </c>
      <c r="D25" s="331">
        <v>0</v>
      </c>
      <c r="E25" s="331">
        <v>0</v>
      </c>
      <c r="F25" s="331">
        <v>0</v>
      </c>
      <c r="G25" s="30"/>
      <c r="H25" s="346" t="s">
        <v>328</v>
      </c>
      <c r="I25" s="331">
        <v>0</v>
      </c>
      <c r="J25" s="331">
        <v>0</v>
      </c>
      <c r="K25" s="331">
        <v>0</v>
      </c>
      <c r="L25" s="331">
        <v>0</v>
      </c>
    </row>
    <row r="26" spans="1:12" ht="15" customHeight="1">
      <c r="A26" s="33"/>
      <c r="B26" s="315" t="s">
        <v>329</v>
      </c>
      <c r="C26" s="331">
        <v>0</v>
      </c>
      <c r="D26" s="331">
        <v>0</v>
      </c>
      <c r="E26" s="331">
        <v>0</v>
      </c>
      <c r="F26" s="331">
        <v>0</v>
      </c>
      <c r="G26" s="30"/>
      <c r="H26" s="308" t="s">
        <v>330</v>
      </c>
      <c r="I26" s="331">
        <v>0</v>
      </c>
      <c r="J26" s="331">
        <v>0</v>
      </c>
      <c r="K26" s="331">
        <v>0</v>
      </c>
      <c r="L26" s="331">
        <v>0</v>
      </c>
    </row>
    <row r="27" spans="1:12" s="132" customFormat="1" ht="15" customHeight="1">
      <c r="A27" s="33"/>
      <c r="B27" s="316"/>
      <c r="C27" s="332"/>
      <c r="D27" s="332"/>
      <c r="E27" s="332"/>
      <c r="F27" s="332"/>
      <c r="G27" s="30"/>
      <c r="H27" s="308" t="s">
        <v>404</v>
      </c>
      <c r="I27" s="331">
        <v>0</v>
      </c>
      <c r="J27" s="331">
        <v>0</v>
      </c>
      <c r="K27" s="331">
        <v>0</v>
      </c>
      <c r="L27" s="331">
        <v>0</v>
      </c>
    </row>
    <row r="28" spans="1:12" s="132" customFormat="1" ht="15" customHeight="1">
      <c r="A28" s="34" t="s">
        <v>331</v>
      </c>
      <c r="B28" s="317"/>
      <c r="C28" s="327">
        <f>SUM(C23:C27)</f>
        <v>0</v>
      </c>
      <c r="D28" s="327">
        <f>SUM(D23:D27)</f>
        <v>0</v>
      </c>
      <c r="E28" s="327">
        <f>SUM(E23:E27)</f>
        <v>13192276</v>
      </c>
      <c r="F28" s="327">
        <f>SUM(F23:F27)</f>
        <v>13192276</v>
      </c>
      <c r="G28" s="500" t="s">
        <v>332</v>
      </c>
      <c r="H28" s="501"/>
      <c r="I28" s="349">
        <f>SUM(I23:I27)</f>
        <v>2468000</v>
      </c>
      <c r="J28" s="349">
        <f>SUM(J23:J27)</f>
        <v>2468000</v>
      </c>
      <c r="K28" s="349">
        <f>SUM(K23:K27)</f>
        <v>15520325</v>
      </c>
      <c r="L28" s="349">
        <f>SUM(L23:L27)</f>
        <v>17988325</v>
      </c>
    </row>
    <row r="29" spans="1:12" ht="15" customHeight="1">
      <c r="A29" s="35"/>
      <c r="B29" s="318"/>
      <c r="C29" s="328"/>
      <c r="D29" s="328"/>
      <c r="E29" s="328"/>
      <c r="F29" s="328"/>
      <c r="G29" s="297"/>
      <c r="H29" s="298"/>
      <c r="I29" s="337"/>
      <c r="J29" s="337"/>
      <c r="K29" s="337"/>
      <c r="L29" s="337"/>
    </row>
    <row r="30" spans="1:12" ht="15" customHeight="1">
      <c r="A30" s="34" t="s">
        <v>340</v>
      </c>
      <c r="B30" s="318"/>
      <c r="C30" s="328"/>
      <c r="D30" s="328"/>
      <c r="E30" s="328"/>
      <c r="F30" s="328"/>
      <c r="G30" s="494" t="s">
        <v>333</v>
      </c>
      <c r="H30" s="495"/>
      <c r="I30" s="337"/>
      <c r="J30" s="337"/>
      <c r="K30" s="337"/>
      <c r="L30" s="337"/>
    </row>
    <row r="31" spans="1:12" ht="15" customHeight="1">
      <c r="A31" s="30" t="s">
        <v>100</v>
      </c>
      <c r="B31" s="314" t="s">
        <v>310</v>
      </c>
      <c r="C31" s="328"/>
      <c r="D31" s="328"/>
      <c r="E31" s="328"/>
      <c r="F31" s="328"/>
      <c r="G31" s="30" t="s">
        <v>100</v>
      </c>
      <c r="H31" s="314" t="s">
        <v>310</v>
      </c>
      <c r="I31" s="331"/>
      <c r="J31" s="331"/>
      <c r="K31" s="331"/>
      <c r="L31" s="331"/>
    </row>
    <row r="32" spans="1:12" ht="15" customHeight="1">
      <c r="A32" s="33"/>
      <c r="B32" s="319" t="s">
        <v>341</v>
      </c>
      <c r="C32" s="333">
        <v>2045000</v>
      </c>
      <c r="D32" s="333">
        <v>2045000</v>
      </c>
      <c r="E32" s="333">
        <v>0</v>
      </c>
      <c r="F32" s="333">
        <v>2045000</v>
      </c>
      <c r="G32" s="30"/>
      <c r="H32" s="308"/>
      <c r="I32" s="352"/>
      <c r="J32" s="352"/>
      <c r="K32" s="352"/>
      <c r="L32" s="352"/>
    </row>
    <row r="33" spans="1:12" ht="36.75" customHeight="1">
      <c r="A33" s="30"/>
      <c r="B33" s="320" t="s">
        <v>418</v>
      </c>
      <c r="C33" s="331">
        <v>0</v>
      </c>
      <c r="D33" s="331">
        <v>0</v>
      </c>
      <c r="E33" s="337">
        <v>0</v>
      </c>
      <c r="F33" s="337"/>
      <c r="G33" s="30"/>
      <c r="H33" s="320" t="s">
        <v>419</v>
      </c>
      <c r="I33" s="331">
        <v>0</v>
      </c>
      <c r="J33" s="331">
        <v>0</v>
      </c>
      <c r="K33" s="352">
        <v>0</v>
      </c>
      <c r="L33" s="352">
        <v>0</v>
      </c>
    </row>
    <row r="34" spans="1:12" ht="15" customHeight="1">
      <c r="A34" s="33"/>
      <c r="B34" s="321"/>
      <c r="C34" s="326"/>
      <c r="D34" s="326"/>
      <c r="E34" s="326"/>
      <c r="F34" s="326"/>
      <c r="G34" s="30"/>
      <c r="H34" s="311"/>
      <c r="I34" s="331"/>
      <c r="J34" s="331"/>
      <c r="K34" s="331"/>
      <c r="L34" s="331"/>
    </row>
    <row r="35" spans="1:12" ht="15" customHeight="1">
      <c r="A35" s="486" t="s">
        <v>334</v>
      </c>
      <c r="B35" s="487"/>
      <c r="C35" s="327">
        <f>SUM(C32:C34)</f>
        <v>2045000</v>
      </c>
      <c r="D35" s="327">
        <f>SUM(D32:D34)</f>
        <v>2045000</v>
      </c>
      <c r="E35" s="327">
        <f>SUM(E32:E34)</f>
        <v>0</v>
      </c>
      <c r="F35" s="327">
        <f>SUM(F32:F34)</f>
        <v>2045000</v>
      </c>
      <c r="G35" s="486" t="s">
        <v>333</v>
      </c>
      <c r="H35" s="487"/>
      <c r="I35" s="349">
        <f>SUM(I33:I34)</f>
        <v>0</v>
      </c>
      <c r="J35" s="349">
        <f>SUM(J33:J34)</f>
        <v>0</v>
      </c>
      <c r="K35" s="349">
        <f>SUM(K33:K34)</f>
        <v>0</v>
      </c>
      <c r="L35" s="349">
        <f>SUM(L33:L34)</f>
        <v>0</v>
      </c>
    </row>
    <row r="36" spans="1:12" ht="15" customHeight="1">
      <c r="A36" s="36"/>
      <c r="B36" s="322"/>
      <c r="C36" s="328"/>
      <c r="D36" s="328"/>
      <c r="E36" s="328"/>
      <c r="F36" s="328"/>
      <c r="G36" s="36"/>
      <c r="H36" s="322"/>
      <c r="I36" s="337"/>
      <c r="J36" s="337"/>
      <c r="K36" s="337"/>
      <c r="L36" s="337"/>
    </row>
    <row r="37" spans="1:12" s="25" customFormat="1" ht="17.25">
      <c r="A37" s="498" t="s">
        <v>335</v>
      </c>
      <c r="B37" s="499"/>
      <c r="C37" s="334">
        <f>C28+C35</f>
        <v>2045000</v>
      </c>
      <c r="D37" s="334">
        <f>D28+D35</f>
        <v>2045000</v>
      </c>
      <c r="E37" s="334">
        <f>E28+E35</f>
        <v>13192276</v>
      </c>
      <c r="F37" s="334">
        <f>F28+F35</f>
        <v>15237276</v>
      </c>
      <c r="G37" s="498" t="s">
        <v>342</v>
      </c>
      <c r="H37" s="499"/>
      <c r="I37" s="350">
        <f>I28+I35</f>
        <v>2468000</v>
      </c>
      <c r="J37" s="350">
        <f>J28+J35</f>
        <v>2468000</v>
      </c>
      <c r="K37" s="350">
        <f>K28+K35</f>
        <v>15520325</v>
      </c>
      <c r="L37" s="350">
        <f>L28+L35</f>
        <v>17988325</v>
      </c>
    </row>
    <row r="38" spans="1:12" s="25" customFormat="1" ht="16.5" thickBot="1">
      <c r="A38" s="305"/>
      <c r="B38" s="323"/>
      <c r="C38" s="335"/>
      <c r="D38" s="335"/>
      <c r="E38" s="335"/>
      <c r="F38" s="335"/>
      <c r="G38" s="305"/>
      <c r="H38" s="323"/>
      <c r="I38" s="353"/>
      <c r="J38" s="353"/>
      <c r="K38" s="353"/>
      <c r="L38" s="353"/>
    </row>
    <row r="39" spans="1:12" s="25" customFormat="1" ht="19.5" thickBot="1">
      <c r="A39" s="496" t="s">
        <v>336</v>
      </c>
      <c r="B39" s="497"/>
      <c r="C39" s="336">
        <f>C18+C37</f>
        <v>23376826</v>
      </c>
      <c r="D39" s="336">
        <f>D18+D37</f>
        <v>23397705</v>
      </c>
      <c r="E39" s="336">
        <f>E18+E37</f>
        <v>13192276</v>
      </c>
      <c r="F39" s="336">
        <f>F18+F37</f>
        <v>36589981</v>
      </c>
      <c r="G39" s="347"/>
      <c r="H39" s="348" t="s">
        <v>337</v>
      </c>
      <c r="I39" s="336">
        <f>I18+I37</f>
        <v>23376826</v>
      </c>
      <c r="J39" s="336">
        <f>J18+J37</f>
        <v>23397705</v>
      </c>
      <c r="K39" s="336">
        <f>K18+K37</f>
        <v>13192277</v>
      </c>
      <c r="L39" s="336">
        <f>L18+L37</f>
        <v>36589981</v>
      </c>
    </row>
    <row r="40" spans="1:12" s="25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5" customFormat="1" ht="14.25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25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>
      <c r="A46" s="26"/>
      <c r="B46" s="26"/>
      <c r="C46" s="26"/>
      <c r="D46" s="26"/>
      <c r="E46" s="26"/>
      <c r="F46" s="26"/>
      <c r="G46" s="26"/>
      <c r="H46" s="27"/>
      <c r="I46" s="26"/>
      <c r="J46" s="26"/>
      <c r="K46" s="26"/>
      <c r="L46" s="26"/>
    </row>
    <row r="47" spans="1:12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132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132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26" customFormat="1"/>
    <row r="56" spans="1:1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26" customFormat="1"/>
    <row r="58" spans="1:12" s="26" customFormat="1"/>
    <row r="59" spans="1:12" s="26" customFormat="1"/>
    <row r="60" spans="1:12" s="26" customFormat="1"/>
    <row r="61" spans="1:12" s="26" customFormat="1"/>
    <row r="62" spans="1:12" s="26" customFormat="1"/>
    <row r="63" spans="1:12" s="26" customFormat="1"/>
    <row r="64" spans="1:12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pans="1:12" s="26" customFormat="1"/>
    <row r="210" spans="1:12" s="26" customFormat="1"/>
    <row r="211" spans="1:12" s="26" customFormat="1"/>
    <row r="212" spans="1:12" s="26" customForma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6" customForma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6" customForma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6" customForma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6" customForma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6" customForma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6" customForma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6" customForma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6" customForma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6" customForma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6" customForma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6" customForma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6" customForma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6" customForma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6" customForma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</sheetData>
  <sheetProtection selectLockedCells="1" selectUnlockedCells="1"/>
  <mergeCells count="21">
    <mergeCell ref="A20:B20"/>
    <mergeCell ref="G6:L6"/>
    <mergeCell ref="A39:B39"/>
    <mergeCell ref="A37:B37"/>
    <mergeCell ref="A18:B18"/>
    <mergeCell ref="A21:B21"/>
    <mergeCell ref="G21:H21"/>
    <mergeCell ref="A35:B35"/>
    <mergeCell ref="G28:H28"/>
    <mergeCell ref="G30:H30"/>
    <mergeCell ref="G37:H37"/>
    <mergeCell ref="G35:H35"/>
    <mergeCell ref="G20:H20"/>
    <mergeCell ref="A1:L1"/>
    <mergeCell ref="A2:L2"/>
    <mergeCell ref="G16:H16"/>
    <mergeCell ref="K4:L4"/>
    <mergeCell ref="A6:F6"/>
    <mergeCell ref="A14:B14"/>
    <mergeCell ref="A16:B16"/>
    <mergeCell ref="G14:H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70" orientation="landscape" horizontalDpi="4294967294" r:id="rId1"/>
  <headerFooter alignWithMargins="0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workbookViewId="0">
      <selection activeCell="A3" sqref="A3:A4"/>
    </sheetView>
  </sheetViews>
  <sheetFormatPr defaultRowHeight="12.75"/>
  <cols>
    <col min="1" max="1" width="6.7109375" customWidth="1"/>
    <col min="2" max="2" width="47.5703125" customWidth="1"/>
    <col min="3" max="4" width="13.28515625" customWidth="1"/>
    <col min="5" max="5" width="13.140625" customWidth="1"/>
    <col min="6" max="6" width="13.42578125" customWidth="1"/>
  </cols>
  <sheetData>
    <row r="1" spans="1:6" ht="30" customHeight="1">
      <c r="A1" s="502" t="s">
        <v>423</v>
      </c>
      <c r="B1" s="502"/>
      <c r="C1" s="502"/>
      <c r="D1" s="502"/>
      <c r="E1" s="502"/>
      <c r="F1" s="502"/>
    </row>
    <row r="2" spans="1:6" ht="18" customHeight="1">
      <c r="A2" s="503" t="s">
        <v>413</v>
      </c>
      <c r="B2" s="503"/>
      <c r="C2" s="503"/>
      <c r="D2" s="503"/>
      <c r="E2" s="503"/>
      <c r="F2" s="503"/>
    </row>
    <row r="3" spans="1:6" ht="17.25" customHeight="1">
      <c r="A3" s="570" t="s">
        <v>475</v>
      </c>
      <c r="B3" s="2"/>
      <c r="C3" s="144"/>
      <c r="D3" s="144"/>
      <c r="E3" s="504" t="s">
        <v>409</v>
      </c>
      <c r="F3" s="504"/>
    </row>
    <row r="4" spans="1:6" ht="16.5" thickBot="1">
      <c r="A4" s="570" t="s">
        <v>476</v>
      </c>
      <c r="B4" s="3"/>
      <c r="C4" s="145"/>
      <c r="D4" s="145"/>
      <c r="E4" s="505" t="s">
        <v>415</v>
      </c>
      <c r="F4" s="505"/>
    </row>
    <row r="5" spans="1:6" ht="44.25" customHeight="1" thickBot="1">
      <c r="A5" s="267" t="s">
        <v>0</v>
      </c>
      <c r="B5" s="278" t="s">
        <v>1</v>
      </c>
      <c r="C5" s="247" t="s">
        <v>414</v>
      </c>
      <c r="D5" s="220" t="s">
        <v>464</v>
      </c>
      <c r="E5" s="220" t="s">
        <v>469</v>
      </c>
      <c r="F5" s="219" t="s">
        <v>470</v>
      </c>
    </row>
    <row r="6" spans="1:6" ht="12.75" customHeight="1" thickTop="1">
      <c r="A6" s="268" t="s">
        <v>100</v>
      </c>
      <c r="B6" s="221" t="s">
        <v>101</v>
      </c>
      <c r="C6" s="248" t="s">
        <v>102</v>
      </c>
      <c r="D6" s="221" t="s">
        <v>103</v>
      </c>
      <c r="E6" s="221" t="s">
        <v>104</v>
      </c>
      <c r="F6" s="388" t="s">
        <v>375</v>
      </c>
    </row>
    <row r="7" spans="1:6" ht="21.95" customHeight="1">
      <c r="A7" s="269" t="s">
        <v>2</v>
      </c>
      <c r="B7" s="279" t="s">
        <v>3</v>
      </c>
      <c r="C7" s="249">
        <f>C8+C15</f>
        <v>19335826</v>
      </c>
      <c r="D7" s="222">
        <f>D8+D15</f>
        <v>19356705</v>
      </c>
      <c r="E7" s="222">
        <f>E8+E15</f>
        <v>0</v>
      </c>
      <c r="F7" s="389">
        <f>F8+F15</f>
        <v>19356705</v>
      </c>
    </row>
    <row r="8" spans="1:6" s="8" customFormat="1" ht="21.95" customHeight="1">
      <c r="A8" s="270" t="s">
        <v>4</v>
      </c>
      <c r="B8" s="228" t="s">
        <v>5</v>
      </c>
      <c r="C8" s="250">
        <v>17904826</v>
      </c>
      <c r="D8" s="223">
        <v>18015546</v>
      </c>
      <c r="E8" s="223">
        <v>0</v>
      </c>
      <c r="F8" s="390">
        <v>18015546</v>
      </c>
    </row>
    <row r="9" spans="1:6" s="8" customFormat="1" ht="21.95" hidden="1" customHeight="1">
      <c r="A9" s="270" t="s">
        <v>125</v>
      </c>
      <c r="B9" s="228" t="s">
        <v>6</v>
      </c>
      <c r="C9" s="250"/>
      <c r="D9" s="223"/>
      <c r="E9" s="223"/>
      <c r="F9" s="390"/>
    </row>
    <row r="10" spans="1:6" s="8" customFormat="1" ht="21.95" hidden="1" customHeight="1">
      <c r="A10" s="270" t="s">
        <v>126</v>
      </c>
      <c r="B10" s="228" t="s">
        <v>7</v>
      </c>
      <c r="C10" s="250"/>
      <c r="D10" s="223"/>
      <c r="E10" s="223"/>
      <c r="F10" s="390"/>
    </row>
    <row r="11" spans="1:6" s="8" customFormat="1" ht="21.95" hidden="1" customHeight="1">
      <c r="A11" s="270" t="s">
        <v>127</v>
      </c>
      <c r="B11" s="228" t="s">
        <v>8</v>
      </c>
      <c r="C11" s="250"/>
      <c r="D11" s="223"/>
      <c r="E11" s="223"/>
      <c r="F11" s="390"/>
    </row>
    <row r="12" spans="1:6" s="8" customFormat="1" ht="21.95" hidden="1" customHeight="1">
      <c r="A12" s="270" t="s">
        <v>128</v>
      </c>
      <c r="B12" s="228" t="s">
        <v>9</v>
      </c>
      <c r="C12" s="250"/>
      <c r="D12" s="223"/>
      <c r="E12" s="223"/>
      <c r="F12" s="390"/>
    </row>
    <row r="13" spans="1:6" s="8" customFormat="1" ht="21.95" hidden="1" customHeight="1">
      <c r="A13" s="270" t="s">
        <v>129</v>
      </c>
      <c r="B13" s="263" t="s">
        <v>10</v>
      </c>
      <c r="C13" s="251"/>
      <c r="D13" s="262"/>
      <c r="E13" s="223"/>
      <c r="F13" s="391"/>
    </row>
    <row r="14" spans="1:6" s="8" customFormat="1" ht="21.95" hidden="1" customHeight="1">
      <c r="A14" s="270" t="s">
        <v>130</v>
      </c>
      <c r="B14" s="263" t="s">
        <v>11</v>
      </c>
      <c r="C14" s="252"/>
      <c r="D14" s="263"/>
      <c r="E14" s="223"/>
      <c r="F14" s="392"/>
    </row>
    <row r="15" spans="1:6" s="8" customFormat="1" ht="21.95" customHeight="1">
      <c r="A15" s="270" t="s">
        <v>12</v>
      </c>
      <c r="B15" s="228" t="s">
        <v>13</v>
      </c>
      <c r="C15" s="250">
        <v>1431000</v>
      </c>
      <c r="D15" s="223">
        <v>1341159</v>
      </c>
      <c r="E15" s="223">
        <v>0</v>
      </c>
      <c r="F15" s="390">
        <v>1341159</v>
      </c>
    </row>
    <row r="16" spans="1:6" ht="21.95" customHeight="1">
      <c r="A16" s="271" t="s">
        <v>14</v>
      </c>
      <c r="B16" s="264" t="s">
        <v>15</v>
      </c>
      <c r="C16" s="253">
        <v>0</v>
      </c>
      <c r="D16" s="224">
        <v>0</v>
      </c>
      <c r="E16" s="224">
        <v>13192276</v>
      </c>
      <c r="F16" s="393">
        <v>13192276</v>
      </c>
    </row>
    <row r="17" spans="1:6" ht="21.95" hidden="1" customHeight="1">
      <c r="A17" s="270" t="s">
        <v>159</v>
      </c>
      <c r="B17" s="263" t="s">
        <v>296</v>
      </c>
      <c r="C17" s="251">
        <v>0</v>
      </c>
      <c r="D17" s="262"/>
      <c r="E17" s="223"/>
      <c r="F17" s="391"/>
    </row>
    <row r="18" spans="1:6" ht="21.95" hidden="1" customHeight="1">
      <c r="A18" s="270" t="s">
        <v>160</v>
      </c>
      <c r="B18" s="228" t="s">
        <v>188</v>
      </c>
      <c r="C18" s="250">
        <v>14220</v>
      </c>
      <c r="D18" s="223"/>
      <c r="E18" s="223"/>
      <c r="F18" s="390"/>
    </row>
    <row r="19" spans="1:6" ht="21.95" customHeight="1">
      <c r="A19" s="271" t="s">
        <v>16</v>
      </c>
      <c r="B19" s="264" t="s">
        <v>17</v>
      </c>
      <c r="C19" s="253">
        <f>C21+C26+C20</f>
        <v>1223000</v>
      </c>
      <c r="D19" s="224">
        <f>D21+D26+D20</f>
        <v>1223000</v>
      </c>
      <c r="E19" s="224">
        <f>E21+E26+E20</f>
        <v>0</v>
      </c>
      <c r="F19" s="393">
        <f>F21+F26+F20</f>
        <v>1223000</v>
      </c>
    </row>
    <row r="20" spans="1:6" ht="21.95" customHeight="1">
      <c r="A20" s="270" t="s">
        <v>417</v>
      </c>
      <c r="B20" s="228" t="s">
        <v>416</v>
      </c>
      <c r="C20" s="250">
        <v>0</v>
      </c>
      <c r="D20" s="223">
        <v>0</v>
      </c>
      <c r="E20" s="232">
        <v>0</v>
      </c>
      <c r="F20" s="393">
        <v>0</v>
      </c>
    </row>
    <row r="21" spans="1:6" s="8" customFormat="1" ht="23.25" customHeight="1">
      <c r="A21" s="270" t="s">
        <v>18</v>
      </c>
      <c r="B21" s="228" t="s">
        <v>19</v>
      </c>
      <c r="C21" s="250">
        <v>1215000</v>
      </c>
      <c r="D21" s="223">
        <v>1215000</v>
      </c>
      <c r="E21" s="223">
        <v>0</v>
      </c>
      <c r="F21" s="390">
        <v>1215000</v>
      </c>
    </row>
    <row r="22" spans="1:6" s="8" customFormat="1" ht="21.95" hidden="1" customHeight="1">
      <c r="A22" s="270" t="s">
        <v>20</v>
      </c>
      <c r="B22" s="228" t="s">
        <v>21</v>
      </c>
      <c r="C22" s="250"/>
      <c r="D22" s="223"/>
      <c r="E22" s="223"/>
      <c r="F22" s="390"/>
    </row>
    <row r="23" spans="1:6" s="8" customFormat="1" ht="21.95" hidden="1" customHeight="1">
      <c r="A23" s="270"/>
      <c r="B23" s="228" t="s">
        <v>22</v>
      </c>
      <c r="C23" s="250"/>
      <c r="D23" s="223"/>
      <c r="E23" s="223"/>
      <c r="F23" s="390"/>
    </row>
    <row r="24" spans="1:6" s="8" customFormat="1" ht="21.95" hidden="1" customHeight="1">
      <c r="A24" s="270" t="s">
        <v>23</v>
      </c>
      <c r="B24" s="228" t="s">
        <v>24</v>
      </c>
      <c r="C24" s="250"/>
      <c r="D24" s="223"/>
      <c r="E24" s="223"/>
      <c r="F24" s="390"/>
    </row>
    <row r="25" spans="1:6" s="8" customFormat="1" ht="21.95" hidden="1" customHeight="1">
      <c r="A25" s="270" t="s">
        <v>25</v>
      </c>
      <c r="B25" s="228" t="s">
        <v>26</v>
      </c>
      <c r="C25" s="250"/>
      <c r="D25" s="223"/>
      <c r="E25" s="223"/>
      <c r="F25" s="390"/>
    </row>
    <row r="26" spans="1:6" s="8" customFormat="1" ht="21.95" customHeight="1">
      <c r="A26" s="270" t="s">
        <v>27</v>
      </c>
      <c r="B26" s="228" t="s">
        <v>28</v>
      </c>
      <c r="C26" s="250">
        <v>8000</v>
      </c>
      <c r="D26" s="223">
        <v>8000</v>
      </c>
      <c r="E26" s="223">
        <v>0</v>
      </c>
      <c r="F26" s="390">
        <v>8000</v>
      </c>
    </row>
    <row r="27" spans="1:6" ht="21.95" customHeight="1">
      <c r="A27" s="271" t="s">
        <v>29</v>
      </c>
      <c r="B27" s="264" t="s">
        <v>30</v>
      </c>
      <c r="C27" s="253">
        <f>SUM(C28:C35)</f>
        <v>773000</v>
      </c>
      <c r="D27" s="224">
        <f>SUM(D28:D35)</f>
        <v>773000</v>
      </c>
      <c r="E27" s="224">
        <f>SUM(E28:E35)</f>
        <v>0</v>
      </c>
      <c r="F27" s="393">
        <f>SUM(F28:F35)</f>
        <v>773000</v>
      </c>
    </row>
    <row r="28" spans="1:6" ht="21.95" customHeight="1">
      <c r="A28" s="270" t="s">
        <v>31</v>
      </c>
      <c r="B28" s="228" t="s">
        <v>120</v>
      </c>
      <c r="C28" s="250">
        <v>0</v>
      </c>
      <c r="D28" s="223">
        <v>0</v>
      </c>
      <c r="E28" s="223">
        <v>0</v>
      </c>
      <c r="F28" s="390">
        <v>0</v>
      </c>
    </row>
    <row r="29" spans="1:6" ht="21.95" customHeight="1">
      <c r="A29" s="270" t="s">
        <v>297</v>
      </c>
      <c r="B29" s="228" t="s">
        <v>298</v>
      </c>
      <c r="C29" s="250">
        <v>10000</v>
      </c>
      <c r="D29" s="223">
        <v>10000</v>
      </c>
      <c r="E29" s="223">
        <v>0</v>
      </c>
      <c r="F29" s="390">
        <v>10000</v>
      </c>
    </row>
    <row r="30" spans="1:6" ht="21.95" customHeight="1">
      <c r="A30" s="270" t="s">
        <v>32</v>
      </c>
      <c r="B30" s="228" t="s">
        <v>33</v>
      </c>
      <c r="C30" s="250">
        <v>0</v>
      </c>
      <c r="D30" s="223">
        <v>0</v>
      </c>
      <c r="E30" s="223">
        <v>0</v>
      </c>
      <c r="F30" s="390">
        <v>0</v>
      </c>
    </row>
    <row r="31" spans="1:6" ht="18.75" customHeight="1">
      <c r="A31" s="270" t="s">
        <v>34</v>
      </c>
      <c r="B31" s="228" t="s">
        <v>35</v>
      </c>
      <c r="C31" s="250">
        <v>756000</v>
      </c>
      <c r="D31" s="223">
        <v>756000</v>
      </c>
      <c r="E31" s="223">
        <v>0</v>
      </c>
      <c r="F31" s="390">
        <v>756000</v>
      </c>
    </row>
    <row r="32" spans="1:6" ht="24.75" customHeight="1">
      <c r="A32" s="270" t="s">
        <v>36</v>
      </c>
      <c r="B32" s="228" t="s">
        <v>37</v>
      </c>
      <c r="C32" s="250">
        <v>0</v>
      </c>
      <c r="D32" s="223">
        <v>0</v>
      </c>
      <c r="E32" s="223">
        <v>0</v>
      </c>
      <c r="F32" s="390">
        <v>0</v>
      </c>
    </row>
    <row r="33" spans="1:6" ht="21.95" customHeight="1">
      <c r="A33" s="272" t="s">
        <v>38</v>
      </c>
      <c r="B33" s="280" t="s">
        <v>39</v>
      </c>
      <c r="C33" s="254">
        <v>0</v>
      </c>
      <c r="D33" s="227">
        <v>0</v>
      </c>
      <c r="E33" s="227">
        <v>0</v>
      </c>
      <c r="F33" s="394">
        <v>0</v>
      </c>
    </row>
    <row r="34" spans="1:6" ht="21.95" customHeight="1">
      <c r="A34" s="270" t="s">
        <v>40</v>
      </c>
      <c r="B34" s="228" t="s">
        <v>41</v>
      </c>
      <c r="C34" s="250">
        <v>7000</v>
      </c>
      <c r="D34" s="223">
        <v>7000</v>
      </c>
      <c r="E34" s="226">
        <v>0</v>
      </c>
      <c r="F34" s="395">
        <v>7000</v>
      </c>
    </row>
    <row r="35" spans="1:6" ht="21.95" customHeight="1">
      <c r="A35" s="270" t="s">
        <v>42</v>
      </c>
      <c r="B35" s="228" t="s">
        <v>43</v>
      </c>
      <c r="C35" s="255">
        <v>0</v>
      </c>
      <c r="D35" s="228">
        <v>0</v>
      </c>
      <c r="E35" s="228">
        <v>0</v>
      </c>
      <c r="F35" s="396">
        <v>0</v>
      </c>
    </row>
    <row r="36" spans="1:6" ht="21.95" customHeight="1">
      <c r="A36" s="271" t="s">
        <v>44</v>
      </c>
      <c r="B36" s="264" t="s">
        <v>45</v>
      </c>
      <c r="C36" s="253">
        <v>0</v>
      </c>
      <c r="D36" s="224">
        <v>0</v>
      </c>
      <c r="E36" s="233">
        <v>0</v>
      </c>
      <c r="F36" s="397">
        <v>0</v>
      </c>
    </row>
    <row r="37" spans="1:6" ht="21.95" hidden="1" customHeight="1">
      <c r="A37" s="270" t="s">
        <v>299</v>
      </c>
      <c r="B37" s="228" t="s">
        <v>300</v>
      </c>
      <c r="C37" s="255">
        <v>0</v>
      </c>
      <c r="D37" s="228"/>
      <c r="E37" s="228"/>
      <c r="F37" s="396"/>
    </row>
    <row r="38" spans="1:6" ht="21.95" customHeight="1">
      <c r="A38" s="271" t="s">
        <v>46</v>
      </c>
      <c r="B38" s="264" t="s">
        <v>47</v>
      </c>
      <c r="C38" s="253">
        <v>0</v>
      </c>
      <c r="D38" s="224">
        <v>0</v>
      </c>
      <c r="E38" s="232">
        <v>0</v>
      </c>
      <c r="F38" s="393">
        <v>0</v>
      </c>
    </row>
    <row r="39" spans="1:6" ht="21.95" hidden="1" customHeight="1">
      <c r="A39" s="270" t="s">
        <v>121</v>
      </c>
      <c r="B39" s="228" t="s">
        <v>48</v>
      </c>
      <c r="C39" s="250"/>
      <c r="D39" s="223"/>
      <c r="E39" s="223"/>
      <c r="F39" s="390"/>
    </row>
    <row r="40" spans="1:6" ht="21.95" hidden="1" customHeight="1">
      <c r="A40" s="270" t="s">
        <v>303</v>
      </c>
      <c r="B40" s="228" t="s">
        <v>304</v>
      </c>
      <c r="C40" s="250"/>
      <c r="D40" s="223"/>
      <c r="E40" s="223"/>
      <c r="F40" s="390"/>
    </row>
    <row r="41" spans="1:6" ht="21.95" customHeight="1" thickBot="1">
      <c r="A41" s="271" t="s">
        <v>49</v>
      </c>
      <c r="B41" s="264" t="s">
        <v>189</v>
      </c>
      <c r="C41" s="275">
        <v>0</v>
      </c>
      <c r="D41" s="264">
        <v>0</v>
      </c>
      <c r="E41" s="234">
        <v>0</v>
      </c>
      <c r="F41" s="398">
        <v>0</v>
      </c>
    </row>
    <row r="42" spans="1:6" ht="21.95" hidden="1" customHeight="1">
      <c r="A42" s="273" t="s">
        <v>122</v>
      </c>
      <c r="B42" s="281" t="s">
        <v>123</v>
      </c>
      <c r="C42" s="293">
        <v>0</v>
      </c>
      <c r="D42" s="281"/>
      <c r="E42" s="281"/>
      <c r="F42" s="399"/>
    </row>
    <row r="43" spans="1:6" ht="30" customHeight="1" thickBot="1">
      <c r="A43" s="274" t="s">
        <v>186</v>
      </c>
      <c r="B43" s="282" t="s">
        <v>50</v>
      </c>
      <c r="C43" s="277">
        <f>C7+C16+C19+C27+C36+C38+C41</f>
        <v>21331826</v>
      </c>
      <c r="D43" s="266">
        <f>D7+D16+D19+D27+D36+D38+D41</f>
        <v>21352705</v>
      </c>
      <c r="E43" s="266">
        <f>E7+E16+E19+E27+E36+E38+E41</f>
        <v>13192276</v>
      </c>
      <c r="F43" s="359">
        <f>F7+F16+F19+F27+F36+F38+F41</f>
        <v>34544981</v>
      </c>
    </row>
    <row r="44" spans="1:6" ht="21.95" customHeight="1" thickBot="1">
      <c r="A44" s="354" t="s">
        <v>51</v>
      </c>
      <c r="B44" s="355" t="s">
        <v>52</v>
      </c>
      <c r="C44" s="356">
        <f>SUM(C45:C47)</f>
        <v>2045000</v>
      </c>
      <c r="D44" s="357">
        <f>SUM(D45:D47)</f>
        <v>2045000</v>
      </c>
      <c r="E44" s="357">
        <f>SUM(E45:E47)</f>
        <v>0</v>
      </c>
      <c r="F44" s="358">
        <f>SUM(F45:F47)</f>
        <v>2045000</v>
      </c>
    </row>
    <row r="45" spans="1:6" ht="24" customHeight="1">
      <c r="A45" s="272" t="s">
        <v>434</v>
      </c>
      <c r="B45" s="280" t="s">
        <v>420</v>
      </c>
      <c r="C45" s="254">
        <v>0</v>
      </c>
      <c r="D45" s="227">
        <v>0</v>
      </c>
      <c r="E45" s="227">
        <v>0</v>
      </c>
      <c r="F45" s="394">
        <v>0</v>
      </c>
    </row>
    <row r="46" spans="1:6" ht="21.95" customHeight="1">
      <c r="A46" s="270" t="s">
        <v>53</v>
      </c>
      <c r="B46" s="228" t="s">
        <v>54</v>
      </c>
      <c r="C46" s="250">
        <v>2045000</v>
      </c>
      <c r="D46" s="223">
        <v>2045000</v>
      </c>
      <c r="E46" s="223">
        <v>0</v>
      </c>
      <c r="F46" s="390">
        <v>2045000</v>
      </c>
    </row>
    <row r="47" spans="1:6" ht="21.95" customHeight="1" thickBot="1">
      <c r="A47" s="273" t="s">
        <v>301</v>
      </c>
      <c r="B47" s="281" t="s">
        <v>302</v>
      </c>
      <c r="C47" s="276">
        <v>0</v>
      </c>
      <c r="D47" s="265">
        <v>0</v>
      </c>
      <c r="E47" s="265">
        <v>0</v>
      </c>
      <c r="F47" s="400">
        <v>0</v>
      </c>
    </row>
    <row r="48" spans="1:6" s="4" customFormat="1" ht="37.5" customHeight="1" thickBot="1">
      <c r="A48" s="274" t="s">
        <v>124</v>
      </c>
      <c r="B48" s="282" t="s">
        <v>55</v>
      </c>
      <c r="C48" s="277">
        <f>C43+C44</f>
        <v>23376826</v>
      </c>
      <c r="D48" s="266">
        <f>D43+D44</f>
        <v>23397705</v>
      </c>
      <c r="E48" s="266">
        <f>E43+E44</f>
        <v>13192276</v>
      </c>
      <c r="F48" s="359">
        <f>F43+F44</f>
        <v>36589981</v>
      </c>
    </row>
    <row r="49" spans="1:6" ht="15">
      <c r="A49" s="1"/>
      <c r="B49" s="1"/>
      <c r="C49" s="1"/>
      <c r="D49" s="1"/>
      <c r="E49" s="1"/>
      <c r="F49" s="1"/>
    </row>
  </sheetData>
  <mergeCells count="4"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activeCell="A3" sqref="A3:A4"/>
    </sheetView>
  </sheetViews>
  <sheetFormatPr defaultRowHeight="12.75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</cols>
  <sheetData>
    <row r="1" spans="1:6" ht="30" customHeight="1">
      <c r="A1" s="502" t="s">
        <v>424</v>
      </c>
      <c r="B1" s="502"/>
      <c r="C1" s="502"/>
      <c r="D1" s="502"/>
      <c r="E1" s="502"/>
      <c r="F1" s="502"/>
    </row>
    <row r="2" spans="1:6" ht="18" customHeight="1">
      <c r="A2" s="503" t="s">
        <v>413</v>
      </c>
      <c r="B2" s="503"/>
      <c r="C2" s="503"/>
      <c r="D2" s="503"/>
      <c r="E2" s="503"/>
      <c r="F2" s="503"/>
    </row>
    <row r="3" spans="1:6" ht="19.5" customHeight="1">
      <c r="A3" s="570" t="s">
        <v>477</v>
      </c>
      <c r="B3" s="2"/>
      <c r="C3" s="142"/>
      <c r="D3" s="142"/>
      <c r="E3" s="504" t="s">
        <v>410</v>
      </c>
      <c r="F3" s="504"/>
    </row>
    <row r="4" spans="1:6" ht="16.5" thickBot="1">
      <c r="A4" s="570" t="s">
        <v>478</v>
      </c>
      <c r="B4" s="3"/>
      <c r="C4" s="145"/>
      <c r="D4" s="145"/>
      <c r="E4" s="505" t="s">
        <v>415</v>
      </c>
      <c r="F4" s="505"/>
    </row>
    <row r="5" spans="1:6" ht="38.25" customHeight="1" thickBot="1">
      <c r="A5" s="295" t="s">
        <v>0</v>
      </c>
      <c r="B5" s="288" t="s">
        <v>1</v>
      </c>
      <c r="C5" s="220" t="s">
        <v>414</v>
      </c>
      <c r="D5" s="220" t="s">
        <v>464</v>
      </c>
      <c r="E5" s="220" t="s">
        <v>469</v>
      </c>
      <c r="F5" s="219" t="s">
        <v>470</v>
      </c>
    </row>
    <row r="6" spans="1:6" ht="12.75" customHeight="1" thickTop="1">
      <c r="A6" s="221" t="s">
        <v>100</v>
      </c>
      <c r="B6" s="248" t="s">
        <v>101</v>
      </c>
      <c r="C6" s="221" t="s">
        <v>102</v>
      </c>
      <c r="D6" s="248" t="s">
        <v>103</v>
      </c>
      <c r="E6" s="221" t="s">
        <v>104</v>
      </c>
      <c r="F6" s="221" t="s">
        <v>375</v>
      </c>
    </row>
    <row r="7" spans="1:6" s="6" customFormat="1" ht="21.95" customHeight="1">
      <c r="A7" s="279" t="s">
        <v>56</v>
      </c>
      <c r="B7" s="289" t="s">
        <v>57</v>
      </c>
      <c r="C7" s="222">
        <f>C8+C16</f>
        <v>6489000</v>
      </c>
      <c r="D7" s="249">
        <f>D8+D16</f>
        <v>6409845</v>
      </c>
      <c r="E7" s="222">
        <f>E8+E16</f>
        <v>0</v>
      </c>
      <c r="F7" s="222">
        <f>F8+F16</f>
        <v>6409845</v>
      </c>
    </row>
    <row r="8" spans="1:6" s="5" customFormat="1" ht="21.95" customHeight="1">
      <c r="A8" s="228" t="s">
        <v>58</v>
      </c>
      <c r="B8" s="255" t="s">
        <v>59</v>
      </c>
      <c r="C8" s="223">
        <v>3954000</v>
      </c>
      <c r="D8" s="250">
        <v>3874845</v>
      </c>
      <c r="E8" s="223">
        <v>0</v>
      </c>
      <c r="F8" s="223">
        <v>3874845</v>
      </c>
    </row>
    <row r="9" spans="1:6" s="5" customFormat="1" ht="22.5" hidden="1" customHeight="1">
      <c r="A9" s="228" t="s">
        <v>131</v>
      </c>
      <c r="B9" s="255" t="s">
        <v>60</v>
      </c>
      <c r="C9" s="223"/>
      <c r="D9" s="250"/>
      <c r="E9" s="223"/>
      <c r="F9" s="223"/>
    </row>
    <row r="10" spans="1:6" s="5" customFormat="1" ht="22.5" hidden="1" customHeight="1">
      <c r="A10" s="228" t="s">
        <v>191</v>
      </c>
      <c r="B10" s="255" t="s">
        <v>192</v>
      </c>
      <c r="C10" s="223"/>
      <c r="D10" s="250"/>
      <c r="E10" s="223"/>
      <c r="F10" s="223"/>
    </row>
    <row r="11" spans="1:6" s="5" customFormat="1" ht="22.5" hidden="1" customHeight="1">
      <c r="A11" s="228" t="s">
        <v>288</v>
      </c>
      <c r="B11" s="255" t="s">
        <v>289</v>
      </c>
      <c r="C11" s="223"/>
      <c r="D11" s="250"/>
      <c r="E11" s="223"/>
      <c r="F11" s="223"/>
    </row>
    <row r="12" spans="1:6" s="5" customFormat="1" ht="21.95" hidden="1" customHeight="1">
      <c r="A12" s="228" t="s">
        <v>132</v>
      </c>
      <c r="B12" s="255" t="s">
        <v>61</v>
      </c>
      <c r="C12" s="223"/>
      <c r="D12" s="250"/>
      <c r="E12" s="223"/>
      <c r="F12" s="223"/>
    </row>
    <row r="13" spans="1:6" s="5" customFormat="1" ht="21.95" hidden="1" customHeight="1">
      <c r="A13" s="228" t="s">
        <v>133</v>
      </c>
      <c r="B13" s="255" t="s">
        <v>62</v>
      </c>
      <c r="C13" s="262"/>
      <c r="D13" s="251"/>
      <c r="E13" s="223"/>
      <c r="F13" s="262"/>
    </row>
    <row r="14" spans="1:6" s="5" customFormat="1" ht="21.95" hidden="1" customHeight="1">
      <c r="A14" s="228" t="s">
        <v>134</v>
      </c>
      <c r="B14" s="255" t="s">
        <v>63</v>
      </c>
      <c r="C14" s="263"/>
      <c r="D14" s="252"/>
      <c r="E14" s="223"/>
      <c r="F14" s="263"/>
    </row>
    <row r="15" spans="1:6" s="5" customFormat="1" ht="21.95" hidden="1" customHeight="1">
      <c r="A15" s="228" t="s">
        <v>135</v>
      </c>
      <c r="B15" s="255" t="s">
        <v>64</v>
      </c>
      <c r="C15" s="263"/>
      <c r="D15" s="252"/>
      <c r="E15" s="223"/>
      <c r="F15" s="263"/>
    </row>
    <row r="16" spans="1:6" s="5" customFormat="1" ht="21.95" customHeight="1">
      <c r="A16" s="228" t="s">
        <v>65</v>
      </c>
      <c r="B16" s="255" t="s">
        <v>66</v>
      </c>
      <c r="C16" s="223">
        <v>2535000</v>
      </c>
      <c r="D16" s="250">
        <v>2535000</v>
      </c>
      <c r="E16" s="223">
        <v>0</v>
      </c>
      <c r="F16" s="223">
        <v>2535000</v>
      </c>
    </row>
    <row r="17" spans="1:6" s="5" customFormat="1" ht="21.95" hidden="1" customHeight="1">
      <c r="A17" s="228" t="s">
        <v>136</v>
      </c>
      <c r="B17" s="255" t="s">
        <v>67</v>
      </c>
      <c r="C17" s="223">
        <v>2800</v>
      </c>
      <c r="D17" s="250"/>
      <c r="E17" s="223"/>
      <c r="F17" s="223"/>
    </row>
    <row r="18" spans="1:6" s="5" customFormat="1" ht="28.5" hidden="1" customHeight="1">
      <c r="A18" s="228" t="s">
        <v>137</v>
      </c>
      <c r="B18" s="255" t="s">
        <v>68</v>
      </c>
      <c r="C18" s="223">
        <v>2730</v>
      </c>
      <c r="D18" s="250"/>
      <c r="E18" s="223"/>
      <c r="F18" s="223"/>
    </row>
    <row r="19" spans="1:6" s="5" customFormat="1" ht="21.95" hidden="1" customHeight="1">
      <c r="A19" s="228" t="s">
        <v>138</v>
      </c>
      <c r="B19" s="255" t="s">
        <v>69</v>
      </c>
      <c r="C19" s="223">
        <v>900</v>
      </c>
      <c r="D19" s="250"/>
      <c r="E19" s="223"/>
      <c r="F19" s="223"/>
    </row>
    <row r="20" spans="1:6" s="6" customFormat="1" ht="34.5" customHeight="1">
      <c r="A20" s="264" t="s">
        <v>70</v>
      </c>
      <c r="B20" s="290" t="s">
        <v>157</v>
      </c>
      <c r="C20" s="224">
        <v>1600000</v>
      </c>
      <c r="D20" s="253">
        <v>1589314</v>
      </c>
      <c r="E20" s="224">
        <v>0</v>
      </c>
      <c r="F20" s="224">
        <v>1589314</v>
      </c>
    </row>
    <row r="21" spans="1:6" s="6" customFormat="1" ht="21.95" customHeight="1">
      <c r="A21" s="264" t="s">
        <v>71</v>
      </c>
      <c r="B21" s="291" t="s">
        <v>72</v>
      </c>
      <c r="C21" s="225">
        <f>C22+C25+C28+C34+C35</f>
        <v>10647826</v>
      </c>
      <c r="D21" s="256">
        <f>D22+D25+D28+D34+D35</f>
        <v>10758546</v>
      </c>
      <c r="E21" s="225">
        <f>E22+E25+E28+E34+E35</f>
        <v>-2328049</v>
      </c>
      <c r="F21" s="225">
        <f>F22+F25+F28+F34+F35</f>
        <v>8430497</v>
      </c>
    </row>
    <row r="22" spans="1:6" s="5" customFormat="1" ht="21.95" customHeight="1">
      <c r="A22" s="228" t="s">
        <v>73</v>
      </c>
      <c r="B22" s="255" t="s">
        <v>74</v>
      </c>
      <c r="C22" s="223">
        <v>1400000</v>
      </c>
      <c r="D22" s="250">
        <v>1400000</v>
      </c>
      <c r="E22" s="223">
        <v>-535000</v>
      </c>
      <c r="F22" s="223">
        <v>865000</v>
      </c>
    </row>
    <row r="23" spans="1:6" s="5" customFormat="1" ht="21.95" hidden="1" customHeight="1">
      <c r="A23" s="228" t="s">
        <v>143</v>
      </c>
      <c r="B23" s="255" t="s">
        <v>145</v>
      </c>
      <c r="C23" s="223"/>
      <c r="D23" s="250"/>
      <c r="E23" s="223"/>
      <c r="F23" s="223"/>
    </row>
    <row r="24" spans="1:6" s="5" customFormat="1" ht="21.95" hidden="1" customHeight="1">
      <c r="A24" s="228" t="s">
        <v>144</v>
      </c>
      <c r="B24" s="255" t="s">
        <v>146</v>
      </c>
      <c r="C24" s="223"/>
      <c r="D24" s="250"/>
      <c r="E24" s="223"/>
      <c r="F24" s="223"/>
    </row>
    <row r="25" spans="1:6" s="5" customFormat="1" ht="21.95" customHeight="1">
      <c r="A25" s="228" t="s">
        <v>75</v>
      </c>
      <c r="B25" s="255" t="s">
        <v>76</v>
      </c>
      <c r="C25" s="223">
        <v>350000</v>
      </c>
      <c r="D25" s="250">
        <v>350000</v>
      </c>
      <c r="E25" s="223">
        <v>0</v>
      </c>
      <c r="F25" s="223">
        <v>350000</v>
      </c>
    </row>
    <row r="26" spans="1:6" s="5" customFormat="1" ht="21.95" hidden="1" customHeight="1">
      <c r="A26" s="228" t="s">
        <v>139</v>
      </c>
      <c r="B26" s="255" t="s">
        <v>141</v>
      </c>
      <c r="C26" s="226"/>
      <c r="D26" s="257"/>
      <c r="E26" s="226"/>
      <c r="F26" s="226"/>
    </row>
    <row r="27" spans="1:6" s="5" customFormat="1" ht="21.95" hidden="1" customHeight="1">
      <c r="A27" s="228" t="s">
        <v>140</v>
      </c>
      <c r="B27" s="255" t="s">
        <v>142</v>
      </c>
      <c r="C27" s="223"/>
      <c r="D27" s="250"/>
      <c r="E27" s="223"/>
      <c r="F27" s="223"/>
    </row>
    <row r="28" spans="1:6" s="5" customFormat="1" ht="21.95" customHeight="1">
      <c r="A28" s="228" t="s">
        <v>77</v>
      </c>
      <c r="B28" s="255" t="s">
        <v>78</v>
      </c>
      <c r="C28" s="223">
        <v>6510000</v>
      </c>
      <c r="D28" s="250">
        <v>6620720</v>
      </c>
      <c r="E28" s="223">
        <v>-1315000</v>
      </c>
      <c r="F28" s="223">
        <v>5305720</v>
      </c>
    </row>
    <row r="29" spans="1:6" s="5" customFormat="1" ht="21.95" hidden="1" customHeight="1">
      <c r="A29" s="228" t="s">
        <v>147</v>
      </c>
      <c r="B29" s="252" t="s">
        <v>79</v>
      </c>
      <c r="C29" s="223"/>
      <c r="D29" s="250"/>
      <c r="E29" s="223"/>
      <c r="F29" s="223"/>
    </row>
    <row r="30" spans="1:6" s="5" customFormat="1" ht="21.95" hidden="1" customHeight="1">
      <c r="A30" s="228" t="s">
        <v>148</v>
      </c>
      <c r="B30" s="252" t="s">
        <v>149</v>
      </c>
      <c r="C30" s="223"/>
      <c r="D30" s="250"/>
      <c r="E30" s="223"/>
      <c r="F30" s="223"/>
    </row>
    <row r="31" spans="1:6" s="5" customFormat="1" ht="21.95" hidden="1" customHeight="1">
      <c r="A31" s="228" t="s">
        <v>150</v>
      </c>
      <c r="B31" s="255" t="s">
        <v>151</v>
      </c>
      <c r="C31" s="223"/>
      <c r="D31" s="250"/>
      <c r="E31" s="223"/>
      <c r="F31" s="223"/>
    </row>
    <row r="32" spans="1:6" s="5" customFormat="1" ht="21.95" hidden="1" customHeight="1">
      <c r="A32" s="228" t="s">
        <v>152</v>
      </c>
      <c r="B32" s="255" t="s">
        <v>154</v>
      </c>
      <c r="C32" s="223"/>
      <c r="D32" s="250"/>
      <c r="E32" s="223"/>
      <c r="F32" s="223"/>
    </row>
    <row r="33" spans="1:6" s="5" customFormat="1" ht="21.95" hidden="1" customHeight="1">
      <c r="A33" s="228" t="s">
        <v>153</v>
      </c>
      <c r="B33" s="255" t="s">
        <v>80</v>
      </c>
      <c r="C33" s="223"/>
      <c r="D33" s="250"/>
      <c r="E33" s="223"/>
      <c r="F33" s="223"/>
    </row>
    <row r="34" spans="1:6" s="5" customFormat="1" ht="21.95" customHeight="1">
      <c r="A34" s="280" t="s">
        <v>81</v>
      </c>
      <c r="B34" s="292" t="s">
        <v>82</v>
      </c>
      <c r="C34" s="227">
        <v>0</v>
      </c>
      <c r="D34" s="254">
        <v>0</v>
      </c>
      <c r="E34" s="227">
        <v>15000</v>
      </c>
      <c r="F34" s="227">
        <v>15000</v>
      </c>
    </row>
    <row r="35" spans="1:6" s="5" customFormat="1" ht="21.95" customHeight="1">
      <c r="A35" s="228" t="s">
        <v>83</v>
      </c>
      <c r="B35" s="255" t="s">
        <v>84</v>
      </c>
      <c r="C35" s="223">
        <v>2387826</v>
      </c>
      <c r="D35" s="250">
        <v>2387826</v>
      </c>
      <c r="E35" s="226">
        <v>-493049</v>
      </c>
      <c r="F35" s="223">
        <v>1894777</v>
      </c>
    </row>
    <row r="36" spans="1:6" s="5" customFormat="1" ht="21.95" hidden="1" customHeight="1">
      <c r="A36" s="228" t="s">
        <v>155</v>
      </c>
      <c r="B36" s="255" t="s">
        <v>85</v>
      </c>
      <c r="C36" s="228">
        <v>12112</v>
      </c>
      <c r="D36" s="255"/>
      <c r="E36" s="228"/>
      <c r="F36" s="228"/>
    </row>
    <row r="37" spans="1:6" s="5" customFormat="1" ht="21.95" hidden="1" customHeight="1">
      <c r="A37" s="228" t="s">
        <v>290</v>
      </c>
      <c r="B37" s="255" t="s">
        <v>291</v>
      </c>
      <c r="C37" s="228">
        <v>0</v>
      </c>
      <c r="D37" s="255"/>
      <c r="E37" s="228"/>
      <c r="F37" s="228"/>
    </row>
    <row r="38" spans="1:6" s="5" customFormat="1" ht="21.95" hidden="1" customHeight="1">
      <c r="A38" s="228" t="s">
        <v>292</v>
      </c>
      <c r="B38" s="255" t="s">
        <v>293</v>
      </c>
      <c r="C38" s="228">
        <v>0</v>
      </c>
      <c r="D38" s="255"/>
      <c r="E38" s="228"/>
      <c r="F38" s="228"/>
    </row>
    <row r="39" spans="1:6" s="5" customFormat="1" ht="21.95" hidden="1" customHeight="1">
      <c r="A39" s="228" t="s">
        <v>156</v>
      </c>
      <c r="B39" s="255" t="s">
        <v>86</v>
      </c>
      <c r="C39" s="228">
        <v>1050</v>
      </c>
      <c r="D39" s="255"/>
      <c r="E39" s="228"/>
      <c r="F39" s="228"/>
    </row>
    <row r="40" spans="1:6" s="6" customFormat="1" ht="21" customHeight="1">
      <c r="A40" s="264" t="s">
        <v>87</v>
      </c>
      <c r="B40" s="291" t="s">
        <v>88</v>
      </c>
      <c r="C40" s="224">
        <v>853487</v>
      </c>
      <c r="D40" s="253">
        <v>853487</v>
      </c>
      <c r="E40" s="224">
        <v>0</v>
      </c>
      <c r="F40" s="224">
        <v>853487</v>
      </c>
    </row>
    <row r="41" spans="1:6" s="6" customFormat="1" ht="21.95" hidden="1" customHeight="1">
      <c r="A41" s="228" t="s">
        <v>158</v>
      </c>
      <c r="B41" s="255" t="s">
        <v>116</v>
      </c>
      <c r="C41" s="223">
        <v>100</v>
      </c>
      <c r="D41" s="250"/>
      <c r="E41" s="223"/>
      <c r="F41" s="223"/>
    </row>
    <row r="42" spans="1:6" s="6" customFormat="1" ht="32.25" hidden="1" customHeight="1">
      <c r="A42" s="228" t="s">
        <v>161</v>
      </c>
      <c r="B42" s="255" t="s">
        <v>162</v>
      </c>
      <c r="C42" s="228">
        <v>1800</v>
      </c>
      <c r="D42" s="255"/>
      <c r="E42" s="228"/>
      <c r="F42" s="228"/>
    </row>
    <row r="43" spans="1:6" s="6" customFormat="1" ht="20.25" hidden="1" customHeight="1">
      <c r="A43" s="228" t="s">
        <v>163</v>
      </c>
      <c r="B43" s="255" t="s">
        <v>117</v>
      </c>
      <c r="C43" s="228">
        <v>1600</v>
      </c>
      <c r="D43" s="255"/>
      <c r="E43" s="228"/>
      <c r="F43" s="228"/>
    </row>
    <row r="44" spans="1:6" s="6" customFormat="1" ht="24" hidden="1" customHeight="1">
      <c r="A44" s="228" t="s">
        <v>164</v>
      </c>
      <c r="B44" s="255" t="s">
        <v>118</v>
      </c>
      <c r="C44" s="228">
        <v>3700</v>
      </c>
      <c r="D44" s="255"/>
      <c r="E44" s="228"/>
      <c r="F44" s="228"/>
    </row>
    <row r="45" spans="1:6" s="6" customFormat="1" ht="21.95" customHeight="1">
      <c r="A45" s="264" t="s">
        <v>89</v>
      </c>
      <c r="B45" s="291" t="s">
        <v>119</v>
      </c>
      <c r="C45" s="225">
        <f>SUM(C46:C50)</f>
        <v>615000</v>
      </c>
      <c r="D45" s="256">
        <f>SUM(D46:D50)</f>
        <v>615000</v>
      </c>
      <c r="E45" s="225">
        <f>SUM(E46:E50)</f>
        <v>0</v>
      </c>
      <c r="F45" s="225">
        <f>SUM(F46:F50)</f>
        <v>615000</v>
      </c>
    </row>
    <row r="46" spans="1:6" s="6" customFormat="1" ht="21.95" customHeight="1">
      <c r="A46" s="228" t="s">
        <v>165</v>
      </c>
      <c r="B46" s="255" t="s">
        <v>166</v>
      </c>
      <c r="C46" s="223">
        <v>0</v>
      </c>
      <c r="D46" s="250">
        <v>0</v>
      </c>
      <c r="E46" s="223">
        <v>0</v>
      </c>
      <c r="F46" s="223">
        <v>0</v>
      </c>
    </row>
    <row r="47" spans="1:6" s="6" customFormat="1" ht="21.95" customHeight="1">
      <c r="A47" s="228" t="s">
        <v>167</v>
      </c>
      <c r="B47" s="255" t="s">
        <v>193</v>
      </c>
      <c r="C47" s="223">
        <v>505000</v>
      </c>
      <c r="D47" s="250">
        <v>505000</v>
      </c>
      <c r="E47" s="223">
        <v>0</v>
      </c>
      <c r="F47" s="223">
        <v>505000</v>
      </c>
    </row>
    <row r="48" spans="1:6" s="6" customFormat="1" ht="30.75" customHeight="1">
      <c r="A48" s="228" t="s">
        <v>168</v>
      </c>
      <c r="B48" s="255" t="s">
        <v>170</v>
      </c>
      <c r="C48" s="223">
        <v>0</v>
      </c>
      <c r="D48" s="250">
        <v>0</v>
      </c>
      <c r="E48" s="223">
        <v>0</v>
      </c>
      <c r="F48" s="223">
        <v>0</v>
      </c>
    </row>
    <row r="49" spans="1:6" s="6" customFormat="1" ht="21.95" customHeight="1">
      <c r="A49" s="228" t="s">
        <v>169</v>
      </c>
      <c r="B49" s="255" t="s">
        <v>171</v>
      </c>
      <c r="C49" s="223">
        <v>110000</v>
      </c>
      <c r="D49" s="250">
        <v>110000</v>
      </c>
      <c r="E49" s="223">
        <v>0</v>
      </c>
      <c r="F49" s="223">
        <v>110000</v>
      </c>
    </row>
    <row r="50" spans="1:6" s="6" customFormat="1" ht="21.95" customHeight="1">
      <c r="A50" s="228" t="s">
        <v>284</v>
      </c>
      <c r="B50" s="255" t="s">
        <v>285</v>
      </c>
      <c r="C50" s="223">
        <v>0</v>
      </c>
      <c r="D50" s="250">
        <v>0</v>
      </c>
      <c r="E50" s="223">
        <v>0</v>
      </c>
      <c r="F50" s="223">
        <v>0</v>
      </c>
    </row>
    <row r="51" spans="1:6" s="6" customFormat="1" ht="21.95" customHeight="1">
      <c r="A51" s="264" t="s">
        <v>90</v>
      </c>
      <c r="B51" s="291" t="s">
        <v>91</v>
      </c>
      <c r="C51" s="225">
        <v>2468000</v>
      </c>
      <c r="D51" s="256">
        <v>2468000</v>
      </c>
      <c r="E51" s="225">
        <v>0</v>
      </c>
      <c r="F51" s="225">
        <v>2468000</v>
      </c>
    </row>
    <row r="52" spans="1:6" s="6" customFormat="1" ht="21.95" hidden="1" customHeight="1">
      <c r="A52" s="228" t="s">
        <v>286</v>
      </c>
      <c r="B52" s="255" t="s">
        <v>287</v>
      </c>
      <c r="C52" s="223"/>
      <c r="D52" s="250"/>
      <c r="E52" s="223"/>
      <c r="F52" s="223"/>
    </row>
    <row r="53" spans="1:6" s="6" customFormat="1" ht="21.95" hidden="1" customHeight="1">
      <c r="A53" s="228" t="s">
        <v>172</v>
      </c>
      <c r="B53" s="255" t="s">
        <v>175</v>
      </c>
      <c r="C53" s="223"/>
      <c r="D53" s="250"/>
      <c r="E53" s="223"/>
      <c r="F53" s="223"/>
    </row>
    <row r="54" spans="1:6" s="5" customFormat="1" ht="21.95" hidden="1" customHeight="1">
      <c r="A54" s="228" t="s">
        <v>173</v>
      </c>
      <c r="B54" s="255" t="s">
        <v>176</v>
      </c>
      <c r="C54" s="227"/>
      <c r="D54" s="254"/>
      <c r="E54" s="227"/>
      <c r="F54" s="227"/>
    </row>
    <row r="55" spans="1:6" s="6" customFormat="1" ht="21.95" hidden="1" customHeight="1">
      <c r="A55" s="228" t="s">
        <v>174</v>
      </c>
      <c r="B55" s="255" t="s">
        <v>177</v>
      </c>
      <c r="C55" s="223"/>
      <c r="D55" s="250"/>
      <c r="E55" s="223"/>
      <c r="F55" s="223"/>
    </row>
    <row r="56" spans="1:6" s="6" customFormat="1" ht="21.95" customHeight="1">
      <c r="A56" s="264" t="s">
        <v>92</v>
      </c>
      <c r="B56" s="291" t="s">
        <v>93</v>
      </c>
      <c r="C56" s="225">
        <v>0</v>
      </c>
      <c r="D56" s="256">
        <v>0</v>
      </c>
      <c r="E56" s="225">
        <v>15520325</v>
      </c>
      <c r="F56" s="225">
        <v>15520325</v>
      </c>
    </row>
    <row r="57" spans="1:6" s="6" customFormat="1" ht="21.95" hidden="1" customHeight="1">
      <c r="A57" s="228" t="s">
        <v>178</v>
      </c>
      <c r="B57" s="255" t="s">
        <v>180</v>
      </c>
      <c r="C57" s="223"/>
      <c r="D57" s="250"/>
      <c r="E57" s="223"/>
      <c r="F57" s="223"/>
    </row>
    <row r="58" spans="1:6" s="6" customFormat="1" ht="21.95" hidden="1" customHeight="1">
      <c r="A58" s="228" t="s">
        <v>294</v>
      </c>
      <c r="B58" s="255" t="s">
        <v>295</v>
      </c>
      <c r="C58" s="223"/>
      <c r="D58" s="250"/>
      <c r="E58" s="223"/>
      <c r="F58" s="223"/>
    </row>
    <row r="59" spans="1:6" s="6" customFormat="1" ht="21.95" hidden="1" customHeight="1">
      <c r="A59" s="228" t="s">
        <v>179</v>
      </c>
      <c r="B59" s="255" t="s">
        <v>181</v>
      </c>
      <c r="C59" s="223"/>
      <c r="D59" s="250"/>
      <c r="E59" s="223"/>
      <c r="F59" s="223"/>
    </row>
    <row r="60" spans="1:6" s="6" customFormat="1" ht="21.95" customHeight="1" thickBot="1">
      <c r="A60" s="360" t="s">
        <v>94</v>
      </c>
      <c r="B60" s="361" t="s">
        <v>183</v>
      </c>
      <c r="C60" s="362">
        <v>0</v>
      </c>
      <c r="D60" s="363">
        <v>0</v>
      </c>
      <c r="E60" s="362">
        <v>0</v>
      </c>
      <c r="F60" s="362">
        <v>0</v>
      </c>
    </row>
    <row r="61" spans="1:6" s="7" customFormat="1" ht="36" customHeight="1" thickBot="1">
      <c r="A61" s="296" t="s">
        <v>185</v>
      </c>
      <c r="B61" s="368" t="s">
        <v>95</v>
      </c>
      <c r="C61" s="284">
        <f>C7+C20+C21+C40+C45+C51+C56+C60</f>
        <v>22673313</v>
      </c>
      <c r="D61" s="283">
        <f>D7+D20+D21+D40+D45+D51+D56+D60</f>
        <v>22694192</v>
      </c>
      <c r="E61" s="284">
        <f>E7+E20+E21+E40+E45+E51+E56+E60</f>
        <v>13192276</v>
      </c>
      <c r="F61" s="284">
        <f>F7+F20+F21+F40+F45+F51+F56+F60</f>
        <v>35886468</v>
      </c>
    </row>
    <row r="62" spans="1:6" s="5" customFormat="1" ht="21.95" customHeight="1" thickBot="1">
      <c r="A62" s="296" t="s">
        <v>96</v>
      </c>
      <c r="B62" s="368" t="s">
        <v>97</v>
      </c>
      <c r="C62" s="266">
        <f>SUM(C63:C65)</f>
        <v>703513</v>
      </c>
      <c r="D62" s="277">
        <f>SUM(D63:D65)</f>
        <v>703513</v>
      </c>
      <c r="E62" s="266">
        <f>SUM(E63:E65)</f>
        <v>0</v>
      </c>
      <c r="F62" s="266">
        <f>SUM(F63:F65)</f>
        <v>703513</v>
      </c>
    </row>
    <row r="63" spans="1:6" s="5" customFormat="1" ht="27.75" customHeight="1">
      <c r="A63" s="364" t="s">
        <v>435</v>
      </c>
      <c r="B63" s="289" t="s">
        <v>421</v>
      </c>
      <c r="C63" s="366">
        <v>0</v>
      </c>
      <c r="D63" s="367">
        <v>0</v>
      </c>
      <c r="E63" s="365">
        <v>0</v>
      </c>
      <c r="F63" s="365">
        <v>0</v>
      </c>
    </row>
    <row r="64" spans="1:6" s="5" customFormat="1" ht="21.95" customHeight="1">
      <c r="A64" s="228" t="s">
        <v>194</v>
      </c>
      <c r="B64" s="255" t="s">
        <v>195</v>
      </c>
      <c r="C64" s="223">
        <v>703513</v>
      </c>
      <c r="D64" s="250">
        <v>703513</v>
      </c>
      <c r="E64" s="223">
        <v>0</v>
      </c>
      <c r="F64" s="223">
        <v>703513</v>
      </c>
    </row>
    <row r="65" spans="1:6" s="7" customFormat="1" ht="21.75" customHeight="1" thickBot="1">
      <c r="A65" s="281" t="s">
        <v>182</v>
      </c>
      <c r="B65" s="293" t="s">
        <v>98</v>
      </c>
      <c r="C65" s="265">
        <v>0</v>
      </c>
      <c r="D65" s="276">
        <v>0</v>
      </c>
      <c r="E65" s="265">
        <v>0</v>
      </c>
      <c r="F65" s="265">
        <v>0</v>
      </c>
    </row>
    <row r="66" spans="1:6" ht="30" thickBot="1">
      <c r="A66" s="296" t="s">
        <v>187</v>
      </c>
      <c r="B66" s="294" t="s">
        <v>99</v>
      </c>
      <c r="C66" s="284">
        <f>C61+C62</f>
        <v>23376826</v>
      </c>
      <c r="D66" s="283">
        <f>D61+D62</f>
        <v>23397705</v>
      </c>
      <c r="E66" s="284">
        <f>E61+E62</f>
        <v>13192276</v>
      </c>
      <c r="F66" s="284">
        <f>F61+F62</f>
        <v>36589981</v>
      </c>
    </row>
    <row r="67" spans="1:6" ht="15">
      <c r="A67" s="506" t="s">
        <v>460</v>
      </c>
      <c r="B67" s="507"/>
      <c r="C67" s="285">
        <v>7</v>
      </c>
      <c r="D67" s="258">
        <v>7</v>
      </c>
      <c r="E67" s="229">
        <v>0</v>
      </c>
      <c r="F67" s="229">
        <v>7</v>
      </c>
    </row>
    <row r="68" spans="1:6" ht="15">
      <c r="A68" s="162"/>
      <c r="B68" s="163" t="s">
        <v>462</v>
      </c>
      <c r="C68" s="286">
        <v>1</v>
      </c>
      <c r="D68" s="259">
        <v>1</v>
      </c>
      <c r="E68" s="230">
        <v>0</v>
      </c>
      <c r="F68" s="230">
        <v>1</v>
      </c>
    </row>
    <row r="69" spans="1:6" ht="15.75" thickBot="1">
      <c r="A69" s="508" t="s">
        <v>461</v>
      </c>
      <c r="B69" s="509"/>
      <c r="C69" s="287">
        <v>1</v>
      </c>
      <c r="D69" s="260">
        <v>1</v>
      </c>
      <c r="E69" s="231">
        <v>0</v>
      </c>
      <c r="F69" s="231">
        <v>1</v>
      </c>
    </row>
    <row r="70" spans="1:6" ht="13.5" thickBot="1">
      <c r="A70" s="369"/>
      <c r="B70" s="370" t="s">
        <v>436</v>
      </c>
      <c r="C70" s="371">
        <v>8</v>
      </c>
      <c r="D70" s="372">
        <v>8</v>
      </c>
      <c r="E70" s="371">
        <v>0</v>
      </c>
      <c r="F70" s="371">
        <v>8</v>
      </c>
    </row>
  </sheetData>
  <mergeCells count="6">
    <mergeCell ref="A67:B67"/>
    <mergeCell ref="A69:B69"/>
    <mergeCell ref="A1:F1"/>
    <mergeCell ref="A2:F2"/>
    <mergeCell ref="E3:F3"/>
    <mergeCell ref="E4:F4"/>
  </mergeCells>
  <phoneticPr fontId="47" type="noConversion"/>
  <pageMargins left="0.74803149606299213" right="0.74803149606299213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workbookViewId="0">
      <selection activeCell="B28" sqref="B28"/>
    </sheetView>
  </sheetViews>
  <sheetFormatPr defaultColWidth="8" defaultRowHeight="12.75"/>
  <cols>
    <col min="1" max="1" width="5.85546875" style="9" customWidth="1"/>
    <col min="2" max="2" width="47.28515625" style="12" customWidth="1"/>
    <col min="3" max="4" width="14.140625" style="12" customWidth="1"/>
    <col min="5" max="5" width="14" style="12" customWidth="1"/>
    <col min="6" max="6" width="14" style="9" customWidth="1"/>
    <col min="7" max="7" width="47.28515625" style="9" customWidth="1"/>
    <col min="8" max="10" width="14.140625" style="9" customWidth="1"/>
    <col min="11" max="11" width="14" style="9" customWidth="1"/>
    <col min="12" max="12" width="4.140625" style="9" customWidth="1"/>
    <col min="13" max="16384" width="8" style="9"/>
  </cols>
  <sheetData>
    <row r="1" spans="1:12" ht="39.75" customHeight="1">
      <c r="B1" s="10" t="s">
        <v>196</v>
      </c>
      <c r="C1" s="10"/>
      <c r="D1" s="10"/>
      <c r="E1" s="10"/>
      <c r="F1" s="11"/>
      <c r="G1" s="11"/>
      <c r="H1" s="11"/>
      <c r="I1" s="11"/>
      <c r="J1" s="11"/>
      <c r="K1" s="11"/>
      <c r="L1" s="512"/>
    </row>
    <row r="2" spans="1:12" ht="19.5" customHeight="1">
      <c r="A2" s="570" t="s">
        <v>479</v>
      </c>
      <c r="B2" s="10"/>
      <c r="C2" s="10"/>
      <c r="D2" s="10"/>
      <c r="E2" s="10"/>
      <c r="F2" s="11"/>
      <c r="G2" s="11"/>
      <c r="H2" s="11"/>
      <c r="I2" s="11"/>
      <c r="J2" s="11"/>
      <c r="K2" s="146"/>
      <c r="L2" s="512"/>
    </row>
    <row r="3" spans="1:12" ht="16.5" thickBot="1">
      <c r="A3" s="570" t="s">
        <v>480</v>
      </c>
      <c r="K3" s="122" t="s">
        <v>415</v>
      </c>
      <c r="L3" s="512"/>
    </row>
    <row r="4" spans="1:12" ht="18" customHeight="1" thickBot="1">
      <c r="A4" s="510" t="s">
        <v>197</v>
      </c>
      <c r="B4" s="13" t="s">
        <v>105</v>
      </c>
      <c r="C4" s="164"/>
      <c r="D4" s="164"/>
      <c r="E4" s="164"/>
      <c r="F4" s="14"/>
      <c r="G4" s="13" t="s">
        <v>106</v>
      </c>
      <c r="H4" s="171"/>
      <c r="I4" s="171"/>
      <c r="J4" s="171"/>
      <c r="K4" s="15"/>
      <c r="L4" s="512"/>
    </row>
    <row r="5" spans="1:12" s="16" customFormat="1" ht="35.25" customHeight="1" thickBot="1">
      <c r="A5" s="511"/>
      <c r="B5" s="174" t="s">
        <v>198</v>
      </c>
      <c r="C5" s="183" t="s">
        <v>425</v>
      </c>
      <c r="D5" s="165" t="s">
        <v>464</v>
      </c>
      <c r="E5" s="214" t="s">
        <v>469</v>
      </c>
      <c r="F5" s="165" t="s">
        <v>470</v>
      </c>
      <c r="G5" s="174" t="s">
        <v>198</v>
      </c>
      <c r="H5" s="183" t="s">
        <v>425</v>
      </c>
      <c r="I5" s="165" t="s">
        <v>464</v>
      </c>
      <c r="J5" s="214" t="s">
        <v>469</v>
      </c>
      <c r="K5" s="183" t="s">
        <v>470</v>
      </c>
      <c r="L5" s="512"/>
    </row>
    <row r="6" spans="1:12" s="18" customFormat="1" ht="12" customHeight="1" thickBot="1">
      <c r="A6" s="17" t="s">
        <v>100</v>
      </c>
      <c r="B6" s="175" t="s">
        <v>101</v>
      </c>
      <c r="C6" s="17" t="s">
        <v>102</v>
      </c>
      <c r="D6" s="17" t="s">
        <v>103</v>
      </c>
      <c r="E6" s="17" t="s">
        <v>104</v>
      </c>
      <c r="F6" s="166" t="s">
        <v>375</v>
      </c>
      <c r="G6" s="175" t="s">
        <v>392</v>
      </c>
      <c r="H6" s="17" t="s">
        <v>465</v>
      </c>
      <c r="I6" s="17" t="s">
        <v>466</v>
      </c>
      <c r="J6" s="17" t="s">
        <v>467</v>
      </c>
      <c r="K6" s="190" t="s">
        <v>468</v>
      </c>
      <c r="L6" s="512"/>
    </row>
    <row r="7" spans="1:12" ht="12.95" customHeight="1">
      <c r="A7" s="19" t="s">
        <v>107</v>
      </c>
      <c r="B7" s="176" t="s">
        <v>199</v>
      </c>
      <c r="C7" s="197">
        <v>17904826</v>
      </c>
      <c r="D7" s="197">
        <v>18015546</v>
      </c>
      <c r="E7" s="387">
        <v>0</v>
      </c>
      <c r="F7" s="207">
        <v>18015546</v>
      </c>
      <c r="G7" s="176" t="s">
        <v>57</v>
      </c>
      <c r="H7" s="197">
        <v>6489000</v>
      </c>
      <c r="I7" s="197">
        <v>6409845</v>
      </c>
      <c r="J7" s="216"/>
      <c r="K7" s="191">
        <v>6409845</v>
      </c>
      <c r="L7" s="512"/>
    </row>
    <row r="8" spans="1:12" ht="12.95" customHeight="1">
      <c r="A8" s="20" t="s">
        <v>108</v>
      </c>
      <c r="B8" s="177" t="s">
        <v>200</v>
      </c>
      <c r="C8" s="198">
        <v>1431000</v>
      </c>
      <c r="D8" s="198">
        <v>1341159</v>
      </c>
      <c r="E8" s="218"/>
      <c r="F8" s="208">
        <v>1341159</v>
      </c>
      <c r="G8" s="177" t="s">
        <v>201</v>
      </c>
      <c r="H8" s="198">
        <v>1600000</v>
      </c>
      <c r="I8" s="198">
        <v>1589314</v>
      </c>
      <c r="J8" s="217"/>
      <c r="K8" s="192">
        <v>1589314</v>
      </c>
      <c r="L8" s="512"/>
    </row>
    <row r="9" spans="1:12" ht="12.95" customHeight="1">
      <c r="A9" s="20" t="s">
        <v>109</v>
      </c>
      <c r="B9" s="177" t="s">
        <v>202</v>
      </c>
      <c r="C9" s="198">
        <v>0</v>
      </c>
      <c r="D9" s="198"/>
      <c r="E9" s="187">
        <v>0</v>
      </c>
      <c r="F9" s="208"/>
      <c r="G9" s="177" t="s">
        <v>203</v>
      </c>
      <c r="H9" s="198">
        <v>10647826</v>
      </c>
      <c r="I9" s="198">
        <v>10758546</v>
      </c>
      <c r="J9" s="217">
        <v>-2328049</v>
      </c>
      <c r="K9" s="192">
        <v>8430497</v>
      </c>
      <c r="L9" s="512"/>
    </row>
    <row r="10" spans="1:12" ht="12.95" customHeight="1">
      <c r="A10" s="20" t="s">
        <v>110</v>
      </c>
      <c r="B10" s="177" t="s">
        <v>17</v>
      </c>
      <c r="C10" s="198">
        <v>1223000</v>
      </c>
      <c r="D10" s="198">
        <v>1223000</v>
      </c>
      <c r="E10" s="187"/>
      <c r="F10" s="208">
        <v>1223000</v>
      </c>
      <c r="G10" s="177" t="s">
        <v>88</v>
      </c>
      <c r="H10" s="198">
        <v>853487</v>
      </c>
      <c r="I10" s="198">
        <v>853487</v>
      </c>
      <c r="J10" s="184"/>
      <c r="K10" s="192">
        <v>853487</v>
      </c>
      <c r="L10" s="512"/>
    </row>
    <row r="11" spans="1:12" ht="12.95" customHeight="1">
      <c r="A11" s="20" t="s">
        <v>111</v>
      </c>
      <c r="B11" s="21" t="s">
        <v>30</v>
      </c>
      <c r="C11" s="198">
        <v>773000</v>
      </c>
      <c r="D11" s="261">
        <v>773000</v>
      </c>
      <c r="E11" s="186"/>
      <c r="F11" s="208">
        <v>773000</v>
      </c>
      <c r="G11" s="177" t="s">
        <v>119</v>
      </c>
      <c r="H11" s="198">
        <v>615000</v>
      </c>
      <c r="I11" s="198">
        <v>615000</v>
      </c>
      <c r="J11" s="184"/>
      <c r="K11" s="192">
        <v>615000</v>
      </c>
      <c r="L11" s="512"/>
    </row>
    <row r="12" spans="1:12" ht="12.95" customHeight="1">
      <c r="A12" s="20" t="s">
        <v>112</v>
      </c>
      <c r="B12" s="177" t="s">
        <v>47</v>
      </c>
      <c r="C12" s="198"/>
      <c r="D12" s="198"/>
      <c r="E12" s="187"/>
      <c r="F12" s="209"/>
      <c r="G12" s="177" t="s">
        <v>204</v>
      </c>
      <c r="H12" s="184"/>
      <c r="I12" s="184"/>
      <c r="J12" s="184"/>
      <c r="K12" s="192">
        <v>0</v>
      </c>
      <c r="L12" s="512"/>
    </row>
    <row r="13" spans="1:12" ht="12.95" customHeight="1">
      <c r="A13" s="20" t="s">
        <v>113</v>
      </c>
      <c r="B13" s="177" t="s">
        <v>205</v>
      </c>
      <c r="C13" s="198"/>
      <c r="D13" s="198"/>
      <c r="E13" s="187"/>
      <c r="F13" s="208"/>
      <c r="G13" s="178"/>
      <c r="H13" s="185"/>
      <c r="I13" s="185"/>
      <c r="J13" s="185"/>
      <c r="K13" s="192"/>
      <c r="L13" s="512"/>
    </row>
    <row r="14" spans="1:12" ht="12.95" customHeight="1" thickBot="1">
      <c r="A14" s="20" t="s">
        <v>114</v>
      </c>
      <c r="B14" s="178"/>
      <c r="C14" s="198"/>
      <c r="D14" s="198"/>
      <c r="E14" s="215"/>
      <c r="F14" s="208"/>
      <c r="G14" s="178"/>
      <c r="H14" s="185"/>
      <c r="I14" s="185"/>
      <c r="J14" s="185"/>
      <c r="K14" s="192"/>
      <c r="L14" s="512"/>
    </row>
    <row r="15" spans="1:12" ht="15.95" customHeight="1" thickBot="1">
      <c r="A15" s="20" t="s">
        <v>115</v>
      </c>
      <c r="B15" s="179" t="s">
        <v>210</v>
      </c>
      <c r="C15" s="199">
        <f>SUM(C7:C14)</f>
        <v>21331826</v>
      </c>
      <c r="D15" s="199">
        <f>SUM(D7:D14)</f>
        <v>21352705</v>
      </c>
      <c r="E15" s="199">
        <f>SUM(E7:E14)</f>
        <v>0</v>
      </c>
      <c r="F15" s="199">
        <f>SUM(F7:F14)</f>
        <v>21352705</v>
      </c>
      <c r="G15" s="179" t="s">
        <v>211</v>
      </c>
      <c r="H15" s="199">
        <f>SUM(H7:H14)</f>
        <v>20205313</v>
      </c>
      <c r="I15" s="199">
        <f>SUM(I7:I14)</f>
        <v>20226192</v>
      </c>
      <c r="J15" s="199">
        <f>SUM(J7:J14)</f>
        <v>-2328049</v>
      </c>
      <c r="K15" s="199">
        <f>SUM(K7:K14)</f>
        <v>17898143</v>
      </c>
      <c r="L15" s="512"/>
    </row>
    <row r="16" spans="1:12" ht="12.95" customHeight="1">
      <c r="A16" s="20" t="s">
        <v>206</v>
      </c>
      <c r="B16" s="181" t="s">
        <v>213</v>
      </c>
      <c r="C16" s="200">
        <f>+C17+C18+C19+C20</f>
        <v>2045000</v>
      </c>
      <c r="D16" s="200">
        <v>2045000</v>
      </c>
      <c r="E16" s="186"/>
      <c r="F16" s="210">
        <f>+F17+F18+F19+F20</f>
        <v>2045000</v>
      </c>
      <c r="G16" s="180" t="s">
        <v>214</v>
      </c>
      <c r="H16" s="186"/>
      <c r="I16" s="186"/>
      <c r="J16" s="186"/>
      <c r="K16" s="193"/>
      <c r="L16" s="512"/>
    </row>
    <row r="17" spans="1:12" ht="12.95" customHeight="1">
      <c r="A17" s="20" t="s">
        <v>207</v>
      </c>
      <c r="B17" s="180" t="s">
        <v>216</v>
      </c>
      <c r="C17" s="201">
        <v>2045000</v>
      </c>
      <c r="D17" s="201">
        <v>2045000</v>
      </c>
      <c r="E17" s="187"/>
      <c r="F17" s="211">
        <v>2045000</v>
      </c>
      <c r="G17" s="180" t="s">
        <v>217</v>
      </c>
      <c r="H17" s="187"/>
      <c r="I17" s="187"/>
      <c r="J17" s="187"/>
      <c r="K17" s="194"/>
      <c r="L17" s="512"/>
    </row>
    <row r="18" spans="1:12" ht="12.95" customHeight="1">
      <c r="A18" s="20" t="s">
        <v>208</v>
      </c>
      <c r="B18" s="180" t="s">
        <v>219</v>
      </c>
      <c r="C18" s="201"/>
      <c r="D18" s="201"/>
      <c r="E18" s="187"/>
      <c r="F18" s="211"/>
      <c r="G18" s="180" t="s">
        <v>220</v>
      </c>
      <c r="H18" s="187"/>
      <c r="I18" s="187"/>
      <c r="J18" s="187"/>
      <c r="K18" s="194"/>
      <c r="L18" s="512"/>
    </row>
    <row r="19" spans="1:12" ht="12.95" customHeight="1">
      <c r="A19" s="20" t="s">
        <v>209</v>
      </c>
      <c r="B19" s="180" t="s">
        <v>222</v>
      </c>
      <c r="C19" s="201"/>
      <c r="D19" s="201"/>
      <c r="E19" s="187"/>
      <c r="F19" s="211"/>
      <c r="G19" s="180" t="s">
        <v>223</v>
      </c>
      <c r="H19" s="187"/>
      <c r="I19" s="187"/>
      <c r="J19" s="187"/>
      <c r="K19" s="194"/>
      <c r="L19" s="512"/>
    </row>
    <row r="20" spans="1:12" ht="12.95" customHeight="1">
      <c r="A20" s="20" t="s">
        <v>212</v>
      </c>
      <c r="B20" s="180" t="s">
        <v>225</v>
      </c>
      <c r="C20" s="201"/>
      <c r="D20" s="201"/>
      <c r="E20" s="187"/>
      <c r="F20" s="211"/>
      <c r="G20" s="181" t="s">
        <v>226</v>
      </c>
      <c r="H20" s="186"/>
      <c r="I20" s="186"/>
      <c r="J20" s="186"/>
      <c r="K20" s="194"/>
      <c r="L20" s="512"/>
    </row>
    <row r="21" spans="1:12" ht="12.95" customHeight="1">
      <c r="A21" s="20" t="s">
        <v>215</v>
      </c>
      <c r="B21" s="180" t="s">
        <v>228</v>
      </c>
      <c r="C21" s="202">
        <f>+C22+C23</f>
        <v>0</v>
      </c>
      <c r="D21" s="202"/>
      <c r="E21" s="187"/>
      <c r="F21" s="212">
        <f>+F22+F23</f>
        <v>0</v>
      </c>
      <c r="G21" s="180" t="s">
        <v>229</v>
      </c>
      <c r="H21" s="187"/>
      <c r="I21" s="187"/>
      <c r="J21" s="187"/>
      <c r="K21" s="194"/>
      <c r="L21" s="512"/>
    </row>
    <row r="22" spans="1:12" ht="12.95" customHeight="1">
      <c r="A22" s="20" t="s">
        <v>218</v>
      </c>
      <c r="B22" s="172" t="s">
        <v>231</v>
      </c>
      <c r="C22" s="203"/>
      <c r="D22" s="203"/>
      <c r="E22" s="186"/>
      <c r="F22" s="213"/>
      <c r="G22" s="176" t="s">
        <v>232</v>
      </c>
      <c r="H22" s="188"/>
      <c r="I22" s="188"/>
      <c r="J22" s="188"/>
      <c r="K22" s="193"/>
      <c r="L22" s="512"/>
    </row>
    <row r="23" spans="1:12" ht="12.95" customHeight="1">
      <c r="A23" s="20" t="s">
        <v>221</v>
      </c>
      <c r="B23" s="167" t="s">
        <v>234</v>
      </c>
      <c r="C23" s="201"/>
      <c r="D23" s="201"/>
      <c r="E23" s="187"/>
      <c r="F23" s="211"/>
      <c r="G23" s="177" t="s">
        <v>235</v>
      </c>
      <c r="H23" s="184"/>
      <c r="I23" s="184"/>
      <c r="J23" s="184"/>
      <c r="K23" s="194"/>
      <c r="L23" s="512"/>
    </row>
    <row r="24" spans="1:12" ht="12.95" customHeight="1">
      <c r="A24" s="20" t="s">
        <v>224</v>
      </c>
      <c r="B24" s="167" t="s">
        <v>237</v>
      </c>
      <c r="C24" s="201"/>
      <c r="D24" s="201"/>
      <c r="E24" s="187"/>
      <c r="F24" s="194"/>
      <c r="G24" s="177" t="s">
        <v>238</v>
      </c>
      <c r="H24" s="184"/>
      <c r="I24" s="184"/>
      <c r="J24" s="184"/>
      <c r="K24" s="194"/>
      <c r="L24" s="512"/>
    </row>
    <row r="25" spans="1:12" ht="12.95" customHeight="1">
      <c r="A25" s="20" t="s">
        <v>227</v>
      </c>
      <c r="B25" s="167" t="s">
        <v>240</v>
      </c>
      <c r="C25" s="201"/>
      <c r="D25" s="201"/>
      <c r="E25" s="187"/>
      <c r="F25" s="194"/>
      <c r="G25" s="177" t="s">
        <v>306</v>
      </c>
      <c r="H25" s="201">
        <v>703513</v>
      </c>
      <c r="I25" s="201">
        <v>703513</v>
      </c>
      <c r="J25" s="184"/>
      <c r="K25" s="194">
        <v>703513</v>
      </c>
      <c r="L25" s="512"/>
    </row>
    <row r="26" spans="1:12" ht="12.95" customHeight="1" thickBot="1">
      <c r="A26" s="20" t="s">
        <v>230</v>
      </c>
      <c r="B26" s="167" t="s">
        <v>240</v>
      </c>
      <c r="C26" s="201"/>
      <c r="D26" s="201"/>
      <c r="E26" s="187"/>
      <c r="F26" s="194"/>
      <c r="G26" s="182" t="s">
        <v>184</v>
      </c>
      <c r="H26" s="189"/>
      <c r="I26" s="189"/>
      <c r="J26" s="189"/>
      <c r="K26" s="195"/>
      <c r="L26" s="512"/>
    </row>
    <row r="27" spans="1:12" ht="21.75" customHeight="1" thickBot="1">
      <c r="A27" s="168" t="s">
        <v>233</v>
      </c>
      <c r="B27" s="196" t="s">
        <v>242</v>
      </c>
      <c r="C27" s="204">
        <f>+C16+C21+C24+C26</f>
        <v>2045000</v>
      </c>
      <c r="D27" s="204">
        <f>+D16+D21+D24+D26</f>
        <v>2045000</v>
      </c>
      <c r="E27" s="204">
        <f>+E16+E21+E24+E26</f>
        <v>0</v>
      </c>
      <c r="F27" s="204">
        <f>+F16+F21+F24+F26</f>
        <v>2045000</v>
      </c>
      <c r="G27" s="179" t="s">
        <v>243</v>
      </c>
      <c r="H27" s="199">
        <f>SUM(H16:H26)</f>
        <v>703513</v>
      </c>
      <c r="I27" s="199">
        <f>SUM(I16:I26)</f>
        <v>703513</v>
      </c>
      <c r="J27" s="199">
        <f>SUM(J16:J26)</f>
        <v>0</v>
      </c>
      <c r="K27" s="199">
        <f>SUM(K16:K26)</f>
        <v>703513</v>
      </c>
      <c r="L27" s="512"/>
    </row>
    <row r="28" spans="1:12" ht="13.5" thickBot="1">
      <c r="A28" s="19" t="s">
        <v>236</v>
      </c>
      <c r="B28" s="169" t="s">
        <v>245</v>
      </c>
      <c r="C28" s="205">
        <f>+C15+C27</f>
        <v>23376826</v>
      </c>
      <c r="D28" s="205">
        <f>+D15+D27</f>
        <v>23397705</v>
      </c>
      <c r="E28" s="205">
        <f>+E15+E27</f>
        <v>0</v>
      </c>
      <c r="F28" s="205">
        <f>+F15+F27</f>
        <v>23397705</v>
      </c>
      <c r="G28" s="170" t="s">
        <v>246</v>
      </c>
      <c r="H28" s="206">
        <f>+H15+H27</f>
        <v>20908826</v>
      </c>
      <c r="I28" s="206">
        <f>+I15+I27</f>
        <v>20929705</v>
      </c>
      <c r="J28" s="206">
        <f>+J15+J27</f>
        <v>-2328049</v>
      </c>
      <c r="K28" s="206">
        <f>+K15+K27</f>
        <v>18601656</v>
      </c>
      <c r="L28" s="512"/>
    </row>
    <row r="29" spans="1:12" ht="13.5" thickBot="1">
      <c r="A29" s="20" t="s">
        <v>239</v>
      </c>
      <c r="B29" s="170" t="s">
        <v>248</v>
      </c>
      <c r="C29" s="206" t="str">
        <f t="shared" ref="C29:E30" si="0">IF(C15-H15&lt;0,H15-C15,"-")</f>
        <v>-</v>
      </c>
      <c r="D29" s="206" t="str">
        <f t="shared" si="0"/>
        <v>-</v>
      </c>
      <c r="E29" s="206" t="str">
        <f t="shared" si="0"/>
        <v>-</v>
      </c>
      <c r="F29" s="206" t="str">
        <f>IF(F15-I15&lt;0,I15-F15,"-")</f>
        <v>-</v>
      </c>
      <c r="G29" s="170" t="s">
        <v>249</v>
      </c>
      <c r="H29" s="206">
        <f>IF(C15-H15&gt;0,C15-H15,"-")</f>
        <v>1126513</v>
      </c>
      <c r="I29" s="206">
        <f>IF(D15-I15&gt;0,D15-I15,"-")</f>
        <v>1126513</v>
      </c>
      <c r="J29" s="206">
        <f>IF(E15-J15&gt;0,E15-J15,"-")</f>
        <v>2328049</v>
      </c>
      <c r="K29" s="206">
        <f>IF(F15-K15&gt;0,F15-K15,"-")</f>
        <v>3454562</v>
      </c>
      <c r="L29" s="512"/>
    </row>
    <row r="30" spans="1:12" ht="13.5" thickBot="1">
      <c r="A30" s="168" t="s">
        <v>241</v>
      </c>
      <c r="B30" s="170" t="s">
        <v>251</v>
      </c>
      <c r="C30" s="206" t="str">
        <f t="shared" si="0"/>
        <v>-</v>
      </c>
      <c r="D30" s="206" t="str">
        <f t="shared" si="0"/>
        <v>-</v>
      </c>
      <c r="E30" s="206" t="str">
        <f t="shared" si="0"/>
        <v>-</v>
      </c>
      <c r="F30" s="206" t="str">
        <f>IF(F15+F27-I28&lt;0,I28-(F15+F27),"-")</f>
        <v>-</v>
      </c>
      <c r="G30" s="170" t="s">
        <v>252</v>
      </c>
      <c r="H30" s="206">
        <f>IF(C15+C27-H28&gt;0,C15+C27-H28,"-")</f>
        <v>2468000</v>
      </c>
      <c r="I30" s="206">
        <f>IF(D15+D27-I28&gt;0,D15+D27-I28,"-")</f>
        <v>2468000</v>
      </c>
      <c r="J30" s="206">
        <f>IF(E15+E27-J28&gt;0,E15+E27-J28,"-")</f>
        <v>2328049</v>
      </c>
      <c r="K30" s="206">
        <f>IF(F15+F27-K28&gt;0,F15+F27-K28,"-")</f>
        <v>4796049</v>
      </c>
      <c r="L30" s="512"/>
    </row>
    <row r="31" spans="1:12" ht="18.75">
      <c r="B31" s="513"/>
      <c r="C31" s="513"/>
      <c r="D31" s="513"/>
      <c r="E31" s="513"/>
      <c r="F31" s="513"/>
      <c r="G31" s="513"/>
      <c r="H31" s="173"/>
      <c r="I31" s="173"/>
      <c r="J31" s="173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workbookViewId="0">
      <selection activeCell="A2" sqref="A2:A3"/>
    </sheetView>
  </sheetViews>
  <sheetFormatPr defaultColWidth="8" defaultRowHeight="12.75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1.5">
      <c r="B1" s="10" t="s">
        <v>253</v>
      </c>
      <c r="C1" s="11"/>
      <c r="D1" s="11"/>
      <c r="E1" s="11"/>
      <c r="F1" s="11"/>
      <c r="G1" s="11"/>
      <c r="H1" s="11"/>
      <c r="I1" s="11"/>
      <c r="J1" s="11"/>
      <c r="K1" s="11"/>
      <c r="L1" s="512"/>
    </row>
    <row r="2" spans="1:12" ht="19.5" customHeight="1">
      <c r="A2" s="570" t="s">
        <v>481</v>
      </c>
      <c r="B2" s="10"/>
      <c r="C2" s="11"/>
      <c r="D2" s="11"/>
      <c r="E2" s="11"/>
      <c r="F2" s="11"/>
      <c r="G2" s="11"/>
      <c r="H2" s="11"/>
      <c r="I2" s="11"/>
      <c r="J2" s="11"/>
      <c r="K2" s="146"/>
      <c r="L2" s="512"/>
    </row>
    <row r="3" spans="1:12" ht="16.5" thickBot="1">
      <c r="A3" s="570" t="s">
        <v>482</v>
      </c>
      <c r="K3" s="122" t="s">
        <v>415</v>
      </c>
      <c r="L3" s="512"/>
    </row>
    <row r="4" spans="1:12" ht="13.5" thickBot="1">
      <c r="A4" s="514" t="s">
        <v>197</v>
      </c>
      <c r="B4" s="13" t="s">
        <v>105</v>
      </c>
      <c r="C4" s="14"/>
      <c r="D4" s="164"/>
      <c r="E4" s="164"/>
      <c r="F4" s="164"/>
      <c r="G4" s="13" t="s">
        <v>106</v>
      </c>
      <c r="H4" s="171"/>
      <c r="I4" s="171"/>
      <c r="J4" s="171"/>
      <c r="K4" s="15"/>
      <c r="L4" s="512"/>
    </row>
    <row r="5" spans="1:12" s="16" customFormat="1" ht="36.75" thickBot="1">
      <c r="A5" s="515"/>
      <c r="B5" s="174" t="s">
        <v>198</v>
      </c>
      <c r="C5" s="183" t="s">
        <v>425</v>
      </c>
      <c r="D5" s="419" t="s">
        <v>464</v>
      </c>
      <c r="E5" s="214" t="s">
        <v>469</v>
      </c>
      <c r="F5" s="165" t="s">
        <v>470</v>
      </c>
      <c r="G5" s="174" t="s">
        <v>198</v>
      </c>
      <c r="H5" s="183" t="s">
        <v>425</v>
      </c>
      <c r="I5" s="419" t="s">
        <v>464</v>
      </c>
      <c r="J5" s="214" t="s">
        <v>469</v>
      </c>
      <c r="K5" s="165" t="s">
        <v>470</v>
      </c>
      <c r="L5" s="512"/>
    </row>
    <row r="6" spans="1:12" s="16" customFormat="1" ht="13.5" thickBot="1">
      <c r="A6" s="17" t="s">
        <v>100</v>
      </c>
      <c r="B6" s="175" t="s">
        <v>101</v>
      </c>
      <c r="C6" s="17" t="s">
        <v>102</v>
      </c>
      <c r="D6" s="449" t="s">
        <v>103</v>
      </c>
      <c r="E6" s="17" t="s">
        <v>104</v>
      </c>
      <c r="F6" s="166" t="s">
        <v>375</v>
      </c>
      <c r="G6" s="175" t="s">
        <v>392</v>
      </c>
      <c r="H6" s="17" t="s">
        <v>465</v>
      </c>
      <c r="I6" s="449" t="s">
        <v>466</v>
      </c>
      <c r="J6" s="17" t="s">
        <v>467</v>
      </c>
      <c r="K6" s="190" t="s">
        <v>468</v>
      </c>
      <c r="L6" s="512"/>
    </row>
    <row r="7" spans="1:12" ht="12.95" customHeight="1">
      <c r="A7" s="19" t="s">
        <v>107</v>
      </c>
      <c r="B7" s="176" t="s">
        <v>254</v>
      </c>
      <c r="C7" s="197">
        <v>0</v>
      </c>
      <c r="D7" s="476"/>
      <c r="E7" s="197">
        <v>13192276</v>
      </c>
      <c r="F7" s="207">
        <v>13192276</v>
      </c>
      <c r="G7" s="176" t="s">
        <v>91</v>
      </c>
      <c r="H7" s="216">
        <v>2468000</v>
      </c>
      <c r="I7" s="483">
        <v>2468000</v>
      </c>
      <c r="J7" s="460">
        <v>0</v>
      </c>
      <c r="K7" s="191">
        <v>2468000</v>
      </c>
      <c r="L7" s="512"/>
    </row>
    <row r="8" spans="1:12">
      <c r="A8" s="20" t="s">
        <v>108</v>
      </c>
      <c r="B8" s="177" t="s">
        <v>255</v>
      </c>
      <c r="C8" s="198"/>
      <c r="D8" s="209"/>
      <c r="E8" s="198"/>
      <c r="F8" s="208"/>
      <c r="G8" s="177" t="s">
        <v>256</v>
      </c>
      <c r="H8" s="184"/>
      <c r="I8" s="443"/>
      <c r="J8" s="184"/>
      <c r="K8" s="192"/>
      <c r="L8" s="512"/>
    </row>
    <row r="9" spans="1:12" ht="12.95" customHeight="1">
      <c r="A9" s="20" t="s">
        <v>109</v>
      </c>
      <c r="B9" s="177" t="s">
        <v>45</v>
      </c>
      <c r="C9" s="198">
        <v>0</v>
      </c>
      <c r="D9" s="209"/>
      <c r="E9" s="198"/>
      <c r="F9" s="208"/>
      <c r="G9" s="177" t="s">
        <v>93</v>
      </c>
      <c r="H9" s="184"/>
      <c r="I9" s="443"/>
      <c r="J9" s="217">
        <v>15520325</v>
      </c>
      <c r="K9" s="192">
        <v>15520325</v>
      </c>
      <c r="L9" s="512"/>
    </row>
    <row r="10" spans="1:12" ht="12.95" customHeight="1">
      <c r="A10" s="20" t="s">
        <v>110</v>
      </c>
      <c r="B10" s="177" t="s">
        <v>257</v>
      </c>
      <c r="C10" s="198">
        <v>0</v>
      </c>
      <c r="D10" s="209"/>
      <c r="E10" s="198"/>
      <c r="F10" s="208"/>
      <c r="G10" s="177" t="s">
        <v>258</v>
      </c>
      <c r="H10" s="184"/>
      <c r="I10" s="443"/>
      <c r="J10" s="184"/>
      <c r="K10" s="192"/>
      <c r="L10" s="512"/>
    </row>
    <row r="11" spans="1:12" ht="12.75" customHeight="1">
      <c r="A11" s="20" t="s">
        <v>111</v>
      </c>
      <c r="B11" s="177" t="s">
        <v>259</v>
      </c>
      <c r="C11" s="198"/>
      <c r="D11" s="209"/>
      <c r="E11" s="198"/>
      <c r="F11" s="208"/>
      <c r="G11" s="177" t="s">
        <v>260</v>
      </c>
      <c r="H11" s="184"/>
      <c r="I11" s="443"/>
      <c r="J11" s="184"/>
      <c r="K11" s="192"/>
      <c r="L11" s="512"/>
    </row>
    <row r="12" spans="1:12" ht="12.95" customHeight="1">
      <c r="A12" s="20" t="s">
        <v>112</v>
      </c>
      <c r="B12" s="177" t="s">
        <v>261</v>
      </c>
      <c r="C12" s="198"/>
      <c r="D12" s="445"/>
      <c r="E12" s="261"/>
      <c r="F12" s="445"/>
      <c r="G12" s="21" t="s">
        <v>204</v>
      </c>
      <c r="H12" s="188"/>
      <c r="I12" s="450"/>
      <c r="J12" s="188"/>
      <c r="K12" s="466"/>
      <c r="L12" s="512"/>
    </row>
    <row r="13" spans="1:12" ht="13.5" thickBot="1">
      <c r="A13" s="20" t="s">
        <v>206</v>
      </c>
      <c r="B13" s="178"/>
      <c r="C13" s="198"/>
      <c r="D13" s="209"/>
      <c r="E13" s="198"/>
      <c r="F13" s="209"/>
      <c r="G13" s="456"/>
      <c r="H13" s="461"/>
      <c r="I13" s="451"/>
      <c r="J13" s="461"/>
      <c r="K13" s="192"/>
      <c r="L13" s="512"/>
    </row>
    <row r="14" spans="1:12" ht="15.95" customHeight="1" thickBot="1">
      <c r="A14" s="22" t="s">
        <v>208</v>
      </c>
      <c r="B14" s="179" t="s">
        <v>262</v>
      </c>
      <c r="C14" s="199">
        <f>+C7+C9+C10+C12+C13</f>
        <v>0</v>
      </c>
      <c r="D14" s="199">
        <f t="shared" ref="D14:F14" si="0">+D7+D9+D10+D12+D13</f>
        <v>0</v>
      </c>
      <c r="E14" s="199">
        <f t="shared" si="0"/>
        <v>13192276</v>
      </c>
      <c r="F14" s="199">
        <f t="shared" si="0"/>
        <v>13192276</v>
      </c>
      <c r="G14" s="462" t="s">
        <v>263</v>
      </c>
      <c r="H14" s="467">
        <f t="shared" ref="H14:J14" si="1">+H7+H9+H11+H12+H13</f>
        <v>2468000</v>
      </c>
      <c r="I14" s="467">
        <f t="shared" si="1"/>
        <v>2468000</v>
      </c>
      <c r="J14" s="467">
        <f t="shared" si="1"/>
        <v>15520325</v>
      </c>
      <c r="K14" s="467">
        <f>+K7+K9+K11+K12+K13</f>
        <v>17988325</v>
      </c>
      <c r="L14" s="512"/>
    </row>
    <row r="15" spans="1:12" ht="12.95" customHeight="1">
      <c r="A15" s="19" t="s">
        <v>209</v>
      </c>
      <c r="B15" s="469" t="s">
        <v>264</v>
      </c>
      <c r="C15" s="475">
        <f>+C16+C17+C18+C19+C20</f>
        <v>0</v>
      </c>
      <c r="D15" s="478"/>
      <c r="E15" s="475"/>
      <c r="F15" s="447"/>
      <c r="G15" s="180" t="s">
        <v>214</v>
      </c>
      <c r="H15" s="463"/>
      <c r="I15" s="453"/>
      <c r="J15" s="463"/>
      <c r="K15" s="468"/>
      <c r="L15" s="512"/>
    </row>
    <row r="16" spans="1:12" ht="12.95" customHeight="1">
      <c r="A16" s="20" t="s">
        <v>212</v>
      </c>
      <c r="B16" s="470" t="s">
        <v>265</v>
      </c>
      <c r="C16" s="201"/>
      <c r="D16" s="479"/>
      <c r="E16" s="201"/>
      <c r="F16" s="211"/>
      <c r="G16" s="180" t="s">
        <v>266</v>
      </c>
      <c r="H16" s="187"/>
      <c r="I16" s="167"/>
      <c r="J16" s="187"/>
      <c r="K16" s="194"/>
      <c r="L16" s="512"/>
    </row>
    <row r="17" spans="1:12" ht="12.95" customHeight="1">
      <c r="A17" s="19" t="s">
        <v>215</v>
      </c>
      <c r="B17" s="470" t="s">
        <v>267</v>
      </c>
      <c r="C17" s="201"/>
      <c r="D17" s="479"/>
      <c r="E17" s="201"/>
      <c r="F17" s="211"/>
      <c r="G17" s="180" t="s">
        <v>220</v>
      </c>
      <c r="H17" s="187"/>
      <c r="I17" s="167"/>
      <c r="J17" s="187"/>
      <c r="K17" s="194"/>
      <c r="L17" s="512"/>
    </row>
    <row r="18" spans="1:12" ht="12.95" customHeight="1">
      <c r="A18" s="20" t="s">
        <v>218</v>
      </c>
      <c r="B18" s="470" t="s">
        <v>268</v>
      </c>
      <c r="C18" s="201"/>
      <c r="D18" s="479"/>
      <c r="E18" s="201"/>
      <c r="F18" s="211"/>
      <c r="G18" s="180" t="s">
        <v>223</v>
      </c>
      <c r="H18" s="187"/>
      <c r="I18" s="167"/>
      <c r="J18" s="187"/>
      <c r="K18" s="194"/>
      <c r="L18" s="512"/>
    </row>
    <row r="19" spans="1:12" ht="12.95" customHeight="1">
      <c r="A19" s="19" t="s">
        <v>221</v>
      </c>
      <c r="B19" s="470" t="s">
        <v>269</v>
      </c>
      <c r="C19" s="201"/>
      <c r="D19" s="480"/>
      <c r="E19" s="203"/>
      <c r="F19" s="213"/>
      <c r="G19" s="181" t="s">
        <v>226</v>
      </c>
      <c r="H19" s="186"/>
      <c r="I19" s="172"/>
      <c r="J19" s="186"/>
      <c r="K19" s="194"/>
      <c r="L19" s="512"/>
    </row>
    <row r="20" spans="1:12" ht="12.95" customHeight="1">
      <c r="A20" s="20" t="s">
        <v>224</v>
      </c>
      <c r="B20" s="471" t="s">
        <v>270</v>
      </c>
      <c r="C20" s="201"/>
      <c r="D20" s="479"/>
      <c r="E20" s="201"/>
      <c r="F20" s="211"/>
      <c r="G20" s="180" t="s">
        <v>271</v>
      </c>
      <c r="H20" s="187"/>
      <c r="I20" s="167"/>
      <c r="J20" s="187"/>
      <c r="K20" s="194"/>
      <c r="L20" s="512"/>
    </row>
    <row r="21" spans="1:12" ht="12.95" customHeight="1">
      <c r="A21" s="19" t="s">
        <v>227</v>
      </c>
      <c r="B21" s="472" t="s">
        <v>272</v>
      </c>
      <c r="C21" s="202">
        <f>+C22+C23+C24+C25+C26</f>
        <v>0</v>
      </c>
      <c r="D21" s="478"/>
      <c r="E21" s="475"/>
      <c r="F21" s="447"/>
      <c r="G21" s="457" t="s">
        <v>273</v>
      </c>
      <c r="H21" s="463"/>
      <c r="I21" s="453"/>
      <c r="J21" s="463"/>
      <c r="K21" s="194"/>
      <c r="L21" s="512"/>
    </row>
    <row r="22" spans="1:12" ht="12.95" customHeight="1">
      <c r="A22" s="20" t="s">
        <v>230</v>
      </c>
      <c r="B22" s="471" t="s">
        <v>274</v>
      </c>
      <c r="C22" s="201"/>
      <c r="D22" s="481"/>
      <c r="E22" s="482"/>
      <c r="F22" s="448"/>
      <c r="G22" s="457" t="s">
        <v>275</v>
      </c>
      <c r="H22" s="463"/>
      <c r="I22" s="453"/>
      <c r="J22" s="463"/>
      <c r="K22" s="194"/>
      <c r="L22" s="512"/>
    </row>
    <row r="23" spans="1:12" ht="12.95" customHeight="1">
      <c r="A23" s="19" t="s">
        <v>233</v>
      </c>
      <c r="B23" s="471" t="s">
        <v>276</v>
      </c>
      <c r="C23" s="201"/>
      <c r="D23" s="481"/>
      <c r="E23" s="482"/>
      <c r="F23" s="448"/>
      <c r="G23" s="458"/>
      <c r="H23" s="464"/>
      <c r="I23" s="454"/>
      <c r="J23" s="464"/>
      <c r="K23" s="194"/>
      <c r="L23" s="512"/>
    </row>
    <row r="24" spans="1:12" ht="12.95" customHeight="1">
      <c r="A24" s="20" t="s">
        <v>236</v>
      </c>
      <c r="B24" s="470" t="s">
        <v>190</v>
      </c>
      <c r="C24" s="201"/>
      <c r="D24" s="481"/>
      <c r="E24" s="482"/>
      <c r="F24" s="448"/>
      <c r="G24" s="459"/>
      <c r="H24" s="465"/>
      <c r="I24" s="455"/>
      <c r="J24" s="465"/>
      <c r="K24" s="194"/>
      <c r="L24" s="512"/>
    </row>
    <row r="25" spans="1:12" ht="12.95" customHeight="1">
      <c r="A25" s="19" t="s">
        <v>239</v>
      </c>
      <c r="B25" s="473" t="s">
        <v>277</v>
      </c>
      <c r="C25" s="201"/>
      <c r="D25" s="479"/>
      <c r="E25" s="201"/>
      <c r="F25" s="211"/>
      <c r="G25" s="178"/>
      <c r="H25" s="185"/>
      <c r="I25" s="444"/>
      <c r="J25" s="185"/>
      <c r="K25" s="194"/>
      <c r="L25" s="512"/>
    </row>
    <row r="26" spans="1:12" ht="12.95" customHeight="1" thickBot="1">
      <c r="A26" s="20" t="s">
        <v>241</v>
      </c>
      <c r="B26" s="474" t="s">
        <v>278</v>
      </c>
      <c r="C26" s="201"/>
      <c r="D26" s="481"/>
      <c r="E26" s="482"/>
      <c r="F26" s="448"/>
      <c r="G26" s="459"/>
      <c r="H26" s="465"/>
      <c r="I26" s="455"/>
      <c r="J26" s="465"/>
      <c r="K26" s="194"/>
      <c r="L26" s="512"/>
    </row>
    <row r="27" spans="1:12" ht="21.75" customHeight="1" thickBot="1">
      <c r="A27" s="22" t="s">
        <v>244</v>
      </c>
      <c r="B27" s="179" t="s">
        <v>279</v>
      </c>
      <c r="C27" s="199">
        <f>+C15+C21</f>
        <v>0</v>
      </c>
      <c r="D27" s="477"/>
      <c r="E27" s="199"/>
      <c r="F27" s="446"/>
      <c r="G27" s="179" t="s">
        <v>280</v>
      </c>
      <c r="H27" s="462"/>
      <c r="I27" s="452"/>
      <c r="J27" s="462"/>
      <c r="K27" s="467">
        <f>SUM(K15:K26)</f>
        <v>0</v>
      </c>
      <c r="L27" s="512"/>
    </row>
    <row r="28" spans="1:12" ht="13.5" thickBot="1">
      <c r="A28" s="22" t="s">
        <v>247</v>
      </c>
      <c r="B28" s="170" t="s">
        <v>281</v>
      </c>
      <c r="C28" s="206">
        <f t="shared" ref="C28:F28" si="2">+C14+C27</f>
        <v>0</v>
      </c>
      <c r="D28" s="206">
        <f t="shared" si="2"/>
        <v>0</v>
      </c>
      <c r="E28" s="206">
        <f t="shared" si="2"/>
        <v>13192276</v>
      </c>
      <c r="F28" s="206">
        <f t="shared" si="2"/>
        <v>13192276</v>
      </c>
      <c r="G28" s="22" t="s">
        <v>282</v>
      </c>
      <c r="H28" s="23">
        <f t="shared" ref="H28:J28" si="3">+H14+H27</f>
        <v>2468000</v>
      </c>
      <c r="I28" s="23">
        <f t="shared" si="3"/>
        <v>2468000</v>
      </c>
      <c r="J28" s="23">
        <f t="shared" si="3"/>
        <v>15520325</v>
      </c>
      <c r="K28" s="23">
        <f>+K14+K27</f>
        <v>17988325</v>
      </c>
      <c r="L28" s="512"/>
    </row>
    <row r="29" spans="1:12" ht="13.5" thickBot="1">
      <c r="A29" s="22" t="s">
        <v>250</v>
      </c>
      <c r="B29" s="170" t="s">
        <v>248</v>
      </c>
      <c r="C29" s="206">
        <f>IF(C14-H14&lt;0,H14-C14,"-")</f>
        <v>2468000</v>
      </c>
      <c r="D29" s="206">
        <f>IF(D14-I14&lt;0,I14-D14,"-")</f>
        <v>2468000</v>
      </c>
      <c r="E29" s="206">
        <f>IF(E14-J14&lt;0,J14-E14,"-")</f>
        <v>2328049</v>
      </c>
      <c r="F29" s="206">
        <f>IF(F14-K14&lt;0,K14-F14,"-")</f>
        <v>4796049</v>
      </c>
      <c r="G29" s="22" t="s">
        <v>249</v>
      </c>
      <c r="H29" s="23" t="str">
        <f>IF(C14-H14&gt;0,C14-H14,"-")</f>
        <v>-</v>
      </c>
      <c r="I29" s="23" t="str">
        <f>IF(D14-I14&gt;0,D14-I14,"-")</f>
        <v>-</v>
      </c>
      <c r="J29" s="23" t="str">
        <f>IF(E14-J14&gt;0,E14-J14,"-")</f>
        <v>-</v>
      </c>
      <c r="K29" s="23" t="str">
        <f>IF(C14-K14&gt;0,C14-K14,"-")</f>
        <v>-</v>
      </c>
      <c r="L29" s="512"/>
    </row>
    <row r="30" spans="1:12" ht="13.5" thickBot="1">
      <c r="A30" s="22" t="s">
        <v>283</v>
      </c>
      <c r="B30" s="170" t="s">
        <v>251</v>
      </c>
      <c r="C30" s="206">
        <f>IF(C28-H28&lt;0,H28-C28,"-")</f>
        <v>2468000</v>
      </c>
      <c r="D30" s="206">
        <f t="shared" ref="D30:F30" si="4">IF(D28-I28&lt;0,I28-D28,"-")</f>
        <v>2468000</v>
      </c>
      <c r="E30" s="206">
        <f t="shared" si="4"/>
        <v>2328049</v>
      </c>
      <c r="F30" s="206">
        <f t="shared" si="4"/>
        <v>4796049</v>
      </c>
      <c r="G30" s="22" t="s">
        <v>252</v>
      </c>
      <c r="H30" s="23" t="str">
        <f>IF(C28-H28&gt;0,C28-H28,"-")</f>
        <v>-</v>
      </c>
      <c r="I30" s="23" t="str">
        <f>IF(D28-I28&gt;0,D28-I28,"-")</f>
        <v>-</v>
      </c>
      <c r="J30" s="23" t="str">
        <f>IF(D28-J28&gt;0,D28-J28,"-")</f>
        <v>-</v>
      </c>
      <c r="K30" s="23" t="str">
        <f>IF(F28-K28&gt;0,F28-K28,"-")</f>
        <v>-</v>
      </c>
      <c r="L30" s="512"/>
    </row>
  </sheetData>
  <mergeCells count="2">
    <mergeCell ref="A4:A5"/>
    <mergeCell ref="L1:L30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1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SheetLayoutView="90" workbookViewId="0">
      <selection activeCell="A2" sqref="A2:A3"/>
    </sheetView>
  </sheetViews>
  <sheetFormatPr defaultRowHeight="12.75"/>
  <cols>
    <col min="1" max="1" width="3" style="37" customWidth="1"/>
    <col min="2" max="2" width="33.5703125" style="37" customWidth="1"/>
    <col min="3" max="3" width="10" style="37" customWidth="1"/>
    <col min="4" max="4" width="10.42578125" style="37" customWidth="1"/>
    <col min="5" max="5" width="11.42578125" style="37" customWidth="1"/>
    <col min="6" max="6" width="10" style="37" customWidth="1"/>
    <col min="7" max="7" width="10.42578125" style="37" customWidth="1"/>
    <col min="8" max="8" width="10.28515625" style="37" customWidth="1"/>
    <col min="9" max="9" width="9.85546875" style="37" customWidth="1"/>
    <col min="10" max="10" width="10.85546875" style="37" customWidth="1"/>
    <col min="11" max="11" width="11.42578125" style="37" customWidth="1"/>
    <col min="12" max="12" width="10.5703125" style="37" customWidth="1"/>
    <col min="13" max="13" width="12.28515625" style="37" customWidth="1"/>
    <col min="14" max="14" width="11.28515625" style="37" customWidth="1"/>
    <col min="15" max="15" width="14" style="37" customWidth="1"/>
    <col min="16" max="16384" width="9.140625" style="37"/>
  </cols>
  <sheetData>
    <row r="1" spans="1:20" s="118" customFormat="1" ht="15.75">
      <c r="A1" s="516" t="s">
        <v>426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124"/>
      <c r="Q1" s="124"/>
      <c r="R1" s="124"/>
      <c r="S1" s="124"/>
      <c r="T1" s="124"/>
    </row>
    <row r="2" spans="1:20" s="118" customFormat="1" ht="15.75">
      <c r="A2" s="570" t="s">
        <v>483</v>
      </c>
      <c r="C2" s="123"/>
      <c r="D2" s="123"/>
      <c r="O2" s="125"/>
    </row>
    <row r="3" spans="1:20" s="118" customFormat="1" ht="16.5" thickBot="1">
      <c r="A3" s="570" t="s">
        <v>484</v>
      </c>
      <c r="C3" s="123"/>
      <c r="D3" s="123"/>
      <c r="N3" s="517" t="s">
        <v>415</v>
      </c>
      <c r="O3" s="517"/>
    </row>
    <row r="4" spans="1:20" ht="28.35" customHeight="1">
      <c r="A4" s="239" t="s">
        <v>350</v>
      </c>
      <c r="B4" s="240" t="s">
        <v>198</v>
      </c>
      <c r="C4" s="240" t="s">
        <v>351</v>
      </c>
      <c r="D4" s="240" t="s">
        <v>352</v>
      </c>
      <c r="E4" s="240" t="s">
        <v>353</v>
      </c>
      <c r="F4" s="240" t="s">
        <v>354</v>
      </c>
      <c r="G4" s="240" t="s">
        <v>355</v>
      </c>
      <c r="H4" s="240" t="s">
        <v>356</v>
      </c>
      <c r="I4" s="240" t="s">
        <v>357</v>
      </c>
      <c r="J4" s="240" t="s">
        <v>358</v>
      </c>
      <c r="K4" s="240" t="s">
        <v>359</v>
      </c>
      <c r="L4" s="240" t="s">
        <v>360</v>
      </c>
      <c r="M4" s="240" t="s">
        <v>361</v>
      </c>
      <c r="N4" s="240" t="s">
        <v>362</v>
      </c>
      <c r="O4" s="241" t="s">
        <v>349</v>
      </c>
    </row>
    <row r="5" spans="1:20" ht="28.35" customHeight="1">
      <c r="A5" s="242"/>
      <c r="B5" s="89" t="s">
        <v>363</v>
      </c>
      <c r="C5" s="90"/>
      <c r="D5" s="91">
        <f>C24</f>
        <v>1662987</v>
      </c>
      <c r="E5" s="91">
        <f t="shared" ref="E5:N5" si="0">D24</f>
        <v>1981987</v>
      </c>
      <c r="F5" s="91">
        <f t="shared" si="0"/>
        <v>2513828</v>
      </c>
      <c r="G5" s="91">
        <f t="shared" si="0"/>
        <v>2645328</v>
      </c>
      <c r="H5" s="91">
        <f t="shared" si="0"/>
        <v>2914328</v>
      </c>
      <c r="I5" s="91">
        <f t="shared" si="0"/>
        <v>2894048</v>
      </c>
      <c r="J5" s="91">
        <f t="shared" si="0"/>
        <v>2865548</v>
      </c>
      <c r="K5" s="91">
        <f t="shared" si="0"/>
        <v>16326324</v>
      </c>
      <c r="L5" s="91">
        <f t="shared" si="0"/>
        <v>15558837</v>
      </c>
      <c r="M5" s="91">
        <f t="shared" si="0"/>
        <v>15530337</v>
      </c>
      <c r="N5" s="91">
        <f t="shared" si="0"/>
        <v>553012</v>
      </c>
      <c r="O5" s="243"/>
    </row>
    <row r="6" spans="1:20" ht="22.5" customHeight="1">
      <c r="A6" s="244" t="s">
        <v>107</v>
      </c>
      <c r="B6" s="92" t="s">
        <v>30</v>
      </c>
      <c r="C6" s="93">
        <v>65500</v>
      </c>
      <c r="D6" s="93">
        <v>63000</v>
      </c>
      <c r="E6" s="93">
        <v>63000</v>
      </c>
      <c r="F6" s="93">
        <v>65500</v>
      </c>
      <c r="G6" s="93">
        <v>63000</v>
      </c>
      <c r="H6" s="93">
        <v>63000</v>
      </c>
      <c r="I6" s="93">
        <v>65500</v>
      </c>
      <c r="J6" s="93">
        <v>63000</v>
      </c>
      <c r="K6" s="93">
        <v>63000</v>
      </c>
      <c r="L6" s="93">
        <v>65500</v>
      </c>
      <c r="M6" s="93">
        <v>63000</v>
      </c>
      <c r="N6" s="93">
        <v>70000</v>
      </c>
      <c r="O6" s="245">
        <f t="shared" ref="O6:O12" si="1">SUM(C6:N6)</f>
        <v>773000</v>
      </c>
    </row>
    <row r="7" spans="1:20" ht="21.75" customHeight="1">
      <c r="A7" s="244" t="s">
        <v>108</v>
      </c>
      <c r="B7" s="92" t="s">
        <v>17</v>
      </c>
      <c r="C7" s="93">
        <v>100000</v>
      </c>
      <c r="D7" s="93">
        <v>100000</v>
      </c>
      <c r="E7" s="93">
        <v>400000</v>
      </c>
      <c r="F7" s="93">
        <v>50000</v>
      </c>
      <c r="G7" s="93">
        <v>50000</v>
      </c>
      <c r="H7" s="93">
        <v>50000</v>
      </c>
      <c r="I7" s="93">
        <v>50000</v>
      </c>
      <c r="J7" s="93">
        <v>50000</v>
      </c>
      <c r="K7" s="93">
        <v>300000</v>
      </c>
      <c r="L7" s="93">
        <v>50000</v>
      </c>
      <c r="M7" s="93">
        <v>20000</v>
      </c>
      <c r="N7" s="93">
        <v>3000</v>
      </c>
      <c r="O7" s="245">
        <f t="shared" si="1"/>
        <v>1223000</v>
      </c>
    </row>
    <row r="8" spans="1:20" ht="34.5" customHeight="1">
      <c r="A8" s="244" t="s">
        <v>109</v>
      </c>
      <c r="B8" s="92" t="s">
        <v>403</v>
      </c>
      <c r="C8" s="93">
        <v>1492000</v>
      </c>
      <c r="D8" s="93">
        <v>1492000</v>
      </c>
      <c r="E8" s="93">
        <v>1492000</v>
      </c>
      <c r="F8" s="93">
        <v>1492000</v>
      </c>
      <c r="G8" s="93">
        <v>1492000</v>
      </c>
      <c r="H8" s="93">
        <v>1602720</v>
      </c>
      <c r="I8" s="93">
        <v>1492000</v>
      </c>
      <c r="J8" s="93">
        <v>1492000</v>
      </c>
      <c r="K8" s="93">
        <v>1492000</v>
      </c>
      <c r="L8" s="93">
        <v>1492000</v>
      </c>
      <c r="M8" s="93">
        <v>1492000</v>
      </c>
      <c r="N8" s="93">
        <v>1492826</v>
      </c>
      <c r="O8" s="245">
        <f t="shared" si="1"/>
        <v>18015546</v>
      </c>
    </row>
    <row r="9" spans="1:20" ht="28.35" customHeight="1">
      <c r="A9" s="244" t="s">
        <v>110</v>
      </c>
      <c r="B9" s="94" t="s">
        <v>406</v>
      </c>
      <c r="C9" s="93">
        <v>90000</v>
      </c>
      <c r="D9" s="93">
        <v>90000</v>
      </c>
      <c r="E9" s="93">
        <v>90000</v>
      </c>
      <c r="F9" s="93">
        <v>0</v>
      </c>
      <c r="G9" s="93">
        <v>90000</v>
      </c>
      <c r="H9" s="93">
        <v>90000</v>
      </c>
      <c r="I9" s="93">
        <v>90000</v>
      </c>
      <c r="J9" s="93">
        <v>116000</v>
      </c>
      <c r="K9" s="93">
        <v>90000</v>
      </c>
      <c r="L9" s="93">
        <v>90000</v>
      </c>
      <c r="M9" s="93">
        <v>390000</v>
      </c>
      <c r="N9" s="93">
        <v>115159</v>
      </c>
      <c r="O9" s="245">
        <f t="shared" si="1"/>
        <v>1341159</v>
      </c>
    </row>
    <row r="10" spans="1:20" ht="33.75" customHeight="1">
      <c r="A10" s="244" t="s">
        <v>111</v>
      </c>
      <c r="B10" s="94" t="s">
        <v>402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245">
        <f t="shared" si="1"/>
        <v>0</v>
      </c>
    </row>
    <row r="11" spans="1:20" ht="33.75" customHeight="1">
      <c r="A11" s="244" t="s">
        <v>112</v>
      </c>
      <c r="B11" s="94" t="s">
        <v>407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13192276</v>
      </c>
      <c r="K11" s="93">
        <v>0</v>
      </c>
      <c r="L11" s="93">
        <v>0</v>
      </c>
      <c r="M11" s="93">
        <v>0</v>
      </c>
      <c r="N11" s="93">
        <v>0</v>
      </c>
      <c r="O11" s="245">
        <f>SUM(C11:N11)</f>
        <v>13192276</v>
      </c>
    </row>
    <row r="12" spans="1:20" ht="28.35" customHeight="1" thickBot="1">
      <c r="A12" s="244" t="s">
        <v>113</v>
      </c>
      <c r="B12" s="383" t="s">
        <v>364</v>
      </c>
      <c r="C12" s="375">
        <v>2045000</v>
      </c>
      <c r="D12" s="375">
        <v>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  <c r="N12" s="375">
        <v>0</v>
      </c>
      <c r="O12" s="376">
        <f t="shared" si="1"/>
        <v>2045000</v>
      </c>
    </row>
    <row r="13" spans="1:20" s="116" customFormat="1" ht="28.35" customHeight="1" thickBot="1">
      <c r="A13" s="373"/>
      <c r="B13" s="380" t="s">
        <v>365</v>
      </c>
      <c r="C13" s="381">
        <f t="shared" ref="C13:O13" si="2">SUM(C6:C12)</f>
        <v>3792500</v>
      </c>
      <c r="D13" s="381">
        <f t="shared" si="2"/>
        <v>1745000</v>
      </c>
      <c r="E13" s="381">
        <f t="shared" si="2"/>
        <v>2045000</v>
      </c>
      <c r="F13" s="381">
        <f t="shared" si="2"/>
        <v>1607500</v>
      </c>
      <c r="G13" s="381">
        <f t="shared" si="2"/>
        <v>1695000</v>
      </c>
      <c r="H13" s="381">
        <f t="shared" si="2"/>
        <v>1805720</v>
      </c>
      <c r="I13" s="381">
        <f t="shared" si="2"/>
        <v>1697500</v>
      </c>
      <c r="J13" s="381">
        <f t="shared" si="2"/>
        <v>14913276</v>
      </c>
      <c r="K13" s="381">
        <f t="shared" si="2"/>
        <v>1945000</v>
      </c>
      <c r="L13" s="381">
        <f t="shared" si="2"/>
        <v>1697500</v>
      </c>
      <c r="M13" s="381">
        <f t="shared" si="2"/>
        <v>1965000</v>
      </c>
      <c r="N13" s="381">
        <f t="shared" si="2"/>
        <v>1680985</v>
      </c>
      <c r="O13" s="382">
        <f t="shared" si="2"/>
        <v>36589981</v>
      </c>
    </row>
    <row r="14" spans="1:20" ht="28.35" customHeight="1">
      <c r="A14" s="242"/>
      <c r="B14" s="384" t="s">
        <v>106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6"/>
    </row>
    <row r="15" spans="1:20" ht="28.35" customHeight="1">
      <c r="A15" s="244" t="s">
        <v>114</v>
      </c>
      <c r="B15" s="95" t="s">
        <v>57</v>
      </c>
      <c r="C15" s="93">
        <v>541000</v>
      </c>
      <c r="D15" s="93">
        <v>541000</v>
      </c>
      <c r="E15" s="93">
        <v>461845</v>
      </c>
      <c r="F15" s="93">
        <v>541000</v>
      </c>
      <c r="G15" s="93">
        <v>541000</v>
      </c>
      <c r="H15" s="93">
        <v>541000</v>
      </c>
      <c r="I15" s="93">
        <v>541000</v>
      </c>
      <c r="J15" s="93">
        <v>541000</v>
      </c>
      <c r="K15" s="93">
        <v>541000</v>
      </c>
      <c r="L15" s="93">
        <v>541000</v>
      </c>
      <c r="M15" s="93">
        <v>541000</v>
      </c>
      <c r="N15" s="93">
        <v>538000</v>
      </c>
      <c r="O15" s="245">
        <f t="shared" ref="O15:O21" si="3">SUM(C15:N15)</f>
        <v>6409845</v>
      </c>
    </row>
    <row r="16" spans="1:20" ht="28.35" customHeight="1">
      <c r="A16" s="244" t="s">
        <v>115</v>
      </c>
      <c r="B16" s="95" t="s">
        <v>366</v>
      </c>
      <c r="C16" s="93">
        <v>134000</v>
      </c>
      <c r="D16" s="93">
        <v>134000</v>
      </c>
      <c r="E16" s="93">
        <v>123314</v>
      </c>
      <c r="F16" s="93">
        <v>134000</v>
      </c>
      <c r="G16" s="93">
        <v>134000</v>
      </c>
      <c r="H16" s="93">
        <v>134000</v>
      </c>
      <c r="I16" s="93">
        <v>134000</v>
      </c>
      <c r="J16" s="93">
        <v>134000</v>
      </c>
      <c r="K16" s="93">
        <v>134000</v>
      </c>
      <c r="L16" s="93">
        <v>134000</v>
      </c>
      <c r="M16" s="93">
        <v>130000</v>
      </c>
      <c r="N16" s="93">
        <v>130000</v>
      </c>
      <c r="O16" s="245">
        <f t="shared" si="3"/>
        <v>1589314</v>
      </c>
    </row>
    <row r="17" spans="1:15" ht="28.35" customHeight="1">
      <c r="A17" s="244" t="s">
        <v>206</v>
      </c>
      <c r="B17" s="96" t="s">
        <v>72</v>
      </c>
      <c r="C17" s="93">
        <v>700000</v>
      </c>
      <c r="D17" s="93">
        <v>700000</v>
      </c>
      <c r="E17" s="93">
        <v>700000</v>
      </c>
      <c r="F17" s="93">
        <v>700000</v>
      </c>
      <c r="G17" s="93">
        <v>700000</v>
      </c>
      <c r="H17" s="93">
        <v>700000</v>
      </c>
      <c r="I17" s="93">
        <v>700000</v>
      </c>
      <c r="J17" s="93">
        <v>700000</v>
      </c>
      <c r="K17" s="93">
        <v>700000</v>
      </c>
      <c r="L17" s="93">
        <v>700000</v>
      </c>
      <c r="M17" s="93">
        <v>700000</v>
      </c>
      <c r="N17" s="93">
        <v>730497</v>
      </c>
      <c r="O17" s="245">
        <f t="shared" si="3"/>
        <v>8430497</v>
      </c>
    </row>
    <row r="18" spans="1:15" ht="28.35" customHeight="1">
      <c r="A18" s="244" t="s">
        <v>207</v>
      </c>
      <c r="B18" s="97" t="s">
        <v>88</v>
      </c>
      <c r="C18" s="93">
        <v>0</v>
      </c>
      <c r="D18" s="93">
        <v>0</v>
      </c>
      <c r="E18" s="93">
        <v>50000</v>
      </c>
      <c r="F18" s="93">
        <v>50000</v>
      </c>
      <c r="G18" s="93">
        <v>0</v>
      </c>
      <c r="H18" s="93">
        <v>0</v>
      </c>
      <c r="I18" s="93">
        <v>300000</v>
      </c>
      <c r="J18" s="93">
        <v>26500</v>
      </c>
      <c r="K18" s="93">
        <v>100487</v>
      </c>
      <c r="L18" s="93">
        <v>0</v>
      </c>
      <c r="M18" s="93">
        <v>0</v>
      </c>
      <c r="N18" s="93">
        <v>326500</v>
      </c>
      <c r="O18" s="245">
        <f t="shared" si="3"/>
        <v>853487</v>
      </c>
    </row>
    <row r="19" spans="1:15" ht="31.5" customHeight="1">
      <c r="A19" s="244" t="s">
        <v>208</v>
      </c>
      <c r="B19" s="97" t="s">
        <v>305</v>
      </c>
      <c r="C19" s="93">
        <v>51000</v>
      </c>
      <c r="D19" s="93">
        <v>51000</v>
      </c>
      <c r="E19" s="93">
        <v>51000</v>
      </c>
      <c r="F19" s="93">
        <v>51000</v>
      </c>
      <c r="G19" s="93">
        <v>51000</v>
      </c>
      <c r="H19" s="93">
        <v>51000</v>
      </c>
      <c r="I19" s="93">
        <v>51000</v>
      </c>
      <c r="J19" s="93">
        <v>51000</v>
      </c>
      <c r="K19" s="93">
        <v>51000</v>
      </c>
      <c r="L19" s="93">
        <v>51000</v>
      </c>
      <c r="M19" s="93">
        <v>51000</v>
      </c>
      <c r="N19" s="93">
        <v>54000</v>
      </c>
      <c r="O19" s="245">
        <f t="shared" si="3"/>
        <v>615000</v>
      </c>
    </row>
    <row r="20" spans="1:15" ht="28.35" customHeight="1">
      <c r="A20" s="244" t="s">
        <v>209</v>
      </c>
      <c r="B20" s="96" t="s">
        <v>367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15520325</v>
      </c>
      <c r="N20" s="93">
        <v>0</v>
      </c>
      <c r="O20" s="245">
        <f t="shared" si="3"/>
        <v>15520325</v>
      </c>
    </row>
    <row r="21" spans="1:15" ht="28.35" customHeight="1">
      <c r="A21" s="244" t="s">
        <v>212</v>
      </c>
      <c r="B21" s="96" t="s">
        <v>368</v>
      </c>
      <c r="C21" s="93">
        <v>0</v>
      </c>
      <c r="D21" s="93">
        <v>0</v>
      </c>
      <c r="E21" s="93">
        <v>127000</v>
      </c>
      <c r="F21" s="93">
        <v>0</v>
      </c>
      <c r="G21" s="93">
        <v>0</v>
      </c>
      <c r="H21" s="93">
        <v>400000</v>
      </c>
      <c r="I21" s="93">
        <v>0</v>
      </c>
      <c r="J21" s="93">
        <v>0</v>
      </c>
      <c r="K21" s="93">
        <v>1186000</v>
      </c>
      <c r="L21" s="93">
        <v>300000</v>
      </c>
      <c r="M21" s="93">
        <v>0</v>
      </c>
      <c r="N21" s="93">
        <v>455000</v>
      </c>
      <c r="O21" s="245">
        <f t="shared" si="3"/>
        <v>2468000</v>
      </c>
    </row>
    <row r="22" spans="1:15" ht="28.5" customHeight="1" thickBot="1">
      <c r="A22" s="244" t="s">
        <v>215</v>
      </c>
      <c r="B22" s="374" t="s">
        <v>437</v>
      </c>
      <c r="C22" s="375">
        <v>703513</v>
      </c>
      <c r="D22" s="375">
        <v>0</v>
      </c>
      <c r="E22" s="375">
        <v>0</v>
      </c>
      <c r="F22" s="375">
        <v>0</v>
      </c>
      <c r="G22" s="375">
        <v>0</v>
      </c>
      <c r="H22" s="375">
        <v>0</v>
      </c>
      <c r="I22" s="375">
        <v>0</v>
      </c>
      <c r="J22" s="375">
        <v>0</v>
      </c>
      <c r="K22" s="375">
        <v>0</v>
      </c>
      <c r="L22" s="375">
        <v>0</v>
      </c>
      <c r="M22" s="375">
        <v>0</v>
      </c>
      <c r="N22" s="375">
        <v>0</v>
      </c>
      <c r="O22" s="376">
        <f>SUM(C22:N22)</f>
        <v>703513</v>
      </c>
    </row>
    <row r="23" spans="1:15" s="116" customFormat="1" ht="28.35" customHeight="1" thickBot="1">
      <c r="A23" s="373"/>
      <c r="B23" s="380" t="s">
        <v>369</v>
      </c>
      <c r="C23" s="381">
        <f t="shared" ref="C23:O23" si="4">SUM(C15:C22)</f>
        <v>2129513</v>
      </c>
      <c r="D23" s="381">
        <f t="shared" si="4"/>
        <v>1426000</v>
      </c>
      <c r="E23" s="381">
        <f t="shared" si="4"/>
        <v>1513159</v>
      </c>
      <c r="F23" s="381">
        <f t="shared" si="4"/>
        <v>1476000</v>
      </c>
      <c r="G23" s="381">
        <f t="shared" si="4"/>
        <v>1426000</v>
      </c>
      <c r="H23" s="381">
        <f t="shared" si="4"/>
        <v>1826000</v>
      </c>
      <c r="I23" s="381">
        <f t="shared" si="4"/>
        <v>1726000</v>
      </c>
      <c r="J23" s="381">
        <f t="shared" si="4"/>
        <v>1452500</v>
      </c>
      <c r="K23" s="381">
        <f t="shared" si="4"/>
        <v>2712487</v>
      </c>
      <c r="L23" s="381">
        <f t="shared" si="4"/>
        <v>1726000</v>
      </c>
      <c r="M23" s="381">
        <f t="shared" si="4"/>
        <v>16942325</v>
      </c>
      <c r="N23" s="381">
        <f>SUM(N15:N22)</f>
        <v>2233997</v>
      </c>
      <c r="O23" s="382">
        <f t="shared" si="4"/>
        <v>36589981</v>
      </c>
    </row>
    <row r="24" spans="1:15" ht="16.5" thickBot="1">
      <c r="A24" s="246"/>
      <c r="B24" s="377" t="s">
        <v>370</v>
      </c>
      <c r="C24" s="378">
        <f>C13-C23</f>
        <v>1662987</v>
      </c>
      <c r="D24" s="378">
        <f t="shared" ref="D24:L24" si="5">D5+D13-D23</f>
        <v>1981987</v>
      </c>
      <c r="E24" s="378">
        <f t="shared" si="5"/>
        <v>2513828</v>
      </c>
      <c r="F24" s="378">
        <f t="shared" si="5"/>
        <v>2645328</v>
      </c>
      <c r="G24" s="378">
        <f t="shared" si="5"/>
        <v>2914328</v>
      </c>
      <c r="H24" s="378">
        <f t="shared" si="5"/>
        <v>2894048</v>
      </c>
      <c r="I24" s="378">
        <f t="shared" si="5"/>
        <v>2865548</v>
      </c>
      <c r="J24" s="378">
        <f t="shared" si="5"/>
        <v>16326324</v>
      </c>
      <c r="K24" s="378">
        <f t="shared" si="5"/>
        <v>15558837</v>
      </c>
      <c r="L24" s="378">
        <f t="shared" si="5"/>
        <v>15530337</v>
      </c>
      <c r="M24" s="378">
        <f>M5+M13-M23</f>
        <v>553012</v>
      </c>
      <c r="N24" s="378">
        <f>N5+N13-N23</f>
        <v>0</v>
      </c>
      <c r="O24" s="379"/>
    </row>
    <row r="26" spans="1:15">
      <c r="C26" s="117"/>
      <c r="E26" s="117"/>
      <c r="F26" s="117"/>
      <c r="I26" s="117"/>
      <c r="J26" s="117"/>
      <c r="K26" s="117"/>
      <c r="N26" s="117"/>
    </row>
    <row r="27" spans="1:15">
      <c r="E27" s="117"/>
      <c r="F27" s="117"/>
      <c r="G27" s="117"/>
      <c r="H27" s="117"/>
      <c r="I27" s="117"/>
      <c r="K27" s="117"/>
      <c r="M27" s="117"/>
    </row>
    <row r="28" spans="1:15" ht="22.5" customHeight="1">
      <c r="B28" s="38"/>
    </row>
  </sheetData>
  <mergeCells count="2">
    <mergeCell ref="A1:O1"/>
    <mergeCell ref="N3:O3"/>
  </mergeCells>
  <phoneticPr fontId="83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workbookViewId="0">
      <selection activeCell="A3" sqref="A3:A4"/>
    </sheetView>
  </sheetViews>
  <sheetFormatPr defaultColWidth="8" defaultRowHeight="12.75"/>
  <cols>
    <col min="1" max="1" width="5.85546875" style="12" customWidth="1"/>
    <col min="2" max="2" width="42.5703125" style="9" customWidth="1"/>
    <col min="3" max="4" width="11" style="9" customWidth="1"/>
    <col min="5" max="5" width="12.140625" style="9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>
      <c r="A2" s="519" t="s">
        <v>428</v>
      </c>
      <c r="B2" s="519"/>
      <c r="C2" s="519"/>
      <c r="D2" s="519"/>
      <c r="E2" s="519"/>
      <c r="F2" s="519"/>
      <c r="G2" s="519"/>
      <c r="H2" s="519"/>
    </row>
    <row r="3" spans="1:9" s="63" customFormat="1" ht="15.75" customHeight="1">
      <c r="A3" s="570" t="s">
        <v>485</v>
      </c>
      <c r="B3" s="62"/>
      <c r="C3" s="530"/>
      <c r="D3" s="530"/>
      <c r="G3" s="532"/>
      <c r="H3" s="532"/>
      <c r="I3" s="127"/>
    </row>
    <row r="4" spans="1:9" s="64" customFormat="1" ht="16.5" thickBot="1">
      <c r="A4" s="570" t="s">
        <v>486</v>
      </c>
      <c r="B4" s="71"/>
      <c r="C4" s="72"/>
      <c r="D4" s="126"/>
      <c r="G4" s="531" t="s">
        <v>427</v>
      </c>
      <c r="H4" s="531"/>
      <c r="I4" s="126"/>
    </row>
    <row r="5" spans="1:9" s="58" customFormat="1" ht="26.25" customHeight="1">
      <c r="A5" s="525" t="s">
        <v>197</v>
      </c>
      <c r="B5" s="524" t="s">
        <v>389</v>
      </c>
      <c r="C5" s="528" t="s">
        <v>390</v>
      </c>
      <c r="D5" s="528" t="s">
        <v>429</v>
      </c>
      <c r="E5" s="524" t="s">
        <v>391</v>
      </c>
      <c r="F5" s="524"/>
      <c r="G5" s="524"/>
      <c r="H5" s="522" t="s">
        <v>349</v>
      </c>
    </row>
    <row r="6" spans="1:9" s="59" customFormat="1" ht="32.25" customHeight="1">
      <c r="A6" s="526"/>
      <c r="B6" s="527"/>
      <c r="C6" s="527"/>
      <c r="D6" s="529"/>
      <c r="E6" s="98" t="s">
        <v>413</v>
      </c>
      <c r="F6" s="98" t="s">
        <v>430</v>
      </c>
      <c r="G6" s="98" t="s">
        <v>431</v>
      </c>
      <c r="H6" s="523"/>
    </row>
    <row r="7" spans="1:9" s="60" customFormat="1" ht="12.95" customHeight="1">
      <c r="A7" s="61" t="s">
        <v>100</v>
      </c>
      <c r="B7" s="99" t="s">
        <v>101</v>
      </c>
      <c r="C7" s="99" t="s">
        <v>102</v>
      </c>
      <c r="D7" s="99" t="s">
        <v>103</v>
      </c>
      <c r="E7" s="99" t="s">
        <v>104</v>
      </c>
      <c r="F7" s="99" t="s">
        <v>375</v>
      </c>
      <c r="G7" s="99" t="s">
        <v>392</v>
      </c>
      <c r="H7" s="100" t="s">
        <v>405</v>
      </c>
    </row>
    <row r="8" spans="1:9" ht="24.75" customHeight="1">
      <c r="A8" s="61" t="s">
        <v>107</v>
      </c>
      <c r="B8" s="101" t="s">
        <v>393</v>
      </c>
      <c r="C8" s="102"/>
      <c r="D8" s="103">
        <v>0</v>
      </c>
      <c r="E8" s="103">
        <v>0</v>
      </c>
      <c r="F8" s="103">
        <v>0</v>
      </c>
      <c r="G8" s="103">
        <v>0</v>
      </c>
      <c r="H8" s="104">
        <v>0</v>
      </c>
    </row>
    <row r="9" spans="1:9" ht="26.1" customHeight="1">
      <c r="A9" s="61" t="s">
        <v>108</v>
      </c>
      <c r="B9" s="101" t="s">
        <v>394</v>
      </c>
      <c r="C9" s="74"/>
      <c r="D9" s="103">
        <v>0</v>
      </c>
      <c r="E9" s="103">
        <v>0</v>
      </c>
      <c r="F9" s="103">
        <v>0</v>
      </c>
      <c r="G9" s="103">
        <v>0</v>
      </c>
      <c r="H9" s="104">
        <v>0</v>
      </c>
      <c r="I9" s="518"/>
    </row>
    <row r="10" spans="1:9" ht="20.100000000000001" customHeight="1">
      <c r="A10" s="61" t="s">
        <v>109</v>
      </c>
      <c r="B10" s="101" t="s">
        <v>395</v>
      </c>
      <c r="C10" s="105" t="s">
        <v>413</v>
      </c>
      <c r="D10" s="106">
        <f>+D11</f>
        <v>0</v>
      </c>
      <c r="E10" s="106">
        <v>2468000</v>
      </c>
      <c r="F10" s="106">
        <f>+F11</f>
        <v>0</v>
      </c>
      <c r="G10" s="106">
        <f>+G11</f>
        <v>0</v>
      </c>
      <c r="H10" s="107">
        <f>SUM(D10:G10)</f>
        <v>2468000</v>
      </c>
      <c r="I10" s="518"/>
    </row>
    <row r="11" spans="1:9" ht="20.100000000000001" customHeight="1">
      <c r="A11" s="61" t="s">
        <v>110</v>
      </c>
      <c r="B11" s="108"/>
      <c r="C11" s="74"/>
      <c r="D11" s="75"/>
      <c r="E11" s="75"/>
      <c r="F11" s="75"/>
      <c r="G11" s="75"/>
      <c r="H11" s="104">
        <f>SUM(D11:G11)</f>
        <v>0</v>
      </c>
      <c r="I11" s="518"/>
    </row>
    <row r="12" spans="1:9" ht="20.100000000000001" customHeight="1">
      <c r="A12" s="61" t="s">
        <v>111</v>
      </c>
      <c r="B12" s="101" t="s">
        <v>396</v>
      </c>
      <c r="C12" s="105"/>
      <c r="D12" s="106">
        <f>+D13</f>
        <v>0</v>
      </c>
      <c r="E12" s="106">
        <v>15520325</v>
      </c>
      <c r="F12" s="106">
        <f>+F13</f>
        <v>0</v>
      </c>
      <c r="G12" s="106">
        <f>+G13</f>
        <v>0</v>
      </c>
      <c r="H12" s="107">
        <f>SUM(D12:G12)</f>
        <v>15520325</v>
      </c>
      <c r="I12" s="518"/>
    </row>
    <row r="13" spans="1:9" ht="20.100000000000001" customHeight="1">
      <c r="A13" s="61" t="s">
        <v>112</v>
      </c>
      <c r="B13" s="108"/>
      <c r="C13" s="74"/>
      <c r="D13" s="75"/>
      <c r="E13" s="75"/>
      <c r="F13" s="75"/>
      <c r="G13" s="75"/>
      <c r="H13" s="104">
        <f>SUM(D13:G13)</f>
        <v>0</v>
      </c>
      <c r="I13" s="518"/>
    </row>
    <row r="14" spans="1:9" ht="20.100000000000001" customHeight="1">
      <c r="A14" s="61" t="s">
        <v>113</v>
      </c>
      <c r="B14" s="109" t="s">
        <v>397</v>
      </c>
      <c r="C14" s="105" t="s">
        <v>413</v>
      </c>
      <c r="D14" s="106">
        <f>SUM(D15:D16)</f>
        <v>0</v>
      </c>
      <c r="E14" s="106">
        <f>+E16+E15</f>
        <v>703513</v>
      </c>
      <c r="F14" s="106">
        <f>+F16+F15</f>
        <v>0</v>
      </c>
      <c r="G14" s="106">
        <f>+G16+G15</f>
        <v>0</v>
      </c>
      <c r="H14" s="107">
        <f>H15+H16</f>
        <v>703513</v>
      </c>
      <c r="I14" s="518"/>
    </row>
    <row r="15" spans="1:9" ht="20.100000000000001" customHeight="1">
      <c r="A15" s="61" t="s">
        <v>114</v>
      </c>
      <c r="B15" s="109"/>
      <c r="C15" s="110"/>
      <c r="D15" s="111"/>
      <c r="E15" s="111"/>
      <c r="F15" s="111"/>
      <c r="G15" s="111"/>
      <c r="H15" s="112">
        <f>SUM(D15:G15)</f>
        <v>0</v>
      </c>
      <c r="I15" s="518"/>
    </row>
    <row r="16" spans="1:9" ht="20.100000000000001" customHeight="1">
      <c r="A16" s="61" t="s">
        <v>115</v>
      </c>
      <c r="B16" s="108" t="s">
        <v>399</v>
      </c>
      <c r="C16" s="74" t="s">
        <v>413</v>
      </c>
      <c r="D16" s="111">
        <v>0</v>
      </c>
      <c r="E16" s="75">
        <v>703513</v>
      </c>
      <c r="F16" s="75"/>
      <c r="G16" s="75"/>
      <c r="H16" s="104">
        <f>SUM(D16:G16)</f>
        <v>703513</v>
      </c>
      <c r="I16" s="518"/>
    </row>
    <row r="17" spans="1:9" s="73" customFormat="1" ht="20.100000000000001" customHeight="1" thickBot="1">
      <c r="A17" s="520" t="s">
        <v>398</v>
      </c>
      <c r="B17" s="521"/>
      <c r="C17" s="113"/>
      <c r="D17" s="114">
        <f>+D8+D9+D10+D12+D14</f>
        <v>0</v>
      </c>
      <c r="E17" s="114">
        <f>+E8+E9+E10+E12+E14</f>
        <v>18691838</v>
      </c>
      <c r="F17" s="114">
        <f>+F8+F9+F10+F12+F14</f>
        <v>0</v>
      </c>
      <c r="G17" s="114">
        <f>+G8+G9+G10+G12+G14</f>
        <v>0</v>
      </c>
      <c r="H17" s="115">
        <f>+H8+H9+H10+H12+H14</f>
        <v>18691838</v>
      </c>
      <c r="I17" s="518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topLeftCell="A4" zoomScale="120" zoomScaleNormal="120" workbookViewId="0">
      <selection activeCell="K30" sqref="K30"/>
    </sheetView>
  </sheetViews>
  <sheetFormatPr defaultColWidth="8" defaultRowHeight="15"/>
  <cols>
    <col min="1" max="1" width="4.85546875" style="39" customWidth="1"/>
    <col min="2" max="2" width="30.5703125" style="39" customWidth="1"/>
    <col min="3" max="4" width="12" style="39" customWidth="1"/>
    <col min="5" max="5" width="12.5703125" style="39" customWidth="1"/>
    <col min="6" max="6" width="12" style="39" customWidth="1"/>
    <col min="7" max="16384" width="8" style="39"/>
  </cols>
  <sheetData>
    <row r="1" spans="1:9" s="130" customFormat="1" ht="48.75" customHeight="1">
      <c r="A1" s="562" t="s">
        <v>432</v>
      </c>
      <c r="B1" s="562"/>
      <c r="C1" s="562"/>
      <c r="D1" s="562"/>
      <c r="E1" s="562"/>
      <c r="F1" s="562"/>
    </row>
    <row r="2" spans="1:9" s="63" customFormat="1" ht="15.75" customHeight="1">
      <c r="A2" s="69"/>
      <c r="B2" s="62"/>
      <c r="C2" s="530"/>
      <c r="D2" s="530"/>
      <c r="E2" s="532" t="s">
        <v>411</v>
      </c>
      <c r="F2" s="532"/>
      <c r="G2" s="128"/>
      <c r="I2" s="127"/>
    </row>
    <row r="3" spans="1:9" s="64" customFormat="1" ht="15.75" customHeight="1">
      <c r="A3" s="70"/>
      <c r="B3" s="71"/>
      <c r="C3" s="72"/>
      <c r="D3" s="126"/>
      <c r="E3" s="565" t="s">
        <v>427</v>
      </c>
      <c r="F3" s="565"/>
      <c r="G3" s="129"/>
      <c r="I3" s="126"/>
    </row>
    <row r="4" spans="1:9" ht="15.95" customHeight="1">
      <c r="A4" s="554" t="s">
        <v>433</v>
      </c>
      <c r="B4" s="554"/>
      <c r="C4" s="554"/>
      <c r="D4" s="554"/>
      <c r="E4" s="554"/>
      <c r="F4" s="42"/>
      <c r="G4" s="43"/>
    </row>
    <row r="5" spans="1:9" ht="15.95" customHeight="1" thickBot="1">
      <c r="A5" s="40"/>
      <c r="B5" s="40"/>
      <c r="C5" s="41"/>
      <c r="D5" s="41"/>
      <c r="E5" s="42"/>
      <c r="F5" s="42"/>
      <c r="G5" s="43"/>
    </row>
    <row r="6" spans="1:9" ht="22.5" customHeight="1">
      <c r="A6" s="56" t="s">
        <v>371</v>
      </c>
      <c r="B6" s="566" t="s">
        <v>386</v>
      </c>
      <c r="C6" s="566"/>
      <c r="D6" s="566"/>
      <c r="E6" s="563" t="s">
        <v>387</v>
      </c>
      <c r="F6" s="564"/>
      <c r="G6" s="43"/>
    </row>
    <row r="7" spans="1:9" ht="15.95" customHeight="1">
      <c r="A7" s="57" t="s">
        <v>100</v>
      </c>
      <c r="B7" s="560" t="s">
        <v>101</v>
      </c>
      <c r="C7" s="560"/>
      <c r="D7" s="560"/>
      <c r="E7" s="560" t="s">
        <v>102</v>
      </c>
      <c r="F7" s="561"/>
      <c r="G7" s="43"/>
    </row>
    <row r="8" spans="1:9" ht="15.95" customHeight="1">
      <c r="A8" s="57" t="s">
        <v>107</v>
      </c>
      <c r="B8" s="543"/>
      <c r="C8" s="543"/>
      <c r="D8" s="543"/>
      <c r="E8" s="541"/>
      <c r="F8" s="542"/>
      <c r="G8" s="43"/>
    </row>
    <row r="9" spans="1:9" ht="15.95" customHeight="1">
      <c r="A9" s="57" t="s">
        <v>108</v>
      </c>
      <c r="B9" s="543"/>
      <c r="C9" s="543"/>
      <c r="D9" s="543"/>
      <c r="E9" s="541"/>
      <c r="F9" s="542"/>
      <c r="G9" s="43"/>
    </row>
    <row r="10" spans="1:9" ht="15.95" customHeight="1">
      <c r="A10" s="57" t="s">
        <v>109</v>
      </c>
      <c r="B10" s="543"/>
      <c r="C10" s="543"/>
      <c r="D10" s="543"/>
      <c r="E10" s="541"/>
      <c r="F10" s="542"/>
      <c r="G10" s="43"/>
    </row>
    <row r="11" spans="1:9" ht="25.5" customHeight="1" thickBot="1">
      <c r="A11" s="65" t="s">
        <v>110</v>
      </c>
      <c r="B11" s="546" t="s">
        <v>388</v>
      </c>
      <c r="C11" s="546"/>
      <c r="D11" s="546"/>
      <c r="E11" s="539">
        <f>SUM(E8:E10)</f>
        <v>0</v>
      </c>
      <c r="F11" s="540"/>
      <c r="G11" s="43"/>
    </row>
    <row r="12" spans="1:9" ht="25.5" customHeight="1">
      <c r="A12" s="66"/>
      <c r="B12" s="67"/>
      <c r="C12" s="67"/>
      <c r="D12" s="67"/>
      <c r="E12" s="68"/>
      <c r="F12" s="68"/>
      <c r="G12" s="43"/>
    </row>
    <row r="13" spans="1:9" ht="15.95" customHeight="1">
      <c r="A13" s="554" t="s">
        <v>400</v>
      </c>
      <c r="B13" s="554"/>
      <c r="C13" s="554"/>
      <c r="D13" s="554"/>
      <c r="E13" s="554"/>
      <c r="F13" s="554"/>
      <c r="G13" s="43"/>
    </row>
    <row r="14" spans="1:9" ht="15.95" customHeight="1" thickBot="1">
      <c r="A14" s="40"/>
      <c r="B14" s="40"/>
      <c r="C14" s="41"/>
      <c r="D14" s="41"/>
      <c r="E14" s="42"/>
      <c r="F14" s="42"/>
      <c r="G14" s="43"/>
    </row>
    <row r="15" spans="1:9" ht="15" customHeight="1">
      <c r="A15" s="544" t="s">
        <v>371</v>
      </c>
      <c r="B15" s="533" t="s">
        <v>372</v>
      </c>
      <c r="C15" s="549" t="s">
        <v>373</v>
      </c>
      <c r="D15" s="550"/>
      <c r="E15" s="551"/>
      <c r="F15" s="552" t="s">
        <v>374</v>
      </c>
    </row>
    <row r="16" spans="1:9" ht="13.5" customHeight="1" thickBot="1">
      <c r="A16" s="545"/>
      <c r="B16" s="534"/>
      <c r="C16" s="44" t="s">
        <v>430</v>
      </c>
      <c r="D16" s="44" t="s">
        <v>431</v>
      </c>
      <c r="E16" s="44" t="s">
        <v>440</v>
      </c>
      <c r="F16" s="553"/>
    </row>
    <row r="17" spans="1:6" ht="15.75" thickBot="1">
      <c r="A17" s="45" t="s">
        <v>100</v>
      </c>
      <c r="B17" s="46" t="s">
        <v>101</v>
      </c>
      <c r="C17" s="46" t="s">
        <v>102</v>
      </c>
      <c r="D17" s="46" t="s">
        <v>103</v>
      </c>
      <c r="E17" s="46" t="s">
        <v>104</v>
      </c>
      <c r="F17" s="47" t="s">
        <v>375</v>
      </c>
    </row>
    <row r="18" spans="1:6" ht="24.75">
      <c r="A18" s="48" t="s">
        <v>107</v>
      </c>
      <c r="B18" s="134" t="s">
        <v>439</v>
      </c>
      <c r="C18" s="135">
        <v>0</v>
      </c>
      <c r="D18" s="135">
        <v>0</v>
      </c>
      <c r="E18" s="135">
        <v>0</v>
      </c>
      <c r="F18" s="136">
        <f>SUM(C18:E18)</f>
        <v>0</v>
      </c>
    </row>
    <row r="19" spans="1:6">
      <c r="A19" s="49" t="s">
        <v>108</v>
      </c>
      <c r="B19" s="133" t="s">
        <v>382</v>
      </c>
      <c r="C19" s="135">
        <v>0</v>
      </c>
      <c r="D19" s="135">
        <v>0</v>
      </c>
      <c r="E19" s="135">
        <v>0</v>
      </c>
      <c r="F19" s="137">
        <f>SUM(C19:E19)</f>
        <v>0</v>
      </c>
    </row>
    <row r="20" spans="1:6">
      <c r="A20" s="49" t="s">
        <v>109</v>
      </c>
      <c r="B20" s="50"/>
      <c r="C20" s="138"/>
      <c r="D20" s="138"/>
      <c r="E20" s="138"/>
      <c r="F20" s="137">
        <f>SUM(C20:E20)</f>
        <v>0</v>
      </c>
    </row>
    <row r="21" spans="1:6">
      <c r="A21" s="49" t="s">
        <v>110</v>
      </c>
      <c r="B21" s="50"/>
      <c r="C21" s="138"/>
      <c r="D21" s="138"/>
      <c r="E21" s="138"/>
      <c r="F21" s="137">
        <f>SUM(C21:E21)</f>
        <v>0</v>
      </c>
    </row>
    <row r="22" spans="1:6" ht="15.75" thickBot="1">
      <c r="A22" s="51" t="s">
        <v>111</v>
      </c>
      <c r="B22" s="52"/>
      <c r="C22" s="139"/>
      <c r="D22" s="139"/>
      <c r="E22" s="139"/>
      <c r="F22" s="137">
        <f>SUM(C22:E22)</f>
        <v>0</v>
      </c>
    </row>
    <row r="23" spans="1:6" s="55" customFormat="1" thickBot="1">
      <c r="A23" s="53" t="s">
        <v>112</v>
      </c>
      <c r="B23" s="54" t="s">
        <v>376</v>
      </c>
      <c r="C23" s="140">
        <f>SUM(C18:C22)</f>
        <v>0</v>
      </c>
      <c r="D23" s="140">
        <f>SUM(D18:D22)</f>
        <v>0</v>
      </c>
      <c r="E23" s="140">
        <f>SUM(E18:E22)</f>
        <v>0</v>
      </c>
      <c r="F23" s="141">
        <f>SUM(F18:F22)</f>
        <v>0</v>
      </c>
    </row>
    <row r="24" spans="1:6" s="55" customFormat="1" ht="14.25">
      <c r="A24" s="81"/>
      <c r="B24" s="82"/>
      <c r="C24" s="83"/>
      <c r="D24" s="83"/>
      <c r="E24" s="83"/>
      <c r="F24" s="83"/>
    </row>
    <row r="25" spans="1:6" s="84" customFormat="1" ht="30.75" customHeight="1">
      <c r="A25" s="535" t="s">
        <v>401</v>
      </c>
      <c r="B25" s="535"/>
      <c r="C25" s="535"/>
      <c r="D25" s="535"/>
      <c r="E25" s="535"/>
      <c r="F25" s="535"/>
    </row>
    <row r="26" spans="1:6" ht="15.75" thickBot="1"/>
    <row r="27" spans="1:6" ht="32.25" thickBot="1">
      <c r="A27" s="76" t="s">
        <v>371</v>
      </c>
      <c r="B27" s="547" t="s">
        <v>377</v>
      </c>
      <c r="C27" s="548"/>
      <c r="D27" s="548"/>
      <c r="E27" s="548"/>
      <c r="F27" s="76" t="s">
        <v>438</v>
      </c>
    </row>
    <row r="28" spans="1:6">
      <c r="A28" s="77" t="s">
        <v>100</v>
      </c>
      <c r="B28" s="556" t="s">
        <v>101</v>
      </c>
      <c r="C28" s="557"/>
      <c r="D28" s="557"/>
      <c r="E28" s="558"/>
      <c r="F28" s="77" t="s">
        <v>102</v>
      </c>
    </row>
    <row r="29" spans="1:6">
      <c r="A29" s="87" t="s">
        <v>107</v>
      </c>
      <c r="B29" s="85" t="s">
        <v>378</v>
      </c>
      <c r="C29" s="78"/>
      <c r="D29" s="79"/>
      <c r="E29" s="79"/>
      <c r="F29" s="80">
        <v>1215000</v>
      </c>
    </row>
    <row r="30" spans="1:6" ht="23.25" customHeight="1">
      <c r="A30" s="87" t="s">
        <v>108</v>
      </c>
      <c r="B30" s="536" t="s">
        <v>379</v>
      </c>
      <c r="C30" s="537"/>
      <c r="D30" s="537"/>
      <c r="E30" s="538"/>
      <c r="F30" s="80">
        <v>0</v>
      </c>
    </row>
    <row r="31" spans="1:6">
      <c r="A31" s="87" t="s">
        <v>109</v>
      </c>
      <c r="B31" s="536" t="s">
        <v>380</v>
      </c>
      <c r="C31" s="537"/>
      <c r="D31" s="537"/>
      <c r="E31" s="538"/>
      <c r="F31" s="80">
        <v>0</v>
      </c>
    </row>
    <row r="32" spans="1:6" ht="30" customHeight="1">
      <c r="A32" s="87" t="s">
        <v>110</v>
      </c>
      <c r="B32" s="536" t="s">
        <v>381</v>
      </c>
      <c r="C32" s="537"/>
      <c r="D32" s="537"/>
      <c r="E32" s="538"/>
      <c r="F32" s="80">
        <v>0</v>
      </c>
    </row>
    <row r="33" spans="1:6">
      <c r="A33" s="87" t="s">
        <v>111</v>
      </c>
      <c r="B33" s="536" t="s">
        <v>382</v>
      </c>
      <c r="C33" s="537"/>
      <c r="D33" s="537"/>
      <c r="E33" s="538"/>
      <c r="F33" s="80">
        <v>8000</v>
      </c>
    </row>
    <row r="34" spans="1:6" ht="17.25" customHeight="1" thickBot="1">
      <c r="A34" s="88" t="s">
        <v>112</v>
      </c>
      <c r="B34" s="559" t="s">
        <v>383</v>
      </c>
      <c r="C34" s="559"/>
      <c r="D34" s="559"/>
      <c r="E34" s="559"/>
      <c r="F34" s="238">
        <v>0</v>
      </c>
    </row>
    <row r="35" spans="1:6" ht="29.25" customHeight="1" thickBot="1">
      <c r="A35" s="86" t="s">
        <v>384</v>
      </c>
      <c r="B35" s="235"/>
      <c r="C35" s="236"/>
      <c r="D35" s="236"/>
      <c r="E35" s="236"/>
      <c r="F35" s="237">
        <f>SUM(F29:F34)</f>
        <v>1223000</v>
      </c>
    </row>
    <row r="36" spans="1:6" ht="27" customHeight="1">
      <c r="A36" s="555" t="s">
        <v>385</v>
      </c>
      <c r="B36" s="555"/>
      <c r="C36" s="555"/>
      <c r="D36" s="555"/>
      <c r="E36" s="555"/>
    </row>
  </sheetData>
  <mergeCells count="31">
    <mergeCell ref="A1:F1"/>
    <mergeCell ref="E6:F6"/>
    <mergeCell ref="C2:D2"/>
    <mergeCell ref="E2:F2"/>
    <mergeCell ref="E3:F3"/>
    <mergeCell ref="B6:D6"/>
    <mergeCell ref="E7:F7"/>
    <mergeCell ref="A4:E4"/>
    <mergeCell ref="E8:F8"/>
    <mergeCell ref="B8:D8"/>
    <mergeCell ref="B9:D9"/>
    <mergeCell ref="E9:F9"/>
    <mergeCell ref="B7:D7"/>
    <mergeCell ref="A36:E36"/>
    <mergeCell ref="B28:E28"/>
    <mergeCell ref="B30:E30"/>
    <mergeCell ref="B31:E31"/>
    <mergeCell ref="B32:E32"/>
    <mergeCell ref="B34:E34"/>
    <mergeCell ref="B15:B16"/>
    <mergeCell ref="A25:F25"/>
    <mergeCell ref="B33:E33"/>
    <mergeCell ref="E11:F11"/>
    <mergeCell ref="E10:F10"/>
    <mergeCell ref="B10:D10"/>
    <mergeCell ref="A15:A16"/>
    <mergeCell ref="B11:D11"/>
    <mergeCell ref="B27:E27"/>
    <mergeCell ref="C15:E15"/>
    <mergeCell ref="F15:F16"/>
    <mergeCell ref="A13:F13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C1" workbookViewId="0">
      <selection activeCell="L4" sqref="L4"/>
    </sheetView>
  </sheetViews>
  <sheetFormatPr defaultColWidth="8" defaultRowHeight="12.75"/>
  <cols>
    <col min="1" max="1" width="9.85546875" style="147" hidden="1" customWidth="1"/>
    <col min="2" max="2" width="3.28515625" style="147" hidden="1" customWidth="1"/>
    <col min="3" max="3" width="54.28515625" style="147" customWidth="1"/>
    <col min="4" max="7" width="13.5703125" style="147" customWidth="1"/>
    <col min="8" max="8" width="51.42578125" style="147" customWidth="1"/>
    <col min="9" max="12" width="12.7109375" style="147" customWidth="1"/>
    <col min="13" max="16384" width="8" style="147"/>
  </cols>
  <sheetData>
    <row r="1" spans="1:12" ht="30" customHeight="1">
      <c r="C1" s="567" t="s">
        <v>459</v>
      </c>
      <c r="D1" s="567"/>
      <c r="E1" s="567"/>
      <c r="F1" s="567"/>
      <c r="G1" s="567"/>
      <c r="H1" s="567"/>
      <c r="I1" s="567"/>
      <c r="J1" s="567"/>
      <c r="K1" s="567"/>
      <c r="L1" s="567"/>
    </row>
    <row r="2" spans="1:12" ht="30" customHeight="1">
      <c r="C2" s="567" t="s">
        <v>441</v>
      </c>
      <c r="D2" s="567"/>
      <c r="E2" s="567"/>
      <c r="F2" s="567"/>
      <c r="G2" s="567"/>
      <c r="H2" s="567"/>
      <c r="I2" s="567"/>
      <c r="J2" s="567"/>
      <c r="K2" s="567"/>
      <c r="L2" s="567"/>
    </row>
    <row r="3" spans="1:12" ht="17.25" customHeight="1">
      <c r="C3" s="567" t="s">
        <v>413</v>
      </c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7.25" customHeight="1">
      <c r="C4" s="570" t="s">
        <v>487</v>
      </c>
      <c r="D4" s="148"/>
      <c r="E4" s="401"/>
      <c r="F4" s="401"/>
      <c r="G4" s="401"/>
      <c r="H4" s="148"/>
      <c r="I4" s="401"/>
      <c r="J4" s="401"/>
      <c r="K4" s="401"/>
      <c r="L4" s="149"/>
    </row>
    <row r="5" spans="1:12" ht="19.5" customHeight="1" thickBot="1">
      <c r="C5" s="570" t="s">
        <v>488</v>
      </c>
      <c r="H5" s="150"/>
      <c r="I5" s="150"/>
      <c r="J5" s="150"/>
      <c r="K5" s="150"/>
      <c r="L5" s="151" t="s">
        <v>442</v>
      </c>
    </row>
    <row r="6" spans="1:12" ht="42" customHeight="1" thickBot="1">
      <c r="A6" s="152" t="s">
        <v>443</v>
      </c>
      <c r="B6" s="405" t="s">
        <v>444</v>
      </c>
      <c r="C6" s="411" t="s">
        <v>445</v>
      </c>
      <c r="D6" s="419" t="s">
        <v>425</v>
      </c>
      <c r="E6" s="183" t="s">
        <v>464</v>
      </c>
      <c r="F6" s="430" t="s">
        <v>469</v>
      </c>
      <c r="G6" s="183" t="s">
        <v>470</v>
      </c>
      <c r="H6" s="431" t="s">
        <v>446</v>
      </c>
      <c r="I6" s="183" t="s">
        <v>425</v>
      </c>
      <c r="J6" s="419" t="s">
        <v>464</v>
      </c>
      <c r="K6" s="214" t="s">
        <v>469</v>
      </c>
      <c r="L6" s="183" t="s">
        <v>470</v>
      </c>
    </row>
    <row r="7" spans="1:12" s="154" customFormat="1" ht="10.5">
      <c r="A7" s="153">
        <v>1</v>
      </c>
      <c r="B7" s="408">
        <v>2</v>
      </c>
      <c r="C7" s="412" t="s">
        <v>100</v>
      </c>
      <c r="D7" s="420" t="s">
        <v>101</v>
      </c>
      <c r="E7" s="412" t="s">
        <v>102</v>
      </c>
      <c r="F7" s="420" t="s">
        <v>103</v>
      </c>
      <c r="G7" s="412" t="s">
        <v>104</v>
      </c>
      <c r="H7" s="420" t="s">
        <v>375</v>
      </c>
      <c r="I7" s="412" t="s">
        <v>392</v>
      </c>
      <c r="J7" s="420" t="s">
        <v>465</v>
      </c>
      <c r="K7" s="412" t="s">
        <v>466</v>
      </c>
      <c r="L7" s="412" t="s">
        <v>467</v>
      </c>
    </row>
    <row r="8" spans="1:12" ht="27.75" customHeight="1">
      <c r="A8" s="155" t="s">
        <v>447</v>
      </c>
      <c r="B8" s="409" t="s">
        <v>448</v>
      </c>
      <c r="C8" s="413" t="s">
        <v>463</v>
      </c>
      <c r="D8" s="421">
        <v>2468000</v>
      </c>
      <c r="E8" s="425">
        <v>2468000</v>
      </c>
      <c r="F8" s="421">
        <v>0</v>
      </c>
      <c r="G8" s="425">
        <v>2468000</v>
      </c>
      <c r="H8" s="432" t="s">
        <v>471</v>
      </c>
      <c r="I8" s="438">
        <v>0</v>
      </c>
      <c r="J8" s="433">
        <v>0</v>
      </c>
      <c r="K8" s="425">
        <v>13192276</v>
      </c>
      <c r="L8" s="425">
        <v>13192276</v>
      </c>
    </row>
    <row r="9" spans="1:12" ht="15" customHeight="1">
      <c r="A9" s="155" t="s">
        <v>447</v>
      </c>
      <c r="B9" s="409" t="s">
        <v>448</v>
      </c>
      <c r="C9" s="414" t="s">
        <v>472</v>
      </c>
      <c r="D9" s="422">
        <v>0</v>
      </c>
      <c r="E9" s="426">
        <v>0</v>
      </c>
      <c r="F9" s="422">
        <v>15520325</v>
      </c>
      <c r="G9" s="426">
        <v>15520325</v>
      </c>
      <c r="H9" s="433"/>
      <c r="I9" s="438"/>
      <c r="J9" s="433"/>
      <c r="K9" s="438"/>
      <c r="L9" s="427"/>
    </row>
    <row r="10" spans="1:12" ht="12.75" customHeight="1">
      <c r="A10" s="155" t="s">
        <v>449</v>
      </c>
      <c r="B10" s="409" t="s">
        <v>450</v>
      </c>
      <c r="C10" s="415"/>
      <c r="D10" s="423"/>
      <c r="E10" s="427"/>
      <c r="F10" s="423"/>
      <c r="G10" s="427"/>
      <c r="H10" s="433"/>
      <c r="I10" s="438"/>
      <c r="J10" s="433"/>
      <c r="K10" s="438"/>
      <c r="L10" s="427"/>
    </row>
    <row r="11" spans="1:12" ht="17.25" customHeight="1">
      <c r="A11" s="155" t="s">
        <v>451</v>
      </c>
      <c r="B11" s="409" t="s">
        <v>452</v>
      </c>
      <c r="C11" s="416"/>
      <c r="D11" s="423"/>
      <c r="E11" s="427"/>
      <c r="F11" s="423"/>
      <c r="G11" s="427"/>
      <c r="H11" s="433"/>
      <c r="I11" s="438"/>
      <c r="J11" s="433"/>
      <c r="K11" s="438"/>
      <c r="L11" s="427"/>
    </row>
    <row r="12" spans="1:12" ht="15" customHeight="1">
      <c r="A12" s="155" t="s">
        <v>447</v>
      </c>
      <c r="B12" s="409" t="s">
        <v>453</v>
      </c>
      <c r="C12" s="416"/>
      <c r="D12" s="423"/>
      <c r="E12" s="427"/>
      <c r="F12" s="423"/>
      <c r="G12" s="427"/>
      <c r="H12" s="433"/>
      <c r="I12" s="438"/>
      <c r="J12" s="433"/>
      <c r="K12" s="438"/>
      <c r="L12" s="427"/>
    </row>
    <row r="13" spans="1:12">
      <c r="A13" s="155" t="s">
        <v>451</v>
      </c>
      <c r="B13" s="409" t="s">
        <v>452</v>
      </c>
      <c r="C13" s="415"/>
      <c r="D13" s="421"/>
      <c r="E13" s="425"/>
      <c r="F13" s="421"/>
      <c r="G13" s="425"/>
      <c r="H13" s="433"/>
      <c r="I13" s="438"/>
      <c r="J13" s="433"/>
      <c r="K13" s="438"/>
      <c r="L13" s="427"/>
    </row>
    <row r="14" spans="1:12" ht="16.5" customHeight="1">
      <c r="A14" s="156">
        <v>999000</v>
      </c>
      <c r="B14" s="409" t="s">
        <v>453</v>
      </c>
      <c r="C14" s="415"/>
      <c r="D14" s="421"/>
      <c r="E14" s="425"/>
      <c r="F14" s="421"/>
      <c r="G14" s="425"/>
      <c r="H14" s="434"/>
      <c r="I14" s="439"/>
      <c r="J14" s="434"/>
      <c r="K14" s="439"/>
      <c r="L14" s="427"/>
    </row>
    <row r="15" spans="1:12">
      <c r="A15" s="155" t="s">
        <v>454</v>
      </c>
      <c r="B15" s="409" t="s">
        <v>455</v>
      </c>
      <c r="C15" s="415"/>
      <c r="D15" s="421"/>
      <c r="E15" s="425"/>
      <c r="F15" s="421"/>
      <c r="G15" s="425"/>
      <c r="H15" s="433"/>
      <c r="I15" s="438"/>
      <c r="J15" s="433"/>
      <c r="K15" s="438"/>
      <c r="L15" s="425"/>
    </row>
    <row r="16" spans="1:12">
      <c r="A16" s="155" t="s">
        <v>456</v>
      </c>
      <c r="B16" s="409" t="s">
        <v>457</v>
      </c>
      <c r="C16" s="415"/>
      <c r="D16" s="421"/>
      <c r="E16" s="425"/>
      <c r="F16" s="421"/>
      <c r="G16" s="425"/>
      <c r="H16" s="433"/>
      <c r="I16" s="438"/>
      <c r="J16" s="433"/>
      <c r="K16" s="438"/>
      <c r="L16" s="425"/>
    </row>
    <row r="17" spans="1:12" ht="15" customHeight="1">
      <c r="A17" s="155" t="s">
        <v>447</v>
      </c>
      <c r="B17" s="409" t="s">
        <v>458</v>
      </c>
      <c r="C17" s="416"/>
      <c r="D17" s="423"/>
      <c r="E17" s="428"/>
      <c r="F17" s="424"/>
      <c r="G17" s="428"/>
      <c r="H17" s="435"/>
      <c r="I17" s="440"/>
      <c r="J17" s="435"/>
      <c r="K17" s="440"/>
      <c r="L17" s="425"/>
    </row>
    <row r="18" spans="1:12" ht="15" customHeight="1" thickBot="1">
      <c r="A18" s="157"/>
      <c r="B18" s="410"/>
      <c r="C18" s="417"/>
      <c r="D18" s="424"/>
      <c r="E18" s="429"/>
      <c r="F18" s="424"/>
      <c r="G18" s="429"/>
      <c r="H18" s="435"/>
      <c r="I18" s="440"/>
      <c r="J18" s="435"/>
      <c r="K18" s="440"/>
      <c r="L18" s="484"/>
    </row>
    <row r="19" spans="1:12" ht="13.5" thickBot="1">
      <c r="A19" s="158"/>
      <c r="B19" s="406"/>
      <c r="C19" s="418"/>
      <c r="D19" s="442">
        <f>SUM(D8:D17)</f>
        <v>2468000</v>
      </c>
      <c r="E19" s="441">
        <f t="shared" ref="E19:G19" si="0">SUM(E8:E17)</f>
        <v>2468000</v>
      </c>
      <c r="F19" s="441">
        <f t="shared" si="0"/>
        <v>15520325</v>
      </c>
      <c r="G19" s="407">
        <f t="shared" si="0"/>
        <v>17988325</v>
      </c>
      <c r="H19" s="436"/>
      <c r="I19" s="441">
        <f t="shared" ref="I19:K19" si="1">SUM(I8:I17)</f>
        <v>0</v>
      </c>
      <c r="J19" s="442">
        <f t="shared" si="1"/>
        <v>0</v>
      </c>
      <c r="K19" s="441">
        <f t="shared" si="1"/>
        <v>13192276</v>
      </c>
      <c r="L19" s="437">
        <f>SUM(L8:L17)</f>
        <v>13192276</v>
      </c>
    </row>
    <row r="20" spans="1:12">
      <c r="A20" s="158"/>
      <c r="B20" s="159"/>
    </row>
    <row r="21" spans="1:12">
      <c r="A21" s="158"/>
      <c r="B21" s="159"/>
    </row>
    <row r="22" spans="1:12" ht="13.5" thickBot="1">
      <c r="A22" s="161" t="s">
        <v>436</v>
      </c>
      <c r="B22" s="160"/>
    </row>
  </sheetData>
  <mergeCells count="3">
    <mergeCell ref="C1:L1"/>
    <mergeCell ref="C2:L2"/>
    <mergeCell ref="C3:L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</vt:i4>
      </vt:variant>
    </vt:vector>
  </HeadingPairs>
  <TitlesOfParts>
    <vt:vector size="14" baseType="lpstr">
      <vt:lpstr>1. Mérlegszerű</vt:lpstr>
      <vt:lpstr>2,a Elemi bevételek</vt:lpstr>
      <vt:lpstr>2,b Elemi kiadások</vt:lpstr>
      <vt:lpstr>4,a Műk. mérleg</vt:lpstr>
      <vt:lpstr>4,b Beruh. mérleg</vt:lpstr>
      <vt:lpstr>5. Likviditási terv</vt:lpstr>
      <vt:lpstr>7. Többéves döntések</vt:lpstr>
      <vt:lpstr>5. Adósságot kel. ügyletek</vt:lpstr>
      <vt:lpstr>9. Felhalmozás</vt:lpstr>
      <vt:lpstr>'1. Mérlegszerű'!Nyomtatási_terület</vt:lpstr>
      <vt:lpstr>'2,a Elemi bevételek'!Nyomtatási_terület</vt:lpstr>
      <vt:lpstr>'2,b Elemi kiadások'!Nyomtatási_terület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2016-10-01T14:08:08Z</cp:lastPrinted>
  <dcterms:created xsi:type="dcterms:W3CDTF">2014-10-28T13:28:45Z</dcterms:created>
  <dcterms:modified xsi:type="dcterms:W3CDTF">2016-10-01T14:09:05Z</dcterms:modified>
</cp:coreProperties>
</file>