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_rol\dokumentumok\d\d_rol_fotok_doksik\jegyzőkönyvek\Jegyzőkönyv\KT ülés 20190530\"/>
    </mc:Choice>
  </mc:AlternateContent>
  <bookViews>
    <workbookView xWindow="0" yWindow="0" windowWidth="20490" windowHeight="7650" firstSheet="5" activeTab="8"/>
  </bookViews>
  <sheets>
    <sheet name="1.számú melléklet" sheetId="13" r:id="rId1"/>
    <sheet name="2.számú melléklet" sheetId="12" r:id="rId2"/>
    <sheet name="3.számú melléklet" sheetId="11" r:id="rId3"/>
    <sheet name="4.számú melléklet" sheetId="10" r:id="rId4"/>
    <sheet name="5.számú melléklet" sheetId="7" r:id="rId5"/>
    <sheet name="6.számú melléklet" sheetId="6" r:id="rId6"/>
    <sheet name="7.számú melléklet" sheetId="5" r:id="rId7"/>
    <sheet name="8.számú melléklet " sheetId="4" r:id="rId8"/>
    <sheet name="9.számú melléklet" sheetId="3" r:id="rId9"/>
  </sheets>
  <calcPr calcId="162913"/>
</workbook>
</file>

<file path=xl/calcChain.xml><?xml version="1.0" encoding="utf-8"?>
<calcChain xmlns="http://schemas.openxmlformats.org/spreadsheetml/2006/main">
  <c r="F26" i="13" l="1"/>
  <c r="F22" i="13"/>
  <c r="D22" i="13"/>
  <c r="D24" i="13" s="1"/>
  <c r="D20" i="13"/>
  <c r="D18" i="13"/>
  <c r="D16" i="13"/>
  <c r="D13" i="13"/>
  <c r="D10" i="13"/>
  <c r="H52" i="12"/>
  <c r="H49" i="12"/>
  <c r="H47" i="12"/>
  <c r="H37" i="12"/>
  <c r="D27" i="13" s="1"/>
  <c r="D26" i="13" s="1"/>
  <c r="H30" i="12"/>
  <c r="H29" i="12"/>
  <c r="D19" i="13" s="1"/>
  <c r="H28" i="12"/>
  <c r="H25" i="12"/>
  <c r="H23" i="12"/>
  <c r="H22" i="12"/>
  <c r="H21" i="12"/>
  <c r="H20" i="12" s="1"/>
  <c r="H19" i="12"/>
  <c r="H18" i="12"/>
  <c r="H38" i="12" s="1"/>
  <c r="H17" i="12"/>
  <c r="H16" i="12"/>
  <c r="H15" i="12"/>
  <c r="H14" i="12"/>
  <c r="H13" i="12"/>
  <c r="H12" i="12"/>
  <c r="H10" i="12" s="1"/>
  <c r="G50" i="11"/>
  <c r="G51" i="11" s="1"/>
  <c r="G46" i="11"/>
  <c r="G45" i="11"/>
  <c r="H48" i="12" s="1"/>
  <c r="G44" i="11"/>
  <c r="G29" i="11"/>
  <c r="G30" i="11" s="1"/>
  <c r="G24" i="11"/>
  <c r="G13" i="11"/>
  <c r="G12" i="11"/>
  <c r="G11" i="11"/>
  <c r="D41" i="10"/>
  <c r="G14" i="11" s="1"/>
  <c r="D17" i="10"/>
  <c r="D22" i="10" s="1"/>
  <c r="D37" i="10"/>
  <c r="E102" i="7"/>
  <c r="G39" i="11" s="1"/>
  <c r="H43" i="12" s="1"/>
  <c r="G12" i="13" s="1"/>
  <c r="E99" i="7"/>
  <c r="E103" i="7" s="1"/>
  <c r="E89" i="7"/>
  <c r="E90" i="7" s="1"/>
  <c r="E77" i="7"/>
  <c r="E68" i="7"/>
  <c r="E67" i="7"/>
  <c r="E66" i="7"/>
  <c r="E65" i="7"/>
  <c r="E69" i="7" s="1"/>
  <c r="G41" i="11" s="1"/>
  <c r="H45" i="12" s="1"/>
  <c r="G15" i="13" s="1"/>
  <c r="E64" i="7"/>
  <c r="E61" i="7"/>
  <c r="E60" i="7"/>
  <c r="E59" i="7"/>
  <c r="E58" i="7"/>
  <c r="E57" i="7"/>
  <c r="E54" i="7"/>
  <c r="E53" i="7"/>
  <c r="E52" i="7"/>
  <c r="E51" i="7"/>
  <c r="E48" i="7"/>
  <c r="E31" i="7"/>
  <c r="G38" i="11" s="1"/>
  <c r="H42" i="12" s="1"/>
  <c r="G11" i="13" s="1"/>
  <c r="E18" i="7"/>
  <c r="E20" i="7" s="1"/>
  <c r="G37" i="11" s="1"/>
  <c r="D34" i="6"/>
  <c r="D25" i="6"/>
  <c r="G12" i="5"/>
  <c r="G23" i="12"/>
  <c r="F11" i="11"/>
  <c r="F12" i="11"/>
  <c r="H41" i="12" l="1"/>
  <c r="G10" i="13" s="1"/>
  <c r="G42" i="11"/>
  <c r="G15" i="11"/>
  <c r="H34" i="12"/>
  <c r="E62" i="7"/>
  <c r="G40" i="11" s="1"/>
  <c r="H44" i="12" s="1"/>
  <c r="G14" i="13" s="1"/>
  <c r="G47" i="11"/>
  <c r="H26" i="12"/>
  <c r="D17" i="13" s="1"/>
  <c r="H51" i="12"/>
  <c r="D12" i="13"/>
  <c r="D11" i="13" s="1"/>
  <c r="G16" i="11"/>
  <c r="G32" i="11" s="1"/>
  <c r="H50" i="12"/>
  <c r="G20" i="13" s="1"/>
  <c r="H46" i="12"/>
  <c r="H24" i="12"/>
  <c r="H33" i="12" s="1"/>
  <c r="G54" i="11"/>
  <c r="D47" i="10"/>
  <c r="E78" i="7"/>
  <c r="E106" i="7" s="1"/>
  <c r="D77" i="7"/>
  <c r="F44" i="11"/>
  <c r="D57" i="7"/>
  <c r="D65" i="7"/>
  <c r="H53" i="12" l="1"/>
  <c r="H55" i="12" s="1"/>
  <c r="G21" i="13"/>
  <c r="H35" i="12"/>
  <c r="H39" i="12" s="1"/>
  <c r="D15" i="13"/>
  <c r="D21" i="13" s="1"/>
  <c r="D25" i="13" s="1"/>
  <c r="D28" i="13" s="1"/>
  <c r="C25" i="6"/>
  <c r="D60" i="7"/>
  <c r="H11" i="5" l="1"/>
  <c r="H10" i="3"/>
  <c r="H11" i="3"/>
  <c r="G17" i="12"/>
  <c r="C12" i="5"/>
  <c r="C37" i="10"/>
  <c r="C22" i="10"/>
  <c r="H12" i="3" l="1"/>
  <c r="D58" i="7" l="1"/>
  <c r="D61" i="7"/>
  <c r="D59" i="7"/>
  <c r="D67" i="7"/>
  <c r="D68" i="7"/>
  <c r="C34" i="6"/>
  <c r="D12" i="5"/>
  <c r="D12" i="3"/>
  <c r="C12" i="3"/>
  <c r="G52" i="12"/>
  <c r="G22" i="13" s="1"/>
  <c r="G18" i="12"/>
  <c r="G38" i="12" s="1"/>
  <c r="D13" i="4"/>
  <c r="G36" i="12" l="1"/>
  <c r="C22" i="13"/>
  <c r="G51" i="12"/>
  <c r="F21" i="13" s="1"/>
  <c r="F24" i="13" s="1"/>
  <c r="C20" i="13" l="1"/>
  <c r="G26" i="12"/>
  <c r="G37" i="12" l="1"/>
  <c r="C27" i="13" s="1"/>
  <c r="C26" i="13" s="1"/>
  <c r="G30" i="12"/>
  <c r="C17" i="13" s="1"/>
  <c r="G29" i="12"/>
  <c r="G28" i="12"/>
  <c r="C18" i="13"/>
  <c r="G25" i="12"/>
  <c r="C16" i="13" s="1"/>
  <c r="G22" i="12"/>
  <c r="C13" i="13" s="1"/>
  <c r="G21" i="12"/>
  <c r="G19" i="12"/>
  <c r="G16" i="12"/>
  <c r="G15" i="12"/>
  <c r="G14" i="12"/>
  <c r="G13" i="12"/>
  <c r="G12" i="12"/>
  <c r="F29" i="11"/>
  <c r="F14" i="11"/>
  <c r="F13" i="11"/>
  <c r="C10" i="13"/>
  <c r="C12" i="13" l="1"/>
  <c r="C11" i="13" s="1"/>
  <c r="C19" i="13"/>
  <c r="D66" i="7"/>
  <c r="D64" i="7"/>
  <c r="D54" i="7"/>
  <c r="D53" i="7"/>
  <c r="C24" i="13" l="1"/>
  <c r="G24" i="12"/>
  <c r="G20" i="12"/>
  <c r="F30" i="11"/>
  <c r="F24" i="11"/>
  <c r="D102" i="7"/>
  <c r="D99" i="7"/>
  <c r="D89" i="7"/>
  <c r="D90" i="7" s="1"/>
  <c r="D69" i="7"/>
  <c r="F41" i="11" s="1"/>
  <c r="G45" i="12" s="1"/>
  <c r="F15" i="13" s="1"/>
  <c r="D48" i="7"/>
  <c r="D31" i="7"/>
  <c r="F38" i="11" s="1"/>
  <c r="G42" i="12" s="1"/>
  <c r="F11" i="13" s="1"/>
  <c r="D18" i="7"/>
  <c r="D20" i="7" s="1"/>
  <c r="F37" i="11" s="1"/>
  <c r="G41" i="12" s="1"/>
  <c r="F10" i="13" s="1"/>
  <c r="F39" i="11" l="1"/>
  <c r="G43" i="12" s="1"/>
  <c r="F12" i="13" s="1"/>
  <c r="G47" i="12"/>
  <c r="D103" i="7"/>
  <c r="G34" i="12"/>
  <c r="F15" i="11"/>
  <c r="F16" i="11" s="1"/>
  <c r="F32" i="11" s="1"/>
  <c r="C47" i="10"/>
  <c r="C15" i="13" l="1"/>
  <c r="C21" i="13" s="1"/>
  <c r="C25" i="13" s="1"/>
  <c r="C28" i="13" s="1"/>
  <c r="G35" i="12"/>
  <c r="D51" i="7" l="1"/>
  <c r="F87" i="7" l="1"/>
  <c r="F18" i="7"/>
  <c r="F106" i="7" s="1"/>
  <c r="F46" i="11"/>
  <c r="G49" i="12" s="1"/>
  <c r="F45" i="11" l="1"/>
  <c r="F89" i="7"/>
  <c r="F99" i="7" s="1"/>
  <c r="G48" i="12" l="1"/>
  <c r="D52" i="7"/>
  <c r="F47" i="11"/>
  <c r="F102" i="7"/>
  <c r="G50" i="12" l="1"/>
  <c r="F20" i="13" s="1"/>
  <c r="D62" i="7"/>
  <c r="F40" i="11" s="1"/>
  <c r="G26" i="13"/>
  <c r="G10" i="12"/>
  <c r="G33" i="12" s="1"/>
  <c r="G39" i="12" s="1"/>
  <c r="D78" i="7" l="1"/>
  <c r="D106" i="7" s="1"/>
  <c r="G44" i="12" l="1"/>
  <c r="F42" i="11"/>
  <c r="F51" i="11"/>
  <c r="G46" i="12" l="1"/>
  <c r="F14" i="13"/>
  <c r="F19" i="13" s="1"/>
  <c r="G19" i="13"/>
  <c r="F54" i="11"/>
  <c r="G53" i="12"/>
  <c r="G55" i="12" s="1"/>
  <c r="G24" i="13"/>
  <c r="F28" i="13" l="1"/>
  <c r="F25" i="13"/>
  <c r="G25" i="13"/>
  <c r="G28" i="13"/>
</calcChain>
</file>

<file path=xl/comments1.xml><?xml version="1.0" encoding="utf-8"?>
<comments xmlns="http://schemas.openxmlformats.org/spreadsheetml/2006/main">
  <authors>
    <author>User</author>
  </authors>
  <commentList>
    <comment ref="C9" authorId="0" shapeId="0">
      <text>
        <r>
          <rPr>
            <b/>
            <sz val="9"/>
            <color indexed="81"/>
            <rFont val="Tahoma"/>
            <charset val="1"/>
          </rPr>
          <t xml:space="preserve">373 fő*50,-*12 hó
</t>
        </r>
      </text>
    </comment>
    <comment ref="D9" authorId="0" shapeId="0">
      <text>
        <r>
          <rPr>
            <b/>
            <sz val="9"/>
            <color indexed="81"/>
            <rFont val="Tahoma"/>
            <charset val="1"/>
          </rPr>
          <t xml:space="preserve">373 fő*50,-*12 hó
</t>
        </r>
      </text>
    </comment>
    <comment ref="C10" authorId="0" shapeId="0">
      <text>
        <r>
          <rPr>
            <b/>
            <sz val="9"/>
            <color indexed="81"/>
            <rFont val="Tahoma"/>
            <charset val="1"/>
          </rPr>
          <t xml:space="preserve">2016: 144.522,-
2017: 1.485.608,-
</t>
        </r>
      </text>
    </comment>
    <comment ref="D10" authorId="0" shapeId="0">
      <text>
        <r>
          <rPr>
            <b/>
            <sz val="9"/>
            <color indexed="81"/>
            <rFont val="Tahoma"/>
            <charset val="1"/>
          </rPr>
          <t xml:space="preserve">2016: 144.522,-
2017: 1.485.608,-
</t>
        </r>
      </text>
    </comment>
    <comment ref="C11" authorId="0" shapeId="0">
      <text>
        <r>
          <rPr>
            <b/>
            <sz val="9"/>
            <color indexed="81"/>
            <rFont val="Tahoma"/>
            <charset val="1"/>
          </rPr>
          <t>2017: 696.980,-
2018: 1.953.000,-</t>
        </r>
      </text>
    </comment>
    <comment ref="D11" authorId="0" shapeId="0">
      <text>
        <r>
          <rPr>
            <b/>
            <sz val="9"/>
            <color indexed="81"/>
            <rFont val="Tahoma"/>
            <charset val="1"/>
          </rPr>
          <t>2017: 696.980,-
2018: 1.953.000,-</t>
        </r>
      </text>
    </comment>
  </commentList>
</comments>
</file>

<file path=xl/sharedStrings.xml><?xml version="1.0" encoding="utf-8"?>
<sst xmlns="http://schemas.openxmlformats.org/spreadsheetml/2006/main" count="404" uniqueCount="290">
  <si>
    <t>Megnevezés</t>
  </si>
  <si>
    <t>Összesen</t>
  </si>
  <si>
    <t>Szolgáltatások</t>
  </si>
  <si>
    <t>Kiadások összesen</t>
  </si>
  <si>
    <t>Az európai uniós forrásból finanszírozott támogatással megvalósuló programok, projektek bevételei, kiadásai</t>
  </si>
  <si>
    <t xml:space="preserve">  </t>
  </si>
  <si>
    <t>A</t>
  </si>
  <si>
    <t>B</t>
  </si>
  <si>
    <t>C</t>
  </si>
  <si>
    <t>Projekt megnevezése</t>
  </si>
  <si>
    <t>Támogatással finansz. összesen</t>
  </si>
  <si>
    <t xml:space="preserve">Adatok E Ft-ban </t>
  </si>
  <si>
    <t>Sorszám</t>
  </si>
  <si>
    <t>Felhalmozási kiadás megnevezése</t>
  </si>
  <si>
    <t>Felhalmozási kiadások összesen</t>
  </si>
  <si>
    <t>Felújítási kiadás megnevezése</t>
  </si>
  <si>
    <t>Felújítási kiadások összesen</t>
  </si>
  <si>
    <t>Adatok E Ft-ban</t>
  </si>
  <si>
    <t>Működési célú pénzeszközátadás és szociális pénzbeli ellátások részletezése</t>
  </si>
  <si>
    <t>Többcélú kistérségi társulásnak (szoc.feladatok)</t>
  </si>
  <si>
    <t>Óvoda működési támogatása</t>
  </si>
  <si>
    <t>Közös Hivatal működési támogatása</t>
  </si>
  <si>
    <t>Non-profit szervezetek támogatása</t>
  </si>
  <si>
    <t>Működési célú pénzeszközátadás összesen:</t>
  </si>
  <si>
    <t>Lakásfenntartási támogatás</t>
  </si>
  <si>
    <t>Aktív korúak ellátása</t>
  </si>
  <si>
    <t>Szociális pénzbeli ellátások összesen:</t>
  </si>
  <si>
    <t>sorszám</t>
  </si>
  <si>
    <t>I.Kötelezően ellátandó feladatok</t>
  </si>
  <si>
    <t xml:space="preserve">1/ Személyi juttatások </t>
  </si>
  <si>
    <t>Önkormányzati jogalkotás</t>
  </si>
  <si>
    <t>Város és községgazd.</t>
  </si>
  <si>
    <t>Könyvtári szolgáltatás</t>
  </si>
  <si>
    <t>Szociális étkeztetés</t>
  </si>
  <si>
    <t>Egyéb betegségmegelőzési ellátás</t>
  </si>
  <si>
    <t>Közművelődési intézmények, közösségi színterek</t>
  </si>
  <si>
    <t>Személyi juttatások közfoglalk. Nélkül</t>
  </si>
  <si>
    <t>Közfoglalkoztatási programok</t>
  </si>
  <si>
    <t xml:space="preserve">  Személyi juttatások összesen </t>
  </si>
  <si>
    <t>2/  Munkaadókat terhelő járulékok</t>
  </si>
  <si>
    <t>Országos,területi választás</t>
  </si>
  <si>
    <t xml:space="preserve">   Munkaadókat terhelő járulék összesen</t>
  </si>
  <si>
    <t>3/ Dologi kiadások, adók, díjak</t>
  </si>
  <si>
    <t>Zöldterületek kezelése</t>
  </si>
  <si>
    <t>Közvilágítás</t>
  </si>
  <si>
    <t>Köztemető</t>
  </si>
  <si>
    <t>Város és községgazdálkodás</t>
  </si>
  <si>
    <t>Sportlétesítmények működtetése és fejl.</t>
  </si>
  <si>
    <t>Cafeteria kifizetői adója</t>
  </si>
  <si>
    <t xml:space="preserve">    Dologi kiadás összesen</t>
  </si>
  <si>
    <t>4/ Pénzeszköz átadások</t>
  </si>
  <si>
    <t xml:space="preserve">      Államháztartáson belülre</t>
  </si>
  <si>
    <t>Többcélú Kist. Társ. Működési kiadásaihoz</t>
  </si>
  <si>
    <t xml:space="preserve">Működési célú pe. Átadás nem önk </t>
  </si>
  <si>
    <t xml:space="preserve">      Államháztartáson kívülre</t>
  </si>
  <si>
    <t xml:space="preserve">    Pénzeszköz átadás összesen:</t>
  </si>
  <si>
    <t>5/ Társadalom és szociálpolitikai juttatások</t>
  </si>
  <si>
    <t xml:space="preserve">     Társadalom és szociálipolitikai juttatások</t>
  </si>
  <si>
    <t xml:space="preserve">     Tartalék összesen</t>
  </si>
  <si>
    <t>6/ Felhalmozási és felújítási kiadások</t>
  </si>
  <si>
    <t>Felújítások</t>
  </si>
  <si>
    <t>Beruházások</t>
  </si>
  <si>
    <t xml:space="preserve">    Felhalmozási és felújítási kiadás</t>
  </si>
  <si>
    <t>Kiadás kötelező feladatok</t>
  </si>
  <si>
    <t>II. Önként vállalt feladatok</t>
  </si>
  <si>
    <t>Múzeumi kiállítási tevékenység</t>
  </si>
  <si>
    <t>Dologi kiadások összesen</t>
  </si>
  <si>
    <t>Kiadás önként vállalt feladatok</t>
  </si>
  <si>
    <t>III. Állami feladatok</t>
  </si>
  <si>
    <t>Kiadás választások</t>
  </si>
  <si>
    <t>Kiadások mindösszesen</t>
  </si>
  <si>
    <t>Sorsz.</t>
  </si>
  <si>
    <t>MEGNEVEZÉS</t>
  </si>
  <si>
    <t>Működési célú BEVÉTELEK</t>
  </si>
  <si>
    <t>Működési célú KIADÁSOK</t>
  </si>
  <si>
    <t>Személyi jellegű kiadások</t>
  </si>
  <si>
    <t>Munkaadót terhelő járulék</t>
  </si>
  <si>
    <t xml:space="preserve">Működési kiadások </t>
  </si>
  <si>
    <t>Felhalmozási, felújítási célú KIADÁSOK</t>
  </si>
  <si>
    <t>Falhamozási kiadások ÁFA</t>
  </si>
  <si>
    <t>Felhalmozási kiadások</t>
  </si>
  <si>
    <t xml:space="preserve">Beruházási kiadások </t>
  </si>
  <si>
    <t>Bevétel</t>
  </si>
  <si>
    <t>Helyi önkorm. működésének ált. támogatása</t>
  </si>
  <si>
    <t>Önkormányzati hivatal működésének támogatása</t>
  </si>
  <si>
    <t>Zöldterület gazdálkodással kapcsolatos feladatok</t>
  </si>
  <si>
    <t>Közvilágítás támogatása</t>
  </si>
  <si>
    <t>Köztemető fenntartása</t>
  </si>
  <si>
    <t>Közútak fenntartása</t>
  </si>
  <si>
    <t>Egyéb kötelező önkormányzati feladatok</t>
  </si>
  <si>
    <t>Könyvtári, közművelődési és múzeumi feladatok támogatása</t>
  </si>
  <si>
    <t>Lakott külterület kapcsolatos feladatok támogatása</t>
  </si>
  <si>
    <t>Normatív, kötött felhasználású támogatás összesen:</t>
  </si>
  <si>
    <t>Saját bevételek</t>
  </si>
  <si>
    <t xml:space="preserve">Építményadó </t>
  </si>
  <si>
    <t>Magánszemélyek kommunális adója</t>
  </si>
  <si>
    <t>Iparűzési adó</t>
  </si>
  <si>
    <t>Talajterhelési díj</t>
  </si>
  <si>
    <t>Gépjárműadó</t>
  </si>
  <si>
    <t>Étkezési térítési díj (szociális étkezés)</t>
  </si>
  <si>
    <t>Kiszámlázott termékek és szolg. ÁFA</t>
  </si>
  <si>
    <t>Saját bevételek összesen:</t>
  </si>
  <si>
    <t>Védőnő  támogatása Tb-i alaptól</t>
  </si>
  <si>
    <t>Iskola egészségügyi szolgáltatás támogatása Tb. Alaptól</t>
  </si>
  <si>
    <t>Közfoglalkoztatási programok támogatása</t>
  </si>
  <si>
    <t>Választási tevékenység</t>
  </si>
  <si>
    <t>Pénzmaradvány (pénzforgalom nélküli bevétel)</t>
  </si>
  <si>
    <t>Költségvetési bevételek összesen</t>
  </si>
  <si>
    <t>Intézményi működési bevételek</t>
  </si>
  <si>
    <t>Működési célú támogatásértékű bevétel államháztartáson belülről</t>
  </si>
  <si>
    <t>Működéci célú pénzeszközátvétel államháztartáson kívülről</t>
  </si>
  <si>
    <t>Önkormányzatok költségvetési támogatása</t>
  </si>
  <si>
    <t>Felhalmozási célú BEVÉTELEK</t>
  </si>
  <si>
    <t>Tárgyi eszközök értékesítése</t>
  </si>
  <si>
    <t>Felhalm.célú pénzeszk.átvétel</t>
  </si>
  <si>
    <t>Pénzügyi befektetések bevétele</t>
  </si>
  <si>
    <t>Összesen:</t>
  </si>
  <si>
    <t>Pénzforgalom nélküli bevételek</t>
  </si>
  <si>
    <t>Pénzmaradvány</t>
  </si>
  <si>
    <t>Dologi jellegű kiadások, adók, díjak</t>
  </si>
  <si>
    <t>Műk.célú pénzeszköz átadás</t>
  </si>
  <si>
    <t>Társ.-és szoc.pol.juttatások</t>
  </si>
  <si>
    <t xml:space="preserve">Felújítási kiadások </t>
  </si>
  <si>
    <t>Tartalék</t>
  </si>
  <si>
    <t>Általános tartalék</t>
  </si>
  <si>
    <t>Céltartalék</t>
  </si>
  <si>
    <t>Tartalék összesen:</t>
  </si>
  <si>
    <t>1. Intézményi működési bevételek</t>
  </si>
  <si>
    <t>Szociális étkezés</t>
  </si>
  <si>
    <t>2. Önkormányzatok sajátos működési bevétele</t>
  </si>
  <si>
    <t>Helyi adók</t>
  </si>
  <si>
    <t>3. Működési célú támogatásértékű bevételek</t>
  </si>
  <si>
    <t>Működési bevétel tb-alapból</t>
  </si>
  <si>
    <t>Működési bevétel elkülönített állami pénzalaptól</t>
  </si>
  <si>
    <t>Működési bevétel fejezeti kezelésű előirányzattól</t>
  </si>
  <si>
    <t>Mezei őrszolgálat támogatása</t>
  </si>
  <si>
    <t>4. Működési célú pénzeszköz átvétel vállalkozástól</t>
  </si>
  <si>
    <t>5. Tárgyi eszköz értékesítése</t>
  </si>
  <si>
    <t>I.</t>
  </si>
  <si>
    <t>Központi költségvetéstől kapott támogatás</t>
  </si>
  <si>
    <t>II.</t>
  </si>
  <si>
    <t>Támogatás</t>
  </si>
  <si>
    <t>III</t>
  </si>
  <si>
    <t>KIADÁSOK</t>
  </si>
  <si>
    <t>Munkaadókat terhelő járulék</t>
  </si>
  <si>
    <t>Dologi jellegű kiadás</t>
  </si>
  <si>
    <t>Működési célú pénzeszköz átadás</t>
  </si>
  <si>
    <t>Társadalmi és szociálpolitikai juttatások</t>
  </si>
  <si>
    <t>Működési kiadások</t>
  </si>
  <si>
    <t>Beruházási kiadások</t>
  </si>
  <si>
    <t>Felújítás</t>
  </si>
  <si>
    <t>Tartalék összesen</t>
  </si>
  <si>
    <t>Költségvetési létszámkeret</t>
  </si>
  <si>
    <t>Közfoglalkoztatottak engedélyezett létszámkeret</t>
  </si>
  <si>
    <t xml:space="preserve">Bevétel                   </t>
  </si>
  <si>
    <t>Kiadás</t>
  </si>
  <si>
    <t xml:space="preserve">Intézményi működési bevételek </t>
  </si>
  <si>
    <t>Személyi juttatás</t>
  </si>
  <si>
    <t>Önkormányzatok sajátos működési bevételei</t>
  </si>
  <si>
    <t>Munkaadókat terhelő járulékok</t>
  </si>
  <si>
    <t>Dologi kiadások, egyéb folyó kiadások</t>
  </si>
  <si>
    <t>gépjárműadó</t>
  </si>
  <si>
    <t>Központi költségvetésből kapott támogatás</t>
  </si>
  <si>
    <t>Működési célú pénzeszközátadások</t>
  </si>
  <si>
    <t>Ellátottak pénzbeli juttatásai</t>
  </si>
  <si>
    <t>Működési célú támogatásértékű bevétel tb alapoktól</t>
  </si>
  <si>
    <t>Működési célú támogatásértékű bevétel elk. Alaptól</t>
  </si>
  <si>
    <t>Működési célú támogatásértékű bevétel fej.kez.elői.</t>
  </si>
  <si>
    <t>Működési kiadás összesen</t>
  </si>
  <si>
    <t>Működési bevételek összesen</t>
  </si>
  <si>
    <t>Felhalmozási célú támogatások</t>
  </si>
  <si>
    <t>Felhalmozási célú bevételek</t>
  </si>
  <si>
    <t>Költségvetési pénzforgalmi bevétel</t>
  </si>
  <si>
    <t>Költségvetési pénzforg. kiadás</t>
  </si>
  <si>
    <t>Hiány</t>
  </si>
  <si>
    <t>Finanszírozási kiadás</t>
  </si>
  <si>
    <t>Bevételek összesen</t>
  </si>
  <si>
    <t xml:space="preserve">Egyházak támogatása </t>
  </si>
  <si>
    <t xml:space="preserve">Helyi önkormányzat bevételek összesen: </t>
  </si>
  <si>
    <t>Egyéb tevékenység miatti bevétel (választás)</t>
  </si>
  <si>
    <r>
      <t>Pénzmaradvány</t>
    </r>
    <r>
      <rPr>
        <sz val="11"/>
        <color theme="1"/>
        <rFont val="Times New Roman"/>
        <family val="1"/>
        <charset val="238"/>
      </rPr>
      <t xml:space="preserve"> (17. sorból)</t>
    </r>
  </si>
  <si>
    <t>Beruházások Áfája</t>
  </si>
  <si>
    <t xml:space="preserve">   Engedélyezett létszám fő</t>
  </si>
  <si>
    <t>2/ Dologi kiadások</t>
  </si>
  <si>
    <t xml:space="preserve">Helyi önkormányzat kiadások összesen </t>
  </si>
  <si>
    <t>Eredeti tervezett bevétel</t>
  </si>
  <si>
    <t>Eredeti tervezett kiadás</t>
  </si>
  <si>
    <t>Eredeti előirányzat</t>
  </si>
  <si>
    <t xml:space="preserve">Eredeti előirányzat </t>
  </si>
  <si>
    <t>IV.</t>
  </si>
  <si>
    <t>Bevételek együtt I-II-III-IV.</t>
  </si>
  <si>
    <t>Finanszírozási bevételek (óvoda, közös)</t>
  </si>
  <si>
    <t xml:space="preserve">Finanszírozási kiadások (óvoda, közös) </t>
  </si>
  <si>
    <t xml:space="preserve">                                                                Adatok E Ft-ban </t>
  </si>
  <si>
    <t xml:space="preserve">Települési támogatás </t>
  </si>
  <si>
    <t xml:space="preserve">Helyi gyógyszertámogatás </t>
  </si>
  <si>
    <t xml:space="preserve">Elvonások, visszafizetések </t>
  </si>
  <si>
    <t>Pénzforgalom nélküli bevétel (pénzmaradvány)</t>
  </si>
  <si>
    <t>Az önkormányzat 2018. évi felhalmozási kiadásai feladatonként</t>
  </si>
  <si>
    <t>Az önkormányzat 2018. évi felújítási előirányzatai célonként</t>
  </si>
  <si>
    <t>Települési Önkormányzatok Országos Szövetsége (TÖOSZ tagdíj)</t>
  </si>
  <si>
    <t xml:space="preserve">Bursa Hungarica-felsőoktatási ösztöndíj </t>
  </si>
  <si>
    <t>Bakonyalja Kisalföld Kapuja - tagdíj</t>
  </si>
  <si>
    <t xml:space="preserve">Regionális Hulladékgazdálkodás - érd.hozzájárulás </t>
  </si>
  <si>
    <t xml:space="preserve">Komáromi Vízitársulat - tagdíj </t>
  </si>
  <si>
    <t xml:space="preserve">Tata és Környéke Turisztikai Egyesület - tagdíj </t>
  </si>
  <si>
    <t>Idősek nappali ell.kiegészítése(térítési díj átvállalás) - egész évi</t>
  </si>
  <si>
    <t>Szociális étkezők térítési díj kedvezmény</t>
  </si>
  <si>
    <t>Mikulás csomag, e.rász.ellátás</t>
  </si>
  <si>
    <t>Települési támogatás lakhatásra</t>
  </si>
  <si>
    <t>Rendkívüli települési támogatás</t>
  </si>
  <si>
    <t xml:space="preserve">Temetési segély </t>
  </si>
  <si>
    <t xml:space="preserve">Köztemetés </t>
  </si>
  <si>
    <t>Áfa</t>
  </si>
  <si>
    <t>2018. évi kiadásai és foglalkoztatotti létszáma feladatonként</t>
  </si>
  <si>
    <t>Szoc.étkezők térítési díj kedvezménye</t>
  </si>
  <si>
    <t>Tagdíjak, hozzárjáulások</t>
  </si>
  <si>
    <t>Református egyház támogatása</t>
  </si>
  <si>
    <t xml:space="preserve">Ösztöndíjak </t>
  </si>
  <si>
    <t>BEVÉTELEK   2018.</t>
  </si>
  <si>
    <t xml:space="preserve">Bérleti díj  </t>
  </si>
  <si>
    <t>Befektetett pénzügyi eszközök</t>
  </si>
  <si>
    <t>Egyéb működési bevétel</t>
  </si>
  <si>
    <t>Mezei őrszolgálat támogatása (NAV)</t>
  </si>
  <si>
    <t>Önkormányzat sajátos működési bevétele-helyi adók</t>
  </si>
  <si>
    <t xml:space="preserve">Eredeti tervezett bevétel </t>
  </si>
  <si>
    <t xml:space="preserve">Bérleti díjak </t>
  </si>
  <si>
    <t xml:space="preserve">Tulajdonosi bevételek </t>
  </si>
  <si>
    <t xml:space="preserve">Egyéb működési bevétel </t>
  </si>
  <si>
    <t>Működési célú támogatásértékű bev egyéb</t>
  </si>
  <si>
    <t xml:space="preserve">Felhalmoási célú támogatás </t>
  </si>
  <si>
    <t>Önrész</t>
  </si>
  <si>
    <t>D</t>
  </si>
  <si>
    <t xml:space="preserve">Közút </t>
  </si>
  <si>
    <t>Működési célú pénzeszközátvétel - társ.telep.</t>
  </si>
  <si>
    <t>KÖH hozzájárulás</t>
  </si>
  <si>
    <t>Közvetített szolgáltatás</t>
  </si>
  <si>
    <t>Egyéb közhatalmi bevételek</t>
  </si>
  <si>
    <t xml:space="preserve">Egyéb pénzbeli ellátás  </t>
  </si>
  <si>
    <t>Működési célu pe. átadás nem önk.(orvosi,fogorvosi ügyelet)</t>
  </si>
  <si>
    <t>Nyugdíjasklub</t>
  </si>
  <si>
    <t>kiadásai és bevételei 2018. évben</t>
  </si>
  <si>
    <t>T-E Köznevelési Társulás-Óvoda 2015-2016</t>
  </si>
  <si>
    <t>Közös Hivatal működési támogatása 2017-2018</t>
  </si>
  <si>
    <t>Máltai Szeretetszolgálat</t>
  </si>
  <si>
    <t>Háztartások Babakötvény</t>
  </si>
  <si>
    <t>Rendezvények</t>
  </si>
  <si>
    <t>Háziorvosi alapellátás</t>
  </si>
  <si>
    <t xml:space="preserve">Háztartások </t>
  </si>
  <si>
    <t>Lakáscélú kölcsön</t>
  </si>
  <si>
    <t xml:space="preserve">Egyéb felhalmozási célú kiadás </t>
  </si>
  <si>
    <t>8 fő</t>
  </si>
  <si>
    <t>Szünidei gyermekétkeztetés</t>
  </si>
  <si>
    <t>Tulajdonosi bevétel-közvetített szolg.</t>
  </si>
  <si>
    <t>Egyéb pályázatból finanszírozott beruházás</t>
  </si>
  <si>
    <t xml:space="preserve">Kossuth Lajos u. belvízvezető árok felújítása </t>
  </si>
  <si>
    <t>Óvodai, iskolai étkeztetés Nagyigmánd 2016-2017</t>
  </si>
  <si>
    <t>Csépi SZTE</t>
  </si>
  <si>
    <t xml:space="preserve">Csép Község Önkormányzatának </t>
  </si>
  <si>
    <t>Csép Község Önkormányzata 2018. évi mérlege</t>
  </si>
  <si>
    <t>Csép Község Önkormányzata</t>
  </si>
  <si>
    <t>0 fő</t>
  </si>
  <si>
    <t>Csép Község Önkormányzat kiadási és bevételei 2018. évben</t>
  </si>
  <si>
    <t>Polgármesteri illetmény támogatása</t>
  </si>
  <si>
    <t xml:space="preserve">Kiegészítés </t>
  </si>
  <si>
    <t>Szociális Telep.önkorm.szoc.feladatainak tám.</t>
  </si>
  <si>
    <t>E</t>
  </si>
  <si>
    <t>Módosított előirányzat</t>
  </si>
  <si>
    <t>Módosított tervezett bevétel</t>
  </si>
  <si>
    <t>F</t>
  </si>
  <si>
    <t>G</t>
  </si>
  <si>
    <t>Módosított tervezett kiadás</t>
  </si>
  <si>
    <t xml:space="preserve">Vis Maior pályázat </t>
  </si>
  <si>
    <t xml:space="preserve">Módosított tervezett bevétel </t>
  </si>
  <si>
    <t xml:space="preserve">Utak karbantartása, felújítása, járdaszegély </t>
  </si>
  <si>
    <t xml:space="preserve">Módosított előirányzat </t>
  </si>
  <si>
    <t xml:space="preserve">Közfoglalkoztatás fűkasza </t>
  </si>
  <si>
    <t>Óvodai nevelés, szünidei étkezés</t>
  </si>
  <si>
    <t>Egyéb természetbeni szociális ellátás</t>
  </si>
  <si>
    <t>Működési célú támogatás-pályázati bevételek vis maior</t>
  </si>
  <si>
    <t>Előleg</t>
  </si>
  <si>
    <t>2. melléklet a 3/2019.(V.30.) önkormányzati rendelethez</t>
  </si>
  <si>
    <t>1. melléklet a 3/2019.(V.30.) önkormányzati rendelethez</t>
  </si>
  <si>
    <t>3. melléklet a 3/2019.(V.30.) önkormányzati rendelethez</t>
  </si>
  <si>
    <t>4. melléklet a 3/2019.(V.30.)  önkormányzati rendelethez</t>
  </si>
  <si>
    <t>5. melléklet a 3/2019. (V.30.)önkormányzati rendelethez</t>
  </si>
  <si>
    <t>6. melléklet a 3/2019. (V.30.) önkormányzati rendelethez</t>
  </si>
  <si>
    <t>7. melléklet a 3/2019. (V.30.) önkormányzati rendelethez</t>
  </si>
  <si>
    <t>8. melléklet a 3/2019. (V.30.) önkormányzati rendelethez</t>
  </si>
  <si>
    <t>9. melléklet a 3/2019.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</si>
</sst>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  <numFmt numFmtId="165" formatCode="#,##0&quot; Ft&quot;"/>
    <numFmt numFmtId="166" formatCode="_-* #,##0\ _F_t_-;\-* #,##0\ _F_t_-;_-* \-??\ _F_t_-;_-@_-"/>
    <numFmt numFmtId="167" formatCode="#,##0\ &quot;Ft&quot;"/>
    <numFmt numFmtId="168" formatCode="_-* #,##0\ _F_t_-;\-* #,##0\ _F_t_-;_-* &quot;-&quot;??\ _F_t_-;_-@_-"/>
    <numFmt numFmtId="169" formatCode="_-* #,##0&quot; Ft&quot;_-;\-* #,##0&quot; Ft&quot;_-;_-* \-??&quot; Ft&quot;_-;_-@_-"/>
  </numFmts>
  <fonts count="2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501">
    <xf numFmtId="0" fontId="0" fillId="0" borderId="0" xfId="0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indent="2"/>
    </xf>
    <xf numFmtId="0" fontId="9" fillId="0" borderId="0" xfId="0" applyFont="1"/>
    <xf numFmtId="0" fontId="8" fillId="0" borderId="15" xfId="0" applyFont="1" applyBorder="1" applyAlignment="1">
      <alignment vertical="top" wrapText="1"/>
    </xf>
    <xf numFmtId="0" fontId="9" fillId="0" borderId="1" xfId="0" applyFont="1" applyBorder="1"/>
    <xf numFmtId="0" fontId="10" fillId="0" borderId="1" xfId="0" applyFont="1" applyBorder="1" applyAlignment="1">
      <alignment vertical="center" wrapText="1"/>
    </xf>
    <xf numFmtId="0" fontId="0" fillId="0" borderId="0" xfId="0" applyAlignment="1"/>
    <xf numFmtId="0" fontId="6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/>
    <xf numFmtId="0" fontId="9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165" fontId="0" fillId="0" borderId="0" xfId="0" applyNumberFormat="1"/>
    <xf numFmtId="0" fontId="7" fillId="0" borderId="0" xfId="0" applyFont="1"/>
    <xf numFmtId="165" fontId="7" fillId="0" borderId="0" xfId="0" applyNumberFormat="1" applyFont="1"/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Font="1" applyBorder="1" applyAlignment="1">
      <alignment horizontal="center"/>
    </xf>
    <xf numFmtId="0" fontId="3" fillId="0" borderId="0" xfId="0" applyFont="1" applyBorder="1"/>
    <xf numFmtId="165" fontId="3" fillId="0" borderId="0" xfId="0" applyNumberFormat="1" applyFont="1" applyFill="1" applyBorder="1"/>
    <xf numFmtId="0" fontId="0" fillId="0" borderId="0" xfId="0" applyBorder="1"/>
    <xf numFmtId="165" fontId="0" fillId="0" borderId="0" xfId="0" applyNumberFormat="1" applyBorder="1"/>
    <xf numFmtId="0" fontId="13" fillId="0" borderId="13" xfId="0" applyFont="1" applyBorder="1"/>
    <xf numFmtId="0" fontId="13" fillId="0" borderId="2" xfId="0" applyFont="1" applyBorder="1" applyAlignment="1">
      <alignment horizontal="center"/>
    </xf>
    <xf numFmtId="0" fontId="13" fillId="0" borderId="4" xfId="0" applyFont="1" applyBorder="1"/>
    <xf numFmtId="0" fontId="13" fillId="0" borderId="4" xfId="0" applyFont="1" applyFill="1" applyBorder="1"/>
    <xf numFmtId="0" fontId="14" fillId="0" borderId="1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/>
    <xf numFmtId="0" fontId="15" fillId="0" borderId="4" xfId="0" applyFont="1" applyBorder="1"/>
    <xf numFmtId="0" fontId="14" fillId="0" borderId="1" xfId="0" applyFont="1" applyBorder="1"/>
    <xf numFmtId="0" fontId="11" fillId="0" borderId="0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" fillId="0" borderId="0" xfId="0" applyFont="1"/>
    <xf numFmtId="164" fontId="17" fillId="0" borderId="0" xfId="2" applyNumberFormat="1" applyFont="1" applyBorder="1"/>
    <xf numFmtId="0" fontId="17" fillId="0" borderId="0" xfId="0" applyFont="1" applyFill="1" applyBorder="1"/>
    <xf numFmtId="3" fontId="0" fillId="0" borderId="0" xfId="0" applyNumberFormat="1"/>
    <xf numFmtId="0" fontId="17" fillId="0" borderId="0" xfId="0" applyFont="1" applyFill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ont="1" applyBorder="1"/>
    <xf numFmtId="0" fontId="7" fillId="0" borderId="0" xfId="0" applyFont="1" applyFill="1" applyBorder="1"/>
    <xf numFmtId="0" fontId="19" fillId="0" borderId="0" xfId="0" applyFont="1"/>
    <xf numFmtId="0" fontId="20" fillId="0" borderId="0" xfId="0" applyFont="1"/>
    <xf numFmtId="0" fontId="18" fillId="0" borderId="0" xfId="0" applyFont="1" applyBorder="1"/>
    <xf numFmtId="0" fontId="0" fillId="0" borderId="0" xfId="0" applyFont="1" applyBorder="1" applyAlignment="1">
      <alignment horizontal="right"/>
    </xf>
    <xf numFmtId="0" fontId="18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164" fontId="0" fillId="0" borderId="0" xfId="0" applyNumberFormat="1"/>
    <xf numFmtId="0" fontId="19" fillId="0" borderId="0" xfId="0" applyFont="1" applyBorder="1" applyAlignment="1">
      <alignment horizontal="center"/>
    </xf>
    <xf numFmtId="169" fontId="19" fillId="0" borderId="0" xfId="3" applyNumberFormat="1" applyFont="1" applyFill="1" applyBorder="1" applyAlignment="1" applyProtection="1"/>
    <xf numFmtId="0" fontId="0" fillId="0" borderId="0" xfId="0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2" fillId="0" borderId="0" xfId="0" applyFont="1" applyBorder="1"/>
    <xf numFmtId="0" fontId="2" fillId="0" borderId="33" xfId="0" applyFont="1" applyBorder="1" applyAlignment="1">
      <alignment horizontal="center"/>
    </xf>
    <xf numFmtId="0" fontId="13" fillId="0" borderId="0" xfId="0" applyFont="1"/>
    <xf numFmtId="0" fontId="2" fillId="0" borderId="4" xfId="0" applyFont="1" applyBorder="1"/>
    <xf numFmtId="0" fontId="13" fillId="0" borderId="4" xfId="0" applyFont="1" applyBorder="1" applyAlignment="1">
      <alignment wrapText="1"/>
    </xf>
    <xf numFmtId="0" fontId="13" fillId="0" borderId="0" xfId="0" applyFont="1" applyBorder="1"/>
    <xf numFmtId="0" fontId="13" fillId="4" borderId="19" xfId="0" applyFont="1" applyFill="1" applyBorder="1"/>
    <xf numFmtId="0" fontId="13" fillId="0" borderId="0" xfId="0" applyFont="1" applyFill="1" applyBorder="1" applyAlignment="1">
      <alignment horizontal="left"/>
    </xf>
    <xf numFmtId="0" fontId="13" fillId="0" borderId="3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4" fillId="0" borderId="25" xfId="0" applyFont="1" applyBorder="1" applyAlignment="1"/>
    <xf numFmtId="0" fontId="14" fillId="0" borderId="13" xfId="0" applyFont="1" applyBorder="1" applyAlignment="1"/>
    <xf numFmtId="0" fontId="14" fillId="0" borderId="14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Fill="1" applyBorder="1"/>
    <xf numFmtId="3" fontId="15" fillId="0" borderId="4" xfId="0" applyNumberFormat="1" applyFont="1" applyBorder="1"/>
    <xf numFmtId="167" fontId="14" fillId="0" borderId="4" xfId="0" applyNumberFormat="1" applyFont="1" applyBorder="1"/>
    <xf numFmtId="0" fontId="14" fillId="0" borderId="0" xfId="0" applyFont="1" applyBorder="1"/>
    <xf numFmtId="0" fontId="14" fillId="0" borderId="0" xfId="0" applyFont="1" applyFill="1" applyBorder="1" applyAlignment="1">
      <alignment horizontal="left"/>
    </xf>
    <xf numFmtId="0" fontId="14" fillId="0" borderId="16" xfId="0" applyFont="1" applyFill="1" applyBorder="1" applyAlignment="1">
      <alignment horizontal="left"/>
    </xf>
    <xf numFmtId="0" fontId="13" fillId="0" borderId="39" xfId="0" applyFont="1" applyBorder="1" applyAlignment="1">
      <alignment horizontal="center"/>
    </xf>
    <xf numFmtId="0" fontId="15" fillId="0" borderId="40" xfId="0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0" fontId="14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/>
    </xf>
    <xf numFmtId="164" fontId="18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right"/>
    </xf>
    <xf numFmtId="166" fontId="0" fillId="0" borderId="0" xfId="0" applyNumberFormat="1"/>
    <xf numFmtId="168" fontId="0" fillId="0" borderId="0" xfId="0" applyNumberFormat="1"/>
    <xf numFmtId="168" fontId="7" fillId="0" borderId="0" xfId="0" applyNumberFormat="1" applyFont="1"/>
    <xf numFmtId="0" fontId="13" fillId="0" borderId="14" xfId="0" applyFont="1" applyBorder="1"/>
    <xf numFmtId="0" fontId="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/>
    <xf numFmtId="0" fontId="3" fillId="0" borderId="4" xfId="0" applyFont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168" fontId="3" fillId="0" borderId="3" xfId="0" applyNumberFormat="1" applyFont="1" applyBorder="1"/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11" fillId="0" borderId="19" xfId="0" applyNumberFormat="1" applyFont="1" applyBorder="1"/>
    <xf numFmtId="0" fontId="13" fillId="0" borderId="45" xfId="0" applyFont="1" applyBorder="1"/>
    <xf numFmtId="0" fontId="13" fillId="0" borderId="39" xfId="0" applyFont="1" applyBorder="1"/>
    <xf numFmtId="0" fontId="2" fillId="0" borderId="19" xfId="0" applyFont="1" applyBorder="1"/>
    <xf numFmtId="164" fontId="2" fillId="0" borderId="19" xfId="0" applyNumberFormat="1" applyFont="1" applyBorder="1"/>
    <xf numFmtId="0" fontId="13" fillId="0" borderId="19" xfId="0" applyFont="1" applyBorder="1"/>
    <xf numFmtId="0" fontId="13" fillId="0" borderId="19" xfId="0" applyFont="1" applyBorder="1" applyAlignment="1">
      <alignment horizontal="right"/>
    </xf>
    <xf numFmtId="164" fontId="13" fillId="0" borderId="19" xfId="0" applyNumberFormat="1" applyFont="1" applyBorder="1"/>
    <xf numFmtId="0" fontId="2" fillId="4" borderId="19" xfId="0" applyFont="1" applyFill="1" applyBorder="1" applyAlignment="1">
      <alignment wrapText="1"/>
    </xf>
    <xf numFmtId="164" fontId="2" fillId="4" borderId="19" xfId="0" applyNumberFormat="1" applyFont="1" applyFill="1" applyBorder="1"/>
    <xf numFmtId="0" fontId="23" fillId="0" borderId="19" xfId="0" applyFont="1" applyBorder="1"/>
    <xf numFmtId="0" fontId="2" fillId="0" borderId="19" xfId="0" applyFont="1" applyBorder="1" applyAlignment="1">
      <alignment wrapText="1"/>
    </xf>
    <xf numFmtId="0" fontId="11" fillId="0" borderId="19" xfId="0" applyFont="1" applyFill="1" applyBorder="1"/>
    <xf numFmtId="0" fontId="11" fillId="0" borderId="19" xfId="0" applyFont="1" applyBorder="1"/>
    <xf numFmtId="0" fontId="21" fillId="0" borderId="19" xfId="0" applyFont="1" applyFill="1" applyBorder="1"/>
    <xf numFmtId="0" fontId="2" fillId="4" borderId="19" xfId="0" applyFont="1" applyFill="1" applyBorder="1"/>
    <xf numFmtId="0" fontId="11" fillId="0" borderId="34" xfId="0" applyFont="1" applyBorder="1"/>
    <xf numFmtId="164" fontId="11" fillId="0" borderId="34" xfId="0" applyNumberFormat="1" applyFont="1" applyBorder="1"/>
    <xf numFmtId="0" fontId="3" fillId="0" borderId="2" xfId="0" applyFont="1" applyFill="1" applyBorder="1" applyAlignment="1">
      <alignment horizontal="center"/>
    </xf>
    <xf numFmtId="0" fontId="15" fillId="0" borderId="39" xfId="0" applyFont="1" applyBorder="1" applyAlignment="1">
      <alignment horizontal="center"/>
    </xf>
    <xf numFmtId="0" fontId="10" fillId="0" borderId="0" xfId="0" applyFont="1" applyAlignment="1">
      <alignment horizontal="left" indent="2"/>
    </xf>
    <xf numFmtId="0" fontId="10" fillId="0" borderId="0" xfId="0" applyFont="1"/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/>
    </xf>
    <xf numFmtId="41" fontId="13" fillId="0" borderId="4" xfId="0" applyNumberFormat="1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41" fontId="10" fillId="0" borderId="1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3" fontId="14" fillId="0" borderId="4" xfId="0" applyNumberFormat="1" applyFont="1" applyBorder="1" applyAlignment="1">
      <alignment horizontal="left"/>
    </xf>
    <xf numFmtId="0" fontId="13" fillId="0" borderId="19" xfId="0" applyFont="1" applyBorder="1" applyAlignment="1">
      <alignment horizontal="left"/>
    </xf>
    <xf numFmtId="0" fontId="8" fillId="0" borderId="2" xfId="0" applyFont="1" applyBorder="1" applyAlignment="1">
      <alignment vertical="center" wrapText="1"/>
    </xf>
    <xf numFmtId="41" fontId="9" fillId="0" borderId="1" xfId="0" applyNumberFormat="1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3" fontId="13" fillId="0" borderId="4" xfId="0" applyNumberFormat="1" applyFont="1" applyBorder="1"/>
    <xf numFmtId="0" fontId="14" fillId="0" borderId="19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/>
    <xf numFmtId="0" fontId="10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0" fontId="5" fillId="0" borderId="11" xfId="0" applyFont="1" applyBorder="1" applyAlignment="1">
      <alignment horizontal="center"/>
    </xf>
    <xf numFmtId="164" fontId="5" fillId="0" borderId="11" xfId="2" applyNumberFormat="1" applyFont="1" applyBorder="1"/>
    <xf numFmtId="0" fontId="5" fillId="0" borderId="0" xfId="0" applyFont="1" applyFill="1" applyBorder="1"/>
    <xf numFmtId="0" fontId="5" fillId="0" borderId="11" xfId="0" applyFont="1" applyFill="1" applyBorder="1" applyAlignment="1">
      <alignment horizontal="center"/>
    </xf>
    <xf numFmtId="0" fontId="4" fillId="3" borderId="22" xfId="0" applyFont="1" applyFill="1" applyBorder="1"/>
    <xf numFmtId="164" fontId="4" fillId="3" borderId="4" xfId="2" applyNumberFormat="1" applyFont="1" applyFill="1" applyBorder="1"/>
    <xf numFmtId="0" fontId="4" fillId="3" borderId="4" xfId="0" applyFont="1" applyFill="1" applyBorder="1" applyAlignment="1">
      <alignment horizontal="center"/>
    </xf>
    <xf numFmtId="164" fontId="5" fillId="0" borderId="11" xfId="2" applyNumberFormat="1" applyFont="1" applyFill="1" applyBorder="1"/>
    <xf numFmtId="0" fontId="4" fillId="5" borderId="22" xfId="0" applyFont="1" applyFill="1" applyBorder="1"/>
    <xf numFmtId="0" fontId="4" fillId="3" borderId="4" xfId="0" applyFont="1" applyFill="1" applyBorder="1"/>
    <xf numFmtId="0" fontId="4" fillId="3" borderId="26" xfId="0" applyFont="1" applyFill="1" applyBorder="1"/>
    <xf numFmtId="0" fontId="5" fillId="3" borderId="26" xfId="0" applyFont="1" applyFill="1" applyBorder="1"/>
    <xf numFmtId="164" fontId="4" fillId="3" borderId="9" xfId="2" applyNumberFormat="1" applyFont="1" applyFill="1" applyBorder="1"/>
    <xf numFmtId="0" fontId="24" fillId="0" borderId="0" xfId="0" applyFont="1" applyBorder="1"/>
    <xf numFmtId="0" fontId="24" fillId="0" borderId="0" xfId="0" applyFont="1" applyFill="1" applyBorder="1"/>
    <xf numFmtId="0" fontId="4" fillId="3" borderId="27" xfId="0" applyFont="1" applyFill="1" applyBorder="1"/>
    <xf numFmtId="164" fontId="4" fillId="3" borderId="1" xfId="2" applyNumberFormat="1" applyFont="1" applyFill="1" applyBorder="1"/>
    <xf numFmtId="0" fontId="5" fillId="0" borderId="0" xfId="0" applyFont="1" applyFill="1" applyBorder="1" applyAlignment="1">
      <alignment horizontal="left"/>
    </xf>
    <xf numFmtId="0" fontId="5" fillId="0" borderId="28" xfId="0" applyFont="1" applyFill="1" applyBorder="1" applyAlignment="1">
      <alignment horizontal="left"/>
    </xf>
    <xf numFmtId="0" fontId="4" fillId="3" borderId="22" xfId="0" applyFont="1" applyFill="1" applyBorder="1" applyAlignment="1">
      <alignment horizontal="left" indent="2"/>
    </xf>
    <xf numFmtId="0" fontId="4" fillId="2" borderId="20" xfId="0" applyFont="1" applyFill="1" applyBorder="1"/>
    <xf numFmtId="164" fontId="4" fillId="2" borderId="6" xfId="0" applyNumberFormat="1" applyFont="1" applyFill="1" applyBorder="1"/>
    <xf numFmtId="0" fontId="5" fillId="0" borderId="29" xfId="0" applyFont="1" applyFill="1" applyBorder="1" applyAlignment="1">
      <alignment horizontal="center"/>
    </xf>
    <xf numFmtId="0" fontId="13" fillId="0" borderId="43" xfId="0" applyFont="1" applyBorder="1"/>
    <xf numFmtId="0" fontId="4" fillId="0" borderId="29" xfId="0" applyFont="1" applyBorder="1" applyAlignment="1">
      <alignment horizontal="center"/>
    </xf>
    <xf numFmtId="164" fontId="4" fillId="3" borderId="4" xfId="2" applyNumberFormat="1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164" fontId="4" fillId="2" borderId="5" xfId="0" applyNumberFormat="1" applyFont="1" applyFill="1" applyBorder="1"/>
    <xf numFmtId="0" fontId="0" fillId="0" borderId="23" xfId="0" applyBorder="1" applyAlignment="1"/>
    <xf numFmtId="0" fontId="5" fillId="0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Fill="1" applyBorder="1"/>
    <xf numFmtId="0" fontId="5" fillId="0" borderId="15" xfId="0" applyFont="1" applyFill="1" applyBorder="1" applyAlignment="1">
      <alignment horizontal="center"/>
    </xf>
    <xf numFmtId="0" fontId="4" fillId="2" borderId="1" xfId="0" applyFont="1" applyFill="1" applyBorder="1"/>
    <xf numFmtId="0" fontId="13" fillId="0" borderId="0" xfId="0" applyFont="1" applyBorder="1" applyAlignment="1">
      <alignment horizontal="right"/>
    </xf>
    <xf numFmtId="166" fontId="13" fillId="0" borderId="19" xfId="2" applyNumberFormat="1" applyFont="1" applyFill="1" applyBorder="1" applyAlignment="1" applyProtection="1">
      <alignment horizontal="right"/>
    </xf>
    <xf numFmtId="166" fontId="15" fillId="4" borderId="19" xfId="2" applyNumberFormat="1" applyFont="1" applyFill="1" applyBorder="1" applyAlignment="1" applyProtection="1">
      <alignment horizontal="right"/>
    </xf>
    <xf numFmtId="166" fontId="14" fillId="0" borderId="34" xfId="0" applyNumberFormat="1" applyFont="1" applyBorder="1"/>
    <xf numFmtId="0" fontId="14" fillId="0" borderId="18" xfId="0" applyFont="1" applyBorder="1" applyAlignment="1"/>
    <xf numFmtId="0" fontId="14" fillId="0" borderId="31" xfId="0" applyFont="1" applyBorder="1" applyAlignment="1"/>
    <xf numFmtId="166" fontId="14" fillId="0" borderId="34" xfId="2" applyNumberFormat="1" applyFont="1" applyFill="1" applyBorder="1" applyAlignment="1" applyProtection="1">
      <alignment horizontal="right"/>
    </xf>
    <xf numFmtId="166" fontId="14" fillId="0" borderId="36" xfId="2" applyNumberFormat="1" applyFont="1" applyFill="1" applyBorder="1" applyAlignment="1" applyProtection="1"/>
    <xf numFmtId="0" fontId="13" fillId="0" borderId="18" xfId="0" applyFont="1" applyBorder="1" applyAlignment="1"/>
    <xf numFmtId="0" fontId="13" fillId="0" borderId="31" xfId="0" applyFont="1" applyBorder="1" applyAlignment="1"/>
    <xf numFmtId="0" fontId="13" fillId="0" borderId="39" xfId="0" applyFont="1" applyBorder="1" applyAlignment="1">
      <alignment horizontal="center"/>
    </xf>
    <xf numFmtId="166" fontId="14" fillId="0" borderId="19" xfId="2" applyNumberFormat="1" applyFont="1" applyFill="1" applyBorder="1" applyAlignment="1" applyProtection="1">
      <alignment horizontal="right"/>
    </xf>
    <xf numFmtId="0" fontId="14" fillId="0" borderId="19" xfId="0" applyFont="1" applyFill="1" applyBorder="1"/>
    <xf numFmtId="0" fontId="15" fillId="0" borderId="41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3" fillId="0" borderId="1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41" fontId="13" fillId="0" borderId="4" xfId="0" applyNumberFormat="1" applyFont="1" applyBorder="1"/>
    <xf numFmtId="0" fontId="10" fillId="0" borderId="0" xfId="0" applyFont="1" applyAlignment="1"/>
    <xf numFmtId="0" fontId="13" fillId="0" borderId="0" xfId="0" applyFont="1" applyAlignment="1">
      <alignment horizontal="right"/>
    </xf>
    <xf numFmtId="0" fontId="1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top" wrapText="1"/>
    </xf>
    <xf numFmtId="3" fontId="13" fillId="0" borderId="4" xfId="0" applyNumberFormat="1" applyFont="1" applyBorder="1" applyAlignment="1">
      <alignment horizontal="center"/>
    </xf>
    <xf numFmtId="0" fontId="10" fillId="0" borderId="15" xfId="0" applyFont="1" applyBorder="1" applyAlignment="1">
      <alignment vertical="top" wrapText="1"/>
    </xf>
    <xf numFmtId="0" fontId="10" fillId="0" borderId="1" xfId="0" applyFont="1" applyBorder="1"/>
    <xf numFmtId="3" fontId="10" fillId="0" borderId="1" xfId="0" applyNumberFormat="1" applyFont="1" applyBorder="1" applyAlignment="1">
      <alignment horizontal="center"/>
    </xf>
    <xf numFmtId="41" fontId="8" fillId="0" borderId="4" xfId="0" applyNumberFormat="1" applyFont="1" applyBorder="1" applyAlignment="1">
      <alignment horizontal="center" vertical="center"/>
    </xf>
    <xf numFmtId="0" fontId="0" fillId="0" borderId="0" xfId="0"/>
    <xf numFmtId="0" fontId="13" fillId="0" borderId="2" xfId="0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164" fontId="5" fillId="0" borderId="4" xfId="2" applyNumberFormat="1" applyFont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6" fontId="13" fillId="0" borderId="32" xfId="2" applyNumberFormat="1" applyFont="1" applyFill="1" applyBorder="1" applyAlignment="1" applyProtection="1">
      <alignment horizontal="right"/>
    </xf>
    <xf numFmtId="0" fontId="14" fillId="0" borderId="4" xfId="0" applyFont="1" applyBorder="1" applyAlignment="1">
      <alignment horizontal="center" wrapText="1"/>
    </xf>
    <xf numFmtId="41" fontId="14" fillId="0" borderId="4" xfId="0" applyNumberFormat="1" applyFont="1" applyBorder="1" applyAlignment="1">
      <alignment horizontal="left"/>
    </xf>
    <xf numFmtId="41" fontId="15" fillId="0" borderId="4" xfId="0" applyNumberFormat="1" applyFont="1" applyBorder="1"/>
    <xf numFmtId="41" fontId="15" fillId="0" borderId="4" xfId="0" applyNumberFormat="1" applyFont="1" applyFill="1" applyBorder="1"/>
    <xf numFmtId="41" fontId="14" fillId="0" borderId="4" xfId="0" applyNumberFormat="1" applyFont="1" applyBorder="1"/>
    <xf numFmtId="41" fontId="14" fillId="0" borderId="1" xfId="0" applyNumberFormat="1" applyFont="1" applyBorder="1"/>
    <xf numFmtId="0" fontId="10" fillId="0" borderId="40" xfId="0" applyFont="1" applyBorder="1" applyAlignment="1">
      <alignment horizontal="center"/>
    </xf>
    <xf numFmtId="0" fontId="14" fillId="0" borderId="47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14" fillId="0" borderId="62" xfId="0" applyFont="1" applyBorder="1" applyAlignment="1">
      <alignment horizontal="left" vertical="center" wrapText="1"/>
    </xf>
    <xf numFmtId="0" fontId="14" fillId="0" borderId="37" xfId="0" applyFont="1" applyBorder="1" applyAlignment="1">
      <alignment horizontal="left" vertical="center" wrapText="1"/>
    </xf>
    <xf numFmtId="0" fontId="14" fillId="0" borderId="63" xfId="0" applyFont="1" applyBorder="1" applyAlignment="1">
      <alignment horizontal="left" vertical="center" wrapText="1"/>
    </xf>
    <xf numFmtId="0" fontId="15" fillId="0" borderId="18" xfId="0" applyFont="1" applyBorder="1" applyAlignment="1"/>
    <xf numFmtId="0" fontId="15" fillId="0" borderId="31" xfId="0" applyFont="1" applyBorder="1" applyAlignment="1"/>
    <xf numFmtId="0" fontId="13" fillId="0" borderId="1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Alignment="1"/>
    <xf numFmtId="0" fontId="0" fillId="0" borderId="0" xfId="0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3" fillId="0" borderId="0" xfId="0" applyFont="1" applyAlignment="1"/>
    <xf numFmtId="168" fontId="2" fillId="0" borderId="4" xfId="2" applyNumberFormat="1" applyFont="1" applyBorder="1" applyAlignment="1">
      <alignment horizontal="right"/>
    </xf>
    <xf numFmtId="168" fontId="13" fillId="0" borderId="4" xfId="2" applyNumberFormat="1" applyFont="1" applyBorder="1" applyAlignment="1">
      <alignment horizontal="right"/>
    </xf>
    <xf numFmtId="168" fontId="2" fillId="0" borderId="4" xfId="0" applyNumberFormat="1" applyFont="1" applyBorder="1"/>
    <xf numFmtId="168" fontId="3" fillId="5" borderId="4" xfId="0" applyNumberFormat="1" applyFont="1" applyFill="1" applyBorder="1"/>
    <xf numFmtId="168" fontId="2" fillId="5" borderId="4" xfId="0" applyNumberFormat="1" applyFont="1" applyFill="1" applyBorder="1"/>
    <xf numFmtId="168" fontId="3" fillId="0" borderId="4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13" fillId="0" borderId="67" xfId="0" applyFont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/>
    <xf numFmtId="0" fontId="0" fillId="0" borderId="68" xfId="0" applyBorder="1"/>
    <xf numFmtId="0" fontId="6" fillId="0" borderId="68" xfId="0" applyFont="1" applyBorder="1"/>
    <xf numFmtId="0" fontId="8" fillId="0" borderId="4" xfId="0" applyFont="1" applyBorder="1" applyAlignment="1">
      <alignment vertical="center" wrapText="1"/>
    </xf>
    <xf numFmtId="0" fontId="7" fillId="0" borderId="68" xfId="0" applyFont="1" applyBorder="1"/>
    <xf numFmtId="41" fontId="13" fillId="0" borderId="4" xfId="0" applyNumberFormat="1" applyFont="1" applyBorder="1" applyAlignment="1"/>
    <xf numFmtId="166" fontId="15" fillId="4" borderId="32" xfId="2" applyNumberFormat="1" applyFont="1" applyFill="1" applyBorder="1" applyAlignment="1" applyProtection="1">
      <alignment horizontal="right"/>
    </xf>
    <xf numFmtId="164" fontId="13" fillId="0" borderId="32" xfId="0" applyNumberFormat="1" applyFont="1" applyBorder="1"/>
    <xf numFmtId="164" fontId="23" fillId="0" borderId="32" xfId="0" applyNumberFormat="1" applyFont="1" applyBorder="1"/>
    <xf numFmtId="164" fontId="11" fillId="0" borderId="32" xfId="0" applyNumberFormat="1" applyFont="1" applyBorder="1"/>
    <xf numFmtId="164" fontId="13" fillId="4" borderId="32" xfId="0" applyNumberFormat="1" applyFont="1" applyFill="1" applyBorder="1"/>
    <xf numFmtId="164" fontId="11" fillId="0" borderId="46" xfId="0" applyNumberFormat="1" applyFont="1" applyBorder="1"/>
    <xf numFmtId="0" fontId="18" fillId="0" borderId="68" xfId="0" applyFont="1" applyBorder="1"/>
    <xf numFmtId="0" fontId="1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center"/>
    </xf>
    <xf numFmtId="0" fontId="0" fillId="0" borderId="0" xfId="0" applyAlignment="1"/>
    <xf numFmtId="0" fontId="0" fillId="0" borderId="69" xfId="0" applyBorder="1"/>
    <xf numFmtId="0" fontId="11" fillId="0" borderId="32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Alignment="1"/>
    <xf numFmtId="0" fontId="13" fillId="0" borderId="7" xfId="0" applyFont="1" applyBorder="1" applyAlignment="1">
      <alignment vertical="top" wrapText="1"/>
    </xf>
    <xf numFmtId="0" fontId="13" fillId="0" borderId="9" xfId="0" applyFont="1" applyBorder="1"/>
    <xf numFmtId="3" fontId="13" fillId="0" borderId="9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3" fontId="13" fillId="0" borderId="4" xfId="0" applyNumberFormat="1" applyFont="1" applyFill="1" applyBorder="1"/>
    <xf numFmtId="0" fontId="14" fillId="0" borderId="4" xfId="0" applyFont="1" applyFill="1" applyBorder="1"/>
    <xf numFmtId="3" fontId="14" fillId="0" borderId="4" xfId="0" applyNumberFormat="1" applyFont="1" applyFill="1" applyBorder="1"/>
    <xf numFmtId="3" fontId="15" fillId="0" borderId="4" xfId="0" applyNumberFormat="1" applyFont="1" applyFill="1" applyBorder="1"/>
    <xf numFmtId="0" fontId="15" fillId="0" borderId="9" xfId="0" applyFont="1" applyFill="1" applyBorder="1"/>
    <xf numFmtId="3" fontId="15" fillId="0" borderId="9" xfId="0" applyNumberFormat="1" applyFont="1" applyFill="1" applyBorder="1"/>
    <xf numFmtId="0" fontId="14" fillId="0" borderId="1" xfId="0" applyFont="1" applyFill="1" applyBorder="1"/>
    <xf numFmtId="3" fontId="14" fillId="0" borderId="1" xfId="0" applyNumberFormat="1" applyFont="1" applyFill="1" applyBorder="1"/>
    <xf numFmtId="164" fontId="5" fillId="0" borderId="11" xfId="2" quotePrefix="1" applyNumberFormat="1" applyFont="1" applyBorder="1"/>
    <xf numFmtId="166" fontId="15" fillId="0" borderId="19" xfId="2" applyNumberFormat="1" applyFont="1" applyFill="1" applyBorder="1" applyAlignment="1" applyProtection="1">
      <alignment horizontal="right"/>
    </xf>
    <xf numFmtId="41" fontId="0" fillId="0" borderId="0" xfId="0" applyNumberFormat="1"/>
    <xf numFmtId="0" fontId="8" fillId="0" borderId="70" xfId="0" applyFont="1" applyBorder="1" applyAlignment="1">
      <alignment horizontal="center"/>
    </xf>
    <xf numFmtId="41" fontId="9" fillId="0" borderId="1" xfId="0" applyNumberFormat="1" applyFont="1" applyBorder="1"/>
    <xf numFmtId="164" fontId="11" fillId="0" borderId="32" xfId="0" applyNumberFormat="1" applyFont="1" applyFill="1" applyBorder="1"/>
    <xf numFmtId="164" fontId="21" fillId="0" borderId="32" xfId="0" applyNumberFormat="1" applyFont="1" applyFill="1" applyBorder="1"/>
    <xf numFmtId="164" fontId="2" fillId="0" borderId="19" xfId="0" applyNumberFormat="1" applyFont="1" applyFill="1" applyBorder="1"/>
    <xf numFmtId="43" fontId="2" fillId="0" borderId="4" xfId="0" applyNumberFormat="1" applyFont="1" applyFill="1" applyBorder="1" applyAlignment="1">
      <alignment horizontal="center"/>
    </xf>
    <xf numFmtId="0" fontId="13" fillId="0" borderId="71" xfId="0" applyFont="1" applyBorder="1" applyAlignment="1">
      <alignment horizontal="center" vertical="top" wrapText="1"/>
    </xf>
    <xf numFmtId="0" fontId="13" fillId="0" borderId="70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 wrapText="1"/>
    </xf>
    <xf numFmtId="41" fontId="0" fillId="0" borderId="3" xfId="0" applyNumberFormat="1" applyBorder="1"/>
    <xf numFmtId="0" fontId="10" fillId="0" borderId="3" xfId="0" applyFont="1" applyBorder="1" applyAlignment="1">
      <alignment horizontal="center" vertical="center" wrapText="1"/>
    </xf>
    <xf numFmtId="41" fontId="10" fillId="0" borderId="12" xfId="0" applyNumberFormat="1" applyFont="1" applyBorder="1" applyAlignment="1">
      <alignment vertical="center" wrapText="1"/>
    </xf>
    <xf numFmtId="0" fontId="0" fillId="0" borderId="72" xfId="0" applyBorder="1" applyAlignment="1">
      <alignment horizontal="center" vertical="center"/>
    </xf>
    <xf numFmtId="0" fontId="8" fillId="0" borderId="7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/>
    </xf>
    <xf numFmtId="41" fontId="0" fillId="0" borderId="3" xfId="0" applyNumberFormat="1" applyBorder="1" applyAlignment="1">
      <alignment vertical="center"/>
    </xf>
    <xf numFmtId="41" fontId="6" fillId="0" borderId="12" xfId="0" applyNumberFormat="1" applyFont="1" applyBorder="1" applyAlignment="1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5" fillId="0" borderId="24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5" fillId="0" borderId="9" xfId="0" applyFont="1" applyFill="1" applyBorder="1"/>
    <xf numFmtId="0" fontId="5" fillId="0" borderId="11" xfId="0" applyFont="1" applyFill="1" applyBorder="1"/>
    <xf numFmtId="0" fontId="4" fillId="0" borderId="4" xfId="0" applyFont="1" applyFill="1" applyBorder="1"/>
    <xf numFmtId="0" fontId="4" fillId="0" borderId="1" xfId="0" applyFont="1" applyFill="1" applyBorder="1"/>
    <xf numFmtId="164" fontId="4" fillId="0" borderId="6" xfId="0" applyNumberFormat="1" applyFont="1" applyFill="1" applyBorder="1"/>
    <xf numFmtId="0" fontId="13" fillId="0" borderId="0" xfId="0" applyFont="1" applyFill="1"/>
    <xf numFmtId="0" fontId="4" fillId="0" borderId="14" xfId="0" applyFont="1" applyFill="1" applyBorder="1"/>
    <xf numFmtId="0" fontId="0" fillId="0" borderId="0" xfId="0" applyFill="1"/>
    <xf numFmtId="164" fontId="13" fillId="0" borderId="32" xfId="0" applyNumberFormat="1" applyFont="1" applyFill="1" applyBorder="1"/>
    <xf numFmtId="168" fontId="3" fillId="0" borderId="3" xfId="0" applyNumberFormat="1" applyFont="1" applyFill="1" applyBorder="1"/>
    <xf numFmtId="168" fontId="3" fillId="0" borderId="4" xfId="0" applyNumberFormat="1" applyFont="1" applyFill="1" applyBorder="1"/>
    <xf numFmtId="164" fontId="7" fillId="0" borderId="0" xfId="0" applyNumberFormat="1" applyFont="1" applyBorder="1" applyAlignment="1">
      <alignment horizontal="right"/>
    </xf>
    <xf numFmtId="0" fontId="13" fillId="0" borderId="4" xfId="0" applyFont="1" applyBorder="1" applyAlignment="1">
      <alignment horizontal="left"/>
    </xf>
    <xf numFmtId="11" fontId="5" fillId="0" borderId="0" xfId="0" applyNumberFormat="1" applyFont="1" applyBorder="1"/>
    <xf numFmtId="164" fontId="4" fillId="5" borderId="4" xfId="0" applyNumberFormat="1" applyFont="1" applyFill="1" applyBorder="1"/>
    <xf numFmtId="0" fontId="13" fillId="0" borderId="4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0" fillId="0" borderId="23" xfId="0" applyBorder="1" applyAlignment="1"/>
    <xf numFmtId="0" fontId="11" fillId="0" borderId="0" xfId="0" applyFont="1" applyBorder="1" applyAlignment="1">
      <alignment horizontal="center"/>
    </xf>
    <xf numFmtId="0" fontId="13" fillId="0" borderId="73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41" fontId="13" fillId="0" borderId="38" xfId="0" applyNumberFormat="1" applyFont="1" applyBorder="1" applyAlignment="1">
      <alignment vertical="center" wrapText="1"/>
    </xf>
    <xf numFmtId="41" fontId="10" fillId="0" borderId="74" xfId="0" applyNumberFormat="1" applyFont="1" applyBorder="1" applyAlignment="1">
      <alignment vertical="center" wrapText="1"/>
    </xf>
    <xf numFmtId="0" fontId="13" fillId="0" borderId="70" xfId="0" applyFont="1" applyBorder="1" applyAlignment="1">
      <alignment horizontal="center"/>
    </xf>
    <xf numFmtId="0" fontId="8" fillId="0" borderId="73" xfId="0" applyFont="1" applyBorder="1" applyAlignment="1">
      <alignment horizontal="center"/>
    </xf>
    <xf numFmtId="41" fontId="8" fillId="0" borderId="38" xfId="0" applyNumberFormat="1" applyFont="1" applyBorder="1" applyAlignment="1">
      <alignment horizontal="center" vertical="center"/>
    </xf>
    <xf numFmtId="41" fontId="9" fillId="0" borderId="74" xfId="0" applyNumberFormat="1" applyFont="1" applyBorder="1" applyAlignment="1">
      <alignment horizontal="center"/>
    </xf>
    <xf numFmtId="0" fontId="6" fillId="0" borderId="38" xfId="0" applyFont="1" applyBorder="1" applyAlignment="1">
      <alignment horizontal="center" vertical="center"/>
    </xf>
    <xf numFmtId="0" fontId="13" fillId="0" borderId="72" xfId="0" applyFont="1" applyBorder="1" applyAlignment="1">
      <alignment horizontal="center"/>
    </xf>
    <xf numFmtId="3" fontId="13" fillId="0" borderId="3" xfId="0" applyNumberFormat="1" applyFont="1" applyBorder="1"/>
    <xf numFmtId="3" fontId="13" fillId="0" borderId="3" xfId="0" applyNumberFormat="1" applyFont="1" applyFill="1" applyBorder="1"/>
    <xf numFmtId="3" fontId="14" fillId="0" borderId="3" xfId="0" applyNumberFormat="1" applyFont="1" applyFill="1" applyBorder="1"/>
    <xf numFmtId="3" fontId="15" fillId="0" borderId="3" xfId="0" applyNumberFormat="1" applyFont="1" applyFill="1" applyBorder="1"/>
    <xf numFmtId="3" fontId="15" fillId="0" borderId="75" xfId="0" applyNumberFormat="1" applyFont="1" applyFill="1" applyBorder="1"/>
    <xf numFmtId="3" fontId="14" fillId="0" borderId="12" xfId="0" applyNumberFormat="1" applyFont="1" applyFill="1" applyBorder="1"/>
    <xf numFmtId="0" fontId="13" fillId="0" borderId="15" xfId="0" applyFont="1" applyBorder="1" applyAlignment="1">
      <alignment horizontal="center"/>
    </xf>
    <xf numFmtId="0" fontId="14" fillId="0" borderId="72" xfId="0" applyFont="1" applyBorder="1" applyAlignment="1">
      <alignment horizontal="center"/>
    </xf>
    <xf numFmtId="0" fontId="14" fillId="0" borderId="3" xfId="0" applyFont="1" applyBorder="1" applyAlignment="1">
      <alignment horizontal="center" wrapText="1"/>
    </xf>
    <xf numFmtId="41" fontId="14" fillId="0" borderId="3" xfId="0" applyNumberFormat="1" applyFont="1" applyBorder="1" applyAlignment="1">
      <alignment horizontal="left"/>
    </xf>
    <xf numFmtId="41" fontId="13" fillId="0" borderId="3" xfId="0" applyNumberFormat="1" applyFont="1" applyBorder="1"/>
    <xf numFmtId="41" fontId="13" fillId="0" borderId="3" xfId="0" applyNumberFormat="1" applyFont="1" applyBorder="1" applyAlignment="1"/>
    <xf numFmtId="41" fontId="15" fillId="0" borderId="3" xfId="0" applyNumberFormat="1" applyFont="1" applyBorder="1"/>
    <xf numFmtId="41" fontId="15" fillId="0" borderId="3" xfId="0" applyNumberFormat="1" applyFont="1" applyFill="1" applyBorder="1"/>
    <xf numFmtId="41" fontId="14" fillId="0" borderId="3" xfId="0" applyNumberFormat="1" applyFont="1" applyBorder="1"/>
    <xf numFmtId="41" fontId="14" fillId="0" borderId="12" xfId="0" applyNumberFormat="1" applyFont="1" applyBorder="1"/>
    <xf numFmtId="0" fontId="14" fillId="0" borderId="77" xfId="0" applyFont="1" applyBorder="1" applyAlignment="1">
      <alignment horizontal="center"/>
    </xf>
    <xf numFmtId="0" fontId="14" fillId="0" borderId="78" xfId="0" applyFont="1" applyBorder="1" applyAlignment="1">
      <alignment horizontal="center" vertical="center" wrapText="1"/>
    </xf>
    <xf numFmtId="166" fontId="13" fillId="0" borderId="78" xfId="2" applyNumberFormat="1" applyFont="1" applyFill="1" applyBorder="1" applyAlignment="1" applyProtection="1">
      <alignment horizontal="right"/>
    </xf>
    <xf numFmtId="166" fontId="15" fillId="4" borderId="78" xfId="2" applyNumberFormat="1" applyFont="1" applyFill="1" applyBorder="1" applyAlignment="1" applyProtection="1">
      <alignment horizontal="right"/>
    </xf>
    <xf numFmtId="166" fontId="14" fillId="0" borderId="82" xfId="0" applyNumberFormat="1" applyFont="1" applyBorder="1"/>
    <xf numFmtId="166" fontId="15" fillId="0" borderId="78" xfId="2" applyNumberFormat="1" applyFont="1" applyFill="1" applyBorder="1" applyAlignment="1" applyProtection="1">
      <alignment horizontal="right"/>
    </xf>
    <xf numFmtId="166" fontId="14" fillId="0" borderId="82" xfId="2" applyNumberFormat="1" applyFont="1" applyFill="1" applyBorder="1" applyAlignment="1" applyProtection="1">
      <alignment horizontal="right"/>
    </xf>
    <xf numFmtId="166" fontId="14" fillId="0" borderId="76" xfId="2" applyNumberFormat="1" applyFont="1" applyFill="1" applyBorder="1" applyAlignment="1" applyProtection="1"/>
    <xf numFmtId="166" fontId="14" fillId="0" borderId="78" xfId="2" applyNumberFormat="1" applyFont="1" applyFill="1" applyBorder="1" applyAlignment="1" applyProtection="1">
      <alignment horizontal="right"/>
    </xf>
    <xf numFmtId="0" fontId="13" fillId="0" borderId="78" xfId="0" applyFont="1" applyBorder="1"/>
    <xf numFmtId="166" fontId="14" fillId="0" borderId="48" xfId="2" applyNumberFormat="1" applyFont="1" applyFill="1" applyBorder="1" applyAlignment="1" applyProtection="1">
      <alignment horizontal="right"/>
    </xf>
    <xf numFmtId="166" fontId="14" fillId="0" borderId="6" xfId="2" applyNumberFormat="1" applyFont="1" applyFill="1" applyBorder="1" applyAlignment="1" applyProtection="1">
      <alignment horizontal="right"/>
    </xf>
    <xf numFmtId="0" fontId="2" fillId="0" borderId="72" xfId="0" applyFont="1" applyBorder="1" applyAlignment="1">
      <alignment horizontal="center"/>
    </xf>
    <xf numFmtId="168" fontId="2" fillId="0" borderId="3" xfId="2" applyNumberFormat="1" applyFont="1" applyBorder="1" applyAlignment="1">
      <alignment horizontal="right"/>
    </xf>
    <xf numFmtId="168" fontId="13" fillId="0" borderId="3" xfId="2" applyNumberFormat="1" applyFont="1" applyBorder="1" applyAlignment="1">
      <alignment horizontal="right"/>
    </xf>
    <xf numFmtId="168" fontId="2" fillId="0" borderId="3" xfId="0" applyNumberFormat="1" applyFont="1" applyBorder="1"/>
    <xf numFmtId="168" fontId="3" fillId="5" borderId="3" xfId="0" applyNumberFormat="1" applyFont="1" applyFill="1" applyBorder="1"/>
    <xf numFmtId="168" fontId="2" fillId="5" borderId="3" xfId="0" applyNumberFormat="1" applyFont="1" applyFill="1" applyBorder="1"/>
    <xf numFmtId="0" fontId="2" fillId="0" borderId="3" xfId="0" applyFont="1" applyBorder="1" applyAlignment="1">
      <alignment horizontal="center"/>
    </xf>
    <xf numFmtId="43" fontId="2" fillId="0" borderId="3" xfId="0" applyNumberFormat="1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168" fontId="3" fillId="0" borderId="84" xfId="0" applyNumberFormat="1" applyFont="1" applyFill="1" applyBorder="1"/>
    <xf numFmtId="168" fontId="3" fillId="0" borderId="84" xfId="0" applyNumberFormat="1" applyFont="1" applyBorder="1"/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Alignment="1"/>
    <xf numFmtId="0" fontId="2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3" fillId="0" borderId="4" xfId="0" applyFont="1" applyFill="1" applyBorder="1" applyAlignment="1"/>
    <xf numFmtId="0" fontId="13" fillId="0" borderId="4" xfId="0" applyFont="1" applyBorder="1" applyAlignment="1"/>
    <xf numFmtId="0" fontId="2" fillId="0" borderId="4" xfId="0" applyFont="1" applyFill="1" applyBorder="1" applyAlignment="1"/>
    <xf numFmtId="0" fontId="2" fillId="5" borderId="4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38" xfId="0" applyFont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7" fillId="0" borderId="0" xfId="0" applyFont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2" fillId="0" borderId="1" xfId="0" applyFont="1" applyBorder="1" applyAlignment="1"/>
    <xf numFmtId="0" fontId="13" fillId="0" borderId="1" xfId="0" applyFont="1" applyBorder="1" applyAlignment="1"/>
    <xf numFmtId="0" fontId="2" fillId="0" borderId="14" xfId="0" applyFont="1" applyBorder="1" applyAlignment="1">
      <alignment horizontal="center"/>
    </xf>
    <xf numFmtId="0" fontId="2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left"/>
    </xf>
    <xf numFmtId="0" fontId="14" fillId="0" borderId="79" xfId="0" applyFont="1" applyBorder="1" applyAlignment="1">
      <alignment horizontal="center" vertical="center" wrapText="1"/>
    </xf>
    <xf numFmtId="0" fontId="14" fillId="0" borderId="80" xfId="0" applyFont="1" applyBorder="1" applyAlignment="1">
      <alignment horizontal="center" vertical="center" wrapText="1"/>
    </xf>
    <xf numFmtId="0" fontId="14" fillId="0" borderId="81" xfId="0" applyFont="1" applyBorder="1" applyAlignment="1">
      <alignment horizontal="center" vertical="center" wrapText="1"/>
    </xf>
    <xf numFmtId="0" fontId="14" fillId="0" borderId="83" xfId="0" applyFont="1" applyBorder="1" applyAlignment="1">
      <alignment horizontal="center" vertical="center"/>
    </xf>
    <xf numFmtId="0" fontId="0" fillId="0" borderId="80" xfId="0" applyBorder="1" applyAlignment="1"/>
    <xf numFmtId="0" fontId="0" fillId="0" borderId="81" xfId="0" applyBorder="1" applyAlignment="1"/>
    <xf numFmtId="0" fontId="14" fillId="0" borderId="83" xfId="0" applyFont="1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5" fillId="0" borderId="45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/>
    </xf>
    <xf numFmtId="0" fontId="0" fillId="0" borderId="61" xfId="0" applyBorder="1" applyAlignment="1"/>
    <xf numFmtId="0" fontId="0" fillId="0" borderId="17" xfId="0" applyBorder="1" applyAlignment="1"/>
    <xf numFmtId="0" fontId="14" fillId="0" borderId="34" xfId="0" applyFont="1" applyBorder="1" applyAlignment="1">
      <alignment horizontal="left"/>
    </xf>
    <xf numFmtId="0" fontId="14" fillId="0" borderId="64" xfId="0" applyFont="1" applyBorder="1" applyAlignment="1">
      <alignment horizontal="center"/>
    </xf>
    <xf numFmtId="0" fontId="14" fillId="0" borderId="65" xfId="0" applyFont="1" applyBorder="1" applyAlignment="1">
      <alignment horizontal="center"/>
    </xf>
    <xf numFmtId="0" fontId="14" fillId="0" borderId="66" xfId="0" applyFont="1" applyBorder="1" applyAlignment="1">
      <alignment horizontal="center"/>
    </xf>
    <xf numFmtId="0" fontId="13" fillId="0" borderId="19" xfId="0" applyFont="1" applyFill="1" applyBorder="1" applyAlignment="1">
      <alignment horizontal="left"/>
    </xf>
    <xf numFmtId="0" fontId="14" fillId="0" borderId="19" xfId="0" applyFont="1" applyFill="1" applyBorder="1" applyAlignment="1">
      <alignment horizontal="left"/>
    </xf>
    <xf numFmtId="0" fontId="13" fillId="0" borderId="45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36" xfId="0" applyFont="1" applyBorder="1" applyAlignment="1"/>
    <xf numFmtId="0" fontId="13" fillId="0" borderId="36" xfId="0" applyFont="1" applyBorder="1" applyAlignment="1"/>
    <xf numFmtId="0" fontId="13" fillId="0" borderId="19" xfId="0" applyFont="1" applyBorder="1" applyAlignment="1"/>
    <xf numFmtId="0" fontId="13" fillId="4" borderId="32" xfId="0" applyFont="1" applyFill="1" applyBorder="1" applyAlignment="1"/>
    <xf numFmtId="0" fontId="13" fillId="0" borderId="35" xfId="0" applyFont="1" applyBorder="1" applyAlignment="1"/>
    <xf numFmtId="0" fontId="13" fillId="0" borderId="21" xfId="0" applyFont="1" applyBorder="1" applyAlignment="1"/>
    <xf numFmtId="0" fontId="14" fillId="0" borderId="19" xfId="0" applyFont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left"/>
    </xf>
    <xf numFmtId="0" fontId="13" fillId="0" borderId="19" xfId="0" applyFont="1" applyBorder="1" applyAlignment="1">
      <alignment horizontal="left"/>
    </xf>
    <xf numFmtId="0" fontId="14" fillId="0" borderId="42" xfId="0" applyFont="1" applyBorder="1" applyAlignment="1">
      <alignment horizontal="left"/>
    </xf>
    <xf numFmtId="0" fontId="13" fillId="0" borderId="20" xfId="0" applyFont="1" applyBorder="1" applyAlignment="1">
      <alignment horizontal="left"/>
    </xf>
    <xf numFmtId="0" fontId="13" fillId="0" borderId="32" xfId="0" applyFont="1" applyFill="1" applyBorder="1" applyAlignment="1"/>
    <xf numFmtId="0" fontId="14" fillId="0" borderId="32" xfId="0" applyFont="1" applyBorder="1" applyAlignment="1"/>
    <xf numFmtId="0" fontId="13" fillId="4" borderId="19" xfId="0" applyFont="1" applyFill="1" applyBorder="1" applyAlignment="1">
      <alignment horizontal="left"/>
    </xf>
    <xf numFmtId="0" fontId="14" fillId="0" borderId="5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3" fillId="0" borderId="39" xfId="0" applyFont="1" applyBorder="1" applyAlignment="1"/>
    <xf numFmtId="0" fontId="14" fillId="0" borderId="0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5" fillId="0" borderId="38" xfId="0" applyFont="1" applyBorder="1" applyAlignment="1"/>
    <xf numFmtId="0" fontId="0" fillId="0" borderId="23" xfId="0" applyBorder="1" applyAlignment="1"/>
    <xf numFmtId="0" fontId="4" fillId="0" borderId="9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26" xfId="0" applyFont="1" applyBorder="1" applyAlignment="1">
      <alignment wrapText="1"/>
    </xf>
    <xf numFmtId="0" fontId="13" fillId="0" borderId="25" xfId="0" applyFont="1" applyBorder="1" applyAlignment="1">
      <alignment wrapText="1"/>
    </xf>
    <xf numFmtId="0" fontId="5" fillId="0" borderId="38" xfId="0" applyFont="1" applyBorder="1" applyAlignment="1">
      <alignment horizontal="center"/>
    </xf>
    <xf numFmtId="0" fontId="4" fillId="0" borderId="30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0" fillId="0" borderId="44" xfId="0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5" fillId="0" borderId="1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5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55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4">
    <cellStyle name="Ezres" xfId="2" builtinId="3"/>
    <cellStyle name="Normál" xfId="0" builtinId="0"/>
    <cellStyle name="Normál 2" xfId="1"/>
    <cellStyle name="Pénznem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50"/>
  <sheetViews>
    <sheetView topLeftCell="A16" workbookViewId="0">
      <selection activeCell="H11" sqref="H11"/>
    </sheetView>
  </sheetViews>
  <sheetFormatPr defaultRowHeight="15" x14ac:dyDescent="0.25"/>
  <cols>
    <col min="1" max="1" width="8.42578125" customWidth="1"/>
    <col min="2" max="2" width="40.7109375" customWidth="1"/>
    <col min="3" max="3" width="13.42578125" style="214" customWidth="1"/>
    <col min="4" max="4" width="13.42578125" style="237" customWidth="1"/>
    <col min="5" max="5" width="34.28515625" style="214" customWidth="1"/>
    <col min="6" max="6" width="13.42578125" style="237" customWidth="1"/>
    <col min="7" max="8" width="13.42578125" customWidth="1"/>
    <col min="9" max="10" width="13.42578125" style="214" customWidth="1"/>
    <col min="11" max="11" width="13.42578125" customWidth="1"/>
    <col min="14" max="14" width="10.42578125" bestFit="1" customWidth="1"/>
  </cols>
  <sheetData>
    <row r="1" spans="1:16" x14ac:dyDescent="0.25">
      <c r="A1" s="386" t="s">
        <v>282</v>
      </c>
      <c r="B1" s="386"/>
      <c r="C1" s="386"/>
      <c r="D1" s="386"/>
      <c r="E1" s="386"/>
      <c r="F1" s="386"/>
      <c r="G1" s="386"/>
      <c r="H1" s="275"/>
      <c r="I1" s="275"/>
      <c r="J1" s="253"/>
      <c r="K1" s="253"/>
    </row>
    <row r="2" spans="1:16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6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6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6" x14ac:dyDescent="0.25">
      <c r="A5" s="387" t="s">
        <v>259</v>
      </c>
      <c r="B5" s="388"/>
      <c r="C5" s="388"/>
      <c r="D5" s="388"/>
      <c r="E5" s="388"/>
      <c r="F5" s="388"/>
      <c r="G5" s="388"/>
      <c r="H5" s="276"/>
      <c r="I5" s="276"/>
      <c r="J5" s="276"/>
      <c r="K5" s="253"/>
      <c r="L5" s="23"/>
      <c r="M5" s="23"/>
      <c r="N5" s="23"/>
      <c r="O5" s="23"/>
      <c r="P5" s="23"/>
    </row>
    <row r="6" spans="1:16" ht="16.5" thickBot="1" x14ac:dyDescent="0.3">
      <c r="A6" s="60"/>
      <c r="B6" s="98"/>
      <c r="C6" s="98"/>
      <c r="D6" s="98"/>
      <c r="E6" s="98"/>
      <c r="F6" s="99" t="s">
        <v>17</v>
      </c>
      <c r="G6" s="99" t="s">
        <v>17</v>
      </c>
      <c r="H6" s="99"/>
      <c r="I6" s="99"/>
      <c r="J6" s="198"/>
      <c r="K6" s="99"/>
      <c r="L6" s="23"/>
      <c r="M6" s="23"/>
      <c r="N6" s="23"/>
      <c r="O6" s="23"/>
      <c r="P6" s="23"/>
    </row>
    <row r="7" spans="1:16" x14ac:dyDescent="0.25">
      <c r="A7" s="101"/>
      <c r="B7" s="59" t="s">
        <v>6</v>
      </c>
      <c r="C7" s="59" t="s">
        <v>7</v>
      </c>
      <c r="D7" s="59" t="s">
        <v>8</v>
      </c>
      <c r="E7" s="59" t="s">
        <v>232</v>
      </c>
      <c r="F7" s="249" t="s">
        <v>266</v>
      </c>
      <c r="G7" s="249" t="s">
        <v>269</v>
      </c>
      <c r="H7" s="256"/>
      <c r="I7" s="23"/>
      <c r="J7" s="23"/>
      <c r="K7" s="49"/>
      <c r="L7" s="23"/>
      <c r="M7" s="23"/>
    </row>
    <row r="8" spans="1:16" s="214" customFormat="1" ht="32.25" customHeight="1" x14ac:dyDescent="0.25">
      <c r="A8" s="250"/>
      <c r="B8" s="251"/>
      <c r="C8" s="252" t="s">
        <v>187</v>
      </c>
      <c r="D8" s="252" t="s">
        <v>267</v>
      </c>
      <c r="E8" s="251"/>
      <c r="F8" s="281" t="s">
        <v>187</v>
      </c>
      <c r="G8" s="281" t="s">
        <v>267</v>
      </c>
      <c r="H8" s="256"/>
      <c r="I8" s="23"/>
      <c r="J8" s="23"/>
      <c r="K8" s="49"/>
      <c r="L8" s="23"/>
      <c r="M8" s="23"/>
    </row>
    <row r="9" spans="1:16" ht="15.75" x14ac:dyDescent="0.25">
      <c r="A9" s="102" t="s">
        <v>12</v>
      </c>
      <c r="B9" s="197" t="s">
        <v>154</v>
      </c>
      <c r="C9" s="197"/>
      <c r="D9" s="197"/>
      <c r="E9" s="273" t="s">
        <v>155</v>
      </c>
      <c r="F9" s="274"/>
      <c r="G9" s="274"/>
      <c r="H9" s="259"/>
      <c r="I9" s="41"/>
      <c r="J9" s="41"/>
      <c r="K9" s="23"/>
      <c r="L9" s="23"/>
      <c r="M9" s="23"/>
    </row>
    <row r="10" spans="1:16" x14ac:dyDescent="0.25">
      <c r="A10" s="78">
        <v>1</v>
      </c>
      <c r="B10" s="103" t="s">
        <v>156</v>
      </c>
      <c r="C10" s="104">
        <f>'3.számú melléklet'!F11</f>
        <v>1959</v>
      </c>
      <c r="D10" s="104">
        <f>'3.számú melléklet'!G11</f>
        <v>958</v>
      </c>
      <c r="E10" s="105" t="s">
        <v>157</v>
      </c>
      <c r="F10" s="325">
        <f>'2.számú melléklet'!G41</f>
        <v>12971</v>
      </c>
      <c r="G10" s="325">
        <f>'2.számú melléklet'!H41</f>
        <v>9817</v>
      </c>
      <c r="H10" s="259"/>
      <c r="I10" s="41"/>
      <c r="J10" s="41"/>
      <c r="K10" s="23"/>
      <c r="L10" s="23"/>
      <c r="M10" s="23"/>
    </row>
    <row r="11" spans="1:16" x14ac:dyDescent="0.25">
      <c r="A11" s="78">
        <v>2</v>
      </c>
      <c r="B11" s="103" t="s">
        <v>158</v>
      </c>
      <c r="C11" s="104">
        <f>(C12+C13)</f>
        <v>6180</v>
      </c>
      <c r="D11" s="104">
        <f>(D12+D13)</f>
        <v>4943</v>
      </c>
      <c r="E11" s="105" t="s">
        <v>159</v>
      </c>
      <c r="F11" s="325">
        <f>'2.számú melléklet'!G42</f>
        <v>2004</v>
      </c>
      <c r="G11" s="325">
        <f>'2.számú melléklet'!H42</f>
        <v>1363</v>
      </c>
      <c r="H11" s="259"/>
      <c r="I11" s="41"/>
      <c r="J11" s="41"/>
      <c r="K11" s="49"/>
      <c r="L11" s="23"/>
      <c r="M11" s="23"/>
    </row>
    <row r="12" spans="1:16" x14ac:dyDescent="0.25">
      <c r="A12" s="78">
        <v>3</v>
      </c>
      <c r="B12" s="106" t="s">
        <v>130</v>
      </c>
      <c r="C12" s="107">
        <f>('2.számú melléklet'!G21+'2.számú melléklet'!G23)</f>
        <v>5390</v>
      </c>
      <c r="D12" s="107">
        <f>('2.számú melléklet'!H21+'2.számú melléklet'!H23)</f>
        <v>4153</v>
      </c>
      <c r="E12" s="105" t="s">
        <v>160</v>
      </c>
      <c r="F12" s="325">
        <f>'2.számú melléklet'!G43</f>
        <v>21569</v>
      </c>
      <c r="G12" s="325">
        <f>'2.számú melléklet'!H43</f>
        <v>18610</v>
      </c>
      <c r="H12" s="256"/>
      <c r="I12" s="23"/>
      <c r="J12" s="23"/>
      <c r="K12" s="23"/>
      <c r="L12" s="23"/>
      <c r="M12" s="23"/>
    </row>
    <row r="13" spans="1:16" x14ac:dyDescent="0.25">
      <c r="A13" s="78">
        <v>4</v>
      </c>
      <c r="B13" s="106" t="s">
        <v>161</v>
      </c>
      <c r="C13" s="107">
        <f>'2.számú melléklet'!G22</f>
        <v>790</v>
      </c>
      <c r="D13" s="107">
        <f>'2.számú melléklet'!H22</f>
        <v>790</v>
      </c>
      <c r="E13" s="105"/>
      <c r="F13" s="262"/>
      <c r="G13" s="262"/>
      <c r="H13" s="267"/>
      <c r="I13" s="49"/>
      <c r="J13" s="49"/>
      <c r="K13" s="49"/>
      <c r="L13" s="49"/>
      <c r="M13" s="23"/>
    </row>
    <row r="14" spans="1:16" x14ac:dyDescent="0.25">
      <c r="A14" s="78">
        <v>5</v>
      </c>
      <c r="B14" s="108"/>
      <c r="C14" s="109"/>
      <c r="D14" s="109"/>
      <c r="E14" s="105" t="s">
        <v>163</v>
      </c>
      <c r="F14" s="262">
        <f>'2.számú melléklet'!G44</f>
        <v>5517</v>
      </c>
      <c r="G14" s="262">
        <f>'2.számú melléklet'!H44</f>
        <v>5952</v>
      </c>
      <c r="H14" s="267"/>
      <c r="I14" s="51"/>
      <c r="J14" s="51"/>
      <c r="K14" s="51"/>
      <c r="L14" s="51"/>
      <c r="M14" s="23"/>
    </row>
    <row r="15" spans="1:16" x14ac:dyDescent="0.25">
      <c r="A15" s="78">
        <v>6</v>
      </c>
      <c r="B15" s="108" t="s">
        <v>162</v>
      </c>
      <c r="C15" s="104">
        <f>'2.számú melléklet'!G34</f>
        <v>19561</v>
      </c>
      <c r="D15" s="104">
        <f>'2.számú melléklet'!H34</f>
        <v>23945</v>
      </c>
      <c r="E15" s="105" t="s">
        <v>164</v>
      </c>
      <c r="F15" s="262">
        <f>'2.számú melléklet'!G45</f>
        <v>3573</v>
      </c>
      <c r="G15" s="262">
        <f>'2.számú melléklet'!H45</f>
        <v>193</v>
      </c>
      <c r="H15" s="267"/>
      <c r="I15" s="51"/>
      <c r="J15" s="83"/>
      <c r="K15" s="51"/>
      <c r="L15" s="51"/>
      <c r="M15" s="23"/>
    </row>
    <row r="16" spans="1:16" x14ac:dyDescent="0.25">
      <c r="A16" s="78">
        <v>7</v>
      </c>
      <c r="B16" s="103" t="s">
        <v>165</v>
      </c>
      <c r="C16" s="299">
        <f>'2.számú melléklet'!G25</f>
        <v>0</v>
      </c>
      <c r="D16" s="299">
        <f>'2.számú melléklet'!H25</f>
        <v>0</v>
      </c>
      <c r="E16" s="110"/>
      <c r="F16" s="263"/>
      <c r="G16" s="263"/>
      <c r="H16" s="256"/>
      <c r="I16" s="50"/>
      <c r="J16" s="84"/>
      <c r="K16" s="50"/>
      <c r="L16" s="43"/>
      <c r="M16" s="23"/>
    </row>
    <row r="17" spans="1:18" x14ac:dyDescent="0.25">
      <c r="A17" s="78">
        <v>8</v>
      </c>
      <c r="B17" s="103" t="s">
        <v>166</v>
      </c>
      <c r="C17" s="104">
        <f>'2.számú melléklet'!G26+'2.számú melléklet'!G30</f>
        <v>14541</v>
      </c>
      <c r="D17" s="104">
        <f>'2.számú melléklet'!H26+'2.számú melléklet'!H30</f>
        <v>9700</v>
      </c>
      <c r="E17" s="105"/>
      <c r="F17" s="262"/>
      <c r="G17" s="262"/>
      <c r="H17" s="256"/>
      <c r="I17" s="52"/>
      <c r="J17" s="52"/>
      <c r="K17" s="52"/>
      <c r="L17" s="14"/>
      <c r="M17" s="23"/>
    </row>
    <row r="18" spans="1:18" ht="17.100000000000001" customHeight="1" x14ac:dyDescent="0.25">
      <c r="A18" s="78">
        <v>9</v>
      </c>
      <c r="B18" s="103" t="s">
        <v>167</v>
      </c>
      <c r="C18" s="104">
        <f>'2.számú melléklet'!G27</f>
        <v>0</v>
      </c>
      <c r="D18" s="104">
        <f>'2.számú melléklet'!H27</f>
        <v>0</v>
      </c>
      <c r="E18" s="105"/>
      <c r="F18" s="262"/>
      <c r="G18" s="262"/>
      <c r="H18" s="256"/>
      <c r="I18" s="52"/>
      <c r="J18" s="52"/>
      <c r="K18" s="52"/>
      <c r="L18" s="14"/>
      <c r="M18" s="23"/>
    </row>
    <row r="19" spans="1:18" ht="17.100000000000001" customHeight="1" x14ac:dyDescent="0.25">
      <c r="A19" s="78">
        <v>10</v>
      </c>
      <c r="B19" s="111" t="s">
        <v>229</v>
      </c>
      <c r="C19" s="104">
        <f>'2.számú melléklet'!G29+'2.számú melléklet'!G28</f>
        <v>0</v>
      </c>
      <c r="D19" s="104">
        <f>'2.számú melléklet'!H29+'2.számú melléklet'!H28</f>
        <v>763</v>
      </c>
      <c r="E19" s="112" t="s">
        <v>168</v>
      </c>
      <c r="F19" s="264">
        <f>SUM(F10:F18)</f>
        <v>45634</v>
      </c>
      <c r="G19" s="264">
        <f>SUM(G10:G18)</f>
        <v>35935</v>
      </c>
      <c r="H19" s="256"/>
      <c r="I19" s="50"/>
      <c r="J19" s="50"/>
      <c r="K19" s="50"/>
      <c r="L19" s="43"/>
      <c r="M19" s="23"/>
    </row>
    <row r="20" spans="1:18" ht="17.100000000000001" customHeight="1" x14ac:dyDescent="0.25">
      <c r="A20" s="78">
        <v>11</v>
      </c>
      <c r="B20" s="103" t="s">
        <v>234</v>
      </c>
      <c r="C20" s="104">
        <f>'2.számú melléklet'!F31</f>
        <v>0</v>
      </c>
      <c r="D20" s="104">
        <f>'2.számú melléklet'!G31</f>
        <v>0</v>
      </c>
      <c r="E20" s="112" t="s">
        <v>80</v>
      </c>
      <c r="F20" s="297">
        <f>'2.számú melléklet'!G50</f>
        <v>10362</v>
      </c>
      <c r="G20" s="297">
        <f>'2.számú melléklet'!H50</f>
        <v>3968</v>
      </c>
      <c r="H20" s="256"/>
      <c r="I20" s="50"/>
      <c r="J20" s="84"/>
      <c r="K20" s="50"/>
      <c r="L20" s="43"/>
      <c r="M20" s="23"/>
    </row>
    <row r="21" spans="1:18" ht="17.100000000000001" customHeight="1" x14ac:dyDescent="0.25">
      <c r="A21" s="78">
        <v>12</v>
      </c>
      <c r="B21" s="113" t="s">
        <v>169</v>
      </c>
      <c r="C21" s="100">
        <f t="shared" ref="C21:D21" si="0">C10+C11+C15+C16+C17+C18+C19+C20</f>
        <v>42241</v>
      </c>
      <c r="D21" s="100">
        <f t="shared" si="0"/>
        <v>40309</v>
      </c>
      <c r="E21" s="64" t="s">
        <v>125</v>
      </c>
      <c r="F21" s="265">
        <f>'2.számú melléklet'!G51</f>
        <v>37065</v>
      </c>
      <c r="G21" s="265">
        <f>'2.számú melléklet'!H51</f>
        <v>57153</v>
      </c>
      <c r="H21" s="256"/>
      <c r="I21" s="50"/>
      <c r="J21" s="50"/>
      <c r="K21" s="50"/>
      <c r="L21" s="43"/>
      <c r="M21" s="23"/>
    </row>
    <row r="22" spans="1:18" ht="17.100000000000001" customHeight="1" x14ac:dyDescent="0.25">
      <c r="A22" s="78">
        <v>13</v>
      </c>
      <c r="B22" s="105" t="s">
        <v>170</v>
      </c>
      <c r="C22" s="107">
        <f>'7.számú melléklet'!C12+'9.számú melléklet'!C12+'4.számú melléklet'!C45</f>
        <v>0</v>
      </c>
      <c r="D22" s="107">
        <f>'2.számú melléklet'!H36</f>
        <v>5927</v>
      </c>
      <c r="E22" s="64" t="s">
        <v>124</v>
      </c>
      <c r="F22" s="325">
        <f>'2.számú melléklet'!F52</f>
        <v>0</v>
      </c>
      <c r="G22" s="325">
        <f>'2.számú melléklet'!G52</f>
        <v>0</v>
      </c>
      <c r="H22" s="256"/>
      <c r="I22" s="50"/>
      <c r="J22" s="50"/>
      <c r="K22" s="50"/>
      <c r="L22" s="43"/>
      <c r="M22" s="23"/>
    </row>
    <row r="23" spans="1:18" ht="17.100000000000001" customHeight="1" x14ac:dyDescent="0.25">
      <c r="A23" s="78">
        <v>14</v>
      </c>
      <c r="B23" s="105"/>
      <c r="C23" s="107"/>
      <c r="D23" s="107"/>
      <c r="E23" s="105"/>
      <c r="F23" s="262"/>
      <c r="G23" s="262"/>
      <c r="H23" s="256"/>
      <c r="I23" s="50"/>
      <c r="J23" s="50"/>
      <c r="K23" s="50"/>
      <c r="L23" s="43"/>
      <c r="M23" s="23"/>
    </row>
    <row r="24" spans="1:18" ht="17.100000000000001" customHeight="1" x14ac:dyDescent="0.25">
      <c r="A24" s="78">
        <v>15</v>
      </c>
      <c r="B24" s="103" t="s">
        <v>171</v>
      </c>
      <c r="C24" s="104">
        <f>SUM(C22)</f>
        <v>0</v>
      </c>
      <c r="D24" s="104">
        <f>SUM(D22)</f>
        <v>5927</v>
      </c>
      <c r="E24" s="112" t="s">
        <v>151</v>
      </c>
      <c r="F24" s="264">
        <f t="shared" ref="F24:G24" si="1">SUM(F21:F23)</f>
        <v>37065</v>
      </c>
      <c r="G24" s="264">
        <f t="shared" si="1"/>
        <v>57153</v>
      </c>
      <c r="H24" s="256"/>
      <c r="I24" s="52"/>
      <c r="J24" s="52"/>
      <c r="K24" s="52"/>
      <c r="L24" s="14"/>
      <c r="M24" s="23"/>
    </row>
    <row r="25" spans="1:18" ht="17.100000000000001" customHeight="1" x14ac:dyDescent="0.25">
      <c r="A25" s="78">
        <v>16</v>
      </c>
      <c r="B25" s="113" t="s">
        <v>172</v>
      </c>
      <c r="C25" s="100">
        <f t="shared" ref="C25:D25" si="2">SUM(C21+C24)</f>
        <v>42241</v>
      </c>
      <c r="D25" s="100">
        <f t="shared" si="2"/>
        <v>46236</v>
      </c>
      <c r="E25" s="112" t="s">
        <v>173</v>
      </c>
      <c r="F25" s="264">
        <f t="shared" ref="F25:G25" si="3">SUM(F19+F20+F24)</f>
        <v>93061</v>
      </c>
      <c r="G25" s="264">
        <f t="shared" si="3"/>
        <v>97056</v>
      </c>
      <c r="H25" s="256"/>
      <c r="I25" s="52"/>
      <c r="J25" s="52"/>
      <c r="K25" s="52"/>
      <c r="L25" s="14"/>
      <c r="M25" s="23"/>
    </row>
    <row r="26" spans="1:18" ht="17.100000000000001" customHeight="1" x14ac:dyDescent="0.25">
      <c r="A26" s="78">
        <v>17</v>
      </c>
      <c r="B26" s="105" t="s">
        <v>174</v>
      </c>
      <c r="C26" s="107">
        <f>C27</f>
        <v>50820</v>
      </c>
      <c r="D26" s="107">
        <f>D27</f>
        <v>50820</v>
      </c>
      <c r="E26" s="114" t="s">
        <v>175</v>
      </c>
      <c r="F26" s="298">
        <f>'2.számú melléklet'!F54</f>
        <v>0</v>
      </c>
      <c r="G26" s="298">
        <f>'2.számú melléklet'!G54</f>
        <v>0</v>
      </c>
      <c r="H26" s="256"/>
      <c r="I26" s="52"/>
      <c r="J26" s="52"/>
      <c r="K26" s="52"/>
      <c r="L26" s="14"/>
      <c r="M26" s="23"/>
    </row>
    <row r="27" spans="1:18" ht="17.100000000000001" customHeight="1" x14ac:dyDescent="0.25">
      <c r="A27" s="78">
        <v>18</v>
      </c>
      <c r="B27" s="115" t="s">
        <v>180</v>
      </c>
      <c r="C27" s="109">
        <f>'2.számú melléklet'!G37</f>
        <v>50820</v>
      </c>
      <c r="D27" s="109">
        <f>'2.számú melléklet'!H37</f>
        <v>50820</v>
      </c>
      <c r="E27" s="105"/>
      <c r="F27" s="262"/>
      <c r="G27" s="262"/>
      <c r="H27" s="256"/>
      <c r="I27" s="328"/>
      <c r="J27" s="52"/>
      <c r="K27" s="52"/>
      <c r="L27" s="14"/>
      <c r="M27" s="23"/>
    </row>
    <row r="28" spans="1:18" ht="17.100000000000001" customHeight="1" thickBot="1" x14ac:dyDescent="0.3">
      <c r="A28" s="82">
        <v>19</v>
      </c>
      <c r="B28" s="116" t="s">
        <v>176</v>
      </c>
      <c r="C28" s="117">
        <f t="shared" ref="C28:D28" si="4">C25+C27</f>
        <v>93061</v>
      </c>
      <c r="D28" s="117">
        <f t="shared" si="4"/>
        <v>97056</v>
      </c>
      <c r="E28" s="116" t="s">
        <v>3</v>
      </c>
      <c r="F28" s="266">
        <f>F19+F20+F24-F26</f>
        <v>93061</v>
      </c>
      <c r="G28" s="266">
        <f>G19+G20+G24-G26</f>
        <v>97056</v>
      </c>
      <c r="H28" s="256"/>
      <c r="I28" s="50"/>
      <c r="J28" s="50"/>
      <c r="K28" s="50"/>
      <c r="L28" s="43"/>
      <c r="M28" s="23"/>
    </row>
    <row r="29" spans="1:18" x14ac:dyDescent="0.25">
      <c r="F29" s="53"/>
      <c r="G29" s="53"/>
      <c r="K29" s="53"/>
      <c r="L29" s="23"/>
      <c r="M29" s="50"/>
      <c r="N29" s="50"/>
      <c r="O29" s="50"/>
      <c r="P29" s="43"/>
      <c r="Q29" s="23"/>
    </row>
    <row r="30" spans="1:18" ht="15.75" x14ac:dyDescent="0.25">
      <c r="B30" s="54"/>
      <c r="C30" s="54"/>
      <c r="D30" s="54"/>
      <c r="E30" s="54"/>
      <c r="F30" s="55"/>
      <c r="G30" s="55"/>
      <c r="H30" s="23"/>
      <c r="I30" s="23"/>
      <c r="J30" s="23"/>
      <c r="K30" s="23"/>
      <c r="L30" s="23"/>
      <c r="M30" s="50"/>
      <c r="N30" s="50"/>
      <c r="O30" s="50"/>
      <c r="P30" s="43"/>
      <c r="Q30" s="23"/>
    </row>
    <row r="31" spans="1:18" hidden="1" x14ac:dyDescent="0.25">
      <c r="B31" s="43"/>
      <c r="C31" s="200"/>
      <c r="D31" s="200"/>
      <c r="E31" s="200"/>
      <c r="F31" s="23"/>
      <c r="G31" s="23"/>
      <c r="H31" s="23"/>
      <c r="I31" s="23"/>
      <c r="J31" s="23"/>
      <c r="K31" s="23"/>
      <c r="L31" s="23"/>
      <c r="M31" s="50"/>
      <c r="N31" s="50"/>
      <c r="O31" s="50"/>
      <c r="P31" s="43"/>
      <c r="Q31" s="23"/>
    </row>
    <row r="32" spans="1:18" x14ac:dyDescent="0.25">
      <c r="B32" s="43"/>
      <c r="C32" s="200"/>
      <c r="D32" s="200"/>
      <c r="E32" s="200"/>
      <c r="F32" s="23"/>
      <c r="G32" s="23"/>
      <c r="H32" s="23"/>
      <c r="I32" s="23"/>
      <c r="J32" s="23"/>
      <c r="K32" s="23"/>
      <c r="L32" s="23"/>
      <c r="M32" s="50"/>
      <c r="N32" s="50"/>
      <c r="O32" s="50"/>
      <c r="P32" s="43"/>
      <c r="Q32" s="23"/>
      <c r="R32" s="56"/>
    </row>
    <row r="33" spans="2:18" hidden="1" x14ac:dyDescent="0.25">
      <c r="B33" s="43"/>
      <c r="C33" s="200"/>
      <c r="D33" s="200"/>
      <c r="E33" s="200"/>
      <c r="F33" s="23"/>
      <c r="G33" s="23"/>
      <c r="H33" s="23"/>
      <c r="I33" s="23"/>
      <c r="J33" s="23"/>
      <c r="K33" s="23"/>
      <c r="L33" s="23"/>
      <c r="M33" s="50"/>
      <c r="N33" s="50"/>
      <c r="O33" s="50"/>
      <c r="P33" s="43"/>
      <c r="Q33" s="23"/>
    </row>
    <row r="34" spans="2:18" x14ac:dyDescent="0.25">
      <c r="B34" s="43"/>
      <c r="C34" s="200"/>
      <c r="D34" s="200"/>
      <c r="E34" s="200"/>
      <c r="F34" s="41"/>
      <c r="G34" s="41"/>
      <c r="H34" s="23"/>
      <c r="I34" s="23"/>
      <c r="J34" s="23"/>
      <c r="K34" s="23"/>
      <c r="L34" s="23"/>
      <c r="M34" s="52"/>
      <c r="N34" s="52"/>
      <c r="O34" s="52"/>
      <c r="P34" s="14"/>
      <c r="Q34" s="23"/>
      <c r="R34" s="57"/>
    </row>
    <row r="35" spans="2:18" x14ac:dyDescent="0.25">
      <c r="B35" s="43"/>
      <c r="C35" s="200"/>
      <c r="D35" s="200"/>
      <c r="E35" s="200"/>
      <c r="F35" s="23"/>
      <c r="G35" s="23"/>
      <c r="H35" s="23"/>
      <c r="I35" s="23"/>
      <c r="J35" s="23"/>
      <c r="K35" s="23"/>
      <c r="L35" s="23"/>
      <c r="M35" s="50"/>
      <c r="N35" s="50"/>
      <c r="O35" s="50"/>
      <c r="P35" s="43"/>
      <c r="Q35" s="23"/>
      <c r="R35" s="56"/>
    </row>
    <row r="36" spans="2:18" x14ac:dyDescent="0.25">
      <c r="B36" s="43"/>
      <c r="C36" s="200"/>
      <c r="D36" s="200"/>
      <c r="E36" s="200"/>
      <c r="F36" s="23"/>
      <c r="G36" s="23"/>
      <c r="H36" s="23"/>
      <c r="I36" s="23"/>
      <c r="J36" s="23"/>
      <c r="K36" s="23"/>
      <c r="L36" s="23"/>
      <c r="M36" s="50"/>
      <c r="N36" s="50"/>
      <c r="O36" s="50"/>
      <c r="P36" s="43"/>
      <c r="Q36" s="23"/>
    </row>
    <row r="37" spans="2:18" x14ac:dyDescent="0.25">
      <c r="B37" s="43"/>
      <c r="C37" s="200"/>
      <c r="D37" s="200"/>
      <c r="E37" s="200"/>
      <c r="F37" s="23"/>
      <c r="G37" s="23"/>
      <c r="H37" s="23"/>
      <c r="I37" s="23"/>
      <c r="J37" s="23"/>
      <c r="K37" s="23"/>
      <c r="L37" s="23"/>
      <c r="M37" s="50"/>
      <c r="N37" s="50"/>
      <c r="O37" s="50"/>
      <c r="P37" s="43"/>
      <c r="Q37" s="23"/>
    </row>
    <row r="38" spans="2:18" x14ac:dyDescent="0.25">
      <c r="B38" s="43"/>
      <c r="C38" s="200"/>
      <c r="D38" s="200"/>
      <c r="E38" s="200"/>
      <c r="F38" s="41"/>
      <c r="G38" s="41"/>
      <c r="H38" s="23"/>
      <c r="I38" s="23"/>
      <c r="J38" s="23"/>
      <c r="K38" s="23"/>
      <c r="L38" s="23"/>
      <c r="M38" s="52"/>
      <c r="N38" s="52"/>
      <c r="O38" s="52"/>
      <c r="P38" s="14"/>
      <c r="Q38" s="23"/>
    </row>
    <row r="39" spans="2:18" x14ac:dyDescent="0.25">
      <c r="B39" s="43"/>
      <c r="C39" s="200"/>
      <c r="D39" s="200"/>
      <c r="E39" s="200"/>
      <c r="F39" s="23"/>
      <c r="G39" s="23"/>
      <c r="H39" s="23"/>
      <c r="I39" s="23"/>
      <c r="J39" s="23"/>
      <c r="K39" s="23"/>
      <c r="L39" s="23"/>
      <c r="M39" s="50"/>
      <c r="N39" s="50"/>
      <c r="O39" s="50"/>
      <c r="P39" s="43"/>
      <c r="Q39" s="23"/>
    </row>
    <row r="40" spans="2:18" x14ac:dyDescent="0.25">
      <c r="B40" s="43"/>
      <c r="C40" s="200"/>
      <c r="D40" s="200"/>
      <c r="E40" s="200"/>
      <c r="F40" s="23"/>
      <c r="G40" s="23"/>
      <c r="H40" s="23"/>
      <c r="I40" s="23"/>
      <c r="J40" s="23"/>
      <c r="K40" s="23"/>
      <c r="L40" s="23"/>
      <c r="M40" s="50"/>
      <c r="N40" s="50"/>
      <c r="O40" s="50"/>
      <c r="P40" s="43"/>
      <c r="Q40" s="23"/>
    </row>
    <row r="41" spans="2:18" x14ac:dyDescent="0.25">
      <c r="B41" s="43"/>
      <c r="C41" s="200"/>
      <c r="D41" s="200"/>
      <c r="E41" s="200"/>
      <c r="F41" s="41"/>
      <c r="G41" s="41"/>
      <c r="H41" s="23"/>
      <c r="I41" s="23"/>
      <c r="J41" s="23"/>
      <c r="K41" s="23"/>
      <c r="L41" s="23"/>
      <c r="M41" s="52"/>
      <c r="N41" s="52"/>
      <c r="O41" s="52"/>
      <c r="P41" s="14"/>
      <c r="Q41" s="23"/>
    </row>
    <row r="42" spans="2:18" x14ac:dyDescent="0.25">
      <c r="B42" s="43"/>
      <c r="C42" s="200"/>
      <c r="D42" s="200"/>
      <c r="E42" s="200"/>
      <c r="F42" s="23"/>
      <c r="G42" s="23"/>
      <c r="H42" s="23"/>
      <c r="I42" s="23"/>
      <c r="J42" s="23"/>
      <c r="K42" s="23"/>
      <c r="L42" s="23"/>
      <c r="M42" s="50"/>
      <c r="N42" s="50"/>
      <c r="O42" s="50"/>
      <c r="P42" s="43"/>
      <c r="Q42" s="23"/>
    </row>
    <row r="43" spans="2:18" x14ac:dyDescent="0.25">
      <c r="B43" s="43"/>
      <c r="C43" s="200"/>
      <c r="D43" s="200"/>
      <c r="E43" s="200"/>
      <c r="F43" s="41"/>
      <c r="G43" s="41"/>
      <c r="H43" s="23"/>
      <c r="I43" s="23"/>
      <c r="J43" s="23"/>
      <c r="K43" s="23"/>
      <c r="L43" s="23"/>
      <c r="M43" s="52"/>
      <c r="N43" s="52"/>
      <c r="O43" s="52"/>
      <c r="P43" s="14"/>
      <c r="Q43" s="23"/>
    </row>
    <row r="44" spans="2:18" x14ac:dyDescent="0.25">
      <c r="B44" s="43"/>
      <c r="C44" s="200"/>
      <c r="D44" s="200"/>
      <c r="E44" s="200"/>
      <c r="F44" s="45"/>
      <c r="G44" s="45"/>
      <c r="H44" s="23"/>
      <c r="I44" s="23"/>
      <c r="J44" s="23"/>
      <c r="K44" s="23"/>
      <c r="L44" s="23"/>
      <c r="M44" s="50"/>
      <c r="N44" s="50"/>
      <c r="O44" s="50"/>
      <c r="P44" s="43"/>
      <c r="Q44" s="23"/>
    </row>
    <row r="45" spans="2:18" x14ac:dyDescent="0.25">
      <c r="B45" s="43"/>
      <c r="C45" s="200"/>
      <c r="D45" s="200"/>
      <c r="E45" s="200"/>
      <c r="F45" s="45"/>
      <c r="G45" s="45"/>
      <c r="H45" s="23"/>
      <c r="I45" s="23"/>
      <c r="J45" s="23"/>
      <c r="K45" s="23"/>
      <c r="L45" s="23"/>
      <c r="M45" s="50"/>
      <c r="N45" s="50"/>
      <c r="O45" s="50"/>
      <c r="P45" s="43"/>
      <c r="Q45" s="23"/>
    </row>
    <row r="46" spans="2:18" x14ac:dyDescent="0.25">
      <c r="B46" s="43"/>
      <c r="C46" s="200"/>
      <c r="D46" s="200"/>
      <c r="E46" s="200"/>
      <c r="F46" s="41"/>
      <c r="G46" s="41"/>
      <c r="H46" s="23"/>
      <c r="I46" s="23"/>
      <c r="J46" s="23"/>
      <c r="K46" s="23"/>
      <c r="L46" s="23"/>
      <c r="M46" s="52"/>
      <c r="N46" s="52"/>
      <c r="O46" s="52"/>
      <c r="P46" s="14"/>
      <c r="Q46" s="23"/>
    </row>
    <row r="47" spans="2:18" x14ac:dyDescent="0.2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</row>
    <row r="48" spans="2:18" x14ac:dyDescent="0.2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</row>
    <row r="49" spans="2:17" x14ac:dyDescent="0.2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</row>
    <row r="50" spans="2:17" x14ac:dyDescent="0.2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</row>
  </sheetData>
  <mergeCells count="2">
    <mergeCell ref="A1:G1"/>
    <mergeCell ref="A5:G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98"/>
  <sheetViews>
    <sheetView workbookViewId="0">
      <selection activeCell="I13" sqref="I13"/>
    </sheetView>
  </sheetViews>
  <sheetFormatPr defaultRowHeight="15" x14ac:dyDescent="0.25"/>
  <cols>
    <col min="1" max="2" width="5.7109375" customWidth="1"/>
    <col min="6" max="6" width="22" customWidth="1"/>
    <col min="7" max="7" width="12.85546875" customWidth="1"/>
    <col min="8" max="8" width="12.85546875" style="237" customWidth="1"/>
    <col min="9" max="9" width="13.42578125" customWidth="1"/>
    <col min="10" max="11" width="11" bestFit="1" customWidth="1"/>
    <col min="13" max="13" width="11" bestFit="1" customWidth="1"/>
  </cols>
  <sheetData>
    <row r="1" spans="1:9" x14ac:dyDescent="0.25">
      <c r="A1" s="390" t="s">
        <v>281</v>
      </c>
      <c r="B1" s="388"/>
      <c r="C1" s="388"/>
      <c r="D1" s="388"/>
      <c r="E1" s="388"/>
      <c r="F1" s="388"/>
      <c r="G1" s="388"/>
      <c r="H1" s="388"/>
    </row>
    <row r="2" spans="1:9" x14ac:dyDescent="0.25">
      <c r="A2" s="60"/>
      <c r="B2" s="60"/>
      <c r="C2" s="60"/>
      <c r="D2" s="60"/>
      <c r="E2" s="60"/>
      <c r="F2" s="60"/>
      <c r="G2" s="60"/>
      <c r="H2" s="60"/>
    </row>
    <row r="3" spans="1:9" x14ac:dyDescent="0.25">
      <c r="A3" s="391" t="s">
        <v>260</v>
      </c>
      <c r="B3" s="388"/>
      <c r="C3" s="388"/>
      <c r="D3" s="388"/>
      <c r="E3" s="388"/>
      <c r="F3" s="388"/>
      <c r="G3" s="388"/>
      <c r="H3" s="388"/>
      <c r="I3" s="23"/>
    </row>
    <row r="4" spans="1:9" x14ac:dyDescent="0.25">
      <c r="A4" s="391" t="s">
        <v>241</v>
      </c>
      <c r="B4" s="388"/>
      <c r="C4" s="388"/>
      <c r="D4" s="388"/>
      <c r="E4" s="388"/>
      <c r="F4" s="388"/>
      <c r="G4" s="388"/>
      <c r="H4" s="388"/>
      <c r="I4" s="23"/>
    </row>
    <row r="5" spans="1:9" ht="15.75" thickBot="1" x14ac:dyDescent="0.3">
      <c r="A5" s="60"/>
      <c r="B5" s="63"/>
      <c r="C5" s="63"/>
      <c r="D5" s="58"/>
      <c r="E5" s="63"/>
      <c r="F5" s="63"/>
      <c r="G5" s="23"/>
      <c r="H5" s="23" t="s">
        <v>11</v>
      </c>
      <c r="I5" s="23"/>
    </row>
    <row r="6" spans="1:9" x14ac:dyDescent="0.25">
      <c r="A6" s="25"/>
      <c r="B6" s="88"/>
      <c r="C6" s="409" t="s">
        <v>6</v>
      </c>
      <c r="D6" s="409"/>
      <c r="E6" s="409"/>
      <c r="F6" s="409"/>
      <c r="G6" s="199" t="s">
        <v>7</v>
      </c>
      <c r="H6" s="375" t="s">
        <v>8</v>
      </c>
    </row>
    <row r="7" spans="1:9" ht="15" customHeight="1" x14ac:dyDescent="0.25">
      <c r="A7" s="412">
        <v>1</v>
      </c>
      <c r="B7" s="410"/>
      <c r="C7" s="411" t="s">
        <v>73</v>
      </c>
      <c r="D7" s="411"/>
      <c r="E7" s="411"/>
      <c r="F7" s="411"/>
      <c r="G7" s="411" t="s">
        <v>188</v>
      </c>
      <c r="H7" s="389" t="s">
        <v>275</v>
      </c>
    </row>
    <row r="8" spans="1:9" x14ac:dyDescent="0.25">
      <c r="A8" s="413"/>
      <c r="B8" s="410"/>
      <c r="C8" s="411"/>
      <c r="D8" s="411"/>
      <c r="E8" s="411"/>
      <c r="F8" s="411"/>
      <c r="G8" s="411"/>
      <c r="H8" s="389"/>
    </row>
    <row r="9" spans="1:9" x14ac:dyDescent="0.25">
      <c r="A9" s="413"/>
      <c r="B9" s="410"/>
      <c r="C9" s="411"/>
      <c r="D9" s="411"/>
      <c r="E9" s="411"/>
      <c r="F9" s="411"/>
      <c r="G9" s="411"/>
      <c r="H9" s="389"/>
    </row>
    <row r="10" spans="1:9" s="16" customFormat="1" ht="15" customHeight="1" x14ac:dyDescent="0.2">
      <c r="A10" s="67">
        <v>2</v>
      </c>
      <c r="B10" s="89"/>
      <c r="C10" s="392" t="s">
        <v>127</v>
      </c>
      <c r="D10" s="392"/>
      <c r="E10" s="392"/>
      <c r="F10" s="392"/>
      <c r="G10" s="242">
        <f>SUM(G11:G19)</f>
        <v>1959</v>
      </c>
      <c r="H10" s="376">
        <f>SUM(H11:H19)</f>
        <v>958</v>
      </c>
    </row>
    <row r="11" spans="1:9" ht="15" customHeight="1" x14ac:dyDescent="0.25">
      <c r="A11" s="67">
        <v>3</v>
      </c>
      <c r="B11" s="90"/>
      <c r="C11" s="393" t="s">
        <v>236</v>
      </c>
      <c r="D11" s="393"/>
      <c r="E11" s="393"/>
      <c r="F11" s="393"/>
      <c r="G11" s="243">
        <v>0</v>
      </c>
      <c r="H11" s="377">
        <v>0</v>
      </c>
    </row>
    <row r="12" spans="1:9" ht="15" customHeight="1" x14ac:dyDescent="0.25">
      <c r="A12" s="67">
        <v>4</v>
      </c>
      <c r="B12" s="90"/>
      <c r="C12" s="414" t="s">
        <v>226</v>
      </c>
      <c r="D12" s="414"/>
      <c r="E12" s="414"/>
      <c r="F12" s="414"/>
      <c r="G12" s="243">
        <f>'4.számú melléklet'!C30</f>
        <v>0</v>
      </c>
      <c r="H12" s="377">
        <f>'4.számú melléklet'!D30</f>
        <v>0</v>
      </c>
    </row>
    <row r="13" spans="1:9" ht="15" customHeight="1" x14ac:dyDescent="0.25">
      <c r="A13" s="67">
        <v>5</v>
      </c>
      <c r="B13" s="90"/>
      <c r="C13" s="414" t="s">
        <v>128</v>
      </c>
      <c r="D13" s="414"/>
      <c r="E13" s="414"/>
      <c r="F13" s="414"/>
      <c r="G13" s="243">
        <f>'4.számú melléklet'!C32</f>
        <v>0</v>
      </c>
      <c r="H13" s="377">
        <f>'4.számú melléklet'!D32</f>
        <v>0</v>
      </c>
    </row>
    <row r="14" spans="1:9" ht="15" customHeight="1" x14ac:dyDescent="0.25">
      <c r="A14" s="67">
        <v>6</v>
      </c>
      <c r="B14" s="90"/>
      <c r="C14" s="414" t="s">
        <v>2</v>
      </c>
      <c r="D14" s="393"/>
      <c r="E14" s="393"/>
      <c r="F14" s="393"/>
      <c r="G14" s="243">
        <f>'4.számú melléklet'!C31</f>
        <v>80</v>
      </c>
      <c r="H14" s="377">
        <f>'4.számú melléklet'!D31</f>
        <v>80</v>
      </c>
    </row>
    <row r="15" spans="1:9" ht="15" customHeight="1" x14ac:dyDescent="0.25">
      <c r="A15" s="67">
        <v>7</v>
      </c>
      <c r="B15" s="90"/>
      <c r="C15" s="414" t="s">
        <v>221</v>
      </c>
      <c r="D15" s="393"/>
      <c r="E15" s="393"/>
      <c r="F15" s="393"/>
      <c r="G15" s="243">
        <f>'4.számú melléklet'!C33</f>
        <v>0</v>
      </c>
      <c r="H15" s="377">
        <f>'4.számú melléklet'!D33</f>
        <v>0</v>
      </c>
    </row>
    <row r="16" spans="1:9" ht="15" customHeight="1" x14ac:dyDescent="0.25">
      <c r="A16" s="67">
        <v>8</v>
      </c>
      <c r="B16" s="90"/>
      <c r="C16" s="414" t="s">
        <v>227</v>
      </c>
      <c r="D16" s="393"/>
      <c r="E16" s="393"/>
      <c r="F16" s="393"/>
      <c r="G16" s="243">
        <f>'4.számú melléklet'!C34</f>
        <v>0</v>
      </c>
      <c r="H16" s="377">
        <f>'4.számú melléklet'!D34</f>
        <v>0</v>
      </c>
    </row>
    <row r="17" spans="1:9" s="237" customFormat="1" ht="15" customHeight="1" x14ac:dyDescent="0.25">
      <c r="A17" s="67"/>
      <c r="B17" s="90"/>
      <c r="C17" s="414" t="s">
        <v>228</v>
      </c>
      <c r="D17" s="393"/>
      <c r="E17" s="393"/>
      <c r="F17" s="393"/>
      <c r="G17" s="243">
        <f>'4.számú melléklet'!C35</f>
        <v>1879</v>
      </c>
      <c r="H17" s="377">
        <f>'4.számú melléklet'!D35</f>
        <v>878</v>
      </c>
    </row>
    <row r="18" spans="1:9" ht="15" customHeight="1" x14ac:dyDescent="0.25">
      <c r="A18" s="67">
        <v>9</v>
      </c>
      <c r="B18" s="90"/>
      <c r="C18" s="414" t="s">
        <v>73</v>
      </c>
      <c r="D18" s="393"/>
      <c r="E18" s="393"/>
      <c r="F18" s="393"/>
      <c r="G18" s="243">
        <f>'4.számú melléklet'!C9+'4.számú melléklet'!C10</f>
        <v>0</v>
      </c>
      <c r="H18" s="377">
        <f>'4.számú melléklet'!D9+'4.számú melléklet'!D10</f>
        <v>0</v>
      </c>
    </row>
    <row r="19" spans="1:9" ht="15" customHeight="1" x14ac:dyDescent="0.25">
      <c r="A19" s="67">
        <v>10</v>
      </c>
      <c r="B19" s="90"/>
      <c r="C19" s="414" t="s">
        <v>100</v>
      </c>
      <c r="D19" s="414"/>
      <c r="E19" s="414"/>
      <c r="F19" s="414"/>
      <c r="G19" s="243">
        <f>'4.számú melléklet'!C36</f>
        <v>0</v>
      </c>
      <c r="H19" s="377">
        <f>'4.számú melléklet'!D36</f>
        <v>0</v>
      </c>
    </row>
    <row r="20" spans="1:9" s="16" customFormat="1" ht="15" customHeight="1" x14ac:dyDescent="0.2">
      <c r="A20" s="67">
        <v>11</v>
      </c>
      <c r="B20" s="89"/>
      <c r="C20" s="91" t="s">
        <v>129</v>
      </c>
      <c r="D20" s="91"/>
      <c r="E20" s="91"/>
      <c r="F20" s="91"/>
      <c r="G20" s="242">
        <f>SUM(G21:G23)</f>
        <v>6180</v>
      </c>
      <c r="H20" s="376">
        <f>SUM(H21:H23)</f>
        <v>4943</v>
      </c>
    </row>
    <row r="21" spans="1:9" ht="15" customHeight="1" x14ac:dyDescent="0.25">
      <c r="A21" s="67">
        <v>12</v>
      </c>
      <c r="B21" s="90"/>
      <c r="C21" s="393" t="s">
        <v>97</v>
      </c>
      <c r="D21" s="393"/>
      <c r="E21" s="393"/>
      <c r="F21" s="393"/>
      <c r="G21" s="243">
        <f>'4.számú melléklet'!C27</f>
        <v>0</v>
      </c>
      <c r="H21" s="377">
        <f>'4.számú melléklet'!D27</f>
        <v>0</v>
      </c>
    </row>
    <row r="22" spans="1:9" ht="15" customHeight="1" x14ac:dyDescent="0.25">
      <c r="A22" s="67">
        <v>13</v>
      </c>
      <c r="B22" s="90"/>
      <c r="C22" s="396" t="s">
        <v>98</v>
      </c>
      <c r="D22" s="396"/>
      <c r="E22" s="396"/>
      <c r="F22" s="396"/>
      <c r="G22" s="243">
        <f>'4.számú melléklet'!C28</f>
        <v>790</v>
      </c>
      <c r="H22" s="377">
        <f>'4.számú melléklet'!D28</f>
        <v>790</v>
      </c>
    </row>
    <row r="23" spans="1:9" ht="15" customHeight="1" x14ac:dyDescent="0.25">
      <c r="A23" s="67">
        <v>14</v>
      </c>
      <c r="B23" s="90"/>
      <c r="C23" s="396" t="s">
        <v>130</v>
      </c>
      <c r="D23" s="396"/>
      <c r="E23" s="396"/>
      <c r="F23" s="396"/>
      <c r="G23" s="243">
        <f>('4.számú melléklet'!C24+'4.számú melléklet'!C25+'4.számú melléklet'!C26+'4.számú melléklet'!C29)</f>
        <v>5390</v>
      </c>
      <c r="H23" s="377">
        <f>('4.számú melléklet'!D24+'4.számú melléklet'!D25+'4.számú melléklet'!D26+'4.számú melléklet'!D29)</f>
        <v>4153</v>
      </c>
      <c r="I23" s="86"/>
    </row>
    <row r="24" spans="1:9" s="16" customFormat="1" ht="15" customHeight="1" x14ac:dyDescent="0.2">
      <c r="A24" s="67">
        <v>15</v>
      </c>
      <c r="B24" s="89"/>
      <c r="C24" s="92" t="s">
        <v>131</v>
      </c>
      <c r="D24" s="61"/>
      <c r="E24" s="61"/>
      <c r="F24" s="61"/>
      <c r="G24" s="242">
        <f>SUM(G25:G30)</f>
        <v>14541</v>
      </c>
      <c r="H24" s="376">
        <f>SUM(H25:H30)</f>
        <v>10463</v>
      </c>
    </row>
    <row r="25" spans="1:9" ht="15" customHeight="1" x14ac:dyDescent="0.25">
      <c r="A25" s="67">
        <v>16</v>
      </c>
      <c r="B25" s="90"/>
      <c r="C25" s="395" t="s">
        <v>132</v>
      </c>
      <c r="D25" s="396"/>
      <c r="E25" s="396"/>
      <c r="F25" s="396"/>
      <c r="G25" s="243">
        <f>('4.számú melléklet'!C38+'4.számú melléklet'!C39)</f>
        <v>0</v>
      </c>
      <c r="H25" s="377">
        <f>('4.számú melléklet'!D38+'4.számú melléklet'!D39)</f>
        <v>0</v>
      </c>
    </row>
    <row r="26" spans="1:9" ht="15" customHeight="1" x14ac:dyDescent="0.25">
      <c r="A26" s="67">
        <v>17</v>
      </c>
      <c r="B26" s="90"/>
      <c r="C26" s="28" t="s">
        <v>133</v>
      </c>
      <c r="D26" s="27"/>
      <c r="E26" s="27"/>
      <c r="F26" s="27"/>
      <c r="G26" s="243">
        <f>('4.számú melléklet'!C40+'4.számú melléklet'!C41)</f>
        <v>14541</v>
      </c>
      <c r="H26" s="377">
        <f>('4.számú melléklet'!D40+'4.számú melléklet'!D41)-1376</f>
        <v>9700</v>
      </c>
    </row>
    <row r="27" spans="1:9" ht="15" customHeight="1" x14ac:dyDescent="0.25">
      <c r="A27" s="67">
        <v>18</v>
      </c>
      <c r="B27" s="90"/>
      <c r="C27" s="28" t="s">
        <v>134</v>
      </c>
      <c r="D27" s="27"/>
      <c r="E27" s="27"/>
      <c r="F27" s="27"/>
      <c r="G27" s="243">
        <v>0</v>
      </c>
      <c r="H27" s="377">
        <v>0</v>
      </c>
    </row>
    <row r="28" spans="1:9" ht="15" customHeight="1" x14ac:dyDescent="0.25">
      <c r="A28" s="67">
        <v>19</v>
      </c>
      <c r="B28" s="90"/>
      <c r="C28" s="395" t="s">
        <v>135</v>
      </c>
      <c r="D28" s="396"/>
      <c r="E28" s="396"/>
      <c r="F28" s="396"/>
      <c r="G28" s="243">
        <f>'4.számú melléklet'!C42</f>
        <v>0</v>
      </c>
      <c r="H28" s="377">
        <f>'4.számú melléklet'!D42</f>
        <v>0</v>
      </c>
    </row>
    <row r="29" spans="1:9" ht="15" customHeight="1" x14ac:dyDescent="0.25">
      <c r="A29" s="67">
        <v>20</v>
      </c>
      <c r="B29" s="90"/>
      <c r="C29" s="395" t="s">
        <v>280</v>
      </c>
      <c r="D29" s="396"/>
      <c r="E29" s="396"/>
      <c r="F29" s="396"/>
      <c r="G29" s="243">
        <f>'4.számú melléklet'!C43</f>
        <v>0</v>
      </c>
      <c r="H29" s="377">
        <f>'4.számú melléklet'!D43</f>
        <v>763</v>
      </c>
    </row>
    <row r="30" spans="1:9" ht="15" customHeight="1" x14ac:dyDescent="0.25">
      <c r="A30" s="67">
        <v>21</v>
      </c>
      <c r="B30" s="90"/>
      <c r="C30" s="395" t="s">
        <v>179</v>
      </c>
      <c r="D30" s="396"/>
      <c r="E30" s="396"/>
      <c r="F30" s="396"/>
      <c r="G30" s="243">
        <f>'4.számú melléklet'!C44</f>
        <v>0</v>
      </c>
      <c r="H30" s="377">
        <f>'4.számú melléklet'!D44</f>
        <v>0</v>
      </c>
    </row>
    <row r="31" spans="1:9" s="16" customFormat="1" ht="15" customHeight="1" x14ac:dyDescent="0.25">
      <c r="A31" s="67">
        <v>22</v>
      </c>
      <c r="B31" s="89"/>
      <c r="C31" s="92" t="s">
        <v>136</v>
      </c>
      <c r="D31" s="61"/>
      <c r="E31" s="61"/>
      <c r="F31" s="61"/>
      <c r="G31" s="243">
        <v>0</v>
      </c>
      <c r="H31" s="377">
        <v>0</v>
      </c>
    </row>
    <row r="32" spans="1:9" s="16" customFormat="1" ht="15" customHeight="1" x14ac:dyDescent="0.25">
      <c r="A32" s="67">
        <v>23</v>
      </c>
      <c r="B32" s="89"/>
      <c r="C32" s="397" t="s">
        <v>137</v>
      </c>
      <c r="D32" s="396"/>
      <c r="E32" s="396"/>
      <c r="F32" s="396"/>
      <c r="G32" s="243">
        <v>0</v>
      </c>
      <c r="H32" s="377">
        <v>0</v>
      </c>
    </row>
    <row r="33" spans="1:10" ht="15" customHeight="1" x14ac:dyDescent="0.25">
      <c r="A33" s="67">
        <v>24</v>
      </c>
      <c r="B33" s="90" t="s">
        <v>138</v>
      </c>
      <c r="C33" s="392" t="s">
        <v>93</v>
      </c>
      <c r="D33" s="392"/>
      <c r="E33" s="392"/>
      <c r="F33" s="392"/>
      <c r="G33" s="244">
        <f>G10+G20+G24+G31</f>
        <v>22680</v>
      </c>
      <c r="H33" s="378">
        <f>H10+H20+H24+H31</f>
        <v>16364</v>
      </c>
    </row>
    <row r="34" spans="1:10" s="36" customFormat="1" ht="15" customHeight="1" x14ac:dyDescent="0.2">
      <c r="A34" s="67">
        <v>25</v>
      </c>
      <c r="B34" s="93"/>
      <c r="C34" s="94" t="s">
        <v>139</v>
      </c>
      <c r="D34" s="94"/>
      <c r="E34" s="94"/>
      <c r="F34" s="94"/>
      <c r="G34" s="245">
        <f>'4.számú melléklet'!C22</f>
        <v>19561</v>
      </c>
      <c r="H34" s="379">
        <f>'4.számú melléklet'!D22</f>
        <v>23945</v>
      </c>
    </row>
    <row r="35" spans="1:10" ht="15" customHeight="1" x14ac:dyDescent="0.25">
      <c r="A35" s="67">
        <v>26</v>
      </c>
      <c r="B35" s="90" t="s">
        <v>140</v>
      </c>
      <c r="C35" s="392" t="s">
        <v>141</v>
      </c>
      <c r="D35" s="393"/>
      <c r="E35" s="393"/>
      <c r="F35" s="393"/>
      <c r="G35" s="244">
        <f>G34</f>
        <v>19561</v>
      </c>
      <c r="H35" s="378">
        <f>H34</f>
        <v>23945</v>
      </c>
    </row>
    <row r="36" spans="1:10" s="237" customFormat="1" ht="15" customHeight="1" x14ac:dyDescent="0.25">
      <c r="A36" s="67"/>
      <c r="B36" s="90"/>
      <c r="C36" s="392" t="s">
        <v>230</v>
      </c>
      <c r="D36" s="393"/>
      <c r="E36" s="393"/>
      <c r="F36" s="393"/>
      <c r="G36" s="244">
        <f>'7.számú melléklet'!C12+'9.számú melléklet'!C12+'4.számú melléklet'!C45</f>
        <v>0</v>
      </c>
      <c r="H36" s="378">
        <v>5927</v>
      </c>
    </row>
    <row r="37" spans="1:10" ht="15" customHeight="1" x14ac:dyDescent="0.25">
      <c r="A37" s="67">
        <v>27</v>
      </c>
      <c r="B37" s="90" t="s">
        <v>142</v>
      </c>
      <c r="C37" s="398" t="s">
        <v>197</v>
      </c>
      <c r="D37" s="393"/>
      <c r="E37" s="393"/>
      <c r="F37" s="393"/>
      <c r="G37" s="246">
        <f>'4.számú melléklet'!C46</f>
        <v>50820</v>
      </c>
      <c r="H37" s="380">
        <f>'4.számú melléklet'!D46</f>
        <v>50820</v>
      </c>
      <c r="I37" s="86"/>
    </row>
    <row r="38" spans="1:10" s="214" customFormat="1" ht="15" customHeight="1" x14ac:dyDescent="0.25">
      <c r="A38" s="67">
        <v>28</v>
      </c>
      <c r="B38" s="90" t="s">
        <v>189</v>
      </c>
      <c r="C38" s="392" t="s">
        <v>191</v>
      </c>
      <c r="D38" s="399"/>
      <c r="E38" s="399"/>
      <c r="F38" s="399"/>
      <c r="G38" s="244">
        <f>G18*-1</f>
        <v>0</v>
      </c>
      <c r="H38" s="378">
        <f>H18*-1</f>
        <v>0</v>
      </c>
      <c r="J38" s="23"/>
    </row>
    <row r="39" spans="1:10" s="214" customFormat="1" ht="15" customHeight="1" x14ac:dyDescent="0.25">
      <c r="A39" s="67">
        <v>29</v>
      </c>
      <c r="B39" s="90"/>
      <c r="C39" s="402" t="s">
        <v>190</v>
      </c>
      <c r="D39" s="403"/>
      <c r="E39" s="403"/>
      <c r="F39" s="404"/>
      <c r="G39" s="244">
        <f>SUM(G33,G35,G36,G37,G38)</f>
        <v>93061</v>
      </c>
      <c r="H39" s="378">
        <f>SUM(H33,H35,H36,H37,H38)</f>
        <v>97056</v>
      </c>
      <c r="J39" s="23"/>
    </row>
    <row r="40" spans="1:10" ht="27.75" customHeight="1" x14ac:dyDescent="0.25">
      <c r="A40" s="118"/>
      <c r="B40" s="400" t="s">
        <v>143</v>
      </c>
      <c r="C40" s="401"/>
      <c r="D40" s="401"/>
      <c r="E40" s="401"/>
      <c r="F40" s="401"/>
      <c r="G40" s="89"/>
      <c r="H40" s="381"/>
    </row>
    <row r="41" spans="1:10" ht="15" customHeight="1" x14ac:dyDescent="0.25">
      <c r="A41" s="118">
        <v>30</v>
      </c>
      <c r="B41" s="90"/>
      <c r="C41" s="394" t="s">
        <v>75</v>
      </c>
      <c r="D41" s="393"/>
      <c r="E41" s="393"/>
      <c r="F41" s="393"/>
      <c r="G41" s="327">
        <f>'3.számú melléklet'!F37</f>
        <v>12971</v>
      </c>
      <c r="H41" s="384">
        <f>'3.számú melléklet'!G37</f>
        <v>9817</v>
      </c>
    </row>
    <row r="42" spans="1:10" ht="15" customHeight="1" x14ac:dyDescent="0.25">
      <c r="A42" s="118">
        <v>31</v>
      </c>
      <c r="B42" s="90"/>
      <c r="C42" s="394" t="s">
        <v>144</v>
      </c>
      <c r="D42" s="393"/>
      <c r="E42" s="393"/>
      <c r="F42" s="393"/>
      <c r="G42" s="327">
        <f>'3.számú melléklet'!F38</f>
        <v>2004</v>
      </c>
      <c r="H42" s="326">
        <f>'3.számú melléklet'!G38</f>
        <v>1363</v>
      </c>
    </row>
    <row r="43" spans="1:10" ht="15" customHeight="1" x14ac:dyDescent="0.25">
      <c r="A43" s="118">
        <v>32</v>
      </c>
      <c r="B43" s="90"/>
      <c r="C43" s="394" t="s">
        <v>145</v>
      </c>
      <c r="D43" s="393"/>
      <c r="E43" s="393"/>
      <c r="F43" s="393"/>
      <c r="G43" s="327">
        <f>'3.számú melléklet'!F39-1</f>
        <v>21569</v>
      </c>
      <c r="H43" s="326">
        <f>'3.számú melléklet'!G39</f>
        <v>18610</v>
      </c>
    </row>
    <row r="44" spans="1:10" ht="15" customHeight="1" x14ac:dyDescent="0.25">
      <c r="A44" s="118">
        <v>33</v>
      </c>
      <c r="B44" s="90"/>
      <c r="C44" s="394" t="s">
        <v>146</v>
      </c>
      <c r="D44" s="393"/>
      <c r="E44" s="393"/>
      <c r="F44" s="393"/>
      <c r="G44" s="247">
        <f>'3.számú melléklet'!F40</f>
        <v>5517</v>
      </c>
      <c r="H44" s="96">
        <f>'3.számú melléklet'!G40</f>
        <v>5952</v>
      </c>
    </row>
    <row r="45" spans="1:10" ht="15" customHeight="1" x14ac:dyDescent="0.25">
      <c r="A45" s="118">
        <v>34</v>
      </c>
      <c r="B45" s="90"/>
      <c r="C45" s="95" t="s">
        <v>147</v>
      </c>
      <c r="D45" s="95"/>
      <c r="E45" s="95"/>
      <c r="F45" s="95"/>
      <c r="G45" s="247">
        <f>'3.számú melléklet'!F41</f>
        <v>3573</v>
      </c>
      <c r="H45" s="385">
        <f>'3.számú melléklet'!G41</f>
        <v>193</v>
      </c>
    </row>
    <row r="46" spans="1:10" s="16" customFormat="1" ht="15" customHeight="1" x14ac:dyDescent="0.25">
      <c r="A46" s="118">
        <v>35</v>
      </c>
      <c r="B46" s="89"/>
      <c r="C46" s="392" t="s">
        <v>148</v>
      </c>
      <c r="D46" s="393"/>
      <c r="E46" s="393"/>
      <c r="F46" s="393"/>
      <c r="G46" s="244">
        <f>SUM(G41:G45)</f>
        <v>45634</v>
      </c>
      <c r="H46" s="378">
        <f>SUM(H41:H45)</f>
        <v>35935</v>
      </c>
    </row>
    <row r="47" spans="1:10" s="16" customFormat="1" ht="15" customHeight="1" x14ac:dyDescent="0.25">
      <c r="A47" s="118">
        <v>36</v>
      </c>
      <c r="B47" s="89"/>
      <c r="C47" s="394" t="s">
        <v>149</v>
      </c>
      <c r="D47" s="393"/>
      <c r="E47" s="393"/>
      <c r="F47" s="393"/>
      <c r="G47" s="247">
        <f>'3.számú melléklet'!F44</f>
        <v>0</v>
      </c>
      <c r="H47" s="96">
        <f>'3.számú melléklet'!G44</f>
        <v>2660</v>
      </c>
    </row>
    <row r="48" spans="1:10" s="16" customFormat="1" ht="15" customHeight="1" x14ac:dyDescent="0.25">
      <c r="A48" s="118">
        <v>37</v>
      </c>
      <c r="B48" s="89"/>
      <c r="C48" s="394" t="s">
        <v>150</v>
      </c>
      <c r="D48" s="393"/>
      <c r="E48" s="393"/>
      <c r="F48" s="393"/>
      <c r="G48" s="247">
        <f>'3.számú melléklet'!F45</f>
        <v>10362</v>
      </c>
      <c r="H48" s="96">
        <f>'3.számú melléklet'!G45</f>
        <v>464</v>
      </c>
    </row>
    <row r="49" spans="1:11" s="16" customFormat="1" ht="15" customHeight="1" x14ac:dyDescent="0.25">
      <c r="A49" s="118">
        <v>38</v>
      </c>
      <c r="B49" s="283"/>
      <c r="C49" s="394" t="s">
        <v>213</v>
      </c>
      <c r="D49" s="393"/>
      <c r="E49" s="393"/>
      <c r="F49" s="393"/>
      <c r="G49" s="247">
        <f>'3.számú melléklet'!F46</f>
        <v>0</v>
      </c>
      <c r="H49" s="96">
        <f>'3.számú melléklet'!G46</f>
        <v>844</v>
      </c>
    </row>
    <row r="50" spans="1:11" s="16" customFormat="1" ht="15" customHeight="1" x14ac:dyDescent="0.25">
      <c r="A50" s="118">
        <v>39</v>
      </c>
      <c r="B50" s="89"/>
      <c r="C50" s="392" t="s">
        <v>80</v>
      </c>
      <c r="D50" s="393"/>
      <c r="E50" s="393"/>
      <c r="F50" s="393"/>
      <c r="G50" s="244">
        <f>SUM(G47:G49)</f>
        <v>10362</v>
      </c>
      <c r="H50" s="378">
        <f>SUM(H47:H49)</f>
        <v>3968</v>
      </c>
    </row>
    <row r="51" spans="1:11" ht="15" customHeight="1" x14ac:dyDescent="0.25">
      <c r="A51" s="118">
        <v>40</v>
      </c>
      <c r="B51" s="90"/>
      <c r="C51" s="406" t="s">
        <v>125</v>
      </c>
      <c r="D51" s="393"/>
      <c r="E51" s="393"/>
      <c r="F51" s="393"/>
      <c r="G51" s="245">
        <f>'3.számú melléklet'!F50</f>
        <v>37065</v>
      </c>
      <c r="H51" s="379">
        <f>'3.számú melléklet'!G50</f>
        <v>57153</v>
      </c>
      <c r="K51" s="86"/>
    </row>
    <row r="52" spans="1:11" ht="15" customHeight="1" x14ac:dyDescent="0.25">
      <c r="A52" s="118">
        <v>41</v>
      </c>
      <c r="B52" s="90"/>
      <c r="C52" s="406" t="s">
        <v>124</v>
      </c>
      <c r="D52" s="393"/>
      <c r="E52" s="393"/>
      <c r="F52" s="393"/>
      <c r="G52" s="245">
        <f>'3.számú melléklet'!F49</f>
        <v>0</v>
      </c>
      <c r="H52" s="379">
        <f>'3.számú melléklet'!G49</f>
        <v>0</v>
      </c>
    </row>
    <row r="53" spans="1:11" s="16" customFormat="1" ht="15" customHeight="1" x14ac:dyDescent="0.25">
      <c r="A53" s="118">
        <v>42</v>
      </c>
      <c r="B53" s="89"/>
      <c r="C53" s="392" t="s">
        <v>151</v>
      </c>
      <c r="D53" s="393"/>
      <c r="E53" s="393"/>
      <c r="F53" s="393"/>
      <c r="G53" s="244">
        <f>SUM(G51:G52)</f>
        <v>37065</v>
      </c>
      <c r="H53" s="378">
        <f>SUM(H51:H52)</f>
        <v>57153</v>
      </c>
      <c r="K53" s="87"/>
    </row>
    <row r="54" spans="1:11" s="16" customFormat="1" ht="15" customHeight="1" x14ac:dyDescent="0.25">
      <c r="A54" s="118">
        <v>43</v>
      </c>
      <c r="B54" s="89"/>
      <c r="C54" s="402" t="s">
        <v>192</v>
      </c>
      <c r="D54" s="403"/>
      <c r="E54" s="403"/>
      <c r="F54" s="404"/>
      <c r="G54" s="244">
        <v>0</v>
      </c>
      <c r="H54" s="378">
        <v>0</v>
      </c>
      <c r="K54" s="87"/>
    </row>
    <row r="55" spans="1:11" s="16" customFormat="1" ht="15" customHeight="1" x14ac:dyDescent="0.25">
      <c r="A55" s="118">
        <v>44</v>
      </c>
      <c r="B55" s="89"/>
      <c r="C55" s="392" t="s">
        <v>70</v>
      </c>
      <c r="D55" s="393"/>
      <c r="E55" s="393"/>
      <c r="F55" s="393"/>
      <c r="G55" s="244">
        <f>G46+G50+G53-G54</f>
        <v>93061</v>
      </c>
      <c r="H55" s="378">
        <f>H46+H50+H53-H54</f>
        <v>97056</v>
      </c>
    </row>
    <row r="56" spans="1:11" s="16" customFormat="1" ht="15" customHeight="1" x14ac:dyDescent="0.25">
      <c r="A56" s="118">
        <v>45</v>
      </c>
      <c r="B56" s="89"/>
      <c r="C56" s="392" t="s">
        <v>152</v>
      </c>
      <c r="D56" s="393"/>
      <c r="E56" s="393"/>
      <c r="F56" s="393"/>
      <c r="G56" s="300" t="s">
        <v>261</v>
      </c>
      <c r="H56" s="382" t="s">
        <v>261</v>
      </c>
    </row>
    <row r="57" spans="1:11" ht="15" customHeight="1" thickBot="1" x14ac:dyDescent="0.3">
      <c r="A57" s="118">
        <v>46</v>
      </c>
      <c r="B57" s="97"/>
      <c r="C57" s="407" t="s">
        <v>153</v>
      </c>
      <c r="D57" s="408"/>
      <c r="E57" s="408"/>
      <c r="F57" s="408"/>
      <c r="G57" s="248" t="s">
        <v>251</v>
      </c>
      <c r="H57" s="383" t="s">
        <v>251</v>
      </c>
    </row>
    <row r="58" spans="1:11" x14ac:dyDescent="0.25">
      <c r="B58" s="43"/>
      <c r="C58" s="42"/>
      <c r="D58" s="42"/>
      <c r="E58" s="42"/>
      <c r="F58" s="42"/>
      <c r="G58" s="42"/>
      <c r="H58" s="42"/>
      <c r="I58" s="23"/>
    </row>
    <row r="59" spans="1:11" x14ac:dyDescent="0.25">
      <c r="B59" s="43"/>
      <c r="C59" s="42"/>
      <c r="D59" s="42"/>
      <c r="E59" s="42"/>
      <c r="F59" s="42"/>
      <c r="G59" s="42"/>
      <c r="H59" s="42"/>
      <c r="I59" s="23"/>
    </row>
    <row r="60" spans="1:11" x14ac:dyDescent="0.25">
      <c r="B60" s="43"/>
      <c r="C60" s="42"/>
      <c r="D60" s="42"/>
      <c r="E60" s="42"/>
      <c r="F60" s="42"/>
      <c r="G60" s="42"/>
      <c r="H60" s="42"/>
      <c r="I60" s="23"/>
    </row>
    <row r="61" spans="1:11" x14ac:dyDescent="0.25">
      <c r="B61" s="43"/>
      <c r="C61" s="42"/>
      <c r="D61" s="42"/>
      <c r="E61" s="42"/>
      <c r="F61" s="42"/>
      <c r="G61" s="42"/>
      <c r="H61" s="42"/>
      <c r="I61" s="23"/>
    </row>
    <row r="62" spans="1:11" x14ac:dyDescent="0.25">
      <c r="B62" s="43"/>
      <c r="C62" s="42"/>
      <c r="D62" s="42"/>
      <c r="E62" s="42"/>
      <c r="F62" s="42"/>
      <c r="G62" s="42"/>
      <c r="H62" s="42"/>
      <c r="I62" s="23"/>
    </row>
    <row r="63" spans="1:11" x14ac:dyDescent="0.25">
      <c r="B63" s="43"/>
      <c r="C63" s="42"/>
      <c r="D63" s="42"/>
      <c r="E63" s="42"/>
      <c r="F63" s="42"/>
      <c r="G63" s="42"/>
      <c r="H63" s="42"/>
      <c r="I63" s="23"/>
    </row>
    <row r="64" spans="1:11" x14ac:dyDescent="0.25">
      <c r="B64" s="43"/>
      <c r="C64" s="42"/>
      <c r="D64" s="42"/>
      <c r="E64" s="42"/>
      <c r="F64" s="42"/>
      <c r="G64" s="42"/>
      <c r="H64" s="42"/>
      <c r="I64" s="23"/>
    </row>
    <row r="65" spans="2:9" x14ac:dyDescent="0.25">
      <c r="B65" s="43"/>
      <c r="C65" s="42"/>
      <c r="D65" s="42"/>
      <c r="E65" s="42"/>
      <c r="F65" s="42"/>
      <c r="G65" s="42"/>
      <c r="H65" s="42"/>
      <c r="I65" s="23"/>
    </row>
    <row r="66" spans="2:9" x14ac:dyDescent="0.25">
      <c r="B66" s="43"/>
      <c r="C66" s="42"/>
      <c r="D66" s="42"/>
      <c r="E66" s="42"/>
      <c r="F66" s="42"/>
      <c r="G66" s="42"/>
      <c r="H66" s="42"/>
      <c r="I66" s="23"/>
    </row>
    <row r="67" spans="2:9" x14ac:dyDescent="0.25">
      <c r="B67" s="43"/>
      <c r="C67" s="14"/>
      <c r="D67" s="14"/>
      <c r="E67" s="14"/>
      <c r="F67" s="14"/>
      <c r="G67" s="139"/>
      <c r="H67" s="333"/>
      <c r="I67" s="23"/>
    </row>
    <row r="68" spans="2:9" x14ac:dyDescent="0.25">
      <c r="B68" s="44"/>
      <c r="C68" s="44"/>
      <c r="D68" s="44"/>
      <c r="E68" s="44"/>
      <c r="F68" s="44"/>
      <c r="G68" s="44"/>
      <c r="H68" s="44"/>
      <c r="I68" s="23"/>
    </row>
    <row r="69" spans="2:9" x14ac:dyDescent="0.25">
      <c r="B69" s="405"/>
      <c r="C69" s="405"/>
      <c r="D69" s="405"/>
      <c r="E69" s="405"/>
      <c r="F69" s="44"/>
      <c r="G69" s="44"/>
      <c r="H69" s="44"/>
      <c r="I69" s="23"/>
    </row>
    <row r="70" spans="2:9" x14ac:dyDescent="0.25">
      <c r="B70" s="44"/>
      <c r="C70" s="44"/>
      <c r="D70" s="44"/>
      <c r="E70" s="44"/>
      <c r="F70" s="44"/>
      <c r="G70" s="44"/>
      <c r="H70" s="44"/>
      <c r="I70" s="23"/>
    </row>
    <row r="71" spans="2:9" x14ac:dyDescent="0.25">
      <c r="B71" s="44"/>
      <c r="C71" s="44"/>
      <c r="D71" s="44"/>
      <c r="E71" s="44"/>
      <c r="F71" s="44"/>
      <c r="G71" s="44"/>
      <c r="H71" s="44"/>
      <c r="I71" s="23"/>
    </row>
    <row r="72" spans="2:9" x14ac:dyDescent="0.25">
      <c r="B72" s="44"/>
      <c r="C72" s="44"/>
      <c r="D72" s="44"/>
      <c r="E72" s="44"/>
      <c r="F72" s="44"/>
      <c r="G72" s="44"/>
      <c r="H72" s="44"/>
      <c r="I72" s="23"/>
    </row>
    <row r="73" spans="2:9" x14ac:dyDescent="0.25">
      <c r="B73" s="44"/>
      <c r="C73" s="44"/>
      <c r="D73" s="44"/>
      <c r="E73" s="44"/>
      <c r="F73" s="44"/>
      <c r="G73" s="44"/>
      <c r="H73" s="44"/>
      <c r="I73" s="23"/>
    </row>
    <row r="74" spans="2:9" x14ac:dyDescent="0.25">
      <c r="B74" s="44"/>
      <c r="C74" s="44"/>
      <c r="D74" s="44"/>
      <c r="E74" s="44"/>
      <c r="F74" s="44"/>
      <c r="G74" s="44"/>
      <c r="H74" s="44"/>
      <c r="I74" s="23"/>
    </row>
    <row r="75" spans="2:9" x14ac:dyDescent="0.25">
      <c r="B75" s="44"/>
      <c r="C75" s="44"/>
      <c r="D75" s="44"/>
      <c r="E75" s="44"/>
      <c r="F75" s="44"/>
      <c r="G75" s="44"/>
      <c r="H75" s="44"/>
      <c r="I75" s="23"/>
    </row>
    <row r="76" spans="2:9" x14ac:dyDescent="0.25">
      <c r="B76" s="44"/>
      <c r="C76" s="44"/>
      <c r="D76" s="44"/>
      <c r="E76" s="44"/>
      <c r="F76" s="44"/>
      <c r="G76" s="44"/>
      <c r="H76" s="44"/>
      <c r="I76" s="23"/>
    </row>
    <row r="77" spans="2:9" x14ac:dyDescent="0.25">
      <c r="B77" s="44"/>
      <c r="C77" s="44"/>
      <c r="D77" s="44"/>
      <c r="E77" s="44"/>
      <c r="F77" s="44"/>
      <c r="G77" s="44"/>
      <c r="H77" s="44"/>
      <c r="I77" s="23"/>
    </row>
    <row r="78" spans="2:9" x14ac:dyDescent="0.25">
      <c r="B78" s="44"/>
      <c r="C78" s="44"/>
      <c r="D78" s="44"/>
      <c r="E78" s="44"/>
      <c r="F78" s="44"/>
      <c r="G78" s="44"/>
      <c r="H78" s="44"/>
      <c r="I78" s="23"/>
    </row>
    <row r="79" spans="2:9" x14ac:dyDescent="0.25">
      <c r="B79" s="44"/>
      <c r="C79" s="44"/>
      <c r="D79" s="44"/>
      <c r="E79" s="44"/>
      <c r="F79" s="44"/>
      <c r="G79" s="44"/>
      <c r="H79" s="44"/>
      <c r="I79" s="23"/>
    </row>
    <row r="80" spans="2:9" x14ac:dyDescent="0.25">
      <c r="B80" s="44"/>
      <c r="C80" s="44"/>
      <c r="D80" s="44"/>
      <c r="E80" s="44"/>
      <c r="F80" s="44"/>
      <c r="G80" s="44"/>
      <c r="H80" s="44"/>
      <c r="I80" s="23"/>
    </row>
    <row r="81" spans="2:9" x14ac:dyDescent="0.25">
      <c r="B81" s="44"/>
      <c r="C81" s="44"/>
      <c r="D81" s="44"/>
      <c r="E81" s="44"/>
      <c r="F81" s="44"/>
      <c r="G81" s="44"/>
      <c r="H81" s="44"/>
      <c r="I81" s="23"/>
    </row>
    <row r="82" spans="2:9" x14ac:dyDescent="0.25">
      <c r="B82" s="44"/>
      <c r="C82" s="44"/>
      <c r="D82" s="44"/>
      <c r="E82" s="44"/>
      <c r="F82" s="44"/>
      <c r="G82" s="44"/>
      <c r="H82" s="44"/>
      <c r="I82" s="23"/>
    </row>
    <row r="83" spans="2:9" x14ac:dyDescent="0.25">
      <c r="B83" s="44"/>
      <c r="C83" s="44"/>
      <c r="D83" s="44"/>
      <c r="E83" s="44"/>
      <c r="F83" s="44"/>
      <c r="G83" s="44"/>
      <c r="H83" s="44"/>
      <c r="I83" s="23"/>
    </row>
    <row r="84" spans="2:9" x14ac:dyDescent="0.25">
      <c r="B84" s="44"/>
      <c r="C84" s="44"/>
      <c r="D84" s="44"/>
      <c r="E84" s="44"/>
      <c r="F84" s="44"/>
      <c r="G84" s="44"/>
      <c r="H84" s="44"/>
      <c r="I84" s="23"/>
    </row>
    <row r="85" spans="2:9" x14ac:dyDescent="0.25">
      <c r="B85" s="44"/>
      <c r="C85" s="44"/>
      <c r="D85" s="44"/>
      <c r="E85" s="44"/>
      <c r="F85" s="44"/>
      <c r="G85" s="44"/>
      <c r="H85" s="44"/>
      <c r="I85" s="23"/>
    </row>
    <row r="86" spans="2:9" x14ac:dyDescent="0.25">
      <c r="B86" s="44"/>
      <c r="C86" s="44"/>
      <c r="D86" s="44"/>
      <c r="E86" s="44"/>
      <c r="F86" s="44"/>
      <c r="G86" s="44"/>
      <c r="H86" s="44"/>
      <c r="I86" s="23"/>
    </row>
    <row r="87" spans="2:9" x14ac:dyDescent="0.25">
      <c r="B87" s="44"/>
      <c r="C87" s="44"/>
      <c r="D87" s="44"/>
      <c r="E87" s="44"/>
      <c r="F87" s="44"/>
      <c r="G87" s="44"/>
      <c r="H87" s="44"/>
      <c r="I87" s="23"/>
    </row>
    <row r="88" spans="2:9" x14ac:dyDescent="0.25">
      <c r="B88" s="44"/>
      <c r="C88" s="44"/>
      <c r="D88" s="44"/>
      <c r="E88" s="44"/>
      <c r="F88" s="44"/>
      <c r="G88" s="44"/>
      <c r="H88" s="44"/>
      <c r="I88" s="23"/>
    </row>
    <row r="89" spans="2:9" x14ac:dyDescent="0.25">
      <c r="B89" s="44"/>
      <c r="C89" s="44"/>
      <c r="D89" s="44"/>
      <c r="E89" s="44"/>
      <c r="F89" s="44"/>
      <c r="G89" s="44"/>
      <c r="H89" s="44"/>
      <c r="I89" s="23"/>
    </row>
    <row r="90" spans="2:9" x14ac:dyDescent="0.25">
      <c r="B90" s="44"/>
      <c r="C90" s="44"/>
      <c r="D90" s="44"/>
      <c r="E90" s="44"/>
      <c r="F90" s="44"/>
      <c r="G90" s="44"/>
      <c r="H90" s="44"/>
      <c r="I90" s="23"/>
    </row>
    <row r="91" spans="2:9" x14ac:dyDescent="0.25">
      <c r="B91" s="44"/>
      <c r="C91" s="44"/>
      <c r="D91" s="44"/>
      <c r="E91" s="44"/>
      <c r="F91" s="44"/>
      <c r="G91" s="44"/>
      <c r="H91" s="44"/>
      <c r="I91" s="23"/>
    </row>
    <row r="92" spans="2:9" x14ac:dyDescent="0.25">
      <c r="B92" s="44"/>
      <c r="C92" s="44"/>
      <c r="D92" s="44"/>
      <c r="E92" s="44"/>
      <c r="F92" s="44"/>
      <c r="G92" s="44"/>
      <c r="H92" s="44"/>
      <c r="I92" s="23"/>
    </row>
    <row r="93" spans="2:9" x14ac:dyDescent="0.25">
      <c r="B93" s="44"/>
      <c r="C93" s="44"/>
      <c r="D93" s="44"/>
      <c r="E93" s="44"/>
      <c r="F93" s="44"/>
      <c r="G93" s="44"/>
      <c r="H93" s="44"/>
      <c r="I93" s="23"/>
    </row>
    <row r="94" spans="2:9" x14ac:dyDescent="0.25">
      <c r="B94" s="44"/>
      <c r="C94" s="44"/>
      <c r="D94" s="44"/>
      <c r="E94" s="44"/>
      <c r="F94" s="44"/>
      <c r="G94" s="44"/>
      <c r="H94" s="44"/>
      <c r="I94" s="23"/>
    </row>
    <row r="95" spans="2:9" x14ac:dyDescent="0.25">
      <c r="B95" s="44"/>
      <c r="C95" s="44"/>
      <c r="D95" s="44"/>
      <c r="E95" s="44"/>
      <c r="F95" s="44"/>
      <c r="G95" s="44"/>
      <c r="H95" s="44"/>
      <c r="I95" s="23"/>
    </row>
    <row r="96" spans="2:9" x14ac:dyDescent="0.25">
      <c r="B96" s="44"/>
      <c r="C96" s="44"/>
      <c r="D96" s="44"/>
      <c r="E96" s="44"/>
      <c r="F96" s="44"/>
      <c r="G96" s="44"/>
      <c r="H96" s="44"/>
      <c r="I96" s="23"/>
    </row>
    <row r="97" spans="2:9" x14ac:dyDescent="0.25">
      <c r="B97" s="44"/>
      <c r="C97" s="44"/>
      <c r="D97" s="44"/>
      <c r="E97" s="44"/>
      <c r="F97" s="44"/>
      <c r="G97" s="44"/>
      <c r="H97" s="44"/>
      <c r="I97" s="23"/>
    </row>
    <row r="98" spans="2:9" x14ac:dyDescent="0.25">
      <c r="B98" s="43"/>
      <c r="C98" s="46"/>
      <c r="D98" s="23"/>
      <c r="E98" s="23"/>
      <c r="F98" s="23"/>
      <c r="G98" s="23"/>
      <c r="H98" s="23"/>
      <c r="I98" s="23"/>
    </row>
  </sheetData>
  <mergeCells count="51">
    <mergeCell ref="C22:F22"/>
    <mergeCell ref="C23:F23"/>
    <mergeCell ref="C25:F25"/>
    <mergeCell ref="C28:F28"/>
    <mergeCell ref="C29:F29"/>
    <mergeCell ref="C13:F13"/>
    <mergeCell ref="C19:F19"/>
    <mergeCell ref="C14:F14"/>
    <mergeCell ref="C15:F15"/>
    <mergeCell ref="C16:F16"/>
    <mergeCell ref="C18:F18"/>
    <mergeCell ref="C17:F17"/>
    <mergeCell ref="B69:E69"/>
    <mergeCell ref="C48:F48"/>
    <mergeCell ref="C50:F50"/>
    <mergeCell ref="C51:F51"/>
    <mergeCell ref="C52:F52"/>
    <mergeCell ref="C53:F53"/>
    <mergeCell ref="C55:F55"/>
    <mergeCell ref="C56:F56"/>
    <mergeCell ref="C57:F57"/>
    <mergeCell ref="C54:F54"/>
    <mergeCell ref="C49:F49"/>
    <mergeCell ref="C47:F47"/>
    <mergeCell ref="C41:F41"/>
    <mergeCell ref="C33:F33"/>
    <mergeCell ref="C42:F42"/>
    <mergeCell ref="C43:F43"/>
    <mergeCell ref="C35:F35"/>
    <mergeCell ref="C37:F37"/>
    <mergeCell ref="C44:F44"/>
    <mergeCell ref="C38:F38"/>
    <mergeCell ref="B40:F40"/>
    <mergeCell ref="C36:F36"/>
    <mergeCell ref="C39:F39"/>
    <mergeCell ref="H7:H9"/>
    <mergeCell ref="A1:H1"/>
    <mergeCell ref="A3:H3"/>
    <mergeCell ref="A4:H4"/>
    <mergeCell ref="C46:F46"/>
    <mergeCell ref="C30:F30"/>
    <mergeCell ref="C32:F32"/>
    <mergeCell ref="C6:F6"/>
    <mergeCell ref="B7:B9"/>
    <mergeCell ref="C7:F9"/>
    <mergeCell ref="G7:G9"/>
    <mergeCell ref="A7:A9"/>
    <mergeCell ref="C21:F21"/>
    <mergeCell ref="C10:F10"/>
    <mergeCell ref="C11:F11"/>
    <mergeCell ref="C12:F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72"/>
  <sheetViews>
    <sheetView workbookViewId="0">
      <selection sqref="A1:G1"/>
    </sheetView>
  </sheetViews>
  <sheetFormatPr defaultRowHeight="15" x14ac:dyDescent="0.25"/>
  <cols>
    <col min="1" max="1" width="6" customWidth="1"/>
    <col min="5" max="5" width="29.7109375" customWidth="1"/>
    <col min="6" max="6" width="13.42578125" customWidth="1"/>
    <col min="7" max="7" width="13.42578125" style="237" customWidth="1"/>
    <col min="8" max="8" width="13.42578125" customWidth="1"/>
    <col min="10" max="10" width="11" bestFit="1" customWidth="1"/>
  </cols>
  <sheetData>
    <row r="1" spans="1:10" x14ac:dyDescent="0.25">
      <c r="A1" s="386" t="s">
        <v>283</v>
      </c>
      <c r="B1" s="386"/>
      <c r="C1" s="386"/>
      <c r="D1" s="386"/>
      <c r="E1" s="386"/>
      <c r="F1" s="386"/>
      <c r="G1" s="423"/>
      <c r="H1" s="255"/>
    </row>
    <row r="2" spans="1:10" x14ac:dyDescent="0.25">
      <c r="A2" s="60"/>
      <c r="B2" s="60"/>
      <c r="C2" s="60"/>
      <c r="D2" s="60"/>
      <c r="E2" s="60"/>
      <c r="F2" s="60"/>
      <c r="G2" s="60"/>
      <c r="I2" s="48"/>
    </row>
    <row r="3" spans="1:10" x14ac:dyDescent="0.25">
      <c r="A3" s="387" t="s">
        <v>262</v>
      </c>
      <c r="B3" s="387"/>
      <c r="C3" s="387"/>
      <c r="D3" s="387"/>
      <c r="E3" s="387"/>
      <c r="F3" s="387"/>
      <c r="G3" s="423"/>
      <c r="H3" s="268"/>
    </row>
    <row r="4" spans="1:10" x14ac:dyDescent="0.25">
      <c r="A4" s="461"/>
      <c r="B4" s="461"/>
      <c r="C4" s="461"/>
      <c r="D4" s="461"/>
      <c r="E4" s="461"/>
      <c r="F4" s="461"/>
      <c r="G4" s="461"/>
      <c r="H4" s="23"/>
    </row>
    <row r="5" spans="1:10" ht="15.75" thickBot="1" x14ac:dyDescent="0.3">
      <c r="A5" s="63"/>
      <c r="B5" s="63"/>
      <c r="C5" s="75"/>
      <c r="D5" s="63"/>
      <c r="E5" s="63"/>
      <c r="F5" s="23"/>
      <c r="G5" s="23" t="s">
        <v>11</v>
      </c>
      <c r="H5" s="23"/>
    </row>
    <row r="6" spans="1:10" x14ac:dyDescent="0.25">
      <c r="A6" s="80"/>
      <c r="B6" s="462" t="s">
        <v>6</v>
      </c>
      <c r="C6" s="462"/>
      <c r="D6" s="462"/>
      <c r="E6" s="462"/>
      <c r="F6" s="137" t="s">
        <v>7</v>
      </c>
      <c r="G6" s="363" t="s">
        <v>8</v>
      </c>
    </row>
    <row r="7" spans="1:10" ht="30" customHeight="1" x14ac:dyDescent="0.25">
      <c r="A7" s="81" t="s">
        <v>71</v>
      </c>
      <c r="B7" s="441" t="s">
        <v>72</v>
      </c>
      <c r="C7" s="441"/>
      <c r="D7" s="441"/>
      <c r="E7" s="441"/>
      <c r="F7" s="136" t="s">
        <v>187</v>
      </c>
      <c r="G7" s="364" t="s">
        <v>267</v>
      </c>
    </row>
    <row r="8" spans="1:10" ht="12.75" customHeight="1" x14ac:dyDescent="0.25">
      <c r="A8" s="425">
        <v>1</v>
      </c>
      <c r="B8" s="448" t="s">
        <v>73</v>
      </c>
      <c r="C8" s="448"/>
      <c r="D8" s="448"/>
      <c r="E8" s="448"/>
      <c r="F8" s="426"/>
      <c r="G8" s="415"/>
    </row>
    <row r="9" spans="1:10" x14ac:dyDescent="0.25">
      <c r="A9" s="425"/>
      <c r="B9" s="448"/>
      <c r="C9" s="448"/>
      <c r="D9" s="448"/>
      <c r="E9" s="448"/>
      <c r="F9" s="427"/>
      <c r="G9" s="416"/>
    </row>
    <row r="10" spans="1:10" x14ac:dyDescent="0.25">
      <c r="A10" s="425"/>
      <c r="B10" s="448"/>
      <c r="C10" s="448"/>
      <c r="D10" s="448"/>
      <c r="E10" s="448"/>
      <c r="F10" s="428"/>
      <c r="G10" s="417"/>
      <c r="J10" s="23"/>
    </row>
    <row r="11" spans="1:10" x14ac:dyDescent="0.25">
      <c r="A11" s="78">
        <v>2</v>
      </c>
      <c r="B11" s="450" t="s">
        <v>108</v>
      </c>
      <c r="C11" s="450"/>
      <c r="D11" s="450"/>
      <c r="E11" s="450"/>
      <c r="F11" s="184">
        <f>('4.számú melléklet'!C30+'4.számú melléklet'!C32+'4.számú melléklet'!C33+'4.számú melléklet'!C34+'4.számú melléklet'!C36+'4.számú melléklet'!C31+'4.számú melléklet'!C35)</f>
        <v>1959</v>
      </c>
      <c r="G11" s="365">
        <f>('4.számú melléklet'!D30+'4.számú melléklet'!D32+'4.számú melléklet'!D33+'4.számú melléklet'!D34+'4.számú melléklet'!D36+'4.számú melléklet'!D31+'4.számú melléklet'!D35)</f>
        <v>958</v>
      </c>
    </row>
    <row r="12" spans="1:10" x14ac:dyDescent="0.25">
      <c r="A12" s="78">
        <v>3</v>
      </c>
      <c r="B12" s="450" t="s">
        <v>224</v>
      </c>
      <c r="C12" s="450"/>
      <c r="D12" s="450"/>
      <c r="E12" s="450"/>
      <c r="F12" s="184">
        <f>('4.számú melléklet'!C24+'4.számú melléklet'!C25+'4.számú melléklet'!C26+'4.számú melléklet'!C27+'4.számú melléklet'!C28+'4.számú melléklet'!C29)</f>
        <v>6180</v>
      </c>
      <c r="G12" s="365">
        <f>('4.számú melléklet'!D24+'4.számú melléklet'!D25+'4.számú melléklet'!D26+'4.számú melléklet'!D27+'4.számú melléklet'!D28+'4.számú melléklet'!D29)</f>
        <v>4943</v>
      </c>
    </row>
    <row r="13" spans="1:10" ht="12.75" customHeight="1" x14ac:dyDescent="0.25">
      <c r="A13" s="78">
        <v>4</v>
      </c>
      <c r="B13" s="436" t="s">
        <v>109</v>
      </c>
      <c r="C13" s="436"/>
      <c r="D13" s="436"/>
      <c r="E13" s="436"/>
      <c r="F13" s="184">
        <f>('4.számú melléklet'!C40+'4.számú melléklet'!C45+'4.számú melléklet'!C43+'4.számú melléklet'!C44)</f>
        <v>0</v>
      </c>
      <c r="G13" s="365">
        <f>('4.számú melléklet'!D40+'4.számú melléklet'!D45+'4.számú melléklet'!D43+'4.számú melléklet'!D44)</f>
        <v>5314</v>
      </c>
    </row>
    <row r="14" spans="1:10" ht="12.75" customHeight="1" x14ac:dyDescent="0.25">
      <c r="A14" s="78">
        <v>5</v>
      </c>
      <c r="B14" s="436" t="s">
        <v>110</v>
      </c>
      <c r="C14" s="436"/>
      <c r="D14" s="436"/>
      <c r="E14" s="436"/>
      <c r="F14" s="184">
        <f>('4.számú melléklet'!C41+'4.számú melléklet'!C42+'4.számú melléklet'!C38+'4.számú melléklet'!C39)</f>
        <v>14541</v>
      </c>
      <c r="G14" s="365">
        <f>('4.számú melléklet'!D41+'4.számú melléklet'!D42+'4.számú melléklet'!D38+'4.számú melléklet'!D39)</f>
        <v>11076</v>
      </c>
    </row>
    <row r="15" spans="1:10" x14ac:dyDescent="0.25">
      <c r="A15" s="78">
        <v>6</v>
      </c>
      <c r="B15" s="64" t="s">
        <v>111</v>
      </c>
      <c r="C15" s="64"/>
      <c r="D15" s="64"/>
      <c r="E15" s="64"/>
      <c r="F15" s="185">
        <f>'4.számú melléklet'!C22</f>
        <v>19561</v>
      </c>
      <c r="G15" s="366">
        <f>'4.számú melléklet'!D22</f>
        <v>23945</v>
      </c>
    </row>
    <row r="16" spans="1:10" ht="15.75" thickBot="1" x14ac:dyDescent="0.3">
      <c r="A16" s="226">
        <v>7</v>
      </c>
      <c r="B16" s="432" t="s">
        <v>1</v>
      </c>
      <c r="C16" s="432"/>
      <c r="D16" s="432"/>
      <c r="E16" s="432"/>
      <c r="F16" s="186">
        <f>SUM(F11:F15)</f>
        <v>42241</v>
      </c>
      <c r="G16" s="367">
        <f>SUM(G11:G15)</f>
        <v>46236</v>
      </c>
    </row>
    <row r="17" spans="1:7" ht="15.75" thickBot="1" x14ac:dyDescent="0.3">
      <c r="A17" s="66"/>
      <c r="B17" s="128"/>
      <c r="C17" s="128"/>
      <c r="D17" s="128"/>
      <c r="E17" s="128"/>
      <c r="F17" s="138"/>
      <c r="G17" s="334"/>
    </row>
    <row r="18" spans="1:7" x14ac:dyDescent="0.25">
      <c r="A18" s="458">
        <v>8</v>
      </c>
      <c r="B18" s="440" t="s">
        <v>112</v>
      </c>
      <c r="C18" s="440"/>
      <c r="D18" s="440"/>
      <c r="E18" s="440"/>
      <c r="F18" s="429"/>
      <c r="G18" s="418"/>
    </row>
    <row r="19" spans="1:7" x14ac:dyDescent="0.25">
      <c r="A19" s="459"/>
      <c r="B19" s="441"/>
      <c r="C19" s="441"/>
      <c r="D19" s="441"/>
      <c r="E19" s="441"/>
      <c r="F19" s="430"/>
      <c r="G19" s="419"/>
    </row>
    <row r="20" spans="1:7" x14ac:dyDescent="0.25">
      <c r="A20" s="460"/>
      <c r="B20" s="444"/>
      <c r="C20" s="444"/>
      <c r="D20" s="444"/>
      <c r="E20" s="444"/>
      <c r="F20" s="431"/>
      <c r="G20" s="420"/>
    </row>
    <row r="21" spans="1:7" x14ac:dyDescent="0.25">
      <c r="A21" s="78">
        <v>9</v>
      </c>
      <c r="B21" s="436" t="s">
        <v>113</v>
      </c>
      <c r="C21" s="436"/>
      <c r="D21" s="436"/>
      <c r="E21" s="436"/>
      <c r="F21" s="184">
        <v>0</v>
      </c>
      <c r="G21" s="365">
        <v>0</v>
      </c>
    </row>
    <row r="22" spans="1:7" x14ac:dyDescent="0.25">
      <c r="A22" s="78">
        <v>10</v>
      </c>
      <c r="B22" s="436" t="s">
        <v>114</v>
      </c>
      <c r="C22" s="436"/>
      <c r="D22" s="436"/>
      <c r="E22" s="436"/>
      <c r="F22" s="184">
        <v>0</v>
      </c>
      <c r="G22" s="365">
        <v>0</v>
      </c>
    </row>
    <row r="23" spans="1:7" x14ac:dyDescent="0.25">
      <c r="A23" s="78">
        <v>11</v>
      </c>
      <c r="B23" s="436" t="s">
        <v>115</v>
      </c>
      <c r="C23" s="436"/>
      <c r="D23" s="436"/>
      <c r="E23" s="436"/>
      <c r="F23" s="184">
        <v>0</v>
      </c>
      <c r="G23" s="365">
        <v>0</v>
      </c>
    </row>
    <row r="24" spans="1:7" ht="15.75" thickBot="1" x14ac:dyDescent="0.3">
      <c r="A24" s="228">
        <v>12</v>
      </c>
      <c r="B24" s="449" t="s">
        <v>116</v>
      </c>
      <c r="C24" s="449"/>
      <c r="D24" s="449"/>
      <c r="E24" s="449"/>
      <c r="F24" s="186">
        <f>SUM(F21:F23)</f>
        <v>0</v>
      </c>
      <c r="G24" s="367">
        <f>SUM(G21:G23)</f>
        <v>0</v>
      </c>
    </row>
    <row r="25" spans="1:7" ht="15.75" thickBot="1" x14ac:dyDescent="0.3">
      <c r="A25" s="234"/>
      <c r="B25" s="77"/>
      <c r="C25" s="76"/>
      <c r="D25" s="76"/>
      <c r="E25" s="76"/>
      <c r="F25" s="76"/>
      <c r="G25" s="76"/>
    </row>
    <row r="26" spans="1:7" x14ac:dyDescent="0.25">
      <c r="A26" s="424">
        <v>13</v>
      </c>
      <c r="B26" s="440" t="s">
        <v>117</v>
      </c>
      <c r="C26" s="440"/>
      <c r="D26" s="440"/>
      <c r="E26" s="440"/>
      <c r="F26" s="429"/>
      <c r="G26" s="418"/>
    </row>
    <row r="27" spans="1:7" x14ac:dyDescent="0.25">
      <c r="A27" s="425"/>
      <c r="B27" s="441"/>
      <c r="C27" s="441"/>
      <c r="D27" s="441"/>
      <c r="E27" s="441"/>
      <c r="F27" s="430"/>
      <c r="G27" s="419"/>
    </row>
    <row r="28" spans="1:7" x14ac:dyDescent="0.25">
      <c r="A28" s="425"/>
      <c r="B28" s="444"/>
      <c r="C28" s="444"/>
      <c r="D28" s="444"/>
      <c r="E28" s="444"/>
      <c r="F28" s="431"/>
      <c r="G28" s="420"/>
    </row>
    <row r="29" spans="1:7" x14ac:dyDescent="0.25">
      <c r="A29" s="78">
        <v>14</v>
      </c>
      <c r="B29" s="455" t="s">
        <v>118</v>
      </c>
      <c r="C29" s="455"/>
      <c r="D29" s="455"/>
      <c r="E29" s="455"/>
      <c r="F29" s="293">
        <f>'4.számú melléklet'!C46</f>
        <v>50820</v>
      </c>
      <c r="G29" s="368">
        <f>'4.számú melléklet'!D46</f>
        <v>50820</v>
      </c>
    </row>
    <row r="30" spans="1:7" ht="15.75" thickBot="1" x14ac:dyDescent="0.3">
      <c r="A30" s="228">
        <v>15</v>
      </c>
      <c r="B30" s="449" t="s">
        <v>1</v>
      </c>
      <c r="C30" s="449"/>
      <c r="D30" s="449"/>
      <c r="E30" s="449"/>
      <c r="F30" s="189">
        <f>SUM(F29)</f>
        <v>50820</v>
      </c>
      <c r="G30" s="369">
        <f>SUM(G29)</f>
        <v>50820</v>
      </c>
    </row>
    <row r="31" spans="1:7" ht="15.75" thickBot="1" x14ac:dyDescent="0.3">
      <c r="A31" s="127"/>
      <c r="B31" s="65"/>
      <c r="C31" s="65"/>
      <c r="D31" s="65"/>
      <c r="E31" s="65"/>
      <c r="F31" s="65"/>
      <c r="G31" s="65"/>
    </row>
    <row r="32" spans="1:7" ht="15.75" thickBot="1" x14ac:dyDescent="0.3">
      <c r="A32" s="227">
        <v>16</v>
      </c>
      <c r="B32" s="442" t="s">
        <v>178</v>
      </c>
      <c r="C32" s="443"/>
      <c r="D32" s="443"/>
      <c r="E32" s="443"/>
      <c r="F32" s="190">
        <f>F16+F24+F30</f>
        <v>93061</v>
      </c>
      <c r="G32" s="370">
        <f>G16+G24+G30</f>
        <v>97056</v>
      </c>
    </row>
    <row r="33" spans="1:8" x14ac:dyDescent="0.25">
      <c r="A33" s="232"/>
      <c r="B33" s="187"/>
      <c r="C33" s="191"/>
      <c r="D33" s="191"/>
      <c r="E33" s="191"/>
      <c r="F33" s="191"/>
      <c r="G33" s="191"/>
      <c r="H33" s="85"/>
    </row>
    <row r="34" spans="1:8" ht="15.75" thickBot="1" x14ac:dyDescent="0.3">
      <c r="A34" s="233"/>
      <c r="B34" s="188"/>
      <c r="C34" s="192"/>
      <c r="D34" s="192"/>
      <c r="E34" s="192"/>
      <c r="F34" s="192"/>
      <c r="G34" s="192"/>
      <c r="H34" s="85"/>
    </row>
    <row r="35" spans="1:8" ht="15" customHeight="1" x14ac:dyDescent="0.25">
      <c r="A35" s="438">
        <v>17</v>
      </c>
      <c r="B35" s="440" t="s">
        <v>74</v>
      </c>
      <c r="C35" s="440"/>
      <c r="D35" s="440"/>
      <c r="E35" s="440"/>
      <c r="F35" s="456" t="s">
        <v>187</v>
      </c>
      <c r="G35" s="421" t="s">
        <v>267</v>
      </c>
    </row>
    <row r="36" spans="1:8" ht="15" customHeight="1" x14ac:dyDescent="0.25">
      <c r="A36" s="439"/>
      <c r="B36" s="441"/>
      <c r="C36" s="441"/>
      <c r="D36" s="441"/>
      <c r="E36" s="441"/>
      <c r="F36" s="457"/>
      <c r="G36" s="422"/>
    </row>
    <row r="37" spans="1:8" x14ac:dyDescent="0.25">
      <c r="A37" s="78">
        <v>18</v>
      </c>
      <c r="B37" s="436" t="s">
        <v>75</v>
      </c>
      <c r="C37" s="436"/>
      <c r="D37" s="436"/>
      <c r="E37" s="436"/>
      <c r="F37" s="219">
        <f>'5.számú melléklet'!D20+'5.számú melléklet'!D98</f>
        <v>12971</v>
      </c>
      <c r="G37" s="365">
        <f>'5.számú melléklet'!E20+'5.számú melléklet'!E98</f>
        <v>9817</v>
      </c>
    </row>
    <row r="38" spans="1:8" x14ac:dyDescent="0.25">
      <c r="A38" s="78">
        <v>19</v>
      </c>
      <c r="B38" s="436" t="s">
        <v>76</v>
      </c>
      <c r="C38" s="436"/>
      <c r="D38" s="436"/>
      <c r="E38" s="436"/>
      <c r="F38" s="219">
        <f>'5.számú melléklet'!D31</f>
        <v>2004</v>
      </c>
      <c r="G38" s="365">
        <f>'5.számú melléklet'!E31</f>
        <v>1363</v>
      </c>
    </row>
    <row r="39" spans="1:8" x14ac:dyDescent="0.25">
      <c r="A39" s="78">
        <v>20</v>
      </c>
      <c r="B39" s="436" t="s">
        <v>119</v>
      </c>
      <c r="C39" s="436"/>
      <c r="D39" s="436"/>
      <c r="E39" s="436"/>
      <c r="F39" s="219">
        <f>'5.számú melléklet'!D48+'5.számú melléklet'!D88+'5.számú melléklet'!D102</f>
        <v>21570</v>
      </c>
      <c r="G39" s="365">
        <f>'5.számú melléklet'!E48+'5.számú melléklet'!E88+'5.számú melléklet'!E102</f>
        <v>18610</v>
      </c>
    </row>
    <row r="40" spans="1:8" x14ac:dyDescent="0.25">
      <c r="A40" s="78">
        <v>21</v>
      </c>
      <c r="B40" s="436" t="s">
        <v>120</v>
      </c>
      <c r="C40" s="436"/>
      <c r="D40" s="436"/>
      <c r="E40" s="436"/>
      <c r="F40" s="219">
        <f>'5.számú melléklet'!D62</f>
        <v>5517</v>
      </c>
      <c r="G40" s="365">
        <f>'5.számú melléklet'!E62</f>
        <v>5952</v>
      </c>
    </row>
    <row r="41" spans="1:8" x14ac:dyDescent="0.25">
      <c r="A41" s="78">
        <v>22</v>
      </c>
      <c r="B41" s="436" t="s">
        <v>121</v>
      </c>
      <c r="C41" s="436"/>
      <c r="D41" s="436"/>
      <c r="E41" s="436"/>
      <c r="F41" s="219">
        <f>'5.számú melléklet'!D69</f>
        <v>3573</v>
      </c>
      <c r="G41" s="365">
        <f>'5.számú melléklet'!E69</f>
        <v>193</v>
      </c>
    </row>
    <row r="42" spans="1:8" x14ac:dyDescent="0.25">
      <c r="A42" s="119">
        <v>23</v>
      </c>
      <c r="B42" s="437" t="s">
        <v>77</v>
      </c>
      <c r="C42" s="437"/>
      <c r="D42" s="437"/>
      <c r="E42" s="437"/>
      <c r="F42" s="194">
        <f>SUM(F37:F41)-1</f>
        <v>45634</v>
      </c>
      <c r="G42" s="371">
        <f>SUM(G37:G41)</f>
        <v>35935</v>
      </c>
    </row>
    <row r="43" spans="1:8" x14ac:dyDescent="0.25">
      <c r="A43" s="78">
        <v>24</v>
      </c>
      <c r="B43" s="195" t="s">
        <v>78</v>
      </c>
      <c r="C43" s="105"/>
      <c r="D43" s="131"/>
      <c r="E43" s="105"/>
      <c r="F43" s="105"/>
      <c r="G43" s="372"/>
    </row>
    <row r="44" spans="1:8" x14ac:dyDescent="0.25">
      <c r="A44" s="78">
        <v>25</v>
      </c>
      <c r="B44" s="453" t="s">
        <v>81</v>
      </c>
      <c r="C44" s="446"/>
      <c r="D44" s="446"/>
      <c r="E44" s="447"/>
      <c r="F44" s="219">
        <f>'5.számú melléklet'!D74+'5.számú melléklet'!D76</f>
        <v>0</v>
      </c>
      <c r="G44" s="365">
        <f>'5.számú melléklet'!E74+'5.számú melléklet'!E76</f>
        <v>2660</v>
      </c>
    </row>
    <row r="45" spans="1:8" x14ac:dyDescent="0.25">
      <c r="A45" s="78">
        <v>26</v>
      </c>
      <c r="B45" s="453" t="s">
        <v>122</v>
      </c>
      <c r="C45" s="446"/>
      <c r="D45" s="446"/>
      <c r="E45" s="447"/>
      <c r="F45" s="219">
        <f>'5.számú melléklet'!D73</f>
        <v>10362</v>
      </c>
      <c r="G45" s="365">
        <f>'5.számú melléklet'!E73</f>
        <v>464</v>
      </c>
    </row>
    <row r="46" spans="1:8" x14ac:dyDescent="0.25">
      <c r="A46" s="78">
        <v>27</v>
      </c>
      <c r="B46" s="453" t="s">
        <v>79</v>
      </c>
      <c r="C46" s="446"/>
      <c r="D46" s="446"/>
      <c r="E46" s="447"/>
      <c r="F46" s="219">
        <f>'5.számú melléklet'!D75</f>
        <v>0</v>
      </c>
      <c r="G46" s="365">
        <f>'5.számú melléklet'!E75</f>
        <v>844</v>
      </c>
    </row>
    <row r="47" spans="1:8" x14ac:dyDescent="0.25">
      <c r="A47" s="78">
        <v>28</v>
      </c>
      <c r="B47" s="454" t="s">
        <v>80</v>
      </c>
      <c r="C47" s="446"/>
      <c r="D47" s="446"/>
      <c r="E47" s="447"/>
      <c r="F47" s="194">
        <f>SUM(F44:F46)</f>
        <v>10362</v>
      </c>
      <c r="G47" s="371">
        <f>SUM(G44:G46)</f>
        <v>3968</v>
      </c>
    </row>
    <row r="48" spans="1:8" ht="15" customHeight="1" x14ac:dyDescent="0.25">
      <c r="A48" s="193">
        <v>29</v>
      </c>
      <c r="B48" s="229" t="s">
        <v>123</v>
      </c>
      <c r="C48" s="230"/>
      <c r="D48" s="230"/>
      <c r="E48" s="231"/>
      <c r="F48" s="136"/>
      <c r="G48" s="364"/>
    </row>
    <row r="49" spans="1:7" x14ac:dyDescent="0.25">
      <c r="A49" s="78">
        <v>30</v>
      </c>
      <c r="B49" s="445" t="s">
        <v>124</v>
      </c>
      <c r="C49" s="446"/>
      <c r="D49" s="446"/>
      <c r="E49" s="447"/>
      <c r="F49" s="261">
        <v>0</v>
      </c>
      <c r="G49" s="366">
        <v>0</v>
      </c>
    </row>
    <row r="50" spans="1:7" x14ac:dyDescent="0.25">
      <c r="A50" s="78">
        <v>31</v>
      </c>
      <c r="B50" s="445" t="s">
        <v>125</v>
      </c>
      <c r="C50" s="446"/>
      <c r="D50" s="446"/>
      <c r="E50" s="447"/>
      <c r="F50" s="261">
        <v>37065</v>
      </c>
      <c r="G50" s="366">
        <f>'5.számú melléklet'!E71</f>
        <v>57153</v>
      </c>
    </row>
    <row r="51" spans="1:7" ht="15.75" thickBot="1" x14ac:dyDescent="0.3">
      <c r="A51" s="79">
        <v>32</v>
      </c>
      <c r="B51" s="432" t="s">
        <v>126</v>
      </c>
      <c r="C51" s="432"/>
      <c r="D51" s="432"/>
      <c r="E51" s="432"/>
      <c r="F51" s="189">
        <f>F49+F50</f>
        <v>37065</v>
      </c>
      <c r="G51" s="369">
        <f>G49+G50</f>
        <v>57153</v>
      </c>
    </row>
    <row r="52" spans="1:7" x14ac:dyDescent="0.25">
      <c r="A52" s="63"/>
      <c r="B52" s="63"/>
      <c r="C52" s="63"/>
      <c r="D52" s="63"/>
      <c r="E52" s="63"/>
      <c r="F52" s="63"/>
      <c r="G52" s="63"/>
    </row>
    <row r="53" spans="1:7" ht="15.75" thickBot="1" x14ac:dyDescent="0.3">
      <c r="A53" s="433"/>
      <c r="B53" s="434"/>
      <c r="C53" s="434"/>
      <c r="D53" s="434"/>
      <c r="E53" s="435"/>
      <c r="F53" s="138"/>
      <c r="G53" s="334"/>
    </row>
    <row r="54" spans="1:7" ht="15.75" thickBot="1" x14ac:dyDescent="0.3">
      <c r="A54" s="196">
        <v>33</v>
      </c>
      <c r="B54" s="451" t="s">
        <v>184</v>
      </c>
      <c r="C54" s="452"/>
      <c r="D54" s="452"/>
      <c r="E54" s="452"/>
      <c r="F54" s="374">
        <f>F42+F47+F51</f>
        <v>93061</v>
      </c>
      <c r="G54" s="373">
        <f>G42+G47+G51</f>
        <v>97056</v>
      </c>
    </row>
    <row r="66" spans="2:7" x14ac:dyDescent="0.25">
      <c r="B66" s="45"/>
      <c r="C66" s="23"/>
      <c r="D66" s="23"/>
      <c r="E66" s="23"/>
      <c r="F66" s="23"/>
      <c r="G66" s="23"/>
    </row>
    <row r="67" spans="2:7" x14ac:dyDescent="0.25">
      <c r="B67" s="45"/>
      <c r="C67" s="23"/>
      <c r="D67" s="23"/>
      <c r="E67" s="23"/>
      <c r="F67" s="23"/>
      <c r="G67" s="23"/>
    </row>
    <row r="68" spans="2:7" x14ac:dyDescent="0.25">
      <c r="B68" s="23"/>
      <c r="C68" s="23"/>
      <c r="D68" s="23"/>
      <c r="E68" s="23"/>
      <c r="F68" s="23"/>
      <c r="G68" s="23"/>
    </row>
    <row r="69" spans="2:7" x14ac:dyDescent="0.25">
      <c r="B69" s="23"/>
      <c r="C69" s="23"/>
      <c r="D69" s="23"/>
      <c r="E69" s="23"/>
      <c r="F69" s="23"/>
      <c r="G69" s="23"/>
    </row>
    <row r="70" spans="2:7" x14ac:dyDescent="0.25">
      <c r="B70" s="45"/>
      <c r="C70" s="23"/>
      <c r="D70" s="23"/>
      <c r="E70" s="23"/>
      <c r="F70" s="23"/>
      <c r="G70" s="23"/>
    </row>
    <row r="71" spans="2:7" x14ac:dyDescent="0.25">
      <c r="B71" s="23"/>
      <c r="C71" s="23"/>
      <c r="D71" s="23"/>
      <c r="E71" s="23"/>
      <c r="F71" s="23"/>
      <c r="G71" s="23"/>
    </row>
    <row r="72" spans="2:7" x14ac:dyDescent="0.25">
      <c r="B72" s="23"/>
      <c r="C72" s="23"/>
      <c r="D72" s="23"/>
      <c r="E72" s="23"/>
      <c r="F72" s="23"/>
      <c r="G72" s="23"/>
    </row>
  </sheetData>
  <mergeCells count="48">
    <mergeCell ref="A18:A20"/>
    <mergeCell ref="A4:G4"/>
    <mergeCell ref="B6:E6"/>
    <mergeCell ref="B37:E37"/>
    <mergeCell ref="B29:E29"/>
    <mergeCell ref="B30:E30"/>
    <mergeCell ref="F26:F28"/>
    <mergeCell ref="F35:F36"/>
    <mergeCell ref="B54:E54"/>
    <mergeCell ref="B44:E44"/>
    <mergeCell ref="B45:E45"/>
    <mergeCell ref="B46:E46"/>
    <mergeCell ref="B47:E47"/>
    <mergeCell ref="B50:E50"/>
    <mergeCell ref="B24:E24"/>
    <mergeCell ref="B11:E11"/>
    <mergeCell ref="B12:E12"/>
    <mergeCell ref="B13:E13"/>
    <mergeCell ref="B14:E14"/>
    <mergeCell ref="B16:E16"/>
    <mergeCell ref="B21:E21"/>
    <mergeCell ref="B22:E22"/>
    <mergeCell ref="B23:E23"/>
    <mergeCell ref="B18:E20"/>
    <mergeCell ref="B51:E51"/>
    <mergeCell ref="A53:E53"/>
    <mergeCell ref="B38:E38"/>
    <mergeCell ref="B39:E39"/>
    <mergeCell ref="B40:E40"/>
    <mergeCell ref="B41:E41"/>
    <mergeCell ref="B42:E42"/>
    <mergeCell ref="B49:E49"/>
    <mergeCell ref="G8:G10"/>
    <mergeCell ref="G18:G20"/>
    <mergeCell ref="G26:G28"/>
    <mergeCell ref="G35:G36"/>
    <mergeCell ref="A1:G1"/>
    <mergeCell ref="A3:G3"/>
    <mergeCell ref="A26:A28"/>
    <mergeCell ref="F8:F10"/>
    <mergeCell ref="F18:F20"/>
    <mergeCell ref="A35:A36"/>
    <mergeCell ref="B35:E36"/>
    <mergeCell ref="B32:E32"/>
    <mergeCell ref="B26:E28"/>
    <mergeCell ref="B7:E7"/>
    <mergeCell ref="A8:A10"/>
    <mergeCell ref="B8:E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9"/>
  <sheetViews>
    <sheetView workbookViewId="0">
      <selection activeCell="E4" sqref="E4"/>
    </sheetView>
  </sheetViews>
  <sheetFormatPr defaultRowHeight="15" x14ac:dyDescent="0.25"/>
  <cols>
    <col min="1" max="1" width="8" customWidth="1"/>
    <col min="2" max="2" width="52.5703125" customWidth="1"/>
    <col min="3" max="3" width="13.42578125" customWidth="1"/>
    <col min="4" max="4" width="13.42578125" style="237" customWidth="1"/>
    <col min="5" max="5" width="13.5703125" bestFit="1" customWidth="1"/>
  </cols>
  <sheetData>
    <row r="1" spans="1:5" x14ac:dyDescent="0.25">
      <c r="A1" s="390" t="s">
        <v>284</v>
      </c>
      <c r="B1" s="390"/>
      <c r="C1" s="390"/>
      <c r="D1" s="388"/>
    </row>
    <row r="2" spans="1:5" x14ac:dyDescent="0.25">
      <c r="A2" s="60"/>
      <c r="B2" s="60"/>
      <c r="C2" s="60"/>
      <c r="D2" s="60"/>
    </row>
    <row r="3" spans="1:5" x14ac:dyDescent="0.25">
      <c r="A3" s="390" t="s">
        <v>219</v>
      </c>
      <c r="B3" s="390"/>
      <c r="C3" s="390"/>
      <c r="D3" s="254"/>
    </row>
    <row r="4" spans="1:5" x14ac:dyDescent="0.25">
      <c r="A4" s="60"/>
      <c r="B4" s="60"/>
      <c r="C4" s="60"/>
      <c r="D4" s="60"/>
    </row>
    <row r="5" spans="1:5" ht="15.75" thickBot="1" x14ac:dyDescent="0.3">
      <c r="A5" s="60"/>
      <c r="B5" s="68"/>
      <c r="C5" s="68"/>
      <c r="D5" s="68" t="s">
        <v>17</v>
      </c>
    </row>
    <row r="6" spans="1:5" x14ac:dyDescent="0.25">
      <c r="A6" s="69" t="s">
        <v>27</v>
      </c>
      <c r="B6" s="70" t="s">
        <v>6</v>
      </c>
      <c r="C6" s="70" t="s">
        <v>7</v>
      </c>
      <c r="D6" s="354" t="s">
        <v>8</v>
      </c>
    </row>
    <row r="7" spans="1:5" ht="31.5" customHeight="1" x14ac:dyDescent="0.25">
      <c r="A7" s="71">
        <v>1</v>
      </c>
      <c r="B7" s="31" t="s">
        <v>82</v>
      </c>
      <c r="C7" s="220" t="s">
        <v>188</v>
      </c>
      <c r="D7" s="355" t="s">
        <v>275</v>
      </c>
    </row>
    <row r="8" spans="1:5" x14ac:dyDescent="0.25">
      <c r="A8" s="71">
        <v>2</v>
      </c>
      <c r="B8" s="129" t="s">
        <v>83</v>
      </c>
      <c r="C8" s="221"/>
      <c r="D8" s="356"/>
    </row>
    <row r="9" spans="1:5" x14ac:dyDescent="0.25">
      <c r="A9" s="71">
        <v>3</v>
      </c>
      <c r="B9" s="27" t="s">
        <v>84</v>
      </c>
      <c r="C9" s="204">
        <v>0</v>
      </c>
      <c r="D9" s="357">
        <v>0</v>
      </c>
    </row>
    <row r="10" spans="1:5" x14ac:dyDescent="0.25">
      <c r="A10" s="71">
        <v>4</v>
      </c>
      <c r="B10" s="27" t="s">
        <v>20</v>
      </c>
      <c r="C10" s="204">
        <v>0</v>
      </c>
      <c r="D10" s="357">
        <v>0</v>
      </c>
      <c r="E10" s="294"/>
    </row>
    <row r="11" spans="1:5" x14ac:dyDescent="0.25">
      <c r="A11" s="71">
        <v>5</v>
      </c>
      <c r="B11" s="27" t="s">
        <v>85</v>
      </c>
      <c r="C11" s="204">
        <v>1744</v>
      </c>
      <c r="D11" s="357">
        <v>1744</v>
      </c>
    </row>
    <row r="12" spans="1:5" x14ac:dyDescent="0.25">
      <c r="A12" s="71">
        <v>6</v>
      </c>
      <c r="B12" s="62" t="s">
        <v>86</v>
      </c>
      <c r="C12" s="260">
        <v>1248</v>
      </c>
      <c r="D12" s="358">
        <v>1248</v>
      </c>
    </row>
    <row r="13" spans="1:5" x14ac:dyDescent="0.25">
      <c r="A13" s="71">
        <v>7</v>
      </c>
      <c r="B13" s="27" t="s">
        <v>87</v>
      </c>
      <c r="C13" s="204">
        <v>100</v>
      </c>
      <c r="D13" s="357">
        <v>100</v>
      </c>
    </row>
    <row r="14" spans="1:5" x14ac:dyDescent="0.25">
      <c r="A14" s="71">
        <v>8</v>
      </c>
      <c r="B14" s="27" t="s">
        <v>88</v>
      </c>
      <c r="C14" s="204">
        <v>781</v>
      </c>
      <c r="D14" s="357">
        <v>781</v>
      </c>
    </row>
    <row r="15" spans="1:5" x14ac:dyDescent="0.25">
      <c r="A15" s="71">
        <v>9</v>
      </c>
      <c r="B15" s="27" t="s">
        <v>89</v>
      </c>
      <c r="C15" s="204">
        <v>5000</v>
      </c>
      <c r="D15" s="357">
        <v>5000</v>
      </c>
    </row>
    <row r="16" spans="1:5" x14ac:dyDescent="0.25">
      <c r="A16" s="71">
        <v>10</v>
      </c>
      <c r="B16" s="32" t="s">
        <v>263</v>
      </c>
      <c r="C16" s="222">
        <v>1009</v>
      </c>
      <c r="D16" s="359">
        <v>1009</v>
      </c>
    </row>
    <row r="17" spans="1:5" ht="17.25" customHeight="1" x14ac:dyDescent="0.25">
      <c r="A17" s="71">
        <v>11</v>
      </c>
      <c r="B17" s="32" t="s">
        <v>264</v>
      </c>
      <c r="C17" s="222">
        <v>3993</v>
      </c>
      <c r="D17" s="359">
        <f>3993+4285</f>
        <v>8278</v>
      </c>
    </row>
    <row r="18" spans="1:5" s="237" customFormat="1" ht="17.25" customHeight="1" x14ac:dyDescent="0.25">
      <c r="A18" s="71">
        <v>12</v>
      </c>
      <c r="B18" s="32" t="s">
        <v>265</v>
      </c>
      <c r="C18" s="222">
        <v>3573</v>
      </c>
      <c r="D18" s="359">
        <v>3573</v>
      </c>
    </row>
    <row r="19" spans="1:5" ht="17.25" customHeight="1" x14ac:dyDescent="0.25">
      <c r="A19" s="71">
        <v>13</v>
      </c>
      <c r="B19" s="72" t="s">
        <v>252</v>
      </c>
      <c r="C19" s="223">
        <v>313</v>
      </c>
      <c r="D19" s="360">
        <v>412</v>
      </c>
      <c r="E19" s="294"/>
    </row>
    <row r="20" spans="1:5" ht="17.25" customHeight="1" x14ac:dyDescent="0.25">
      <c r="A20" s="71">
        <v>14</v>
      </c>
      <c r="B20" s="73" t="s">
        <v>90</v>
      </c>
      <c r="C20" s="222">
        <v>1800</v>
      </c>
      <c r="D20" s="359">
        <v>1800</v>
      </c>
    </row>
    <row r="21" spans="1:5" ht="17.25" customHeight="1" x14ac:dyDescent="0.25">
      <c r="A21" s="71">
        <v>15</v>
      </c>
      <c r="B21" s="73" t="s">
        <v>91</v>
      </c>
      <c r="C21" s="222">
        <v>0</v>
      </c>
      <c r="D21" s="359">
        <v>0</v>
      </c>
    </row>
    <row r="22" spans="1:5" ht="17.25" customHeight="1" x14ac:dyDescent="0.25">
      <c r="A22" s="71">
        <v>16</v>
      </c>
      <c r="B22" s="73" t="s">
        <v>92</v>
      </c>
      <c r="C22" s="224">
        <f>SUM(C9:C21)</f>
        <v>19561</v>
      </c>
      <c r="D22" s="361">
        <f>SUM(D9:D21)</f>
        <v>23945</v>
      </c>
    </row>
    <row r="23" spans="1:5" ht="15.75" customHeight="1" x14ac:dyDescent="0.25">
      <c r="A23" s="71">
        <v>17</v>
      </c>
      <c r="B23" s="130" t="s">
        <v>93</v>
      </c>
      <c r="C23" s="221"/>
      <c r="D23" s="356"/>
    </row>
    <row r="24" spans="1:5" ht="17.100000000000001" customHeight="1" x14ac:dyDescent="0.25">
      <c r="A24" s="71">
        <v>18</v>
      </c>
      <c r="B24" s="73" t="s">
        <v>94</v>
      </c>
      <c r="C24" s="223">
        <v>0</v>
      </c>
      <c r="D24" s="360">
        <v>0</v>
      </c>
    </row>
    <row r="25" spans="1:5" ht="17.100000000000001" customHeight="1" x14ac:dyDescent="0.25">
      <c r="A25" s="71">
        <v>19</v>
      </c>
      <c r="B25" s="73" t="s">
        <v>95</v>
      </c>
      <c r="C25" s="223">
        <v>2200</v>
      </c>
      <c r="D25" s="360">
        <v>1003</v>
      </c>
    </row>
    <row r="26" spans="1:5" ht="17.100000000000001" customHeight="1" x14ac:dyDescent="0.25">
      <c r="A26" s="71">
        <v>20</v>
      </c>
      <c r="B26" s="73" t="s">
        <v>96</v>
      </c>
      <c r="C26" s="223">
        <v>2860</v>
      </c>
      <c r="D26" s="360">
        <v>2860</v>
      </c>
    </row>
    <row r="27" spans="1:5" ht="17.100000000000001" customHeight="1" x14ac:dyDescent="0.25">
      <c r="A27" s="71">
        <v>21</v>
      </c>
      <c r="B27" s="73" t="s">
        <v>97</v>
      </c>
      <c r="C27" s="223">
        <v>0</v>
      </c>
      <c r="D27" s="360">
        <v>0</v>
      </c>
    </row>
    <row r="28" spans="1:5" ht="17.100000000000001" customHeight="1" x14ac:dyDescent="0.25">
      <c r="A28" s="71">
        <v>22</v>
      </c>
      <c r="B28" s="73" t="s">
        <v>98</v>
      </c>
      <c r="C28" s="223">
        <v>790</v>
      </c>
      <c r="D28" s="360">
        <v>790</v>
      </c>
    </row>
    <row r="29" spans="1:5" ht="17.100000000000001" customHeight="1" x14ac:dyDescent="0.25">
      <c r="A29" s="71">
        <v>23</v>
      </c>
      <c r="B29" s="73" t="s">
        <v>237</v>
      </c>
      <c r="C29" s="223">
        <v>330</v>
      </c>
      <c r="D29" s="360">
        <v>290</v>
      </c>
    </row>
    <row r="30" spans="1:5" ht="17.100000000000001" customHeight="1" x14ac:dyDescent="0.25">
      <c r="A30" s="71">
        <v>24</v>
      </c>
      <c r="B30" s="73" t="s">
        <v>220</v>
      </c>
      <c r="C30" s="223">
        <v>0</v>
      </c>
      <c r="D30" s="360">
        <v>0</v>
      </c>
    </row>
    <row r="31" spans="1:5" ht="17.100000000000001" customHeight="1" x14ac:dyDescent="0.25">
      <c r="A31" s="71">
        <v>25</v>
      </c>
      <c r="B31" s="73" t="s">
        <v>2</v>
      </c>
      <c r="C31" s="223">
        <v>80</v>
      </c>
      <c r="D31" s="360">
        <v>80</v>
      </c>
    </row>
    <row r="32" spans="1:5" ht="17.100000000000001" customHeight="1" x14ac:dyDescent="0.25">
      <c r="A32" s="71">
        <v>26</v>
      </c>
      <c r="B32" s="73" t="s">
        <v>99</v>
      </c>
      <c r="C32" s="223">
        <v>0</v>
      </c>
      <c r="D32" s="360">
        <v>0</v>
      </c>
    </row>
    <row r="33" spans="1:4" ht="17.100000000000001" customHeight="1" x14ac:dyDescent="0.25">
      <c r="A33" s="71">
        <v>27</v>
      </c>
      <c r="B33" s="73" t="s">
        <v>221</v>
      </c>
      <c r="C33" s="223">
        <v>0</v>
      </c>
      <c r="D33" s="360">
        <v>0</v>
      </c>
    </row>
    <row r="34" spans="1:4" x14ac:dyDescent="0.25">
      <c r="A34" s="71">
        <v>28</v>
      </c>
      <c r="B34" s="32" t="s">
        <v>253</v>
      </c>
      <c r="C34" s="223">
        <v>0</v>
      </c>
      <c r="D34" s="360">
        <v>0</v>
      </c>
    </row>
    <row r="35" spans="1:4" s="237" customFormat="1" x14ac:dyDescent="0.25">
      <c r="A35" s="71">
        <v>29</v>
      </c>
      <c r="B35" s="32" t="s">
        <v>222</v>
      </c>
      <c r="C35" s="223">
        <v>1879</v>
      </c>
      <c r="D35" s="360">
        <v>878</v>
      </c>
    </row>
    <row r="36" spans="1:4" x14ac:dyDescent="0.25">
      <c r="A36" s="71">
        <v>30</v>
      </c>
      <c r="B36" s="32" t="s">
        <v>100</v>
      </c>
      <c r="C36" s="223">
        <v>0</v>
      </c>
      <c r="D36" s="360">
        <v>0</v>
      </c>
    </row>
    <row r="37" spans="1:4" x14ac:dyDescent="0.25">
      <c r="A37" s="71">
        <v>31</v>
      </c>
      <c r="B37" s="31" t="s">
        <v>101</v>
      </c>
      <c r="C37" s="224">
        <f>SUM(C24:C36)</f>
        <v>8139</v>
      </c>
      <c r="D37" s="361">
        <f>SUM(D24:D36)</f>
        <v>5901</v>
      </c>
    </row>
    <row r="38" spans="1:4" s="36" customFormat="1" x14ac:dyDescent="0.25">
      <c r="A38" s="71">
        <v>32</v>
      </c>
      <c r="B38" s="74" t="s">
        <v>102</v>
      </c>
      <c r="C38" s="223">
        <v>0</v>
      </c>
      <c r="D38" s="360">
        <v>0</v>
      </c>
    </row>
    <row r="39" spans="1:4" x14ac:dyDescent="0.25">
      <c r="A39" s="71">
        <v>33</v>
      </c>
      <c r="B39" s="31" t="s">
        <v>103</v>
      </c>
      <c r="C39" s="223">
        <v>0</v>
      </c>
      <c r="D39" s="360">
        <v>0</v>
      </c>
    </row>
    <row r="40" spans="1:4" x14ac:dyDescent="0.25">
      <c r="A40" s="71">
        <v>34</v>
      </c>
      <c r="B40" s="31" t="s">
        <v>235</v>
      </c>
      <c r="C40" s="223">
        <v>0</v>
      </c>
      <c r="D40" s="360">
        <v>0</v>
      </c>
    </row>
    <row r="41" spans="1:4" x14ac:dyDescent="0.25">
      <c r="A41" s="71">
        <v>35</v>
      </c>
      <c r="B41" s="31" t="s">
        <v>104</v>
      </c>
      <c r="C41" s="223">
        <v>14541</v>
      </c>
      <c r="D41" s="360">
        <f>9700+1376</f>
        <v>11076</v>
      </c>
    </row>
    <row r="42" spans="1:4" x14ac:dyDescent="0.25">
      <c r="A42" s="71">
        <v>36</v>
      </c>
      <c r="B42" s="31" t="s">
        <v>223</v>
      </c>
      <c r="C42" s="223">
        <v>0</v>
      </c>
      <c r="D42" s="360">
        <v>0</v>
      </c>
    </row>
    <row r="43" spans="1:4" x14ac:dyDescent="0.25">
      <c r="A43" s="71">
        <v>37</v>
      </c>
      <c r="B43" s="31" t="s">
        <v>280</v>
      </c>
      <c r="C43" s="223">
        <v>0</v>
      </c>
      <c r="D43" s="360">
        <v>763</v>
      </c>
    </row>
    <row r="44" spans="1:4" x14ac:dyDescent="0.25">
      <c r="A44" s="71">
        <v>38</v>
      </c>
      <c r="B44" s="31" t="s">
        <v>105</v>
      </c>
      <c r="C44" s="223">
        <v>0</v>
      </c>
      <c r="D44" s="360">
        <v>0</v>
      </c>
    </row>
    <row r="45" spans="1:4" x14ac:dyDescent="0.25">
      <c r="A45" s="71">
        <v>39</v>
      </c>
      <c r="B45" s="31" t="s">
        <v>279</v>
      </c>
      <c r="C45" s="223">
        <v>0</v>
      </c>
      <c r="D45" s="360">
        <v>4551</v>
      </c>
    </row>
    <row r="46" spans="1:4" x14ac:dyDescent="0.25">
      <c r="A46" s="71">
        <v>40</v>
      </c>
      <c r="B46" s="31" t="s">
        <v>106</v>
      </c>
      <c r="C46" s="223">
        <v>50820</v>
      </c>
      <c r="D46" s="360">
        <v>50820</v>
      </c>
    </row>
    <row r="47" spans="1:4" ht="15.75" thickBot="1" x14ac:dyDescent="0.3">
      <c r="A47" s="71">
        <v>41</v>
      </c>
      <c r="B47" s="33" t="s">
        <v>107</v>
      </c>
      <c r="C47" s="225">
        <f>C22+C37+C38+C39+C40+C41+C42+C43+C44+C46+C45</f>
        <v>93061</v>
      </c>
      <c r="D47" s="362">
        <f>D22+D37+D38+D39+D40+D41+D42+D43+D44+D46+D45</f>
        <v>97056</v>
      </c>
    </row>
    <row r="49" spans="2:4" ht="15.75" x14ac:dyDescent="0.25">
      <c r="B49" s="47"/>
      <c r="C49" s="47"/>
      <c r="D49" s="47"/>
    </row>
  </sheetData>
  <mergeCells count="2">
    <mergeCell ref="A3:C3"/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107"/>
  <sheetViews>
    <sheetView zoomScale="95" zoomScaleNormal="95" workbookViewId="0">
      <selection activeCell="H9" sqref="H9"/>
    </sheetView>
  </sheetViews>
  <sheetFormatPr defaultRowHeight="15" x14ac:dyDescent="0.25"/>
  <cols>
    <col min="1" max="1" width="5.42578125" customWidth="1"/>
    <col min="3" max="3" width="35.5703125" customWidth="1"/>
    <col min="4" max="4" width="14.28515625" customWidth="1"/>
    <col min="5" max="5" width="14.28515625" style="237" customWidth="1"/>
    <col min="6" max="6" width="12.7109375" style="324" customWidth="1"/>
    <col min="7" max="7" width="12.7109375" customWidth="1"/>
    <col min="8" max="8" width="28.5703125" customWidth="1"/>
    <col min="9" max="9" width="16.85546875" customWidth="1"/>
  </cols>
  <sheetData>
    <row r="1" spans="1:7" x14ac:dyDescent="0.25">
      <c r="B1" s="36"/>
      <c r="C1" s="36"/>
      <c r="D1" s="36"/>
      <c r="E1" s="36"/>
      <c r="F1" s="312"/>
    </row>
    <row r="2" spans="1:7" x14ac:dyDescent="0.25">
      <c r="A2" s="469" t="s">
        <v>285</v>
      </c>
      <c r="B2" s="423"/>
      <c r="C2" s="423"/>
      <c r="D2" s="423"/>
      <c r="E2" s="423"/>
      <c r="F2" s="423"/>
      <c r="G2" s="60"/>
    </row>
    <row r="3" spans="1:7" x14ac:dyDescent="0.25">
      <c r="A3" s="469" t="s">
        <v>258</v>
      </c>
      <c r="B3" s="423"/>
      <c r="C3" s="423"/>
      <c r="D3" s="423"/>
      <c r="E3" s="423"/>
      <c r="F3" s="423"/>
      <c r="G3" s="60"/>
    </row>
    <row r="4" spans="1:7" x14ac:dyDescent="0.25">
      <c r="A4" s="469" t="s">
        <v>214</v>
      </c>
      <c r="B4" s="423"/>
      <c r="C4" s="423"/>
      <c r="D4" s="423"/>
      <c r="E4" s="423"/>
      <c r="F4" s="423"/>
      <c r="G4" s="269"/>
    </row>
    <row r="5" spans="1:7" x14ac:dyDescent="0.25">
      <c r="A5" s="60"/>
      <c r="B5" s="143"/>
      <c r="C5" s="144"/>
      <c r="D5" s="144"/>
      <c r="E5" s="144"/>
      <c r="F5" s="313"/>
      <c r="G5" s="60"/>
    </row>
    <row r="6" spans="1:7" x14ac:dyDescent="0.25">
      <c r="A6" s="60"/>
      <c r="B6" s="143" t="s">
        <v>28</v>
      </c>
      <c r="C6" s="144"/>
      <c r="D6" s="144"/>
      <c r="E6" s="144"/>
      <c r="F6" s="313"/>
      <c r="G6" s="60"/>
    </row>
    <row r="7" spans="1:7" x14ac:dyDescent="0.25">
      <c r="A7" s="145"/>
      <c r="B7" s="472" t="s">
        <v>6</v>
      </c>
      <c r="C7" s="464"/>
      <c r="D7" s="216" t="s">
        <v>7</v>
      </c>
      <c r="E7" s="216" t="s">
        <v>8</v>
      </c>
      <c r="F7" s="175" t="s">
        <v>232</v>
      </c>
      <c r="G7" s="237"/>
    </row>
    <row r="8" spans="1:7" ht="15" customHeight="1" x14ac:dyDescent="0.25">
      <c r="A8" s="470" t="s">
        <v>27</v>
      </c>
      <c r="B8" s="473" t="s">
        <v>0</v>
      </c>
      <c r="C8" s="474"/>
      <c r="D8" s="465" t="s">
        <v>188</v>
      </c>
      <c r="E8" s="465" t="s">
        <v>275</v>
      </c>
      <c r="F8" s="477" t="s">
        <v>182</v>
      </c>
      <c r="G8" s="237"/>
    </row>
    <row r="9" spans="1:7" ht="30" customHeight="1" thickBot="1" x14ac:dyDescent="0.3">
      <c r="A9" s="471"/>
      <c r="B9" s="475"/>
      <c r="C9" s="476"/>
      <c r="D9" s="466"/>
      <c r="E9" s="466"/>
      <c r="F9" s="478"/>
      <c r="G9" s="237"/>
    </row>
    <row r="10" spans="1:7" x14ac:dyDescent="0.25">
      <c r="A10" s="148">
        <v>1</v>
      </c>
      <c r="B10" s="147" t="s">
        <v>29</v>
      </c>
      <c r="C10" s="147"/>
      <c r="D10" s="149"/>
      <c r="E10" s="149"/>
      <c r="F10" s="314"/>
      <c r="G10" s="237"/>
    </row>
    <row r="11" spans="1:7" x14ac:dyDescent="0.25">
      <c r="A11" s="148">
        <v>2</v>
      </c>
      <c r="B11" s="147"/>
      <c r="C11" s="147" t="s">
        <v>30</v>
      </c>
      <c r="D11" s="155">
        <v>1995</v>
      </c>
      <c r="E11" s="155">
        <v>3543</v>
      </c>
      <c r="F11" s="151"/>
      <c r="G11" s="237"/>
    </row>
    <row r="12" spans="1:7" x14ac:dyDescent="0.25">
      <c r="A12" s="148">
        <v>3</v>
      </c>
      <c r="B12" s="147"/>
      <c r="C12" s="147" t="s">
        <v>31</v>
      </c>
      <c r="D12" s="155">
        <v>0</v>
      </c>
      <c r="E12" s="155">
        <v>183</v>
      </c>
      <c r="F12" s="151"/>
      <c r="G12" s="237"/>
    </row>
    <row r="13" spans="1:7" x14ac:dyDescent="0.25">
      <c r="A13" s="148">
        <v>4</v>
      </c>
      <c r="B13" s="147"/>
      <c r="C13" s="150" t="s">
        <v>247</v>
      </c>
      <c r="D13" s="155">
        <v>100</v>
      </c>
      <c r="E13" s="155">
        <v>72</v>
      </c>
      <c r="F13" s="151"/>
      <c r="G13" s="237"/>
    </row>
    <row r="14" spans="1:7" x14ac:dyDescent="0.25">
      <c r="A14" s="148">
        <v>5</v>
      </c>
      <c r="B14" s="147"/>
      <c r="C14" s="147" t="s">
        <v>32</v>
      </c>
      <c r="D14" s="155">
        <v>240</v>
      </c>
      <c r="E14" s="155">
        <v>240</v>
      </c>
      <c r="F14" s="151"/>
      <c r="G14" s="237"/>
    </row>
    <row r="15" spans="1:7" x14ac:dyDescent="0.25">
      <c r="A15" s="148">
        <v>6</v>
      </c>
      <c r="B15" s="147"/>
      <c r="C15" s="147" t="s">
        <v>33</v>
      </c>
      <c r="D15" s="155">
        <v>0</v>
      </c>
      <c r="E15" s="155">
        <v>0</v>
      </c>
      <c r="F15" s="151"/>
      <c r="G15" s="237"/>
    </row>
    <row r="16" spans="1:7" x14ac:dyDescent="0.25">
      <c r="A16" s="148">
        <v>7</v>
      </c>
      <c r="B16" s="147"/>
      <c r="C16" s="150" t="s">
        <v>34</v>
      </c>
      <c r="D16" s="155">
        <v>0</v>
      </c>
      <c r="E16" s="155">
        <v>0</v>
      </c>
      <c r="F16" s="151"/>
      <c r="G16" s="237"/>
    </row>
    <row r="17" spans="1:7" x14ac:dyDescent="0.25">
      <c r="A17" s="148">
        <v>8</v>
      </c>
      <c r="B17" s="147"/>
      <c r="C17" s="150" t="s">
        <v>35</v>
      </c>
      <c r="D17" s="155">
        <v>0</v>
      </c>
      <c r="E17" s="155">
        <v>0</v>
      </c>
      <c r="F17" s="151"/>
      <c r="G17" s="237"/>
    </row>
    <row r="18" spans="1:7" x14ac:dyDescent="0.25">
      <c r="A18" s="148">
        <v>9</v>
      </c>
      <c r="B18" s="152" t="s">
        <v>36</v>
      </c>
      <c r="C18" s="152"/>
      <c r="D18" s="153">
        <f>SUM(D11:D17)</f>
        <v>2335</v>
      </c>
      <c r="E18" s="153">
        <f>SUM(E11:E17)</f>
        <v>4038</v>
      </c>
      <c r="F18" s="315">
        <f>SUM(F10:F17)</f>
        <v>0</v>
      </c>
      <c r="G18" s="39"/>
    </row>
    <row r="19" spans="1:7" x14ac:dyDescent="0.25">
      <c r="A19" s="148">
        <v>10</v>
      </c>
      <c r="B19" s="60"/>
      <c r="C19" s="150" t="s">
        <v>37</v>
      </c>
      <c r="D19" s="155">
        <v>10636</v>
      </c>
      <c r="E19" s="155">
        <v>5779</v>
      </c>
      <c r="F19" s="316">
        <v>6</v>
      </c>
      <c r="G19" s="39"/>
    </row>
    <row r="20" spans="1:7" x14ac:dyDescent="0.25">
      <c r="A20" s="148">
        <v>11</v>
      </c>
      <c r="B20" s="152" t="s">
        <v>38</v>
      </c>
      <c r="C20" s="156"/>
      <c r="D20" s="331">
        <f>SUM(D18:D19)</f>
        <v>12971</v>
      </c>
      <c r="E20" s="331">
        <f>SUM(E18:E19)</f>
        <v>9817</v>
      </c>
      <c r="F20" s="316"/>
      <c r="G20" s="39"/>
    </row>
    <row r="21" spans="1:7" x14ac:dyDescent="0.25">
      <c r="A21" s="148">
        <v>12</v>
      </c>
      <c r="B21" s="147" t="s">
        <v>39</v>
      </c>
      <c r="C21" s="147"/>
      <c r="D21" s="149"/>
      <c r="E21" s="149"/>
      <c r="F21" s="317"/>
      <c r="G21" s="39"/>
    </row>
    <row r="22" spans="1:7" x14ac:dyDescent="0.25">
      <c r="A22" s="148">
        <v>13</v>
      </c>
      <c r="B22" s="147"/>
      <c r="C22" s="150" t="s">
        <v>30</v>
      </c>
      <c r="D22" s="155">
        <v>928</v>
      </c>
      <c r="E22" s="155">
        <v>507</v>
      </c>
      <c r="F22" s="318"/>
      <c r="G22" s="39"/>
    </row>
    <row r="23" spans="1:7" x14ac:dyDescent="0.25">
      <c r="A23" s="148">
        <v>14</v>
      </c>
      <c r="B23" s="147"/>
      <c r="C23" s="147" t="s">
        <v>31</v>
      </c>
      <c r="D23" s="155">
        <v>20</v>
      </c>
      <c r="E23" s="155">
        <v>29</v>
      </c>
      <c r="F23" s="318"/>
      <c r="G23" s="237"/>
    </row>
    <row r="24" spans="1:7" x14ac:dyDescent="0.25">
      <c r="A24" s="148">
        <v>15</v>
      </c>
      <c r="B24" s="147"/>
      <c r="C24" s="150" t="s">
        <v>247</v>
      </c>
      <c r="D24" s="155">
        <v>0</v>
      </c>
      <c r="E24" s="155">
        <v>13</v>
      </c>
      <c r="F24" s="318"/>
      <c r="G24" s="237"/>
    </row>
    <row r="25" spans="1:7" x14ac:dyDescent="0.25">
      <c r="A25" s="148">
        <v>16</v>
      </c>
      <c r="B25" s="147"/>
      <c r="C25" s="147" t="s">
        <v>32</v>
      </c>
      <c r="D25" s="155">
        <v>46</v>
      </c>
      <c r="E25" s="155">
        <v>47</v>
      </c>
      <c r="F25" s="318"/>
      <c r="G25" s="237"/>
    </row>
    <row r="26" spans="1:7" x14ac:dyDescent="0.25">
      <c r="A26" s="148">
        <v>17</v>
      </c>
      <c r="B26" s="147"/>
      <c r="C26" s="147" t="s">
        <v>33</v>
      </c>
      <c r="D26" s="155">
        <v>0</v>
      </c>
      <c r="E26" s="155">
        <v>0</v>
      </c>
      <c r="F26" s="318"/>
      <c r="G26" s="237"/>
    </row>
    <row r="27" spans="1:7" x14ac:dyDescent="0.25">
      <c r="A27" s="148">
        <v>18</v>
      </c>
      <c r="B27" s="147"/>
      <c r="C27" s="150" t="s">
        <v>34</v>
      </c>
      <c r="D27" s="155">
        <v>0</v>
      </c>
      <c r="E27" s="155">
        <v>0</v>
      </c>
      <c r="F27" s="318"/>
      <c r="G27" s="237"/>
    </row>
    <row r="28" spans="1:7" x14ac:dyDescent="0.25">
      <c r="A28" s="148">
        <v>19</v>
      </c>
      <c r="B28" s="147"/>
      <c r="C28" s="150" t="s">
        <v>37</v>
      </c>
      <c r="D28" s="155">
        <v>1010</v>
      </c>
      <c r="E28" s="155">
        <v>767</v>
      </c>
      <c r="F28" s="318"/>
      <c r="G28" s="237"/>
    </row>
    <row r="29" spans="1:7" x14ac:dyDescent="0.25">
      <c r="A29" s="148">
        <v>20</v>
      </c>
      <c r="B29" s="147"/>
      <c r="C29" s="150" t="s">
        <v>40</v>
      </c>
      <c r="D29" s="155">
        <v>0</v>
      </c>
      <c r="E29" s="155">
        <v>0</v>
      </c>
      <c r="F29" s="318"/>
      <c r="G29" s="39"/>
    </row>
    <row r="30" spans="1:7" x14ac:dyDescent="0.25">
      <c r="A30" s="148">
        <v>21</v>
      </c>
      <c r="B30" s="147"/>
      <c r="C30" s="150" t="s">
        <v>35</v>
      </c>
      <c r="D30" s="155">
        <v>0</v>
      </c>
      <c r="E30" s="155">
        <v>0</v>
      </c>
      <c r="F30" s="318"/>
      <c r="G30" s="39"/>
    </row>
    <row r="31" spans="1:7" x14ac:dyDescent="0.25">
      <c r="A31" s="148">
        <v>22</v>
      </c>
      <c r="B31" s="152" t="s">
        <v>41</v>
      </c>
      <c r="C31" s="152"/>
      <c r="D31" s="153">
        <f>SUM(D22:D30)</f>
        <v>2004</v>
      </c>
      <c r="E31" s="153">
        <f>SUM(E22:E30)</f>
        <v>1363</v>
      </c>
      <c r="F31" s="319"/>
      <c r="G31" s="39"/>
    </row>
    <row r="32" spans="1:7" x14ac:dyDescent="0.25">
      <c r="A32" s="148">
        <v>23</v>
      </c>
      <c r="B32" s="147" t="s">
        <v>42</v>
      </c>
      <c r="C32" s="147"/>
      <c r="D32" s="149"/>
      <c r="E32" s="149"/>
      <c r="F32" s="318"/>
      <c r="G32" s="39"/>
    </row>
    <row r="33" spans="1:7" x14ac:dyDescent="0.25">
      <c r="A33" s="148">
        <v>24</v>
      </c>
      <c r="B33" s="147"/>
      <c r="C33" s="147" t="s">
        <v>277</v>
      </c>
      <c r="D33" s="155">
        <v>217</v>
      </c>
      <c r="E33" s="155">
        <v>892</v>
      </c>
      <c r="F33" s="318"/>
      <c r="G33" s="237"/>
    </row>
    <row r="34" spans="1:7" x14ac:dyDescent="0.25">
      <c r="A34" s="148">
        <v>25</v>
      </c>
      <c r="B34" s="147"/>
      <c r="C34" s="150" t="s">
        <v>233</v>
      </c>
      <c r="D34" s="155">
        <v>781</v>
      </c>
      <c r="E34" s="155">
        <v>781</v>
      </c>
      <c r="F34" s="318"/>
      <c r="G34" s="237"/>
    </row>
    <row r="35" spans="1:7" x14ac:dyDescent="0.25">
      <c r="A35" s="148">
        <v>26</v>
      </c>
      <c r="B35" s="147"/>
      <c r="C35" s="150" t="s">
        <v>43</v>
      </c>
      <c r="D35" s="155">
        <v>1755</v>
      </c>
      <c r="E35" s="155">
        <v>637</v>
      </c>
      <c r="F35" s="318"/>
      <c r="G35" s="237"/>
    </row>
    <row r="36" spans="1:7" x14ac:dyDescent="0.25">
      <c r="A36" s="148">
        <v>27</v>
      </c>
      <c r="B36" s="147"/>
      <c r="C36" s="147" t="s">
        <v>44</v>
      </c>
      <c r="D36" s="155">
        <v>1248</v>
      </c>
      <c r="E36" s="155">
        <v>487</v>
      </c>
      <c r="F36" s="318"/>
      <c r="G36" s="237"/>
    </row>
    <row r="37" spans="1:7" x14ac:dyDescent="0.25">
      <c r="A37" s="148">
        <v>28</v>
      </c>
      <c r="B37" s="147"/>
      <c r="C37" s="147" t="s">
        <v>45</v>
      </c>
      <c r="D37" s="155">
        <v>581</v>
      </c>
      <c r="E37" s="155">
        <v>213</v>
      </c>
      <c r="F37" s="318"/>
      <c r="G37" s="237"/>
    </row>
    <row r="38" spans="1:7" x14ac:dyDescent="0.25">
      <c r="A38" s="148">
        <v>29</v>
      </c>
      <c r="B38" s="147"/>
      <c r="C38" s="147" t="s">
        <v>46</v>
      </c>
      <c r="D38" s="155">
        <v>11819</v>
      </c>
      <c r="E38" s="155">
        <v>7081</v>
      </c>
      <c r="F38" s="318"/>
      <c r="G38" s="237"/>
    </row>
    <row r="39" spans="1:7" x14ac:dyDescent="0.25">
      <c r="A39" s="148">
        <v>30</v>
      </c>
      <c r="B39" s="147"/>
      <c r="C39" s="150" t="s">
        <v>247</v>
      </c>
      <c r="D39" s="155">
        <v>0</v>
      </c>
      <c r="E39" s="155">
        <v>121</v>
      </c>
      <c r="F39" s="318"/>
      <c r="G39" s="237"/>
    </row>
    <row r="40" spans="1:7" x14ac:dyDescent="0.25">
      <c r="A40" s="148">
        <v>31</v>
      </c>
      <c r="B40" s="147"/>
      <c r="C40" s="150" t="s">
        <v>47</v>
      </c>
      <c r="D40" s="155">
        <v>0</v>
      </c>
      <c r="E40" s="155">
        <v>0</v>
      </c>
      <c r="F40" s="318"/>
      <c r="G40" s="39"/>
    </row>
    <row r="41" spans="1:7" x14ac:dyDescent="0.25">
      <c r="A41" s="148">
        <v>32</v>
      </c>
      <c r="B41" s="147"/>
      <c r="C41" s="150" t="s">
        <v>278</v>
      </c>
      <c r="D41" s="155">
        <v>0</v>
      </c>
      <c r="E41" s="155">
        <v>1630</v>
      </c>
      <c r="F41" s="318"/>
      <c r="G41" s="39"/>
    </row>
    <row r="42" spans="1:7" x14ac:dyDescent="0.25">
      <c r="A42" s="148">
        <v>33</v>
      </c>
      <c r="B42" s="147"/>
      <c r="C42" s="147" t="s">
        <v>33</v>
      </c>
      <c r="D42" s="155">
        <v>200</v>
      </c>
      <c r="E42" s="155">
        <v>200</v>
      </c>
      <c r="F42" s="318"/>
      <c r="G42" s="237"/>
    </row>
    <row r="43" spans="1:7" x14ac:dyDescent="0.25">
      <c r="A43" s="148">
        <v>34</v>
      </c>
      <c r="B43" s="147"/>
      <c r="C43" s="150" t="s">
        <v>47</v>
      </c>
      <c r="D43" s="155">
        <v>0</v>
      </c>
      <c r="E43" s="155">
        <v>0</v>
      </c>
      <c r="F43" s="318"/>
      <c r="G43" s="38"/>
    </row>
    <row r="44" spans="1:7" x14ac:dyDescent="0.25">
      <c r="A44" s="148">
        <v>35</v>
      </c>
      <c r="B44" s="147"/>
      <c r="C44" s="147" t="s">
        <v>32</v>
      </c>
      <c r="D44" s="155">
        <v>193</v>
      </c>
      <c r="E44" s="155">
        <v>184</v>
      </c>
      <c r="F44" s="318"/>
      <c r="G44" s="38"/>
    </row>
    <row r="45" spans="1:7" x14ac:dyDescent="0.25">
      <c r="A45" s="148">
        <v>36</v>
      </c>
      <c r="B45" s="147"/>
      <c r="C45" s="150" t="s">
        <v>35</v>
      </c>
      <c r="D45" s="155">
        <v>2448</v>
      </c>
      <c r="E45" s="155">
        <v>2900</v>
      </c>
      <c r="F45" s="318"/>
      <c r="G45" s="38"/>
    </row>
    <row r="46" spans="1:7" x14ac:dyDescent="0.25">
      <c r="A46" s="148">
        <v>37</v>
      </c>
      <c r="B46" s="147"/>
      <c r="C46" s="150" t="s">
        <v>37</v>
      </c>
      <c r="D46" s="155">
        <v>2328</v>
      </c>
      <c r="E46" s="155">
        <v>3484</v>
      </c>
      <c r="F46" s="318"/>
      <c r="G46" s="38"/>
    </row>
    <row r="47" spans="1:7" x14ac:dyDescent="0.25">
      <c r="A47" s="148">
        <v>38</v>
      </c>
      <c r="B47" s="147"/>
      <c r="C47" s="150" t="s">
        <v>48</v>
      </c>
      <c r="D47" s="155">
        <v>0</v>
      </c>
      <c r="E47" s="155">
        <v>0</v>
      </c>
      <c r="F47" s="318"/>
      <c r="G47" s="39"/>
    </row>
    <row r="48" spans="1:7" x14ac:dyDescent="0.25">
      <c r="A48" s="148">
        <v>39</v>
      </c>
      <c r="B48" s="158" t="s">
        <v>49</v>
      </c>
      <c r="C48" s="159"/>
      <c r="D48" s="160">
        <f>SUM(D33:D47)</f>
        <v>21570</v>
      </c>
      <c r="E48" s="160">
        <f>SUM(E33:E47)</f>
        <v>18610</v>
      </c>
      <c r="F48" s="317"/>
      <c r="G48" s="39"/>
    </row>
    <row r="49" spans="1:7" x14ac:dyDescent="0.25">
      <c r="A49" s="148">
        <v>40</v>
      </c>
      <c r="B49" s="147" t="s">
        <v>50</v>
      </c>
      <c r="C49" s="147"/>
      <c r="D49" s="149"/>
      <c r="E49" s="149"/>
      <c r="F49" s="318"/>
      <c r="G49" s="39"/>
    </row>
    <row r="50" spans="1:7" x14ac:dyDescent="0.25">
      <c r="A50" s="148">
        <v>41</v>
      </c>
      <c r="B50" s="161" t="s">
        <v>51</v>
      </c>
      <c r="C50" s="161"/>
      <c r="D50" s="149"/>
      <c r="E50" s="149"/>
      <c r="F50" s="318"/>
      <c r="G50" s="39"/>
    </row>
    <row r="51" spans="1:7" x14ac:dyDescent="0.25">
      <c r="A51" s="148">
        <v>42</v>
      </c>
      <c r="B51" s="161"/>
      <c r="C51" s="161" t="s">
        <v>242</v>
      </c>
      <c r="D51" s="155">
        <f>'6.számú melléklet'!C10</f>
        <v>1630</v>
      </c>
      <c r="E51" s="155">
        <f>'6.számú melléklet'!D10</f>
        <v>1630</v>
      </c>
      <c r="F51" s="318"/>
      <c r="G51" s="39"/>
    </row>
    <row r="52" spans="1:7" x14ac:dyDescent="0.25">
      <c r="A52" s="148">
        <v>43</v>
      </c>
      <c r="B52" s="161"/>
      <c r="C52" s="161" t="s">
        <v>21</v>
      </c>
      <c r="D52" s="149">
        <f>'6.számú melléklet'!C11</f>
        <v>2650</v>
      </c>
      <c r="E52" s="149">
        <f>'6.számú melléklet'!D11</f>
        <v>2650</v>
      </c>
      <c r="F52" s="318"/>
      <c r="G52" s="39"/>
    </row>
    <row r="53" spans="1:7" x14ac:dyDescent="0.25">
      <c r="A53" s="148">
        <v>44</v>
      </c>
      <c r="B53" s="161"/>
      <c r="C53" s="147" t="s">
        <v>52</v>
      </c>
      <c r="D53" s="149">
        <f>'6.számú melléklet'!C8</f>
        <v>0</v>
      </c>
      <c r="E53" s="149">
        <f>'6.számú melléklet'!D8</f>
        <v>0</v>
      </c>
      <c r="F53" s="318"/>
      <c r="G53" s="39"/>
    </row>
    <row r="54" spans="1:7" x14ac:dyDescent="0.25">
      <c r="A54" s="148">
        <v>45</v>
      </c>
      <c r="B54" s="147"/>
      <c r="C54" s="162" t="s">
        <v>53</v>
      </c>
      <c r="D54" s="149">
        <f>'6.számú melléklet'!C9</f>
        <v>224</v>
      </c>
      <c r="E54" s="149">
        <f>'6.számú melléklet'!D9</f>
        <v>224</v>
      </c>
      <c r="F54" s="318"/>
      <c r="G54" s="39"/>
    </row>
    <row r="55" spans="1:7" s="237" customFormat="1" x14ac:dyDescent="0.25">
      <c r="A55" s="148">
        <v>46</v>
      </c>
      <c r="B55" s="147"/>
      <c r="C55" s="162" t="s">
        <v>196</v>
      </c>
      <c r="D55" s="149">
        <v>782</v>
      </c>
      <c r="E55" s="149">
        <v>782</v>
      </c>
      <c r="F55" s="318"/>
      <c r="G55" s="39"/>
    </row>
    <row r="56" spans="1:7" x14ac:dyDescent="0.25">
      <c r="A56" s="148">
        <v>47</v>
      </c>
      <c r="B56" s="161" t="s">
        <v>54</v>
      </c>
      <c r="C56" s="147"/>
      <c r="D56" s="149"/>
      <c r="E56" s="149"/>
      <c r="F56" s="318"/>
      <c r="G56" s="39"/>
    </row>
    <row r="57" spans="1:7" s="237" customFormat="1" x14ac:dyDescent="0.25">
      <c r="A57" s="148"/>
      <c r="B57" s="161"/>
      <c r="C57" s="147" t="s">
        <v>248</v>
      </c>
      <c r="D57" s="149">
        <f>'6.számú melléklet'!C13</f>
        <v>0</v>
      </c>
      <c r="E57" s="149">
        <f>'6.számú melléklet'!D13</f>
        <v>0</v>
      </c>
      <c r="F57" s="318"/>
      <c r="G57" s="39"/>
    </row>
    <row r="58" spans="1:7" s="237" customFormat="1" x14ac:dyDescent="0.25">
      <c r="A58" s="148"/>
      <c r="B58" s="161"/>
      <c r="C58" s="147" t="s">
        <v>218</v>
      </c>
      <c r="D58" s="149">
        <f>SUM('6.számú melléklet'!C20:C20)</f>
        <v>0</v>
      </c>
      <c r="E58" s="149">
        <f>SUM('6.számú melléklet'!D20:D20)</f>
        <v>0</v>
      </c>
      <c r="F58" s="318"/>
      <c r="G58" s="39"/>
    </row>
    <row r="59" spans="1:7" x14ac:dyDescent="0.25">
      <c r="A59" s="148">
        <v>48</v>
      </c>
      <c r="B59" s="147"/>
      <c r="C59" s="147" t="s">
        <v>22</v>
      </c>
      <c r="D59" s="292">
        <f>SUM('6.számú melléklet'!C14:C17)</f>
        <v>223</v>
      </c>
      <c r="E59" s="292">
        <f>SUM('6.számú melléklet'!D14:D17)</f>
        <v>658</v>
      </c>
      <c r="F59" s="318"/>
      <c r="G59" s="39"/>
    </row>
    <row r="60" spans="1:7" s="237" customFormat="1" x14ac:dyDescent="0.25">
      <c r="A60" s="148"/>
      <c r="B60" s="147"/>
      <c r="C60" s="147" t="s">
        <v>216</v>
      </c>
      <c r="D60" s="292">
        <f>SUM('6.számú melléklet'!C12,'6.számú melléklet'!C21,'6.számú melléklet'!C22,'6.számú melléklet'!C23,'6.számú melléklet'!C24)</f>
        <v>8</v>
      </c>
      <c r="E60" s="292">
        <f>SUM('6.számú melléklet'!D12,'6.számú melléklet'!D21,'6.számú melléklet'!D22,'6.számú melléklet'!D23,'6.számú melléklet'!D24)</f>
        <v>8</v>
      </c>
      <c r="F60" s="318"/>
      <c r="G60" s="39"/>
    </row>
    <row r="61" spans="1:7" x14ac:dyDescent="0.25">
      <c r="A61" s="148">
        <v>49</v>
      </c>
      <c r="B61" s="147"/>
      <c r="C61" s="147" t="s">
        <v>177</v>
      </c>
      <c r="D61" s="149">
        <f>SUM('6.számú melléklet'!C18:C19)</f>
        <v>0</v>
      </c>
      <c r="E61" s="149">
        <f>SUM('6.számú melléklet'!D18:D19)</f>
        <v>0</v>
      </c>
      <c r="F61" s="318"/>
      <c r="G61" s="39"/>
    </row>
    <row r="62" spans="1:7" ht="15.75" thickBot="1" x14ac:dyDescent="0.3">
      <c r="A62" s="148">
        <v>50</v>
      </c>
      <c r="B62" s="163" t="s">
        <v>55</v>
      </c>
      <c r="C62" s="163"/>
      <c r="D62" s="164">
        <f>SUM(D51:D61)</f>
        <v>5517</v>
      </c>
      <c r="E62" s="164">
        <f>SUM(E51:E61)</f>
        <v>5952</v>
      </c>
      <c r="F62" s="320"/>
      <c r="G62" s="39"/>
    </row>
    <row r="63" spans="1:7" x14ac:dyDescent="0.25">
      <c r="A63" s="148">
        <v>51</v>
      </c>
      <c r="B63" s="147" t="s">
        <v>56</v>
      </c>
      <c r="C63" s="147"/>
      <c r="D63" s="149"/>
      <c r="E63" s="149"/>
      <c r="F63" s="318"/>
      <c r="G63" s="39"/>
    </row>
    <row r="64" spans="1:7" x14ac:dyDescent="0.25">
      <c r="A64" s="148">
        <v>52</v>
      </c>
      <c r="B64" s="147"/>
      <c r="C64" s="147" t="s">
        <v>24</v>
      </c>
      <c r="D64" s="149">
        <f>'6.számú melléklet'!C26</f>
        <v>0</v>
      </c>
      <c r="E64" s="149">
        <f>'6.számú melléklet'!D26</f>
        <v>0</v>
      </c>
      <c r="F64" s="318"/>
      <c r="G64" s="39"/>
    </row>
    <row r="65" spans="1:8" x14ac:dyDescent="0.25">
      <c r="A65" s="148">
        <v>53</v>
      </c>
      <c r="B65" s="147"/>
      <c r="C65" s="147" t="s">
        <v>215</v>
      </c>
      <c r="D65" s="149">
        <f>'6.számú melléklet'!C27</f>
        <v>0</v>
      </c>
      <c r="E65" s="149">
        <f>'6.számú melléklet'!D27</f>
        <v>0</v>
      </c>
      <c r="F65" s="318"/>
      <c r="G65" s="39"/>
    </row>
    <row r="66" spans="1:8" x14ac:dyDescent="0.25">
      <c r="A66" s="148">
        <v>54</v>
      </c>
      <c r="B66" s="147"/>
      <c r="C66" s="165" t="s">
        <v>25</v>
      </c>
      <c r="D66" s="149">
        <f>'6.számú melléklet'!C28</f>
        <v>0</v>
      </c>
      <c r="E66" s="149">
        <f>'6.számú melléklet'!D28</f>
        <v>0</v>
      </c>
      <c r="F66" s="318"/>
      <c r="G66" s="39"/>
    </row>
    <row r="67" spans="1:8" x14ac:dyDescent="0.25">
      <c r="A67" s="148">
        <v>55</v>
      </c>
      <c r="B67" s="147"/>
      <c r="C67" s="165" t="s">
        <v>194</v>
      </c>
      <c r="D67" s="149">
        <f>'6.számú melléklet'!C29+'6.számú melléklet'!C30+'6.számú melléklet'!C33+'6.számú melléklet'!C31</f>
        <v>3573</v>
      </c>
      <c r="E67" s="149">
        <f>'6.számú melléklet'!D29+'6.számú melléklet'!D30+'6.számú melléklet'!D33+'6.számú melléklet'!D31</f>
        <v>193</v>
      </c>
      <c r="F67" s="318"/>
      <c r="G67" s="39"/>
    </row>
    <row r="68" spans="1:8" x14ac:dyDescent="0.25">
      <c r="A68" s="148">
        <v>56</v>
      </c>
      <c r="B68" s="147"/>
      <c r="C68" s="166" t="s">
        <v>195</v>
      </c>
      <c r="D68" s="149">
        <f>'6.számú melléklet'!C32</f>
        <v>0</v>
      </c>
      <c r="E68" s="149">
        <f>'6.számú melléklet'!D32</f>
        <v>0</v>
      </c>
      <c r="F68" s="318"/>
      <c r="G68" s="39"/>
    </row>
    <row r="69" spans="1:8" x14ac:dyDescent="0.25">
      <c r="A69" s="148">
        <v>57</v>
      </c>
      <c r="B69" s="152" t="s">
        <v>57</v>
      </c>
      <c r="C69" s="152"/>
      <c r="D69" s="153">
        <f>SUM(D64:D68)</f>
        <v>3573</v>
      </c>
      <c r="E69" s="153">
        <f>SUM(E64:E68)</f>
        <v>193</v>
      </c>
      <c r="F69" s="319"/>
      <c r="G69" s="39"/>
    </row>
    <row r="70" spans="1:8" x14ac:dyDescent="0.25">
      <c r="A70" s="148">
        <v>58</v>
      </c>
      <c r="B70" s="167"/>
      <c r="C70" s="152"/>
      <c r="D70" s="153"/>
      <c r="E70" s="153"/>
      <c r="F70" s="319"/>
      <c r="G70" s="39"/>
    </row>
    <row r="71" spans="1:8" x14ac:dyDescent="0.25">
      <c r="A71" s="148">
        <v>59</v>
      </c>
      <c r="B71" s="152" t="s">
        <v>58</v>
      </c>
      <c r="C71" s="152"/>
      <c r="D71" s="153">
        <v>37064</v>
      </c>
      <c r="E71" s="153">
        <v>57153</v>
      </c>
      <c r="F71" s="319"/>
      <c r="G71" s="39"/>
    </row>
    <row r="72" spans="1:8" x14ac:dyDescent="0.25">
      <c r="A72" s="148">
        <v>60</v>
      </c>
      <c r="B72" s="147" t="s">
        <v>59</v>
      </c>
      <c r="C72" s="147"/>
      <c r="D72" s="149"/>
      <c r="E72" s="149"/>
      <c r="F72" s="318"/>
      <c r="G72" s="39"/>
    </row>
    <row r="73" spans="1:8" x14ac:dyDescent="0.25">
      <c r="A73" s="148">
        <v>61</v>
      </c>
      <c r="B73" s="147"/>
      <c r="C73" s="147" t="s">
        <v>60</v>
      </c>
      <c r="D73" s="149">
        <v>10362</v>
      </c>
      <c r="E73" s="149">
        <v>464</v>
      </c>
      <c r="F73" s="318"/>
      <c r="G73" s="39"/>
    </row>
    <row r="74" spans="1:8" x14ac:dyDescent="0.25">
      <c r="A74" s="148">
        <v>62</v>
      </c>
      <c r="B74" s="147"/>
      <c r="C74" s="147" t="s">
        <v>61</v>
      </c>
      <c r="D74" s="149">
        <v>0</v>
      </c>
      <c r="E74" s="149">
        <v>2660</v>
      </c>
      <c r="F74" s="318"/>
      <c r="G74" s="39"/>
    </row>
    <row r="75" spans="1:8" x14ac:dyDescent="0.25">
      <c r="A75" s="148">
        <v>63</v>
      </c>
      <c r="B75" s="147"/>
      <c r="C75" s="147" t="s">
        <v>181</v>
      </c>
      <c r="D75" s="149">
        <v>0</v>
      </c>
      <c r="E75" s="149">
        <v>844</v>
      </c>
      <c r="F75" s="318"/>
      <c r="G75" s="39"/>
    </row>
    <row r="76" spans="1:8" s="237" customFormat="1" x14ac:dyDescent="0.25">
      <c r="A76" s="148"/>
      <c r="B76" s="147"/>
      <c r="C76" s="330" t="s">
        <v>250</v>
      </c>
      <c r="D76" s="149">
        <v>0</v>
      </c>
      <c r="E76" s="149">
        <v>0</v>
      </c>
      <c r="F76" s="318"/>
      <c r="G76" s="39"/>
    </row>
    <row r="77" spans="1:8" ht="15.75" thickBot="1" x14ac:dyDescent="0.3">
      <c r="A77" s="148">
        <v>64</v>
      </c>
      <c r="B77" s="163" t="s">
        <v>62</v>
      </c>
      <c r="C77" s="163"/>
      <c r="D77" s="164">
        <f>SUM(D73:D76)</f>
        <v>10362</v>
      </c>
      <c r="E77" s="164">
        <f>SUM(E73:E76)</f>
        <v>3968</v>
      </c>
      <c r="F77" s="320"/>
      <c r="G77" s="39"/>
    </row>
    <row r="78" spans="1:8" ht="15.75" thickBot="1" x14ac:dyDescent="0.3">
      <c r="A78" s="148">
        <v>65</v>
      </c>
      <c r="B78" s="168"/>
      <c r="C78" s="168" t="s">
        <v>63</v>
      </c>
      <c r="D78" s="169">
        <f>D20+D31+D48+D62+D69+D70+D71+D77</f>
        <v>93061</v>
      </c>
      <c r="E78" s="169">
        <f>E20+E31+E48+E62+E69+E70+E71+E77</f>
        <v>97056</v>
      </c>
      <c r="F78" s="321"/>
      <c r="G78" s="237"/>
      <c r="H78" s="53"/>
    </row>
    <row r="79" spans="1:8" x14ac:dyDescent="0.25">
      <c r="A79" s="170"/>
      <c r="B79" s="171"/>
      <c r="C79" s="60"/>
      <c r="D79" s="60"/>
      <c r="E79" s="60"/>
      <c r="F79" s="322"/>
      <c r="G79" s="60"/>
    </row>
    <row r="80" spans="1:8" x14ac:dyDescent="0.25">
      <c r="A80" s="172"/>
      <c r="B80" s="58" t="s">
        <v>64</v>
      </c>
      <c r="C80" s="143"/>
      <c r="D80" s="143"/>
      <c r="E80" s="143"/>
      <c r="F80" s="322"/>
      <c r="G80" s="60"/>
    </row>
    <row r="81" spans="1:8" x14ac:dyDescent="0.25">
      <c r="A81" s="170"/>
      <c r="B81" s="63"/>
      <c r="C81" s="60"/>
      <c r="D81" s="60"/>
      <c r="E81" s="60"/>
      <c r="F81" s="322"/>
      <c r="G81" s="60"/>
    </row>
    <row r="82" spans="1:8" ht="15.75" thickBot="1" x14ac:dyDescent="0.3">
      <c r="A82" s="170"/>
      <c r="B82" s="63"/>
      <c r="C82" s="60"/>
      <c r="D82" s="60"/>
      <c r="E82" s="60"/>
      <c r="F82" s="322"/>
      <c r="G82" s="60"/>
    </row>
    <row r="83" spans="1:8" ht="15" customHeight="1" x14ac:dyDescent="0.25">
      <c r="A83" s="484"/>
      <c r="B83" s="479" t="s">
        <v>0</v>
      </c>
      <c r="C83" s="480"/>
      <c r="D83" s="467" t="s">
        <v>188</v>
      </c>
      <c r="E83" s="467" t="s">
        <v>188</v>
      </c>
      <c r="F83" s="482" t="s">
        <v>182</v>
      </c>
    </row>
    <row r="84" spans="1:8" x14ac:dyDescent="0.25">
      <c r="A84" s="485"/>
      <c r="B84" s="481"/>
      <c r="C84" s="481"/>
      <c r="D84" s="468"/>
      <c r="E84" s="468"/>
      <c r="F84" s="483"/>
      <c r="H84" s="53"/>
    </row>
    <row r="85" spans="1:8" x14ac:dyDescent="0.25">
      <c r="A85" s="178">
        <v>66</v>
      </c>
      <c r="B85" s="463" t="s">
        <v>29</v>
      </c>
      <c r="C85" s="464"/>
      <c r="D85" s="177"/>
      <c r="E85" s="335"/>
      <c r="F85" s="315"/>
    </row>
    <row r="86" spans="1:8" x14ac:dyDescent="0.25">
      <c r="A86" s="178">
        <v>67</v>
      </c>
      <c r="B86" s="145"/>
      <c r="C86" s="145" t="s">
        <v>65</v>
      </c>
      <c r="D86" s="146">
        <v>0</v>
      </c>
      <c r="E86" s="146">
        <v>0</v>
      </c>
      <c r="F86" s="315"/>
      <c r="H86" s="53"/>
    </row>
    <row r="87" spans="1:8" x14ac:dyDescent="0.25">
      <c r="A87" s="178">
        <v>68</v>
      </c>
      <c r="B87" s="157" t="s">
        <v>38</v>
      </c>
      <c r="C87" s="157"/>
      <c r="D87" s="173">
        <v>0</v>
      </c>
      <c r="E87" s="173">
        <v>0</v>
      </c>
      <c r="F87" s="315">
        <f>SUM(F77:F85)</f>
        <v>0</v>
      </c>
    </row>
    <row r="88" spans="1:8" x14ac:dyDescent="0.25">
      <c r="A88" s="179">
        <v>69</v>
      </c>
      <c r="B88" s="145"/>
      <c r="C88" s="180" t="s">
        <v>65</v>
      </c>
      <c r="D88" s="217">
        <v>0</v>
      </c>
      <c r="E88" s="217">
        <v>0</v>
      </c>
      <c r="F88" s="175"/>
    </row>
    <row r="89" spans="1:8" x14ac:dyDescent="0.25">
      <c r="A89" s="179">
        <v>70</v>
      </c>
      <c r="B89" s="157" t="s">
        <v>66</v>
      </c>
      <c r="C89" s="157"/>
      <c r="D89" s="173">
        <f>SUM(D87:D88)</f>
        <v>0</v>
      </c>
      <c r="E89" s="173">
        <f>SUM(E87:E88)</f>
        <v>0</v>
      </c>
      <c r="F89" s="315">
        <f>SUM(F72:F88)</f>
        <v>0</v>
      </c>
    </row>
    <row r="90" spans="1:8" ht="15.75" thickBot="1" x14ac:dyDescent="0.3">
      <c r="A90" s="181">
        <v>71</v>
      </c>
      <c r="B90" s="182"/>
      <c r="C90" s="182" t="s">
        <v>67</v>
      </c>
      <c r="D90" s="218">
        <f>SUM(D89,D87)</f>
        <v>0</v>
      </c>
      <c r="E90" s="218">
        <f>SUM(E89,E87)</f>
        <v>0</v>
      </c>
      <c r="F90" s="320"/>
    </row>
    <row r="91" spans="1:8" x14ac:dyDescent="0.25">
      <c r="A91" s="170"/>
      <c r="B91" s="63"/>
      <c r="C91" s="60"/>
      <c r="D91" s="60"/>
      <c r="E91" s="60"/>
      <c r="F91" s="322"/>
      <c r="G91" s="60"/>
    </row>
    <row r="92" spans="1:8" x14ac:dyDescent="0.25">
      <c r="A92" s="170"/>
      <c r="B92" s="63"/>
      <c r="C92" s="60"/>
      <c r="D92" s="60"/>
      <c r="E92" s="60"/>
      <c r="F92" s="322"/>
      <c r="G92" s="60"/>
    </row>
    <row r="93" spans="1:8" x14ac:dyDescent="0.25">
      <c r="A93" s="170"/>
      <c r="B93" s="58" t="s">
        <v>68</v>
      </c>
      <c r="C93" s="143"/>
      <c r="D93" s="143"/>
      <c r="E93" s="143"/>
      <c r="F93" s="322"/>
      <c r="G93" s="60"/>
    </row>
    <row r="94" spans="1:8" ht="15.75" thickBot="1" x14ac:dyDescent="0.3">
      <c r="A94" s="170"/>
      <c r="B94" s="63"/>
      <c r="C94" s="60"/>
      <c r="D94" s="60"/>
      <c r="E94" s="60"/>
      <c r="F94" s="322"/>
      <c r="G94" s="60"/>
    </row>
    <row r="95" spans="1:8" ht="12.75" customHeight="1" x14ac:dyDescent="0.25">
      <c r="A95" s="486"/>
      <c r="B95" s="488" t="s">
        <v>0</v>
      </c>
      <c r="C95" s="489"/>
      <c r="D95" s="467" t="s">
        <v>188</v>
      </c>
      <c r="E95" s="467" t="s">
        <v>188</v>
      </c>
      <c r="F95" s="492" t="s">
        <v>182</v>
      </c>
    </row>
    <row r="96" spans="1:8" x14ac:dyDescent="0.25">
      <c r="A96" s="487"/>
      <c r="B96" s="490"/>
      <c r="C96" s="491"/>
      <c r="D96" s="468"/>
      <c r="E96" s="468"/>
      <c r="F96" s="493"/>
    </row>
    <row r="97" spans="1:8" x14ac:dyDescent="0.25">
      <c r="A97" s="178">
        <v>72</v>
      </c>
      <c r="B97" s="463" t="s">
        <v>29</v>
      </c>
      <c r="C97" s="464"/>
      <c r="D97" s="177"/>
      <c r="E97" s="335"/>
      <c r="F97" s="315"/>
      <c r="G97" s="38"/>
      <c r="H97" s="37"/>
    </row>
    <row r="98" spans="1:8" x14ac:dyDescent="0.25">
      <c r="A98" s="178">
        <v>73</v>
      </c>
      <c r="B98" s="145"/>
      <c r="C98" s="180" t="s">
        <v>40</v>
      </c>
      <c r="D98" s="175">
        <v>0</v>
      </c>
      <c r="E98" s="175">
        <v>0</v>
      </c>
      <c r="F98" s="315">
        <v>0</v>
      </c>
      <c r="G98" s="38"/>
      <c r="H98" s="37"/>
    </row>
    <row r="99" spans="1:8" x14ac:dyDescent="0.25">
      <c r="A99" s="178">
        <v>74</v>
      </c>
      <c r="B99" s="157" t="s">
        <v>38</v>
      </c>
      <c r="C99" s="157"/>
      <c r="D99" s="154">
        <f>SUM(D98)</f>
        <v>0</v>
      </c>
      <c r="E99" s="154">
        <f>SUM(E98)</f>
        <v>0</v>
      </c>
      <c r="F99" s="315">
        <f>SUM(F88:F97)</f>
        <v>0</v>
      </c>
      <c r="H99" s="53"/>
    </row>
    <row r="100" spans="1:8" x14ac:dyDescent="0.25">
      <c r="A100" s="178">
        <v>75</v>
      </c>
      <c r="B100" s="463" t="s">
        <v>183</v>
      </c>
      <c r="C100" s="464"/>
      <c r="D100" s="216"/>
      <c r="E100" s="216"/>
      <c r="F100" s="319"/>
    </row>
    <row r="101" spans="1:8" x14ac:dyDescent="0.25">
      <c r="A101" s="178">
        <v>76</v>
      </c>
      <c r="B101" s="145"/>
      <c r="C101" s="180" t="s">
        <v>40</v>
      </c>
      <c r="D101" s="175">
        <v>0</v>
      </c>
      <c r="E101" s="175">
        <v>0</v>
      </c>
      <c r="F101" s="175"/>
      <c r="H101" s="53"/>
    </row>
    <row r="102" spans="1:8" x14ac:dyDescent="0.25">
      <c r="A102" s="178">
        <v>77</v>
      </c>
      <c r="B102" s="157" t="s">
        <v>66</v>
      </c>
      <c r="C102" s="157"/>
      <c r="D102" s="154">
        <f>SUM(D101)</f>
        <v>0</v>
      </c>
      <c r="E102" s="154">
        <f>SUM(E101)</f>
        <v>0</v>
      </c>
      <c r="F102" s="315">
        <f>SUM(F82:F101)</f>
        <v>0</v>
      </c>
      <c r="H102" s="53"/>
    </row>
    <row r="103" spans="1:8" ht="15.75" thickBot="1" x14ac:dyDescent="0.3">
      <c r="A103" s="181">
        <v>78</v>
      </c>
      <c r="B103" s="182"/>
      <c r="C103" s="182" t="s">
        <v>69</v>
      </c>
      <c r="D103" s="218">
        <f>SUM(D99,D102)</f>
        <v>0</v>
      </c>
      <c r="E103" s="218">
        <f>SUM(E99,E102)</f>
        <v>0</v>
      </c>
      <c r="F103" s="320"/>
      <c r="H103" s="53"/>
    </row>
    <row r="104" spans="1:8" x14ac:dyDescent="0.25">
      <c r="A104" s="151"/>
      <c r="B104" s="60"/>
      <c r="C104" s="60"/>
      <c r="D104" s="60"/>
      <c r="E104" s="60"/>
      <c r="F104" s="322"/>
      <c r="G104" s="60"/>
    </row>
    <row r="105" spans="1:8" ht="15.75" thickBot="1" x14ac:dyDescent="0.3">
      <c r="A105" s="174"/>
      <c r="B105" s="60"/>
      <c r="C105" s="60"/>
      <c r="D105" s="60"/>
      <c r="E105" s="60"/>
      <c r="F105" s="322"/>
      <c r="G105" s="60"/>
    </row>
    <row r="106" spans="1:8" ht="15.75" thickBot="1" x14ac:dyDescent="0.3">
      <c r="A106" s="175">
        <v>79</v>
      </c>
      <c r="B106" s="168"/>
      <c r="C106" s="168" t="s">
        <v>70</v>
      </c>
      <c r="D106" s="176">
        <f>D78+D90+D103</f>
        <v>93061</v>
      </c>
      <c r="E106" s="176">
        <f>E78+E90+E103</f>
        <v>97056</v>
      </c>
      <c r="F106" s="323">
        <f>F18+F19</f>
        <v>6</v>
      </c>
      <c r="G106" s="53"/>
    </row>
    <row r="107" spans="1:8" x14ac:dyDescent="0.25">
      <c r="A107" s="40"/>
    </row>
  </sheetData>
  <mergeCells count="22">
    <mergeCell ref="B100:C100"/>
    <mergeCell ref="A95:A96"/>
    <mergeCell ref="B95:C96"/>
    <mergeCell ref="F95:F96"/>
    <mergeCell ref="B97:C97"/>
    <mergeCell ref="E95:E96"/>
    <mergeCell ref="B85:C85"/>
    <mergeCell ref="D8:D9"/>
    <mergeCell ref="D83:D84"/>
    <mergeCell ref="D95:D96"/>
    <mergeCell ref="A2:F2"/>
    <mergeCell ref="A3:F3"/>
    <mergeCell ref="A4:F4"/>
    <mergeCell ref="A8:A9"/>
    <mergeCell ref="B7:C7"/>
    <mergeCell ref="B8:C9"/>
    <mergeCell ref="F8:F9"/>
    <mergeCell ref="B83:C84"/>
    <mergeCell ref="F83:F84"/>
    <mergeCell ref="A83:A84"/>
    <mergeCell ref="E8:E9"/>
    <mergeCell ref="E83:E8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45"/>
  <sheetViews>
    <sheetView workbookViewId="0">
      <selection activeCell="B5" sqref="B5"/>
    </sheetView>
  </sheetViews>
  <sheetFormatPr defaultRowHeight="15" x14ac:dyDescent="0.25"/>
  <cols>
    <col min="1" max="1" width="8" customWidth="1"/>
    <col min="2" max="2" width="56.5703125" customWidth="1"/>
    <col min="3" max="4" width="12.7109375" style="15" customWidth="1"/>
    <col min="5" max="5" width="18.7109375" customWidth="1"/>
    <col min="6" max="6" width="25.7109375" customWidth="1"/>
    <col min="7" max="7" width="13.42578125" style="15" customWidth="1"/>
    <col min="8" max="8" width="12.42578125" customWidth="1"/>
  </cols>
  <sheetData>
    <row r="1" spans="1:8" ht="15.75" x14ac:dyDescent="0.25">
      <c r="A1" s="495" t="s">
        <v>286</v>
      </c>
      <c r="B1" s="388"/>
      <c r="C1" s="388"/>
      <c r="D1" s="277"/>
      <c r="E1" s="236"/>
    </row>
    <row r="2" spans="1:8" ht="15.75" x14ac:dyDescent="0.25">
      <c r="A2" s="34"/>
      <c r="B2" s="34"/>
      <c r="C2" s="34"/>
      <c r="D2" s="336"/>
      <c r="E2" s="3"/>
    </row>
    <row r="3" spans="1:8" s="16" customFormat="1" ht="15.75" x14ac:dyDescent="0.25">
      <c r="A3" s="495" t="s">
        <v>18</v>
      </c>
      <c r="B3" s="388"/>
      <c r="C3" s="388"/>
      <c r="D3" s="277"/>
      <c r="E3" s="235"/>
      <c r="G3" s="17"/>
    </row>
    <row r="4" spans="1:8" ht="14.25" customHeight="1" x14ac:dyDescent="0.25">
      <c r="B4" s="494">
        <v>2018</v>
      </c>
      <c r="C4" s="494"/>
      <c r="D4" s="140"/>
      <c r="F4" s="405"/>
      <c r="G4" s="405"/>
      <c r="H4" s="405"/>
    </row>
    <row r="5" spans="1:8" ht="14.25" customHeight="1" thickBot="1" x14ac:dyDescent="0.3">
      <c r="B5" s="18"/>
      <c r="C5" s="19"/>
      <c r="D5" s="19"/>
      <c r="F5" s="1"/>
      <c r="G5" s="1"/>
      <c r="H5" s="9"/>
    </row>
    <row r="6" spans="1:8" ht="14.25" customHeight="1" x14ac:dyDescent="0.25">
      <c r="A6" s="25"/>
      <c r="B6" s="29" t="s">
        <v>6</v>
      </c>
      <c r="C6" s="134" t="s">
        <v>7</v>
      </c>
      <c r="D6" s="346" t="s">
        <v>8</v>
      </c>
      <c r="E6" s="1"/>
      <c r="F6" s="9"/>
      <c r="G6"/>
    </row>
    <row r="7" spans="1:8" ht="31.5" customHeight="1" x14ac:dyDescent="0.25">
      <c r="A7" s="215" t="s">
        <v>27</v>
      </c>
      <c r="B7" s="30" t="s">
        <v>0</v>
      </c>
      <c r="C7" s="203" t="s">
        <v>187</v>
      </c>
      <c r="D7" s="305" t="s">
        <v>275</v>
      </c>
      <c r="E7" s="1"/>
      <c r="F7" s="9"/>
      <c r="G7"/>
    </row>
    <row r="8" spans="1:8" ht="18" customHeight="1" x14ac:dyDescent="0.25">
      <c r="A8" s="26">
        <v>1</v>
      </c>
      <c r="B8" s="27" t="s">
        <v>19</v>
      </c>
      <c r="C8" s="135">
        <v>0</v>
      </c>
      <c r="D8" s="347">
        <v>0</v>
      </c>
      <c r="E8" s="1"/>
      <c r="F8" s="9"/>
      <c r="G8"/>
    </row>
    <row r="9" spans="1:8" ht="18" customHeight="1" x14ac:dyDescent="0.25">
      <c r="A9" s="26">
        <v>2</v>
      </c>
      <c r="B9" s="27" t="s">
        <v>239</v>
      </c>
      <c r="C9" s="135">
        <v>224</v>
      </c>
      <c r="D9" s="347">
        <v>224</v>
      </c>
      <c r="E9" s="1"/>
      <c r="F9" s="9"/>
      <c r="G9"/>
    </row>
    <row r="10" spans="1:8" ht="17.25" customHeight="1" x14ac:dyDescent="0.25">
      <c r="A10" s="26">
        <v>3</v>
      </c>
      <c r="B10" s="27" t="s">
        <v>256</v>
      </c>
      <c r="C10" s="284">
        <v>1630</v>
      </c>
      <c r="D10" s="348">
        <v>1630</v>
      </c>
      <c r="E10" s="15"/>
      <c r="G10"/>
    </row>
    <row r="11" spans="1:8" ht="18" customHeight="1" x14ac:dyDescent="0.25">
      <c r="A11" s="26">
        <v>4</v>
      </c>
      <c r="B11" s="27" t="s">
        <v>243</v>
      </c>
      <c r="C11" s="284">
        <v>2650</v>
      </c>
      <c r="D11" s="348">
        <v>2650</v>
      </c>
      <c r="E11" s="15"/>
      <c r="G11"/>
    </row>
    <row r="12" spans="1:8" ht="18" customHeight="1" x14ac:dyDescent="0.25">
      <c r="A12" s="26">
        <v>5</v>
      </c>
      <c r="B12" s="282" t="s">
        <v>200</v>
      </c>
      <c r="C12" s="135">
        <v>8</v>
      </c>
      <c r="D12" s="347">
        <v>8</v>
      </c>
      <c r="E12" s="15"/>
      <c r="G12"/>
    </row>
    <row r="13" spans="1:8" s="237" customFormat="1" ht="18" customHeight="1" x14ac:dyDescent="0.25">
      <c r="A13" s="26">
        <v>6</v>
      </c>
      <c r="B13" s="329" t="s">
        <v>245</v>
      </c>
      <c r="C13" s="135">
        <v>0</v>
      </c>
      <c r="D13" s="347">
        <v>0</v>
      </c>
      <c r="E13" s="15"/>
    </row>
    <row r="14" spans="1:8" ht="18" customHeight="1" x14ac:dyDescent="0.25">
      <c r="A14" s="26">
        <v>7</v>
      </c>
      <c r="B14" s="329" t="s">
        <v>246</v>
      </c>
      <c r="C14" s="135">
        <v>0</v>
      </c>
      <c r="D14" s="347">
        <v>435</v>
      </c>
      <c r="E14" s="17"/>
      <c r="G14"/>
    </row>
    <row r="15" spans="1:8" s="237" customFormat="1" ht="18" customHeight="1" x14ac:dyDescent="0.25">
      <c r="A15" s="26">
        <v>8</v>
      </c>
      <c r="B15" s="329" t="s">
        <v>249</v>
      </c>
      <c r="C15" s="135">
        <v>0</v>
      </c>
      <c r="D15" s="347">
        <v>0</v>
      </c>
      <c r="E15" s="17"/>
    </row>
    <row r="16" spans="1:8" s="237" customFormat="1" ht="18" customHeight="1" x14ac:dyDescent="0.25">
      <c r="A16" s="26">
        <v>9</v>
      </c>
      <c r="B16" s="332" t="s">
        <v>257</v>
      </c>
      <c r="C16" s="135">
        <v>223</v>
      </c>
      <c r="D16" s="347">
        <v>223</v>
      </c>
      <c r="E16" s="17"/>
    </row>
    <row r="17" spans="1:7" ht="18" customHeight="1" x14ac:dyDescent="0.25">
      <c r="A17" s="26">
        <v>10</v>
      </c>
      <c r="B17" s="28" t="s">
        <v>240</v>
      </c>
      <c r="C17" s="135">
        <v>0</v>
      </c>
      <c r="D17" s="347">
        <v>0</v>
      </c>
      <c r="E17" s="17"/>
      <c r="G17"/>
    </row>
    <row r="18" spans="1:7" s="237" customFormat="1" ht="18" customHeight="1" x14ac:dyDescent="0.25">
      <c r="A18" s="26">
        <v>11</v>
      </c>
      <c r="B18" s="28" t="s">
        <v>244</v>
      </c>
      <c r="C18" s="284">
        <v>0</v>
      </c>
      <c r="D18" s="348">
        <v>0</v>
      </c>
      <c r="E18" s="17"/>
    </row>
    <row r="19" spans="1:7" s="237" customFormat="1" ht="18" customHeight="1" x14ac:dyDescent="0.25">
      <c r="A19" s="26">
        <v>12</v>
      </c>
      <c r="B19" s="28" t="s">
        <v>217</v>
      </c>
      <c r="C19" s="284">
        <v>0</v>
      </c>
      <c r="D19" s="348">
        <v>0</v>
      </c>
      <c r="E19" s="17"/>
    </row>
    <row r="20" spans="1:7" s="237" customFormat="1" ht="18" customHeight="1" x14ac:dyDescent="0.25">
      <c r="A20" s="26">
        <v>13</v>
      </c>
      <c r="B20" s="28" t="s">
        <v>201</v>
      </c>
      <c r="C20" s="284">
        <v>0</v>
      </c>
      <c r="D20" s="348">
        <v>0</v>
      </c>
      <c r="E20" s="17"/>
    </row>
    <row r="21" spans="1:7" s="237" customFormat="1" ht="18" customHeight="1" x14ac:dyDescent="0.25">
      <c r="A21" s="26">
        <v>14</v>
      </c>
      <c r="B21" s="28" t="s">
        <v>202</v>
      </c>
      <c r="C21" s="284">
        <v>0</v>
      </c>
      <c r="D21" s="348">
        <v>0</v>
      </c>
      <c r="E21" s="17"/>
    </row>
    <row r="22" spans="1:7" s="237" customFormat="1" ht="18" customHeight="1" x14ac:dyDescent="0.25">
      <c r="A22" s="26">
        <v>15</v>
      </c>
      <c r="B22" s="28" t="s">
        <v>203</v>
      </c>
      <c r="C22" s="284">
        <v>0</v>
      </c>
      <c r="D22" s="348">
        <v>0</v>
      </c>
      <c r="E22" s="17"/>
    </row>
    <row r="23" spans="1:7" s="237" customFormat="1" ht="18" customHeight="1" x14ac:dyDescent="0.25">
      <c r="A23" s="26">
        <v>16</v>
      </c>
      <c r="B23" s="28" t="s">
        <v>204</v>
      </c>
      <c r="C23" s="284">
        <v>0</v>
      </c>
      <c r="D23" s="348">
        <v>0</v>
      </c>
      <c r="E23" s="17"/>
    </row>
    <row r="24" spans="1:7" s="237" customFormat="1" ht="18" customHeight="1" x14ac:dyDescent="0.25">
      <c r="A24" s="26">
        <v>17</v>
      </c>
      <c r="B24" s="28" t="s">
        <v>205</v>
      </c>
      <c r="C24" s="284">
        <v>0</v>
      </c>
      <c r="D24" s="348">
        <v>0</v>
      </c>
      <c r="E24" s="17"/>
    </row>
    <row r="25" spans="1:7" x14ac:dyDescent="0.25">
      <c r="A25" s="26">
        <v>18</v>
      </c>
      <c r="B25" s="285" t="s">
        <v>23</v>
      </c>
      <c r="C25" s="286">
        <f>SUM(C8:C24)</f>
        <v>4735</v>
      </c>
      <c r="D25" s="349">
        <f>SUM(D8:D24)</f>
        <v>5170</v>
      </c>
      <c r="E25" s="15"/>
      <c r="G25"/>
    </row>
    <row r="26" spans="1:7" x14ac:dyDescent="0.25">
      <c r="A26" s="26">
        <v>19</v>
      </c>
      <c r="B26" s="72" t="s">
        <v>206</v>
      </c>
      <c r="C26" s="287">
        <v>0</v>
      </c>
      <c r="D26" s="350">
        <v>0</v>
      </c>
      <c r="E26" s="15"/>
      <c r="G26"/>
    </row>
    <row r="27" spans="1:7" x14ac:dyDescent="0.25">
      <c r="A27" s="26">
        <v>20</v>
      </c>
      <c r="B27" s="72" t="s">
        <v>207</v>
      </c>
      <c r="C27" s="287">
        <v>0</v>
      </c>
      <c r="D27" s="350">
        <v>0</v>
      </c>
      <c r="E27" s="15"/>
      <c r="G27"/>
    </row>
    <row r="28" spans="1:7" x14ac:dyDescent="0.25">
      <c r="A28" s="26">
        <v>21</v>
      </c>
      <c r="B28" s="72" t="s">
        <v>208</v>
      </c>
      <c r="C28" s="287">
        <v>0</v>
      </c>
      <c r="D28" s="350">
        <v>0</v>
      </c>
      <c r="E28" s="17"/>
      <c r="G28"/>
    </row>
    <row r="29" spans="1:7" x14ac:dyDescent="0.25">
      <c r="A29" s="26">
        <v>22</v>
      </c>
      <c r="B29" s="72" t="s">
        <v>209</v>
      </c>
      <c r="C29" s="287">
        <v>3493</v>
      </c>
      <c r="D29" s="350">
        <v>193</v>
      </c>
      <c r="E29" s="15"/>
      <c r="G29"/>
    </row>
    <row r="30" spans="1:7" x14ac:dyDescent="0.25">
      <c r="A30" s="26">
        <v>23</v>
      </c>
      <c r="B30" s="72" t="s">
        <v>210</v>
      </c>
      <c r="C30" s="287">
        <v>0</v>
      </c>
      <c r="D30" s="350">
        <v>0</v>
      </c>
      <c r="E30" s="15"/>
      <c r="G30"/>
    </row>
    <row r="31" spans="1:7" s="237" customFormat="1" x14ac:dyDescent="0.25">
      <c r="A31" s="26">
        <v>24</v>
      </c>
      <c r="B31" s="288" t="s">
        <v>211</v>
      </c>
      <c r="C31" s="289">
        <v>80</v>
      </c>
      <c r="D31" s="351">
        <v>0</v>
      </c>
      <c r="E31" s="15"/>
    </row>
    <row r="32" spans="1:7" s="237" customFormat="1" x14ac:dyDescent="0.25">
      <c r="A32" s="26">
        <v>25</v>
      </c>
      <c r="B32" s="288" t="s">
        <v>212</v>
      </c>
      <c r="C32" s="289">
        <v>0</v>
      </c>
      <c r="D32" s="351">
        <v>0</v>
      </c>
      <c r="E32" s="15"/>
    </row>
    <row r="33" spans="1:7" s="237" customFormat="1" x14ac:dyDescent="0.25">
      <c r="A33" s="26">
        <v>26</v>
      </c>
      <c r="B33" s="288" t="s">
        <v>238</v>
      </c>
      <c r="C33" s="289">
        <v>0</v>
      </c>
      <c r="D33" s="351">
        <v>0</v>
      </c>
      <c r="E33" s="15"/>
    </row>
    <row r="34" spans="1:7" ht="15.75" thickBot="1" x14ac:dyDescent="0.3">
      <c r="A34" s="353">
        <v>27</v>
      </c>
      <c r="B34" s="290" t="s">
        <v>26</v>
      </c>
      <c r="C34" s="291">
        <f>SUM(C26:C33)</f>
        <v>3573</v>
      </c>
      <c r="D34" s="352">
        <f>SUM(D26:D33)</f>
        <v>193</v>
      </c>
      <c r="E34" s="15"/>
      <c r="G34"/>
    </row>
    <row r="35" spans="1:7" x14ac:dyDescent="0.25">
      <c r="A35" s="20"/>
      <c r="B35" s="21"/>
      <c r="C35" s="22"/>
      <c r="D35" s="22"/>
      <c r="E35" s="22"/>
    </row>
    <row r="36" spans="1:7" x14ac:dyDescent="0.25">
      <c r="A36" s="23"/>
      <c r="B36" s="23"/>
      <c r="C36" s="24"/>
      <c r="D36" s="24"/>
    </row>
    <row r="37" spans="1:7" x14ac:dyDescent="0.25">
      <c r="A37" s="23"/>
      <c r="B37" s="23"/>
      <c r="C37" s="24"/>
      <c r="D37" s="24"/>
    </row>
    <row r="42" spans="1:7" x14ac:dyDescent="0.25">
      <c r="B42" s="23"/>
    </row>
    <row r="43" spans="1:7" x14ac:dyDescent="0.25">
      <c r="B43" s="23"/>
    </row>
    <row r="44" spans="1:7" x14ac:dyDescent="0.25">
      <c r="B44" s="23"/>
    </row>
    <row r="45" spans="1:7" x14ac:dyDescent="0.25">
      <c r="B45" s="23"/>
    </row>
  </sheetData>
  <mergeCells count="4">
    <mergeCell ref="B4:C4"/>
    <mergeCell ref="F4:H4"/>
    <mergeCell ref="A1:C1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2"/>
  <sheetViews>
    <sheetView workbookViewId="0">
      <selection activeCell="D4" sqref="D4"/>
    </sheetView>
  </sheetViews>
  <sheetFormatPr defaultRowHeight="15" x14ac:dyDescent="0.25"/>
  <cols>
    <col min="1" max="1" width="4.7109375" customWidth="1"/>
    <col min="2" max="2" width="40.7109375" customWidth="1"/>
    <col min="3" max="3" width="17.7109375" style="237" customWidth="1"/>
    <col min="4" max="4" width="17.7109375" customWidth="1"/>
    <col min="5" max="7" width="17.7109375" style="237" customWidth="1"/>
    <col min="8" max="8" width="17.7109375" customWidth="1"/>
    <col min="9" max="9" width="17.42578125" customWidth="1"/>
  </cols>
  <sheetData>
    <row r="1" spans="1:9" ht="15.75" x14ac:dyDescent="0.25">
      <c r="A1" s="496" t="s">
        <v>287</v>
      </c>
      <c r="B1" s="388"/>
      <c r="C1" s="388"/>
      <c r="D1" s="388"/>
      <c r="E1" s="388"/>
      <c r="F1" s="388"/>
      <c r="G1" s="388"/>
      <c r="H1" s="388"/>
      <c r="I1" s="236"/>
    </row>
    <row r="2" spans="1:9" ht="15.75" x14ac:dyDescent="0.25">
      <c r="A2" s="4"/>
      <c r="B2" s="3"/>
      <c r="C2" s="3"/>
      <c r="D2" s="3"/>
      <c r="E2" s="3"/>
      <c r="F2" s="3"/>
      <c r="G2" s="3"/>
      <c r="H2" s="3"/>
    </row>
    <row r="3" spans="1:9" ht="15.75" x14ac:dyDescent="0.25">
      <c r="A3" s="496" t="s">
        <v>199</v>
      </c>
      <c r="B3" s="388"/>
      <c r="C3" s="388"/>
      <c r="D3" s="388"/>
      <c r="E3" s="388"/>
      <c r="F3" s="388"/>
      <c r="G3" s="388"/>
      <c r="H3" s="388"/>
      <c r="I3" s="238"/>
    </row>
    <row r="4" spans="1:9" ht="15.75" x14ac:dyDescent="0.25">
      <c r="A4" s="2"/>
      <c r="B4" s="12"/>
      <c r="C4" s="141"/>
      <c r="D4" s="12"/>
      <c r="E4" s="141"/>
      <c r="F4" s="141"/>
      <c r="G4" s="141"/>
      <c r="H4" s="141"/>
    </row>
    <row r="5" spans="1:9" ht="15.75" x14ac:dyDescent="0.25">
      <c r="A5" s="2"/>
      <c r="B5" s="12"/>
      <c r="C5" s="141"/>
      <c r="D5" s="12"/>
      <c r="E5" s="141"/>
      <c r="F5" s="141"/>
      <c r="G5" s="141"/>
      <c r="H5" s="141"/>
    </row>
    <row r="6" spans="1:9" ht="16.5" thickBot="1" x14ac:dyDescent="0.3">
      <c r="A6" s="5" t="s">
        <v>5</v>
      </c>
      <c r="B6" s="3"/>
      <c r="C6" s="3"/>
      <c r="D6" s="11"/>
      <c r="E6" s="11"/>
      <c r="F6" s="11"/>
      <c r="G6" s="11"/>
      <c r="H6" s="11" t="s">
        <v>17</v>
      </c>
      <c r="I6" s="11"/>
    </row>
    <row r="7" spans="1:9" ht="15.75" x14ac:dyDescent="0.25">
      <c r="A7" s="308"/>
      <c r="B7" s="295" t="s">
        <v>6</v>
      </c>
      <c r="C7" s="295" t="s">
        <v>7</v>
      </c>
      <c r="D7" s="295" t="s">
        <v>8</v>
      </c>
      <c r="E7" s="342" t="s">
        <v>232</v>
      </c>
      <c r="F7" s="342" t="s">
        <v>266</v>
      </c>
      <c r="G7" s="342" t="s">
        <v>269</v>
      </c>
      <c r="H7" s="307" t="s">
        <v>270</v>
      </c>
    </row>
    <row r="8" spans="1:9" ht="31.5" x14ac:dyDescent="0.25">
      <c r="A8" s="35" t="s">
        <v>12</v>
      </c>
      <c r="B8" s="13" t="s">
        <v>15</v>
      </c>
      <c r="C8" s="13" t="s">
        <v>225</v>
      </c>
      <c r="D8" s="13" t="s">
        <v>186</v>
      </c>
      <c r="E8" s="345" t="s">
        <v>231</v>
      </c>
      <c r="F8" s="13" t="s">
        <v>273</v>
      </c>
      <c r="G8" s="13" t="s">
        <v>271</v>
      </c>
      <c r="H8" s="309" t="s">
        <v>231</v>
      </c>
    </row>
    <row r="9" spans="1:9" ht="31.5" customHeight="1" x14ac:dyDescent="0.25">
      <c r="A9" s="132">
        <v>1</v>
      </c>
      <c r="B9" s="258" t="s">
        <v>255</v>
      </c>
      <c r="C9" s="213">
        <v>0</v>
      </c>
      <c r="D9" s="213">
        <v>9281</v>
      </c>
      <c r="E9" s="343">
        <v>0</v>
      </c>
      <c r="F9" s="343">
        <v>0</v>
      </c>
      <c r="G9" s="343">
        <v>1000</v>
      </c>
      <c r="H9" s="310">
        <v>0</v>
      </c>
    </row>
    <row r="10" spans="1:9" s="237" customFormat="1" ht="31.5" customHeight="1" x14ac:dyDescent="0.25">
      <c r="A10" s="132">
        <v>2</v>
      </c>
      <c r="B10" s="258" t="s">
        <v>274</v>
      </c>
      <c r="C10" s="213">
        <v>0</v>
      </c>
      <c r="D10" s="213">
        <v>1080</v>
      </c>
      <c r="E10" s="343">
        <v>0</v>
      </c>
      <c r="F10" s="343">
        <v>0</v>
      </c>
      <c r="G10" s="343">
        <v>1092</v>
      </c>
      <c r="H10" s="310">
        <v>0</v>
      </c>
    </row>
    <row r="11" spans="1:9" s="237" customFormat="1" ht="31.5" customHeight="1" x14ac:dyDescent="0.25">
      <c r="A11" s="132">
        <v>3</v>
      </c>
      <c r="B11" s="258"/>
      <c r="C11" s="213">
        <v>0</v>
      </c>
      <c r="D11" s="213">
        <v>0</v>
      </c>
      <c r="E11" s="343">
        <v>0</v>
      </c>
      <c r="F11" s="343">
        <v>0</v>
      </c>
      <c r="G11" s="343">
        <v>0</v>
      </c>
      <c r="H11" s="310">
        <f t="shared" ref="H11" si="0">D11-C11</f>
        <v>0</v>
      </c>
    </row>
    <row r="12" spans="1:9" ht="16.5" thickBot="1" x14ac:dyDescent="0.3">
      <c r="A12" s="6">
        <v>4</v>
      </c>
      <c r="B12" s="7" t="s">
        <v>16</v>
      </c>
      <c r="C12" s="296">
        <f>SUM(C9:C11)</f>
        <v>0</v>
      </c>
      <c r="D12" s="133">
        <f>SUM(D9:D11)</f>
        <v>10361</v>
      </c>
      <c r="E12" s="344">
        <v>0</v>
      </c>
      <c r="F12" s="344">
        <v>0</v>
      </c>
      <c r="G12" s="344">
        <f>SUM(G9:G11)</f>
        <v>2092</v>
      </c>
      <c r="H12" s="311">
        <v>0</v>
      </c>
    </row>
  </sheetData>
  <mergeCells count="2">
    <mergeCell ref="A1:H1"/>
    <mergeCell ref="A3:H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3"/>
  <sheetViews>
    <sheetView workbookViewId="0">
      <selection activeCell="C5" sqref="C5"/>
    </sheetView>
  </sheetViews>
  <sheetFormatPr defaultRowHeight="15" x14ac:dyDescent="0.25"/>
  <cols>
    <col min="1" max="1" width="4.7109375" customWidth="1"/>
    <col min="2" max="2" width="45" customWidth="1"/>
    <col min="3" max="3" width="20.7109375" style="237" customWidth="1"/>
    <col min="4" max="4" width="20.7109375" customWidth="1"/>
    <col min="5" max="6" width="17.42578125" customWidth="1"/>
  </cols>
  <sheetData>
    <row r="1" spans="1:6" x14ac:dyDescent="0.25">
      <c r="A1" s="497" t="s">
        <v>288</v>
      </c>
      <c r="B1" s="388"/>
      <c r="C1" s="388"/>
      <c r="D1" s="388"/>
      <c r="E1" s="277"/>
      <c r="F1" s="240"/>
    </row>
    <row r="2" spans="1:6" x14ac:dyDescent="0.25">
      <c r="A2" s="120"/>
      <c r="B2" s="121"/>
      <c r="C2" s="121"/>
      <c r="D2" s="121"/>
      <c r="E2" s="121"/>
      <c r="F2" s="121"/>
    </row>
    <row r="3" spans="1:6" x14ac:dyDescent="0.25">
      <c r="A3" s="497" t="s">
        <v>198</v>
      </c>
      <c r="B3" s="388"/>
      <c r="C3" s="388"/>
      <c r="D3" s="388"/>
      <c r="E3" s="277"/>
      <c r="F3" s="239"/>
    </row>
    <row r="4" spans="1:6" x14ac:dyDescent="0.25">
      <c r="A4" s="142"/>
      <c r="B4" s="205"/>
      <c r="C4" s="240"/>
      <c r="D4" s="205"/>
      <c r="E4" s="205"/>
      <c r="F4" s="205"/>
    </row>
    <row r="5" spans="1:6" x14ac:dyDescent="0.25">
      <c r="A5" s="142"/>
      <c r="B5" s="205"/>
      <c r="C5" s="240"/>
      <c r="D5" s="205"/>
      <c r="E5" s="205"/>
      <c r="F5" s="205"/>
    </row>
    <row r="6" spans="1:6" x14ac:dyDescent="0.25">
      <c r="A6" s="142"/>
      <c r="B6" s="205"/>
      <c r="C6" s="240"/>
      <c r="D6" s="205"/>
      <c r="E6" s="205"/>
      <c r="F6" s="205"/>
    </row>
    <row r="7" spans="1:6" ht="15.75" thickBot="1" x14ac:dyDescent="0.3">
      <c r="A7" s="60"/>
      <c r="B7" s="60"/>
      <c r="C7" s="60"/>
      <c r="D7" s="206" t="s">
        <v>11</v>
      </c>
      <c r="E7" s="206"/>
      <c r="F7" s="206"/>
    </row>
    <row r="8" spans="1:6" x14ac:dyDescent="0.25">
      <c r="A8" s="201"/>
      <c r="B8" s="134" t="s">
        <v>6</v>
      </c>
      <c r="C8" s="341" t="s">
        <v>7</v>
      </c>
      <c r="D8" s="134" t="s">
        <v>8</v>
      </c>
      <c r="E8" s="256"/>
    </row>
    <row r="9" spans="1:6" ht="42.75" x14ac:dyDescent="0.25">
      <c r="A9" s="207" t="s">
        <v>12</v>
      </c>
      <c r="B9" s="202" t="s">
        <v>13</v>
      </c>
      <c r="C9" s="203" t="s">
        <v>186</v>
      </c>
      <c r="D9" s="203" t="s">
        <v>271</v>
      </c>
      <c r="E9" s="256"/>
    </row>
    <row r="10" spans="1:6" x14ac:dyDescent="0.25">
      <c r="A10" s="208">
        <v>1</v>
      </c>
      <c r="B10" s="27" t="s">
        <v>272</v>
      </c>
      <c r="C10" s="204">
        <v>0</v>
      </c>
      <c r="D10" s="209">
        <v>905</v>
      </c>
      <c r="E10" s="256"/>
    </row>
    <row r="11" spans="1:6" s="237" customFormat="1" x14ac:dyDescent="0.25">
      <c r="A11" s="278">
        <v>2</v>
      </c>
      <c r="B11" s="279" t="s">
        <v>276</v>
      </c>
      <c r="C11" s="204">
        <v>0</v>
      </c>
      <c r="D11" s="209">
        <v>483</v>
      </c>
      <c r="E11" s="272"/>
    </row>
    <row r="12" spans="1:6" s="237" customFormat="1" x14ac:dyDescent="0.25">
      <c r="A12" s="278">
        <v>3</v>
      </c>
      <c r="B12" s="279"/>
      <c r="C12" s="279"/>
      <c r="D12" s="280"/>
      <c r="E12" s="272"/>
    </row>
    <row r="13" spans="1:6" s="10" customFormat="1" ht="15.75" thickBot="1" x14ac:dyDescent="0.3">
      <c r="A13" s="210">
        <v>4</v>
      </c>
      <c r="B13" s="211" t="s">
        <v>14</v>
      </c>
      <c r="C13" s="211"/>
      <c r="D13" s="212">
        <f>SUM(D10:D12)</f>
        <v>1388</v>
      </c>
      <c r="E13" s="257"/>
    </row>
  </sheetData>
  <mergeCells count="2">
    <mergeCell ref="A1:D1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3"/>
  <sheetViews>
    <sheetView tabSelected="1" workbookViewId="0">
      <selection activeCell="D2" sqref="D2"/>
    </sheetView>
  </sheetViews>
  <sheetFormatPr defaultRowHeight="15" x14ac:dyDescent="0.25"/>
  <cols>
    <col min="1" max="1" width="4.42578125" customWidth="1"/>
    <col min="2" max="2" width="42" customWidth="1"/>
    <col min="3" max="4" width="20.7109375" customWidth="1"/>
    <col min="5" max="7" width="20.7109375" style="237" customWidth="1"/>
    <col min="8" max="8" width="20.7109375" customWidth="1"/>
    <col min="9" max="9" width="18.42578125" customWidth="1"/>
    <col min="10" max="11" width="11.42578125" customWidth="1"/>
  </cols>
  <sheetData>
    <row r="1" spans="1:11" x14ac:dyDescent="0.25">
      <c r="A1" s="497" t="s">
        <v>289</v>
      </c>
      <c r="B1" s="388"/>
      <c r="C1" s="388"/>
      <c r="D1" s="388"/>
      <c r="E1" s="388"/>
      <c r="F1" s="388"/>
      <c r="G1" s="388"/>
      <c r="H1" s="388"/>
      <c r="I1" s="277"/>
      <c r="J1" s="241"/>
      <c r="K1" s="241"/>
    </row>
    <row r="2" spans="1:11" x14ac:dyDescent="0.25">
      <c r="A2" s="120"/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33" customHeight="1" x14ac:dyDescent="0.25">
      <c r="A3" s="498" t="s">
        <v>4</v>
      </c>
      <c r="B3" s="499"/>
      <c r="C3" s="499"/>
      <c r="D3" s="499"/>
      <c r="E3" s="500"/>
      <c r="F3" s="500"/>
      <c r="G3" s="500"/>
      <c r="H3" s="500"/>
      <c r="I3" s="271"/>
      <c r="J3" s="497"/>
      <c r="K3" s="388"/>
    </row>
    <row r="4" spans="1:11" x14ac:dyDescent="0.25">
      <c r="A4" s="121" t="s">
        <v>5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ht="15.75" thickBot="1" x14ac:dyDescent="0.3">
      <c r="A5" s="270"/>
      <c r="B5" s="270"/>
      <c r="C5" s="270"/>
      <c r="D5" s="183"/>
      <c r="E5" s="183"/>
      <c r="F5" s="183"/>
      <c r="G5" s="183"/>
      <c r="H5" s="183" t="s">
        <v>193</v>
      </c>
      <c r="I5" s="270"/>
      <c r="J5" s="270"/>
      <c r="K5" s="270"/>
    </row>
    <row r="6" spans="1:11" ht="30.75" customHeight="1" x14ac:dyDescent="0.25">
      <c r="A6" s="301"/>
      <c r="B6" s="302" t="s">
        <v>6</v>
      </c>
      <c r="C6" s="303" t="s">
        <v>7</v>
      </c>
      <c r="D6" s="303" t="s">
        <v>8</v>
      </c>
      <c r="E6" s="337" t="s">
        <v>232</v>
      </c>
      <c r="F6" s="337" t="s">
        <v>266</v>
      </c>
      <c r="G6" s="337" t="s">
        <v>269</v>
      </c>
      <c r="H6" s="307" t="s">
        <v>270</v>
      </c>
      <c r="I6" s="23"/>
    </row>
    <row r="7" spans="1:11" ht="44.25" customHeight="1" x14ac:dyDescent="0.25">
      <c r="A7" s="122"/>
      <c r="B7" s="202" t="s">
        <v>9</v>
      </c>
      <c r="C7" s="203" t="s">
        <v>185</v>
      </c>
      <c r="D7" s="203" t="s">
        <v>186</v>
      </c>
      <c r="E7" s="338" t="s">
        <v>231</v>
      </c>
      <c r="F7" s="203" t="s">
        <v>268</v>
      </c>
      <c r="G7" s="203" t="s">
        <v>271</v>
      </c>
      <c r="H7" s="305" t="s">
        <v>231</v>
      </c>
    </row>
    <row r="8" spans="1:11" x14ac:dyDescent="0.25">
      <c r="A8" s="122">
        <v>1</v>
      </c>
      <c r="B8" s="123" t="s">
        <v>254</v>
      </c>
      <c r="C8" s="124">
        <v>0</v>
      </c>
      <c r="D8" s="124">
        <v>37064</v>
      </c>
      <c r="E8" s="339">
        <v>0</v>
      </c>
      <c r="F8" s="339">
        <v>0</v>
      </c>
      <c r="G8" s="339">
        <v>0</v>
      </c>
      <c r="H8" s="304">
        <v>0</v>
      </c>
    </row>
    <row r="9" spans="1:11" s="237" customFormat="1" x14ac:dyDescent="0.25">
      <c r="A9" s="122">
        <v>2</v>
      </c>
      <c r="B9" s="123"/>
      <c r="C9" s="124">
        <v>0</v>
      </c>
      <c r="D9" s="124">
        <v>0</v>
      </c>
      <c r="E9" s="339">
        <v>0</v>
      </c>
      <c r="F9" s="339">
        <v>0</v>
      </c>
      <c r="G9" s="339">
        <v>0</v>
      </c>
      <c r="H9" s="304">
        <v>0</v>
      </c>
    </row>
    <row r="10" spans="1:11" s="237" customFormat="1" x14ac:dyDescent="0.25">
      <c r="A10" s="122">
        <v>3</v>
      </c>
      <c r="B10" s="123"/>
      <c r="C10" s="124">
        <v>0</v>
      </c>
      <c r="D10" s="124">
        <v>0</v>
      </c>
      <c r="E10" s="339">
        <v>0</v>
      </c>
      <c r="F10" s="339">
        <v>0</v>
      </c>
      <c r="G10" s="339">
        <v>0</v>
      </c>
      <c r="H10" s="304">
        <f t="shared" ref="H10:H11" si="0">D10-C10</f>
        <v>0</v>
      </c>
    </row>
    <row r="11" spans="1:11" s="237" customFormat="1" x14ac:dyDescent="0.25">
      <c r="A11" s="122">
        <v>4</v>
      </c>
      <c r="B11" s="123"/>
      <c r="C11" s="124">
        <v>0</v>
      </c>
      <c r="D11" s="124">
        <v>0</v>
      </c>
      <c r="E11" s="339">
        <v>0</v>
      </c>
      <c r="F11" s="339">
        <v>0</v>
      </c>
      <c r="G11" s="339">
        <v>0</v>
      </c>
      <c r="H11" s="304">
        <f t="shared" si="0"/>
        <v>0</v>
      </c>
    </row>
    <row r="12" spans="1:11" ht="15.75" thickBot="1" x14ac:dyDescent="0.3">
      <c r="A12" s="125">
        <v>5</v>
      </c>
      <c r="B12" s="8" t="s">
        <v>10</v>
      </c>
      <c r="C12" s="126">
        <f>SUM(C8:C11)</f>
        <v>0</v>
      </c>
      <c r="D12" s="126">
        <f>SUM(D8:D11)</f>
        <v>37064</v>
      </c>
      <c r="E12" s="340">
        <v>0</v>
      </c>
      <c r="F12" s="340">
        <v>0</v>
      </c>
      <c r="G12" s="340">
        <v>0</v>
      </c>
      <c r="H12" s="306">
        <f>SUM(H8:H11)</f>
        <v>0</v>
      </c>
    </row>
    <row r="13" spans="1:11" ht="15.75" x14ac:dyDescent="0.25">
      <c r="A13" s="3"/>
    </row>
  </sheetData>
  <mergeCells count="3">
    <mergeCell ref="J3:K3"/>
    <mergeCell ref="A1:H1"/>
    <mergeCell ref="A3:H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1.számú melléklet</vt:lpstr>
      <vt:lpstr>2.számú melléklet</vt:lpstr>
      <vt:lpstr>3.számú melléklet</vt:lpstr>
      <vt:lpstr>4.számú melléklet</vt:lpstr>
      <vt:lpstr>5.számú melléklet</vt:lpstr>
      <vt:lpstr>6.számú melléklet</vt:lpstr>
      <vt:lpstr>7.számú melléklet</vt:lpstr>
      <vt:lpstr>8.számú melléklet </vt:lpstr>
      <vt:lpstr>9.számú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 001</dc:creator>
  <cp:lastModifiedBy>User</cp:lastModifiedBy>
  <cp:lastPrinted>2018-10-16T09:16:58Z</cp:lastPrinted>
  <dcterms:created xsi:type="dcterms:W3CDTF">2015-05-05T11:38:42Z</dcterms:created>
  <dcterms:modified xsi:type="dcterms:W3CDTF">2019-06-11T10:03:40Z</dcterms:modified>
</cp:coreProperties>
</file>