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925" windowHeight="9915" activeTab="8"/>
  </bookViews>
  <sheets>
    <sheet name="BEVÉTEL" sheetId="1" r:id="rId1"/>
    <sheet name="KIADÁS" sheetId="2" r:id="rId2"/>
    <sheet name="Műk.Tám." sheetId="3" r:id="rId3"/>
    <sheet name="Felhalm. bevétel" sheetId="4" r:id="rId4"/>
    <sheet name="Szoc. feladatok" sheetId="5" r:id="rId5"/>
    <sheet name="Felhalm. kiad." sheetId="6" r:id="rId6"/>
    <sheet name="Tartalék" sheetId="7" r:id="rId7"/>
    <sheet name="Polg.Hiv." sheetId="8" r:id="rId8"/>
    <sheet name="Eszi+Eü" sheetId="9" r:id="rId9"/>
    <sheet name="Vg" sheetId="10" r:id="rId10"/>
    <sheet name="Ovi" sheetId="11" r:id="rId11"/>
    <sheet name="AJMK" sheetId="12" r:id="rId12"/>
    <sheet name="EU" sheetId="13" r:id="rId13"/>
    <sheet name="Mérleg" sheetId="14" r:id="rId14"/>
    <sheet name="Közvetett tám" sheetId="15" r:id="rId15"/>
    <sheet name="előir.2014" sheetId="16" r:id="rId16"/>
    <sheet name="kihatás" sheetId="17" r:id="rId17"/>
  </sheets>
  <definedNames/>
  <calcPr fullCalcOnLoad="1"/>
</workbook>
</file>

<file path=xl/sharedStrings.xml><?xml version="1.0" encoding="utf-8"?>
<sst xmlns="http://schemas.openxmlformats.org/spreadsheetml/2006/main" count="673" uniqueCount="412">
  <si>
    <t>6. sz. melléklet</t>
  </si>
  <si>
    <t>adatok eFt-ban</t>
  </si>
  <si>
    <t>Megnevezés</t>
  </si>
  <si>
    <t>Kötelező</t>
  </si>
  <si>
    <t>Önként vállalt</t>
  </si>
  <si>
    <t>Összesen</t>
  </si>
  <si>
    <t>feladatok</t>
  </si>
  <si>
    <t>BEVÉTELEK</t>
  </si>
  <si>
    <t>BEVÉTELEK ÖSSZESEN</t>
  </si>
  <si>
    <t>KIADÁSOK</t>
  </si>
  <si>
    <t>KIADÁSOK ÖSSZESEN</t>
  </si>
  <si>
    <t>Dologi kiemelt előirányzaton belül másra nem használható részelőirányzatok</t>
  </si>
  <si>
    <t xml:space="preserve">    Közműdíjak</t>
  </si>
  <si>
    <t>Az intézmény engedélyezett átlaglétszáma:</t>
  </si>
  <si>
    <t xml:space="preserve">11,5 fő </t>
  </si>
  <si>
    <t>Közfoglalkoztatottak éves létszám előirányzata:</t>
  </si>
  <si>
    <t>0 fő</t>
  </si>
  <si>
    <t>TÁMOP-3.2.3/A-11-2012-0103 Építő közösségek - plusz létszám a pályázat időtartamára</t>
  </si>
  <si>
    <t>3,5 fő</t>
  </si>
  <si>
    <t>Eredeti előirányzat</t>
  </si>
  <si>
    <t xml:space="preserve">    Élelmiszer</t>
  </si>
  <si>
    <t xml:space="preserve">     Pedagógus</t>
  </si>
  <si>
    <t>30 fő</t>
  </si>
  <si>
    <t xml:space="preserve">     Nem pedagógus</t>
  </si>
  <si>
    <t>VÁROSI ÓVODÁK ÉS BÖLCSŐDE 2014. ÉVI KÖLTSÉGVETÉSE</t>
  </si>
  <si>
    <t>B1-7. Költségvetési bevételek</t>
  </si>
  <si>
    <t>B4. Működési bevételek</t>
  </si>
  <si>
    <t xml:space="preserve">      B402. Szolgáltatások ellenértéke</t>
  </si>
  <si>
    <t xml:space="preserve">      B403. Közvetített szolgáltatások ellenértéke</t>
  </si>
  <si>
    <t xml:space="preserve">      B405. Ellátási díjak</t>
  </si>
  <si>
    <t xml:space="preserve">      B406. Kiszámlázott általános forgalmi adó</t>
  </si>
  <si>
    <t>B8. Finanszírozási bevételek</t>
  </si>
  <si>
    <t xml:space="preserve">      B816. Központi, irányító szervi támogatás</t>
  </si>
  <si>
    <t>K1-8. Költségvetési kiadások</t>
  </si>
  <si>
    <t xml:space="preserve">     K1. Személyi juttatások</t>
  </si>
  <si>
    <t xml:space="preserve">     K2. Munkaadókat terhelő járulékok és szoc.hj.adó</t>
  </si>
  <si>
    <t xml:space="preserve">     K3. Dologi kiadások</t>
  </si>
  <si>
    <t xml:space="preserve">     K4. Ellátottak pénzbeli juttatásai</t>
  </si>
  <si>
    <t xml:space="preserve">     K6. Beruházások</t>
  </si>
  <si>
    <t xml:space="preserve">Központi, irányító szervi támogatás </t>
  </si>
  <si>
    <t>102 fő</t>
  </si>
  <si>
    <t>72 fő</t>
  </si>
  <si>
    <t>3. sz. melléklet</t>
  </si>
  <si>
    <t>Egészségügyi Központ</t>
  </si>
  <si>
    <t>Egyesített Szociális Intézmény</t>
  </si>
  <si>
    <t xml:space="preserve">    Közműdíjak -  ESZI</t>
  </si>
  <si>
    <t xml:space="preserve">    Közműdíjak -  Eü-i Kp.</t>
  </si>
  <si>
    <t>Az engedélyezett átlaglétszám:</t>
  </si>
  <si>
    <t xml:space="preserve">    Egyesített Szociális Intézmény</t>
  </si>
  <si>
    <t xml:space="preserve">    Egészségügyi Központ</t>
  </si>
  <si>
    <t>Központi, irányító szervi támogatás</t>
  </si>
  <si>
    <t>4. sz. melléklet</t>
  </si>
  <si>
    <t>Felhalmozási kiadások</t>
  </si>
  <si>
    <t xml:space="preserve">    Gépkocsi vásárlás</t>
  </si>
  <si>
    <t xml:space="preserve">    Géptároló szín építése</t>
  </si>
  <si>
    <t xml:space="preserve">    Szivattyúk vásárlása (termálkút, Pereghalom ivóvízkút)</t>
  </si>
  <si>
    <t>INTÉZMÉNY-FINANSZÍROZÁS ÖSSZESEN</t>
  </si>
  <si>
    <t xml:space="preserve">        Közműdíjak</t>
  </si>
  <si>
    <t xml:space="preserve">        Üzemanyag</t>
  </si>
  <si>
    <t>43 fő</t>
  </si>
  <si>
    <t>VÁROSGONDNOKSÁG 2014. ÉVI KÖLTSÉGVETÉSE</t>
  </si>
  <si>
    <t xml:space="preserve">AZ ÖNKORMÁNYZAT POLGÁRMESTERI HIVATALÁNAK                                                          </t>
  </si>
  <si>
    <t xml:space="preserve">                                                                                                                                                                       2. sz. melléklet</t>
  </si>
  <si>
    <t>Állami</t>
  </si>
  <si>
    <t>Dologi kiemelt előirányzaton belül másra nem használható részelőirányzat</t>
  </si>
  <si>
    <t>2014. ÉVI KÖLTSÉGVETÉSE</t>
  </si>
  <si>
    <t xml:space="preserve">    Kézi szerszámgépek, vésőgépek beszerzése</t>
  </si>
  <si>
    <t xml:space="preserve">      B410. Egyéb működési bevételek</t>
  </si>
  <si>
    <t xml:space="preserve">           Informatikai feladatok</t>
  </si>
  <si>
    <t xml:space="preserve">           Fénymásológép beszerzés</t>
  </si>
  <si>
    <t>1/b. sz. melléklet</t>
  </si>
  <si>
    <t>Feladatok megnevezése</t>
  </si>
  <si>
    <t>Önként vállalt feladatok</t>
  </si>
  <si>
    <t>II.</t>
  </si>
  <si>
    <t>FELHALMOZÁSI BEVÉTELEK</t>
  </si>
  <si>
    <t>1.</t>
  </si>
  <si>
    <t>Felhalmozási és tőkejellegű bevétel</t>
  </si>
  <si>
    <t>1.1.</t>
  </si>
  <si>
    <t>Tárgyi eszközök értékesítésből származó bevétel*</t>
  </si>
  <si>
    <t>1.2.</t>
  </si>
  <si>
    <t>Önkormányzatok sajátos felhalmozási és tőkebevételei</t>
  </si>
  <si>
    <t>Lakások értékesítése</t>
  </si>
  <si>
    <t>Lakótelek értékesítése</t>
  </si>
  <si>
    <t>1.3.</t>
  </si>
  <si>
    <t>Pénzügyi befektetések bevételei (értékpapírok kamata)</t>
  </si>
  <si>
    <t>2.</t>
  </si>
  <si>
    <t>Felhalmozási támogatások</t>
  </si>
  <si>
    <t>2.1</t>
  </si>
  <si>
    <t>Központosított előirányzatokból fejlesztési célúak</t>
  </si>
  <si>
    <t>2.2</t>
  </si>
  <si>
    <t>Fejlesztési célú támogatások</t>
  </si>
  <si>
    <t>3.</t>
  </si>
  <si>
    <t>Egyéb felhalmozási bevételek</t>
  </si>
  <si>
    <t>3.1</t>
  </si>
  <si>
    <t>Támogatás értékű felhalmozási bevétel</t>
  </si>
  <si>
    <t>Belterületi árvízvédelmi töltés megépítése II. forduló</t>
  </si>
  <si>
    <t>- Európai Unió Kohéziós Aalapból</t>
  </si>
  <si>
    <t>- Központi támogatás</t>
  </si>
  <si>
    <t>DAOP-5.2.1/A-11 Tiszakécskei Önkormányzat belterületi vízelvezetése (II. ütem, 2. szakasz)</t>
  </si>
  <si>
    <t>Szennyvízcsatornázás II. ütem</t>
  </si>
  <si>
    <t xml:space="preserve"> - EU támogatás</t>
  </si>
  <si>
    <t xml:space="preserve"> - Központi támogatás</t>
  </si>
  <si>
    <t>Tiszakécske Szociális Otthon korszerűsítése</t>
  </si>
  <si>
    <t>Tiszakécskei Holt-Tisza part fejlesztése</t>
  </si>
  <si>
    <t>Energia racionalizálási pályázat (AJMK, Eü-i Kp., Diákotthon)</t>
  </si>
  <si>
    <t>3.2</t>
  </si>
  <si>
    <t>Felhalmozási célú pénzeszk.átvétel államháztartáson kívülről</t>
  </si>
  <si>
    <t>4.</t>
  </si>
  <si>
    <t>Támogatási kölcsönök visszatérülése</t>
  </si>
  <si>
    <t>MINDÖSSZESEN</t>
  </si>
  <si>
    <t>* lakások és telkek nélkül</t>
  </si>
  <si>
    <t>Holt-Tisza I. szakaszán oktatási és turisztikai vízibázis kialakítása</t>
  </si>
  <si>
    <t>BERUHÁZÁSOK</t>
  </si>
  <si>
    <t>Komposztáló és átrakó pályázat előkészítés</t>
  </si>
  <si>
    <t>Rendezési terv</t>
  </si>
  <si>
    <t>Lakossági hozzájárulással megvalósított útépítés</t>
  </si>
  <si>
    <t>05. hrsz-ú ingatlan vásárlása</t>
  </si>
  <si>
    <t>Ravatalozó építése és felújítása</t>
  </si>
  <si>
    <t>KEOP 1.2.0 Tiszakécske szennyvízcsatornázás II. ütemmel kapcsolatos kiadások</t>
  </si>
  <si>
    <t>DAOP-5.2.1/A-11 Tiszakécskei Önkormányzat belterületi víz-elvezetése (II. ütem, 2. szakasz)</t>
  </si>
  <si>
    <t>Diákotthon konyha légtechnika (zsírfogó építés)</t>
  </si>
  <si>
    <t>Holt-Tisza víz, villany</t>
  </si>
  <si>
    <t>Művelődési Központ fűtés (bejárati nyílászárók)</t>
  </si>
  <si>
    <t>Szabolcska -Szolnoki út sarok - parkoló építése</t>
  </si>
  <si>
    <t>Szennyvízcsatornázás utáni útfelújítás I. ütem</t>
  </si>
  <si>
    <t>Szent Imre tér 2. sz. alatt bérlakásépítés</t>
  </si>
  <si>
    <t>Tiszakécske Holt-Tiszapart fejlesztése</t>
  </si>
  <si>
    <t>Szennyvízcsatornázás utáni útfelújítás II. ütem</t>
  </si>
  <si>
    <t>Részösszesen</t>
  </si>
  <si>
    <t xml:space="preserve">Szoicális Otthon korszerűsítése (Kossuth u., Vörösmarty u.) </t>
  </si>
  <si>
    <t>FELÚJÍTÁSOK</t>
  </si>
  <si>
    <t>Sportpálya öltöző és tekepálya épület felújítás</t>
  </si>
  <si>
    <t>Óbögi Gazdakör felújítása</t>
  </si>
  <si>
    <t>Gémes Mihály utca csapadékvíz</t>
  </si>
  <si>
    <t>Mindösszesen</t>
  </si>
  <si>
    <t>2014. ÉVI FELHALMOZÁSI BEVÉTELEK RÉSZLETEZÉSE</t>
  </si>
  <si>
    <t>2014. ÉVI FELÚJÍTÁSOK ÉS FELHALMOZÁSOK FELADATONKÉNT</t>
  </si>
  <si>
    <t>Szabolcska utca járda-csapadékcsatorna építés</t>
  </si>
  <si>
    <t>Forgó felsővázas kotró</t>
  </si>
  <si>
    <t>Polgármesteri Hivatal WC és trafóház magastető építése</t>
  </si>
  <si>
    <t>Tiszakécske piaccsarnok építése</t>
  </si>
  <si>
    <t>B1. Működési célú támogatások államháztartásról belülről</t>
  </si>
  <si>
    <t>B11. Önkormányzatok működési támogatásai</t>
  </si>
  <si>
    <t>B111. Helyi önkormányzatok működésének általános támogatása</t>
  </si>
  <si>
    <t>B112. Települési önkormányzatok egyes köznevelési feladatainak támogatás</t>
  </si>
  <si>
    <t>B113. Települési önkormányzatok szociális és gyermekjóléti feladatainak támogatása</t>
  </si>
  <si>
    <t>B114. Települési önkormányzatok kulturális feladatainak támogatása</t>
  </si>
  <si>
    <t>B115. Működési célú központosított előirányzatok</t>
  </si>
  <si>
    <t>B116.  Helyi önkormányzatok kiegészítő támogatásai</t>
  </si>
  <si>
    <t>B16. Egyéb működési célú támogatások bevételei államháztartáson belülről</t>
  </si>
  <si>
    <t xml:space="preserve"> - Jelzőrendszeres házi segítségnyújtás</t>
  </si>
  <si>
    <t xml:space="preserve"> - OEP finanszírozás</t>
  </si>
  <si>
    <t xml:space="preserve"> - Elkülönített állami pénzalapból közfoglalkoztatottak</t>
  </si>
  <si>
    <t xml:space="preserve"> - Egyéb (segélyekkel kapcs.visszaigénylés, pótlólagos tám.)</t>
  </si>
  <si>
    <t>B2. Felhalmozási célú támogatások államháztartáson belülről</t>
  </si>
  <si>
    <t>B25. Egyéb felhalmozási célú támogatások bevételei államháztartáson belülről</t>
  </si>
  <si>
    <t>B3. Közhatalmi bevételek</t>
  </si>
  <si>
    <t>B35. Termékek és szolgáltatások adói</t>
  </si>
  <si>
    <t>B352. Fogyasztási adók</t>
  </si>
  <si>
    <t>B353. Pénzügyi monopóliumok nyereségét terhelő adók</t>
  </si>
  <si>
    <t>B354. Gépjárműadók</t>
  </si>
  <si>
    <t>B36. Egyéb közhatalmi bevételek</t>
  </si>
  <si>
    <t>B401. Áru- és készletértékesítés ellenértéke</t>
  </si>
  <si>
    <t>B403. Közvetített szolgáltatások ellenértéke</t>
  </si>
  <si>
    <t>B405. Ellátási díjak</t>
  </si>
  <si>
    <t>B406. Kiszámlázott általános forgalmi adó</t>
  </si>
  <si>
    <t>B5. Felhalmozási bevételek</t>
  </si>
  <si>
    <t>B52. Ingatlanok értékesítése</t>
  </si>
  <si>
    <t>B53. Egyéb tárgyi eszközök értékesítése</t>
  </si>
  <si>
    <t>B7. Felhalmozási célú átvett pénzeszközök</t>
  </si>
  <si>
    <t>B73. Egyéb felhalmozási célú átvett pénzeszközök</t>
  </si>
  <si>
    <t>KÖLTSÉGVETÉSI BEVÉTELEK ÖSSZESEN</t>
  </si>
  <si>
    <t>B81. Belső finanszírozás bevételei</t>
  </si>
  <si>
    <t>B812. Belföldi értékpapírok bevételei</t>
  </si>
  <si>
    <t>B8121. Forgatási célú belföldi értékpapírok beváltása, értékesítése</t>
  </si>
  <si>
    <t>B813. Maradvány igénybevétele</t>
  </si>
  <si>
    <t>B8131. Előző év költségvetési maradványának igénybevétele</t>
  </si>
  <si>
    <t>FINANSZÍROZÁSI BEVÉTELEK ÖSSZESEN</t>
  </si>
  <si>
    <t>K1. Személyi juttatások</t>
  </si>
  <si>
    <t>ebből közfoglalkoztatott</t>
  </si>
  <si>
    <t>K2.  Munkaadókat terhelő járulékok és szociális hozzájárulási adó</t>
  </si>
  <si>
    <t>K3. Dologi kiadások</t>
  </si>
  <si>
    <t>K4. Ellátottak pénzbeli juttatásai</t>
  </si>
  <si>
    <t>K41. Társadalombiztosítási ellátások</t>
  </si>
  <si>
    <t>K46. Lakhatással kapcsolatos ellátások</t>
  </si>
  <si>
    <t>K5. Egyéb működési célú kiadások</t>
  </si>
  <si>
    <t>K506. Egyéb működési célú támogatások államháztartáson belülre</t>
  </si>
  <si>
    <t>K511. Egyéb működési célú támogatások államháztartáson kívülre</t>
  </si>
  <si>
    <t>K512. Tartalékok</t>
  </si>
  <si>
    <t>K6. Beruházások</t>
  </si>
  <si>
    <t>K61. Immateriális javak beszerzése, létesítése</t>
  </si>
  <si>
    <t>K62. Ingatlanok beszerzése, létesítése</t>
  </si>
  <si>
    <t>K63. Informatikai eszközök beszerzése, létesítése</t>
  </si>
  <si>
    <t>K64. Egyéb tárgyi eszközök beszerzése, létesítése</t>
  </si>
  <si>
    <t>K67. Beruházási célú előzetesen felszámított általános forgalmi adó</t>
  </si>
  <si>
    <t>K7. Felújítások</t>
  </si>
  <si>
    <t>K71. Ingatlanok felújítása</t>
  </si>
  <si>
    <t>K74. Felújítási célú előzetesen felszámított általános forgalmi adó</t>
  </si>
  <si>
    <t>K8. Egyéb felhalmozási célú kiadások</t>
  </si>
  <si>
    <t>K88. Egyéb felhalmozási célú támogatások államháztartáson kívülre</t>
  </si>
  <si>
    <t>K9. Finanszírozási kiadások</t>
  </si>
  <si>
    <t>K915. Központi, irányító szervi támogatás folyósítása</t>
  </si>
  <si>
    <t xml:space="preserve">           - járulék</t>
  </si>
  <si>
    <t xml:space="preserve">           - dologi</t>
  </si>
  <si>
    <t xml:space="preserve">           - ellátottak juttatása</t>
  </si>
  <si>
    <t>KIADÁS ÖSSZESEN</t>
  </si>
  <si>
    <t>Feladat megnevezése</t>
  </si>
  <si>
    <t>Működési céltartalék</t>
  </si>
  <si>
    <t xml:space="preserve">Önkormányzat működtetésével kapcsolatos  kiadások </t>
  </si>
  <si>
    <t>Intézményi karbantartási feladatok</t>
  </si>
  <si>
    <t>Felhalmozási céltartalék</t>
  </si>
  <si>
    <t>Bérlakások karbantartása, felújítása</t>
  </si>
  <si>
    <t>Pályázatokhoz saját forrás</t>
  </si>
  <si>
    <t xml:space="preserve">Általános tartalék </t>
  </si>
  <si>
    <t>2014. ÉVI TARTALÉKOK</t>
  </si>
  <si>
    <t>B72. Felhalmozási célú visszatérítendő támog., kölcsönök visszatérülése áh-on kívülről</t>
  </si>
  <si>
    <t>ebből - személyi juttatás</t>
  </si>
  <si>
    <t xml:space="preserve">           Tűzoltó köztestület műk. hozzájárulás</t>
  </si>
  <si>
    <t xml:space="preserve">           Rendőrség támogatása</t>
  </si>
  <si>
    <t xml:space="preserve">           Polgárőrség </t>
  </si>
  <si>
    <t xml:space="preserve">           Felsőoktatási intézményi ösztöndíj</t>
  </si>
  <si>
    <t xml:space="preserve">           Kistérségi és Területfejlesztési hozzájárulás</t>
  </si>
  <si>
    <t xml:space="preserve">           Szenvedélybetegek és pszichiátriai betegek nappali ell. Hj.</t>
  </si>
  <si>
    <t xml:space="preserve">           TISZK költségeihez történő hozzájárulás</t>
  </si>
  <si>
    <t xml:space="preserve">           "Kék-víz" ÉBKm-i Ivóvízminőség-javító prog.saját erő</t>
  </si>
  <si>
    <t xml:space="preserve">            Katolikus Egyház</t>
  </si>
  <si>
    <t xml:space="preserve">            Tornaterem üzemeltet. pénzeszk.átadás</t>
  </si>
  <si>
    <t xml:space="preserve">            Különféle önszerv.egyesületek támogatása </t>
  </si>
  <si>
    <t xml:space="preserve">            Alapítványok támogatása</t>
  </si>
  <si>
    <t xml:space="preserve">                1. Bűnmegelőzési Alapítvány</t>
  </si>
  <si>
    <t xml:space="preserve">                2. Tiszakécske Városért Közalapítvány</t>
  </si>
  <si>
    <t xml:space="preserve">                3. Tiszakécske Szoc. Otthon Közalapítvány</t>
  </si>
  <si>
    <t xml:space="preserve">                4. Gémes Mihály Közhasznú Alapítvány</t>
  </si>
  <si>
    <t xml:space="preserve">            Szennyvízcsatorna II. ütemmel kapcs.kiadások</t>
  </si>
  <si>
    <t>42 fő</t>
  </si>
  <si>
    <t>16 fő</t>
  </si>
  <si>
    <t>58 fő</t>
  </si>
  <si>
    <t>AZ ÖNKORMÁNYZAT 2014. ÉVI BEVÉTELI ELŐIRÁNYZATAI</t>
  </si>
  <si>
    <t>AZ ÖNKORMÁNYZAT 2014. ÉVI KIADÁSI ELŐIRÁNYZATAI</t>
  </si>
  <si>
    <t>Várható általános működési támogatás és ágazati feladatok támogatása 2014 évre</t>
  </si>
  <si>
    <t>1/a. sz. melléklet</t>
  </si>
  <si>
    <t>No.</t>
  </si>
  <si>
    <t>Jogcím</t>
  </si>
  <si>
    <t>2014.   Összeg eFt</t>
  </si>
  <si>
    <t>A helyi önkormányzatok működésének általános támogatása</t>
  </si>
  <si>
    <t>Önkormányzati hivatal működésének támogatása</t>
  </si>
  <si>
    <t xml:space="preserve">Település- üzemeltetéshez kapcsolódó feladatellátás támogatása </t>
  </si>
  <si>
    <t>Egyéb önkormányzati feladatok támogatása</t>
  </si>
  <si>
    <t>Nem közművel összegyűjtött háztartási szennyvíz ártalmatlanítása</t>
  </si>
  <si>
    <t>A települési önkormányzatok egyes köznevelési és gyermekétkeztetési feladatainak támogatása</t>
  </si>
  <si>
    <t>Óvodapedagógusok,  és az óvodapedagógusok nevelő munkáját közvetlenül segítők bértámogatása</t>
  </si>
  <si>
    <t>Óvodaműködtetési támogatás</t>
  </si>
  <si>
    <t>A települési önkormányzatok szociális és gyermekjóléti feladatainak támogatása</t>
  </si>
  <si>
    <t>Hozzájárulás a pénzbeli szociális ellátásokhoz</t>
  </si>
  <si>
    <t>Szociális és gyermekjóléti alapszolgáltatások általános feladatai- családsegítés</t>
  </si>
  <si>
    <t>Szociális és gyermekjóléti alapszolgáltatások általános feladatai- gyermekjóléti szolgálat</t>
  </si>
  <si>
    <t>Szociális étkeztetés</t>
  </si>
  <si>
    <t>Házi segítségnyújtás</t>
  </si>
  <si>
    <t>Időskorúak nappali intézményi ellátása</t>
  </si>
  <si>
    <t>Gyermekek napközbeni ellátása</t>
  </si>
  <si>
    <t>A számított segítői munkatárs létszámhoz kapcsolódó bértámogatás</t>
  </si>
  <si>
    <t>Intézmény-üzemeltetési támogatás</t>
  </si>
  <si>
    <t>Gyermekétkeztetés támogatása</t>
  </si>
  <si>
    <t>A helyi önkormányzatok általános működésének és ágazati feladatainak támogatása</t>
  </si>
  <si>
    <t xml:space="preserve">KÖLTSÉGVETÉSI KIADÁSOK ÉS KÖLTSÉGVETÉSI BEVÉTELEK ÖSSZESÍTÉSÉNEK EGYENLEGE </t>
  </si>
  <si>
    <t>KÖLTSÉGVETÉSI HIÁNY BELSŐ FINANSZÍROZÁSÁRA SZOLGÁLÓ PÉNZFORGALOM NÉLKÜLI BEVÉTELEK</t>
  </si>
  <si>
    <t>Előző évek előirányzat-maradványának, pénzmaradványának  és vállalkozási maradványának igénybevétele</t>
  </si>
  <si>
    <t>Működési célra</t>
  </si>
  <si>
    <t>Felhalmozási célra</t>
  </si>
  <si>
    <t>KÖLTSÉGVEGTÉSI HIÁNY BELSŐ FINANSZÍROZÁSÁT MEGHALADÓ ÖSSZEGÉNEK KÜLSŐ FINANSZÍROZÁSÁRA SZOLGÁLÓ BEVÉTELEK</t>
  </si>
  <si>
    <t>Értékpapírok értékesítésének bevétele</t>
  </si>
  <si>
    <t>Működési célú bevételek</t>
  </si>
  <si>
    <t>Fehalmozási célú bevételek</t>
  </si>
  <si>
    <t>Térfigyelő rendszer kiépítése</t>
  </si>
  <si>
    <t>Szenyvízcsatorna bekötés, csap.csatorna építés, aszfaltozás</t>
  </si>
  <si>
    <t>adatok ezer Ft-ban</t>
  </si>
  <si>
    <t>Ellátottak kedvezményes térítési díjának és az ingyenes étkezők támogatásának összege</t>
  </si>
  <si>
    <t>- kedvezményesen étkezők</t>
  </si>
  <si>
    <t>- ingyenesen étkezők</t>
  </si>
  <si>
    <t>Kommunális adó - korkedvezmény</t>
  </si>
  <si>
    <t>ÖSSZESEN</t>
  </si>
  <si>
    <t>2014. évi közvetett támogatásokat tartalmazó kimutatás</t>
  </si>
  <si>
    <t>8. sz. melléklet</t>
  </si>
  <si>
    <t>Kiadás</t>
  </si>
  <si>
    <t>Bevétel</t>
  </si>
  <si>
    <t>Szennyvízcsatorna beruházás II. ütem</t>
  </si>
  <si>
    <t>Felhalmozási támogatás</t>
  </si>
  <si>
    <t>- EU támogatás</t>
  </si>
  <si>
    <t>Felhalmozási célú átvett pénzeszköz</t>
  </si>
  <si>
    <t>Víziközmű Társulattól</t>
  </si>
  <si>
    <t>Önkormányzati saját forrás</t>
  </si>
  <si>
    <t>Nettó beruházási összköltség</t>
  </si>
  <si>
    <t>Összesen:</t>
  </si>
  <si>
    <t>Belter. árvízvédelmi töltés megépítése II. forduló</t>
  </si>
  <si>
    <t>- Európai Unió Kohéziós Alapból</t>
  </si>
  <si>
    <t>Beruházási összköltség</t>
  </si>
  <si>
    <t>DAOP-5.2.1/A-11 Tiszakécskei Önkormányzat belterületi vízelvezetése (II. ütem, 2.sz.)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</si>
  <si>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</si>
  <si>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</si>
  <si>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</si>
  <si>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</si>
  <si>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</si>
  <si>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</si>
  <si>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</si>
  <si>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</si>
  <si>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</si>
  <si>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</si>
  <si>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</si>
  <si>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</si>
  <si>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Pénzmaradvány igénybevétele</t>
  </si>
  <si>
    <t>BEVÉTEL MINDÖSSZESEN</t>
  </si>
  <si>
    <t>KIADÁS MINDÖSSZESEN</t>
  </si>
  <si>
    <t>EURÓPAI UNIÓS FORRÁSBÓL SZÁRMAZÓ TÁMOGATÁSSAL MEGVALÓSULÓ BERUHÁZÁS 2014. ÉVI BEVÉTELEI ÉS KIADÁSAI</t>
  </si>
  <si>
    <t>LTP hátralékból, lejárt LTP szerződésekből származó befizetések</t>
  </si>
  <si>
    <t>ELŐIRÁNYZAT FELHASZNÁLÁSI ÜTEMTERV 2014. ÉVRE</t>
  </si>
  <si>
    <t>Költségvetési bevételek</t>
  </si>
  <si>
    <t>Működési célú támogatások áh belülről</t>
  </si>
  <si>
    <t xml:space="preserve"> - önkormányzatok működési támogatásai</t>
  </si>
  <si>
    <t xml:space="preserve"> - egyéb műk.célú támog.bev. áh belülről</t>
  </si>
  <si>
    <t>Felmozási célú tám.áh belülről</t>
  </si>
  <si>
    <t>Közhatalmi bevételek</t>
  </si>
  <si>
    <t>Működési bvételek</t>
  </si>
  <si>
    <t>Felmozási bevételek</t>
  </si>
  <si>
    <t>Felhalmozási célú átvett pénzeszközök</t>
  </si>
  <si>
    <t>Finanszírozási bevételek</t>
  </si>
  <si>
    <t>Költségvetési kiadások</t>
  </si>
  <si>
    <t>Személyi juttatások</t>
  </si>
  <si>
    <t>Munkaadókat terhelő járlékok és szoc.hj.adó</t>
  </si>
  <si>
    <t>Dologi kiadások</t>
  </si>
  <si>
    <t>Ellátottak pénzbeli juttatásai</t>
  </si>
  <si>
    <t>Egyéb működési célú kiadások</t>
  </si>
  <si>
    <t xml:space="preserve">  - Egyéb műk.célú támog.áh.belülre</t>
  </si>
  <si>
    <t xml:space="preserve">  - Egyéb műk.célú támog.áh. Kívülre</t>
  </si>
  <si>
    <t xml:space="preserve">  - Tartalékok</t>
  </si>
  <si>
    <t>Beruházások</t>
  </si>
  <si>
    <t>Felújítások</t>
  </si>
  <si>
    <t>Egyéb felhalmozási célú kiadások</t>
  </si>
  <si>
    <t>Finanszírozási kiadások</t>
  </si>
  <si>
    <t>Térfigyelő kamerarendszer kiépítése Tiszakécske városban</t>
  </si>
  <si>
    <t xml:space="preserve">SZOCIÁLIS FELADATOK ELŐIRÁNYZATAINAK </t>
  </si>
  <si>
    <t xml:space="preserve">RÉSZLETEZÉSE </t>
  </si>
  <si>
    <t>1/d. sz. melléklet</t>
  </si>
  <si>
    <t>MEGNEVEZÉS</t>
  </si>
  <si>
    <t>Vissza-igényelhető     %</t>
  </si>
  <si>
    <t xml:space="preserve">Vissza-igényelhető összeg </t>
  </si>
  <si>
    <t>Lakásfenntartási támogatás</t>
  </si>
  <si>
    <t>Adósságkezelés</t>
  </si>
  <si>
    <t>Köztemetés</t>
  </si>
  <si>
    <t>Közgyógyellátás</t>
  </si>
  <si>
    <t>Óvodáztatási támogatás</t>
  </si>
  <si>
    <t>2014.</t>
  </si>
  <si>
    <t>Önkormányzatnál jelentkező segélyek</t>
  </si>
  <si>
    <t>Polgármesteri Hivatalnál jelentkező segélyek</t>
  </si>
  <si>
    <t>Önkormányzati segély</t>
  </si>
  <si>
    <t>Rendszeres gyermekvédelmi kedvezmény kiegészítés</t>
  </si>
  <si>
    <t xml:space="preserve"> - Rendszeres szociális segély</t>
  </si>
  <si>
    <t xml:space="preserve"> - FHT (foglalkoztatást helyettesítő támogatás)</t>
  </si>
  <si>
    <t>*Aktív korúak ellátása (RSZS+FHT)</t>
  </si>
  <si>
    <t>Aktív korúak ellátása *</t>
  </si>
  <si>
    <t>2014. évre tervezett kifizetés</t>
  </si>
  <si>
    <t xml:space="preserve">Önkormányzatot/Polg.Hivatalt terhelő összeg </t>
  </si>
  <si>
    <t>33 fő</t>
  </si>
  <si>
    <t>EGYESÍTETT SZOCIÁLIS INTÉZMÉNY ÉS EGÉSZSÉGÜGYI KÖZPONT</t>
  </si>
  <si>
    <t xml:space="preserve"> 2014. ÉVI KÖLTSÉGVETÉSE</t>
  </si>
  <si>
    <t xml:space="preserve">ARANY JÁNOS MŰVELŐDÉSI KÖZPONT ÉS VÁROSI KÖNYVTÁR  </t>
  </si>
  <si>
    <t xml:space="preserve">AZ ÖNKORMÁNYZAT TÖBB ÉVES KIHATÁSSAL JÁRÓ DÖNTÉSÉNEK SZÁMSZERŰSÍTÉSE </t>
  </si>
  <si>
    <t>adatok  Ft-ban</t>
  </si>
  <si>
    <t>Az adott feladattal kapcsolatos  kiadás összege</t>
  </si>
  <si>
    <t>9. sz. melléklet</t>
  </si>
  <si>
    <t xml:space="preserve">Működési célú támogatások államháztartáson belülről </t>
  </si>
  <si>
    <t>Önkormányzatok működési támogatásai</t>
  </si>
  <si>
    <t>Munkaadókat terhelő járulékok és szociális hozzájárulási adó</t>
  </si>
  <si>
    <t>Egyéb működési célú támogatások bevételei államháztartáson belülről</t>
  </si>
  <si>
    <t>Vagyoni típusú adók</t>
  </si>
  <si>
    <t>Termékek és szolgáltatások adói</t>
  </si>
  <si>
    <t>Egyéb működési célú támogatások áh-on belülre</t>
  </si>
  <si>
    <t>Működési bevételek</t>
  </si>
  <si>
    <t>Egyéb működési célú támogatások áh-on kívülre</t>
  </si>
  <si>
    <t>Tartalékok</t>
  </si>
  <si>
    <t>Felhalmozási bevételek</t>
  </si>
  <si>
    <t>Felhalmozási célú támogatások államháztartáson belülről</t>
  </si>
  <si>
    <t>Felhalmozási célú visszatérítendő támog.,kölcsönök vtér. Áh-on kívülről</t>
  </si>
  <si>
    <t>Egyéb felhalmozási célú támogatások áh-on kívülre</t>
  </si>
  <si>
    <t>Egyéb felhalmozási célú átvett pénzeszközök</t>
  </si>
  <si>
    <t>Előző évi pénzmaradvány igénybevétele</t>
  </si>
  <si>
    <t>Központi, irányítószervi támogatás folyósítása</t>
  </si>
  <si>
    <t>5. sz. melléklet</t>
  </si>
  <si>
    <t>Kőzponti, irányítószervi támogatás</t>
  </si>
  <si>
    <t xml:space="preserve">            Kincsem part, orgona felújításának támogatása</t>
  </si>
  <si>
    <t xml:space="preserve">           Tiszakécskei Városüzemeltetési Nonprofit Kft. támogatása</t>
  </si>
  <si>
    <t xml:space="preserve">      B16.   TÁMOP-3.2.3/A-11/1-2012-0103</t>
  </si>
  <si>
    <t>A közfoglalkoztatottak a Városgondnokságnál kerülnek foglalkoztatásra.</t>
  </si>
  <si>
    <t>3 fő</t>
  </si>
  <si>
    <t>B34. Vagyoni típusú adók (építményadó, ép.ut.id.forg.adó, komm.adó)</t>
  </si>
  <si>
    <t>B351. Értékesítési és forgalmi adók (iparűzési adó)</t>
  </si>
  <si>
    <t>B355. Egyéb áruhasználati és szolgáltatási adók (tart.ut.id.forg.adó)</t>
  </si>
  <si>
    <t>B402. Szolgáltatások ellenértéke (pl.:bérleti díj, közter.fogl.)</t>
  </si>
  <si>
    <t>B404. Tulajdonosi bevételek (pl: lakbér, csatornahálózat)</t>
  </si>
  <si>
    <t>Ebből:    Működési bevétel</t>
  </si>
  <si>
    <t xml:space="preserve">               Felhalmozási bevétel</t>
  </si>
  <si>
    <t>K44. Betegséggel kapcsolatos (nem tb-i) ellátások - szociális ell.</t>
  </si>
  <si>
    <t>1. sz. melléklet</t>
  </si>
  <si>
    <t>1/c. sz. melléklet</t>
  </si>
  <si>
    <t>1/e. sz . melléklet</t>
  </si>
  <si>
    <t xml:space="preserve">TISZAKÉCSKE VÁROS 2014. ÉVI KÖLTSÉGVETÉSÉNEK </t>
  </si>
  <si>
    <t>ÖSSZESÍTETT MÉRLEGE</t>
  </si>
  <si>
    <t>Komatsu 41 dozer</t>
  </si>
  <si>
    <t>Komatsu 240 kotró</t>
  </si>
  <si>
    <t>7. sz. melléklet</t>
  </si>
  <si>
    <t>10.sz.melléklet</t>
  </si>
  <si>
    <t>11. sz. melléklet</t>
  </si>
  <si>
    <t xml:space="preserve"> - ÁROP-1.A.5-2013-2013-0049 Szervezetfejlesztés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</si>
</sst>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  <numFmt numFmtId="165" formatCode="#,##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name val="Arial CE"/>
      <family val="0"/>
    </font>
    <font>
      <b/>
      <sz val="9"/>
      <name val="Arial CE"/>
      <family val="0"/>
    </font>
    <font>
      <i/>
      <sz val="9"/>
      <name val="Arial"/>
      <family val="2"/>
    </font>
    <font>
      <b/>
      <sz val="11"/>
      <name val="Arial CE"/>
      <family val="2"/>
    </font>
    <font>
      <b/>
      <i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8"/>
      <name val="Arial CE"/>
      <family val="0"/>
    </font>
    <font>
      <b/>
      <sz val="14"/>
      <name val="Times New Roman CE"/>
      <family val="1"/>
    </font>
    <font>
      <sz val="10"/>
      <color indexed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0"/>
    </font>
    <font>
      <sz val="10"/>
      <color indexed="10"/>
      <name val="Times New Roman CE"/>
      <family val="1"/>
    </font>
    <font>
      <i/>
      <sz val="10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b/>
      <sz val="12"/>
      <name val="Arial CE"/>
      <family val="2"/>
    </font>
    <font>
      <b/>
      <sz val="8"/>
      <name val="Arial"/>
      <family val="2"/>
    </font>
    <font>
      <b/>
      <sz val="8"/>
      <name val="Arial CE"/>
      <family val="0"/>
    </font>
    <font>
      <b/>
      <i/>
      <sz val="8"/>
      <name val="Arial"/>
      <family val="2"/>
    </font>
    <font>
      <i/>
      <sz val="8"/>
      <name val="Arial"/>
      <family val="2"/>
    </font>
    <font>
      <i/>
      <sz val="8"/>
      <name val="Arial CE"/>
      <family val="0"/>
    </font>
    <font>
      <b/>
      <i/>
      <sz val="8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lightGray"/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567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3" fontId="24" fillId="0" borderId="10" xfId="0" applyNumberFormat="1" applyFont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/>
    </xf>
    <xf numFmtId="3" fontId="25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5" fillId="0" borderId="16" xfId="0" applyFont="1" applyBorder="1" applyAlignment="1">
      <alignment/>
    </xf>
    <xf numFmtId="3" fontId="25" fillId="0" borderId="17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25" fillId="0" borderId="27" xfId="0" applyFont="1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1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25" fillId="0" borderId="32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3" xfId="0" applyFont="1" applyBorder="1" applyAlignment="1">
      <alignment/>
    </xf>
    <xf numFmtId="3" fontId="0" fillId="0" borderId="17" xfId="0" applyNumberFormat="1" applyFont="1" applyBorder="1" applyAlignment="1">
      <alignment/>
    </xf>
    <xf numFmtId="3" fontId="25" fillId="0" borderId="21" xfId="0" applyNumberFormat="1" applyFont="1" applyBorder="1" applyAlignment="1">
      <alignment/>
    </xf>
    <xf numFmtId="3" fontId="25" fillId="0" borderId="24" xfId="0" applyNumberFormat="1" applyFont="1" applyBorder="1" applyAlignment="1">
      <alignment/>
    </xf>
    <xf numFmtId="3" fontId="25" fillId="0" borderId="2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 wrapText="1"/>
    </xf>
    <xf numFmtId="3" fontId="0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5" fillId="0" borderId="11" xfId="0" applyFont="1" applyBorder="1" applyAlignment="1">
      <alignment/>
    </xf>
    <xf numFmtId="3" fontId="25" fillId="0" borderId="34" xfId="0" applyNumberFormat="1" applyFont="1" applyBorder="1" applyAlignment="1">
      <alignment/>
    </xf>
    <xf numFmtId="3" fontId="25" fillId="0" borderId="35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0" fontId="0" fillId="0" borderId="36" xfId="0" applyBorder="1" applyAlignment="1">
      <alignment horizontal="left"/>
    </xf>
    <xf numFmtId="0" fontId="25" fillId="0" borderId="0" xfId="0" applyFont="1" applyAlignment="1">
      <alignment/>
    </xf>
    <xf numFmtId="49" fontId="25" fillId="0" borderId="0" xfId="0" applyNumberFormat="1" applyFont="1" applyBorder="1" applyAlignment="1">
      <alignment vertical="center" wrapText="1"/>
    </xf>
    <xf numFmtId="0" fontId="0" fillId="0" borderId="3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5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39" xfId="0" applyFont="1" applyBorder="1" applyAlignment="1">
      <alignment/>
    </xf>
    <xf numFmtId="3" fontId="25" fillId="0" borderId="4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41" xfId="0" applyFont="1" applyBorder="1" applyAlignment="1">
      <alignment horizontal="left" vertical="center"/>
    </xf>
    <xf numFmtId="0" fontId="0" fillId="0" borderId="36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3" fontId="0" fillId="0" borderId="46" xfId="0" applyNumberFormat="1" applyBorder="1" applyAlignment="1">
      <alignment/>
    </xf>
    <xf numFmtId="3" fontId="0" fillId="0" borderId="47" xfId="0" applyNumberFormat="1" applyBorder="1" applyAlignment="1">
      <alignment/>
    </xf>
    <xf numFmtId="0" fontId="25" fillId="0" borderId="16" xfId="0" applyFont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48" xfId="0" applyNumberFormat="1" applyFont="1" applyBorder="1" applyAlignment="1">
      <alignment/>
    </xf>
    <xf numFmtId="0" fontId="21" fillId="0" borderId="0" xfId="0" applyFont="1" applyAlignment="1">
      <alignment/>
    </xf>
    <xf numFmtId="0" fontId="25" fillId="0" borderId="49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15" xfId="0" applyBorder="1" applyAlignment="1">
      <alignment/>
    </xf>
    <xf numFmtId="0" fontId="26" fillId="0" borderId="16" xfId="0" applyFont="1" applyBorder="1" applyAlignment="1">
      <alignment/>
    </xf>
    <xf numFmtId="3" fontId="26" fillId="0" borderId="17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26" fillId="0" borderId="20" xfId="0" applyNumberFormat="1" applyFont="1" applyBorder="1" applyAlignment="1">
      <alignment/>
    </xf>
    <xf numFmtId="3" fontId="26" fillId="0" borderId="22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36" xfId="0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51" xfId="0" applyNumberFormat="1" applyBorder="1" applyAlignment="1">
      <alignment/>
    </xf>
    <xf numFmtId="0" fontId="0" fillId="0" borderId="52" xfId="0" applyBorder="1" applyAlignment="1">
      <alignment/>
    </xf>
    <xf numFmtId="3" fontId="25" fillId="0" borderId="42" xfId="0" applyNumberFormat="1" applyFont="1" applyBorder="1" applyAlignment="1">
      <alignment/>
    </xf>
    <xf numFmtId="3" fontId="25" fillId="0" borderId="53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34" xfId="0" applyFont="1" applyBorder="1" applyAlignment="1">
      <alignment/>
    </xf>
    <xf numFmtId="0" fontId="0" fillId="0" borderId="34" xfId="0" applyBorder="1" applyAlignment="1">
      <alignment/>
    </xf>
    <xf numFmtId="3" fontId="0" fillId="0" borderId="34" xfId="0" applyNumberFormat="1" applyBorder="1" applyAlignment="1">
      <alignment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57" xfId="0" applyBorder="1" applyAlignment="1">
      <alignment/>
    </xf>
    <xf numFmtId="0" fontId="0" fillId="0" borderId="47" xfId="0" applyBorder="1" applyAlignment="1">
      <alignment/>
    </xf>
    <xf numFmtId="3" fontId="0" fillId="0" borderId="18" xfId="0" applyNumberFormat="1" applyFont="1" applyBorder="1" applyAlignment="1">
      <alignment/>
    </xf>
    <xf numFmtId="3" fontId="25" fillId="0" borderId="26" xfId="0" applyNumberFormat="1" applyFont="1" applyBorder="1" applyAlignment="1">
      <alignment/>
    </xf>
    <xf numFmtId="3" fontId="0" fillId="0" borderId="20" xfId="0" applyNumberFormat="1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49" fontId="0" fillId="0" borderId="36" xfId="0" applyNumberFormat="1" applyFont="1" applyBorder="1" applyAlignment="1">
      <alignment vertical="center" wrapText="1"/>
    </xf>
    <xf numFmtId="3" fontId="0" fillId="0" borderId="44" xfId="0" applyNumberFormat="1" applyFont="1" applyBorder="1" applyAlignment="1">
      <alignment vertical="center"/>
    </xf>
    <xf numFmtId="0" fontId="0" fillId="0" borderId="35" xfId="0" applyFont="1" applyBorder="1" applyAlignment="1">
      <alignment/>
    </xf>
    <xf numFmtId="0" fontId="0" fillId="0" borderId="56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3" fontId="25" fillId="0" borderId="20" xfId="0" applyNumberFormat="1" applyFont="1" applyBorder="1" applyAlignment="1">
      <alignment/>
    </xf>
    <xf numFmtId="3" fontId="25" fillId="0" borderId="15" xfId="0" applyNumberFormat="1" applyFont="1" applyBorder="1" applyAlignment="1">
      <alignment/>
    </xf>
    <xf numFmtId="0" fontId="0" fillId="0" borderId="27" xfId="0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0" fontId="25" fillId="0" borderId="19" xfId="0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16" xfId="0" applyFont="1" applyBorder="1" applyAlignment="1">
      <alignment horizontal="left" vertical="center"/>
    </xf>
    <xf numFmtId="0" fontId="0" fillId="0" borderId="20" xfId="0" applyBorder="1" applyAlignment="1">
      <alignment/>
    </xf>
    <xf numFmtId="3" fontId="23" fillId="0" borderId="10" xfId="0" applyNumberFormat="1" applyFont="1" applyBorder="1" applyAlignment="1">
      <alignment horizontal="center" vertical="center" wrapText="1"/>
    </xf>
    <xf numFmtId="3" fontId="24" fillId="0" borderId="6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0" fontId="29" fillId="0" borderId="61" xfId="0" applyFont="1" applyBorder="1" applyAlignment="1">
      <alignment horizontal="center" vertical="center" wrapText="1"/>
    </xf>
    <xf numFmtId="0" fontId="29" fillId="0" borderId="62" xfId="0" applyFont="1" applyBorder="1" applyAlignment="1">
      <alignment horizontal="center" vertical="center"/>
    </xf>
    <xf numFmtId="3" fontId="30" fillId="0" borderId="18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left" vertical="center" wrapText="1"/>
    </xf>
    <xf numFmtId="0" fontId="31" fillId="0" borderId="20" xfId="0" applyFont="1" applyBorder="1" applyAlignment="1">
      <alignment vertical="center"/>
    </xf>
    <xf numFmtId="3" fontId="29" fillId="0" borderId="22" xfId="0" applyNumberFormat="1" applyFont="1" applyBorder="1" applyAlignment="1">
      <alignment vertical="center"/>
    </xf>
    <xf numFmtId="49" fontId="28" fillId="0" borderId="19" xfId="0" applyNumberFormat="1" applyFont="1" applyBorder="1" applyAlignment="1">
      <alignment horizontal="left" vertical="center"/>
    </xf>
    <xf numFmtId="0" fontId="28" fillId="0" borderId="20" xfId="0" applyFont="1" applyBorder="1" applyAlignment="1">
      <alignment horizontal="left" vertical="center"/>
    </xf>
    <xf numFmtId="3" fontId="28" fillId="0" borderId="22" xfId="0" applyNumberFormat="1" applyFont="1" applyBorder="1" applyAlignment="1">
      <alignment vertical="center"/>
    </xf>
    <xf numFmtId="49" fontId="28" fillId="0" borderId="19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vertical="center" wrapText="1"/>
    </xf>
    <xf numFmtId="49" fontId="29" fillId="0" borderId="20" xfId="0" applyNumberFormat="1" applyFont="1" applyBorder="1" applyAlignment="1">
      <alignment vertical="center" wrapText="1"/>
    </xf>
    <xf numFmtId="0" fontId="28" fillId="0" borderId="20" xfId="0" applyFont="1" applyBorder="1" applyAlignment="1">
      <alignment vertical="center" wrapText="1"/>
    </xf>
    <xf numFmtId="49" fontId="32" fillId="0" borderId="20" xfId="0" applyNumberFormat="1" applyFont="1" applyFill="1" applyBorder="1" applyAlignment="1">
      <alignment vertical="center" shrinkToFit="1"/>
    </xf>
    <xf numFmtId="49" fontId="29" fillId="0" borderId="20" xfId="0" applyNumberFormat="1" applyFont="1" applyFill="1" applyBorder="1" applyAlignment="1">
      <alignment vertical="center" shrinkToFit="1"/>
    </xf>
    <xf numFmtId="3" fontId="29" fillId="0" borderId="22" xfId="0" applyNumberFormat="1" applyFont="1" applyFill="1" applyBorder="1" applyAlignment="1">
      <alignment vertical="center"/>
    </xf>
    <xf numFmtId="49" fontId="32" fillId="0" borderId="20" xfId="0" applyNumberFormat="1" applyFont="1" applyBorder="1" applyAlignment="1">
      <alignment vertical="center" wrapText="1"/>
    </xf>
    <xf numFmtId="49" fontId="29" fillId="0" borderId="20" xfId="0" applyNumberFormat="1" applyFont="1" applyFill="1" applyBorder="1" applyAlignment="1">
      <alignment vertical="center" wrapText="1" shrinkToFit="1"/>
    </xf>
    <xf numFmtId="49" fontId="28" fillId="0" borderId="20" xfId="0" applyNumberFormat="1" applyFont="1" applyBorder="1" applyAlignment="1">
      <alignment vertical="center" wrapText="1"/>
    </xf>
    <xf numFmtId="3" fontId="29" fillId="0" borderId="22" xfId="0" applyNumberFormat="1" applyFont="1" applyBorder="1" applyAlignment="1">
      <alignment vertical="center"/>
    </xf>
    <xf numFmtId="0" fontId="29" fillId="0" borderId="36" xfId="0" applyFont="1" applyBorder="1" applyAlignment="1">
      <alignment/>
    </xf>
    <xf numFmtId="0" fontId="28" fillId="0" borderId="44" xfId="0" applyFont="1" applyFill="1" applyBorder="1" applyAlignment="1">
      <alignment vertical="center" wrapText="1"/>
    </xf>
    <xf numFmtId="3" fontId="28" fillId="0" borderId="48" xfId="0" applyNumberFormat="1" applyFont="1" applyBorder="1" applyAlignment="1">
      <alignment vertical="center"/>
    </xf>
    <xf numFmtId="0" fontId="20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/>
    </xf>
    <xf numFmtId="0" fontId="29" fillId="0" borderId="19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1" xfId="0" applyFont="1" applyBorder="1" applyAlignment="1">
      <alignment vertical="center" wrapText="1"/>
    </xf>
    <xf numFmtId="49" fontId="29" fillId="0" borderId="21" xfId="0" applyNumberFormat="1" applyFont="1" applyBorder="1" applyAlignment="1">
      <alignment vertical="center"/>
    </xf>
    <xf numFmtId="49" fontId="29" fillId="0" borderId="21" xfId="0" applyNumberFormat="1" applyFont="1" applyFill="1" applyBorder="1" applyAlignment="1">
      <alignment vertical="center" shrinkToFit="1"/>
    </xf>
    <xf numFmtId="49" fontId="29" fillId="0" borderId="21" xfId="0" applyNumberFormat="1" applyFont="1" applyBorder="1" applyAlignment="1">
      <alignment vertical="center" wrapText="1"/>
    </xf>
    <xf numFmtId="3" fontId="26" fillId="0" borderId="22" xfId="0" applyNumberFormat="1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49" fontId="29" fillId="0" borderId="21" xfId="0" applyNumberFormat="1" applyFont="1" applyFill="1" applyBorder="1" applyAlignment="1">
      <alignment vertical="center" wrapText="1"/>
    </xf>
    <xf numFmtId="3" fontId="22" fillId="0" borderId="48" xfId="0" applyNumberFormat="1" applyFont="1" applyFill="1" applyBorder="1" applyAlignment="1">
      <alignment vertical="center"/>
    </xf>
    <xf numFmtId="0" fontId="35" fillId="0" borderId="0" xfId="0" applyFont="1" applyAlignment="1">
      <alignment/>
    </xf>
    <xf numFmtId="3" fontId="0" fillId="0" borderId="0" xfId="0" applyNumberFormat="1" applyAlignment="1">
      <alignment/>
    </xf>
    <xf numFmtId="49" fontId="29" fillId="0" borderId="63" xfId="0" applyNumberFormat="1" applyFont="1" applyBorder="1" applyAlignment="1">
      <alignment vertical="center" wrapText="1"/>
    </xf>
    <xf numFmtId="49" fontId="29" fillId="0" borderId="57" xfId="0" applyNumberFormat="1" applyFont="1" applyBorder="1" applyAlignment="1">
      <alignment vertical="center" wrapText="1"/>
    </xf>
    <xf numFmtId="0" fontId="27" fillId="0" borderId="0" xfId="0" applyFont="1" applyAlignment="1">
      <alignment horizontal="center"/>
    </xf>
    <xf numFmtId="3" fontId="25" fillId="0" borderId="15" xfId="0" applyNumberFormat="1" applyFont="1" applyBorder="1" applyAlignment="1">
      <alignment horizontal="right" vertical="center"/>
    </xf>
    <xf numFmtId="0" fontId="24" fillId="0" borderId="19" xfId="0" applyFont="1" applyBorder="1" applyAlignment="1">
      <alignment horizontal="left" vertical="center" wrapText="1"/>
    </xf>
    <xf numFmtId="3" fontId="24" fillId="0" borderId="22" xfId="0" applyNumberFormat="1" applyFont="1" applyBorder="1" applyAlignment="1">
      <alignment horizontal="right" vertical="center"/>
    </xf>
    <xf numFmtId="0" fontId="24" fillId="0" borderId="19" xfId="0" applyFont="1" applyBorder="1" applyAlignment="1">
      <alignment horizontal="left" vertical="center"/>
    </xf>
    <xf numFmtId="3" fontId="24" fillId="0" borderId="22" xfId="0" applyNumberFormat="1" applyFont="1" applyBorder="1" applyAlignment="1">
      <alignment vertical="center"/>
    </xf>
    <xf numFmtId="0" fontId="23" fillId="0" borderId="19" xfId="0" applyFont="1" applyBorder="1" applyAlignment="1">
      <alignment horizontal="left" vertical="center"/>
    </xf>
    <xf numFmtId="3" fontId="23" fillId="0" borderId="22" xfId="0" applyNumberFormat="1" applyFont="1" applyBorder="1" applyAlignment="1">
      <alignment horizontal="right" vertical="center"/>
    </xf>
    <xf numFmtId="3" fontId="23" fillId="0" borderId="22" xfId="0" applyNumberFormat="1" applyFont="1" applyBorder="1" applyAlignment="1">
      <alignment vertical="center"/>
    </xf>
    <xf numFmtId="0" fontId="23" fillId="0" borderId="36" xfId="0" applyFont="1" applyBorder="1" applyAlignment="1">
      <alignment horizontal="left" vertical="center"/>
    </xf>
    <xf numFmtId="3" fontId="23" fillId="0" borderId="48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3" fontId="29" fillId="0" borderId="21" xfId="0" applyNumberFormat="1" applyFont="1" applyBorder="1" applyAlignment="1">
      <alignment/>
    </xf>
    <xf numFmtId="3" fontId="28" fillId="0" borderId="21" xfId="0" applyNumberFormat="1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21" xfId="0" applyFont="1" applyBorder="1" applyAlignment="1">
      <alignment horizontal="left"/>
    </xf>
    <xf numFmtId="3" fontId="32" fillId="0" borderId="21" xfId="0" applyNumberFormat="1" applyFont="1" applyBorder="1" applyAlignment="1">
      <alignment/>
    </xf>
    <xf numFmtId="3" fontId="28" fillId="24" borderId="21" xfId="0" applyNumberFormat="1" applyFont="1" applyFill="1" applyBorder="1" applyAlignment="1">
      <alignment/>
    </xf>
    <xf numFmtId="0" fontId="32" fillId="0" borderId="21" xfId="0" applyFont="1" applyBorder="1" applyAlignment="1">
      <alignment/>
    </xf>
    <xf numFmtId="0" fontId="29" fillId="0" borderId="21" xfId="0" applyFont="1" applyBorder="1" applyAlignment="1">
      <alignment vertical="center" shrinkToFit="1"/>
    </xf>
    <xf numFmtId="0" fontId="29" fillId="0" borderId="21" xfId="0" applyFont="1" applyFill="1" applyBorder="1" applyAlignment="1">
      <alignment vertical="center"/>
    </xf>
    <xf numFmtId="0" fontId="26" fillId="0" borderId="19" xfId="0" applyFont="1" applyFill="1" applyBorder="1" applyAlignment="1">
      <alignment/>
    </xf>
    <xf numFmtId="3" fontId="25" fillId="0" borderId="14" xfId="0" applyNumberFormat="1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9" fillId="0" borderId="22" xfId="0" applyFont="1" applyBorder="1" applyAlignment="1">
      <alignment/>
    </xf>
    <xf numFmtId="3" fontId="28" fillId="0" borderId="22" xfId="0" applyNumberFormat="1" applyFont="1" applyBorder="1" applyAlignment="1">
      <alignment/>
    </xf>
    <xf numFmtId="0" fontId="29" fillId="0" borderId="19" xfId="0" applyFont="1" applyBorder="1" applyAlignment="1">
      <alignment/>
    </xf>
    <xf numFmtId="3" fontId="29" fillId="0" borderId="22" xfId="0" applyNumberFormat="1" applyFont="1" applyBorder="1" applyAlignment="1">
      <alignment/>
    </xf>
    <xf numFmtId="3" fontId="32" fillId="0" borderId="22" xfId="0" applyNumberFormat="1" applyFont="1" applyBorder="1" applyAlignment="1">
      <alignment/>
    </xf>
    <xf numFmtId="3" fontId="28" fillId="24" borderId="22" xfId="0" applyNumberFormat="1" applyFont="1" applyFill="1" applyBorder="1" applyAlignment="1">
      <alignment/>
    </xf>
    <xf numFmtId="3" fontId="28" fillId="24" borderId="64" xfId="0" applyNumberFormat="1" applyFont="1" applyFill="1" applyBorder="1" applyAlignment="1">
      <alignment/>
    </xf>
    <xf numFmtId="3" fontId="28" fillId="24" borderId="48" xfId="0" applyNumberFormat="1" applyFont="1" applyFill="1" applyBorder="1" applyAlignment="1">
      <alignment/>
    </xf>
    <xf numFmtId="0" fontId="28" fillId="0" borderId="14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9" xfId="0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48" xfId="0" applyNumberFormat="1" applyBorder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vertical="center"/>
    </xf>
    <xf numFmtId="0" fontId="33" fillId="0" borderId="0" xfId="0" applyFont="1" applyAlignment="1">
      <alignment vertical="center" wrapText="1"/>
    </xf>
    <xf numFmtId="3" fontId="31" fillId="0" borderId="65" xfId="0" applyNumberFormat="1" applyFont="1" applyBorder="1" applyAlignment="1">
      <alignment horizontal="right" vertical="center"/>
    </xf>
    <xf numFmtId="3" fontId="31" fillId="0" borderId="42" xfId="0" applyNumberFormat="1" applyFont="1" applyBorder="1" applyAlignment="1">
      <alignment horizontal="right" vertical="center"/>
    </xf>
    <xf numFmtId="3" fontId="28" fillId="0" borderId="53" xfId="0" applyNumberFormat="1" applyFont="1" applyBorder="1" applyAlignment="1">
      <alignment/>
    </xf>
    <xf numFmtId="3" fontId="31" fillId="0" borderId="21" xfId="0" applyNumberFormat="1" applyFont="1" applyBorder="1" applyAlignment="1">
      <alignment horizontal="right" vertical="center"/>
    </xf>
    <xf numFmtId="3" fontId="31" fillId="0" borderId="20" xfId="0" applyNumberFormat="1" applyFont="1" applyBorder="1" applyAlignment="1">
      <alignment horizontal="right" vertical="center"/>
    </xf>
    <xf numFmtId="3" fontId="29" fillId="0" borderId="22" xfId="0" applyNumberFormat="1" applyFont="1" applyBorder="1" applyAlignment="1">
      <alignment/>
    </xf>
    <xf numFmtId="0" fontId="29" fillId="0" borderId="55" xfId="0" applyFont="1" applyBorder="1" applyAlignment="1">
      <alignment/>
    </xf>
    <xf numFmtId="3" fontId="30" fillId="0" borderId="21" xfId="0" applyNumberFormat="1" applyFont="1" applyBorder="1" applyAlignment="1">
      <alignment horizontal="right" vertical="center"/>
    </xf>
    <xf numFmtId="3" fontId="29" fillId="0" borderId="21" xfId="0" applyNumberFormat="1" applyFont="1" applyBorder="1" applyAlignment="1">
      <alignment/>
    </xf>
    <xf numFmtId="3" fontId="29" fillId="0" borderId="20" xfId="0" applyNumberFormat="1" applyFont="1" applyBorder="1" applyAlignment="1">
      <alignment/>
    </xf>
    <xf numFmtId="3" fontId="30" fillId="0" borderId="21" xfId="0" applyNumberFormat="1" applyFont="1" applyBorder="1" applyAlignment="1">
      <alignment horizontal="right" vertical="center"/>
    </xf>
    <xf numFmtId="0" fontId="29" fillId="0" borderId="56" xfId="0" applyFont="1" applyBorder="1" applyAlignment="1">
      <alignment/>
    </xf>
    <xf numFmtId="3" fontId="30" fillId="0" borderId="64" xfId="0" applyNumberFormat="1" applyFont="1" applyBorder="1" applyAlignment="1">
      <alignment horizontal="right" vertical="center"/>
    </xf>
    <xf numFmtId="3" fontId="29" fillId="0" borderId="64" xfId="0" applyNumberFormat="1" applyFont="1" applyBorder="1" applyAlignment="1">
      <alignment/>
    </xf>
    <xf numFmtId="3" fontId="29" fillId="0" borderId="44" xfId="0" applyNumberFormat="1" applyFont="1" applyBorder="1" applyAlignment="1">
      <alignment/>
    </xf>
    <xf numFmtId="3" fontId="29" fillId="0" borderId="48" xfId="0" applyNumberFormat="1" applyFont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29" fillId="0" borderId="21" xfId="0" applyNumberFormat="1" applyFont="1" applyFill="1" applyBorder="1" applyAlignment="1">
      <alignment/>
    </xf>
    <xf numFmtId="49" fontId="32" fillId="0" borderId="20" xfId="0" applyNumberFormat="1" applyFont="1" applyFill="1" applyBorder="1" applyAlignment="1">
      <alignment vertical="center" wrapText="1"/>
    </xf>
    <xf numFmtId="49" fontId="29" fillId="0" borderId="20" xfId="0" applyNumberFormat="1" applyFont="1" applyFill="1" applyBorder="1" applyAlignment="1">
      <alignment vertical="center" wrapText="1"/>
    </xf>
    <xf numFmtId="3" fontId="32" fillId="0" borderId="2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vertical="center" wrapText="1"/>
    </xf>
    <xf numFmtId="0" fontId="25" fillId="0" borderId="65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49" fontId="32" fillId="0" borderId="0" xfId="0" applyNumberFormat="1" applyFont="1" applyFill="1" applyBorder="1" applyAlignment="1">
      <alignment vertical="center" shrinkToFit="1"/>
    </xf>
    <xf numFmtId="3" fontId="29" fillId="0" borderId="0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49" fontId="29" fillId="0" borderId="0" xfId="0" applyNumberFormat="1" applyFont="1" applyFill="1" applyBorder="1" applyAlignment="1">
      <alignment vertical="center" shrinkToFit="1"/>
    </xf>
    <xf numFmtId="49" fontId="0" fillId="0" borderId="19" xfId="0" applyNumberFormat="1" applyFont="1" applyBorder="1" applyAlignment="1">
      <alignment vertical="center"/>
    </xf>
    <xf numFmtId="49" fontId="29" fillId="0" borderId="0" xfId="0" applyNumberFormat="1" applyFont="1" applyBorder="1" applyAlignment="1">
      <alignment vertical="center" wrapText="1"/>
    </xf>
    <xf numFmtId="3" fontId="29" fillId="0" borderId="0" xfId="0" applyNumberFormat="1" applyFont="1" applyFill="1" applyBorder="1" applyAlignment="1">
      <alignment vertical="center"/>
    </xf>
    <xf numFmtId="49" fontId="32" fillId="0" borderId="0" xfId="0" applyNumberFormat="1" applyFont="1" applyBorder="1" applyAlignment="1">
      <alignment vertical="center" wrapText="1"/>
    </xf>
    <xf numFmtId="0" fontId="25" fillId="0" borderId="23" xfId="0" applyFont="1" applyBorder="1" applyAlignment="1">
      <alignment horizontal="right" vertical="center"/>
    </xf>
    <xf numFmtId="3" fontId="25" fillId="0" borderId="25" xfId="0" applyNumberFormat="1" applyFont="1" applyBorder="1" applyAlignment="1">
      <alignment vertical="center"/>
    </xf>
    <xf numFmtId="3" fontId="25" fillId="0" borderId="26" xfId="0" applyNumberFormat="1" applyFont="1" applyBorder="1" applyAlignment="1">
      <alignment vertical="center"/>
    </xf>
    <xf numFmtId="49" fontId="29" fillId="0" borderId="0" xfId="0" applyNumberFormat="1" applyFont="1" applyFill="1" applyBorder="1" applyAlignment="1">
      <alignment vertical="center" wrapText="1" shrinkToFit="1"/>
    </xf>
    <xf numFmtId="3" fontId="0" fillId="0" borderId="22" xfId="0" applyNumberFormat="1" applyFont="1" applyFill="1" applyBorder="1" applyAlignment="1">
      <alignment vertical="center"/>
    </xf>
    <xf numFmtId="49" fontId="25" fillId="0" borderId="41" xfId="0" applyNumberFormat="1" applyFont="1" applyFill="1" applyBorder="1" applyAlignment="1">
      <alignment vertical="center" wrapText="1" shrinkToFit="1"/>
    </xf>
    <xf numFmtId="49" fontId="25" fillId="0" borderId="27" xfId="0" applyNumberFormat="1" applyFont="1" applyFill="1" applyBorder="1" applyAlignment="1">
      <alignment vertical="center"/>
    </xf>
    <xf numFmtId="3" fontId="25" fillId="0" borderId="59" xfId="0" applyNumberFormat="1" applyFont="1" applyBorder="1" applyAlignment="1">
      <alignment/>
    </xf>
    <xf numFmtId="0" fontId="38" fillId="0" borderId="0" xfId="56" applyFont="1" applyAlignment="1">
      <alignment horizontal="center"/>
      <protection/>
    </xf>
    <xf numFmtId="0" fontId="39" fillId="0" borderId="0" xfId="56" applyFont="1">
      <alignment/>
      <protection/>
    </xf>
    <xf numFmtId="0" fontId="24" fillId="0" borderId="0" xfId="56">
      <alignment/>
      <protection/>
    </xf>
    <xf numFmtId="0" fontId="40" fillId="0" borderId="0" xfId="56" applyFont="1" applyAlignment="1">
      <alignment horizontal="center"/>
      <protection/>
    </xf>
    <xf numFmtId="0" fontId="42" fillId="0" borderId="0" xfId="56" applyFont="1" applyAlignment="1">
      <alignment horizontal="left"/>
      <protection/>
    </xf>
    <xf numFmtId="0" fontId="41" fillId="0" borderId="0" xfId="56" applyFont="1">
      <alignment/>
      <protection/>
    </xf>
    <xf numFmtId="0" fontId="40" fillId="0" borderId="25" xfId="56" applyFont="1" applyBorder="1" applyAlignment="1">
      <alignment horizontal="center" vertical="center"/>
      <protection/>
    </xf>
    <xf numFmtId="0" fontId="43" fillId="0" borderId="14" xfId="56" applyFont="1" applyBorder="1">
      <alignment/>
      <protection/>
    </xf>
    <xf numFmtId="3" fontId="40" fillId="0" borderId="66" xfId="56" applyNumberFormat="1" applyFont="1" applyBorder="1">
      <alignment/>
      <protection/>
    </xf>
    <xf numFmtId="3" fontId="24" fillId="0" borderId="0" xfId="56" applyNumberFormat="1">
      <alignment/>
      <protection/>
    </xf>
    <xf numFmtId="0" fontId="41" fillId="0" borderId="21" xfId="56" applyFont="1" applyBorder="1">
      <alignment/>
      <protection/>
    </xf>
    <xf numFmtId="3" fontId="41" fillId="0" borderId="21" xfId="56" applyNumberFormat="1" applyFont="1" applyBorder="1">
      <alignment/>
      <protection/>
    </xf>
    <xf numFmtId="3" fontId="40" fillId="0" borderId="21" xfId="56" applyNumberFormat="1" applyFont="1" applyBorder="1">
      <alignment/>
      <protection/>
    </xf>
    <xf numFmtId="0" fontId="41" fillId="0" borderId="21" xfId="56" applyFont="1" applyBorder="1" applyAlignment="1">
      <alignment wrapText="1"/>
      <protection/>
    </xf>
    <xf numFmtId="3" fontId="41" fillId="0" borderId="21" xfId="56" applyNumberFormat="1" applyFont="1" applyFill="1" applyBorder="1">
      <alignment/>
      <protection/>
    </xf>
    <xf numFmtId="3" fontId="40" fillId="0" borderId="21" xfId="56" applyNumberFormat="1" applyFont="1" applyFill="1" applyBorder="1">
      <alignment/>
      <protection/>
    </xf>
    <xf numFmtId="49" fontId="41" fillId="0" borderId="21" xfId="56" applyNumberFormat="1" applyFont="1" applyBorder="1" applyAlignment="1">
      <alignment wrapText="1"/>
      <protection/>
    </xf>
    <xf numFmtId="0" fontId="40" fillId="0" borderId="21" xfId="56" applyFont="1" applyBorder="1">
      <alignment/>
      <protection/>
    </xf>
    <xf numFmtId="0" fontId="40" fillId="0" borderId="0" xfId="56" applyFont="1" applyBorder="1">
      <alignment/>
      <protection/>
    </xf>
    <xf numFmtId="3" fontId="40" fillId="0" borderId="0" xfId="56" applyNumberFormat="1" applyFont="1" applyBorder="1">
      <alignment/>
      <protection/>
    </xf>
    <xf numFmtId="0" fontId="42" fillId="0" borderId="0" xfId="56" applyFont="1">
      <alignment/>
      <protection/>
    </xf>
    <xf numFmtId="3" fontId="40" fillId="0" borderId="14" xfId="56" applyNumberFormat="1" applyFont="1" applyBorder="1">
      <alignment/>
      <protection/>
    </xf>
    <xf numFmtId="3" fontId="40" fillId="0" borderId="37" xfId="56" applyNumberFormat="1" applyFont="1" applyBorder="1">
      <alignment/>
      <protection/>
    </xf>
    <xf numFmtId="0" fontId="24" fillId="0" borderId="0" xfId="56" applyFont="1">
      <alignment/>
      <protection/>
    </xf>
    <xf numFmtId="10" fontId="24" fillId="0" borderId="0" xfId="56" applyNumberFormat="1">
      <alignment/>
      <protection/>
    </xf>
    <xf numFmtId="49" fontId="45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49" fontId="0" fillId="0" borderId="0" xfId="0" applyNumberFormat="1" applyFont="1" applyFill="1" applyBorder="1" applyAlignment="1">
      <alignment vertical="center"/>
    </xf>
    <xf numFmtId="49" fontId="45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25" fillId="0" borderId="41" xfId="0" applyFont="1" applyFill="1" applyBorder="1" applyAlignment="1">
      <alignment horizontal="left" vertical="center"/>
    </xf>
    <xf numFmtId="3" fontId="41" fillId="0" borderId="21" xfId="56" applyNumberFormat="1" applyFont="1" applyBorder="1">
      <alignment/>
      <protection/>
    </xf>
    <xf numFmtId="0" fontId="41" fillId="0" borderId="21" xfId="56" applyFont="1" applyFill="1" applyBorder="1">
      <alignment/>
      <protection/>
    </xf>
    <xf numFmtId="0" fontId="0" fillId="0" borderId="0" xfId="0" applyFont="1" applyBorder="1" applyAlignment="1">
      <alignment horizontal="right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3" fontId="29" fillId="0" borderId="21" xfId="0" applyNumberFormat="1" applyFont="1" applyBorder="1" applyAlignment="1">
      <alignment vertical="center"/>
    </xf>
    <xf numFmtId="3" fontId="29" fillId="0" borderId="18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29" fillId="0" borderId="21" xfId="0" applyNumberFormat="1" applyFont="1" applyBorder="1" applyAlignment="1">
      <alignment horizontal="right" vertical="center"/>
    </xf>
    <xf numFmtId="0" fontId="28" fillId="0" borderId="19" xfId="0" applyFont="1" applyBorder="1" applyAlignment="1">
      <alignment vertical="center"/>
    </xf>
    <xf numFmtId="3" fontId="28" fillId="0" borderId="21" xfId="0" applyNumberFormat="1" applyFon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29" fillId="0" borderId="61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67" xfId="0" applyFont="1" applyBorder="1" applyAlignment="1">
      <alignment/>
    </xf>
    <xf numFmtId="0" fontId="34" fillId="0" borderId="19" xfId="0" applyFont="1" applyBorder="1" applyAlignment="1">
      <alignment vertical="center"/>
    </xf>
    <xf numFmtId="49" fontId="29" fillId="0" borderId="19" xfId="0" applyNumberFormat="1" applyFont="1" applyBorder="1" applyAlignment="1">
      <alignment wrapText="1"/>
    </xf>
    <xf numFmtId="3" fontId="45" fillId="0" borderId="0" xfId="0" applyNumberFormat="1" applyFont="1" applyAlignment="1">
      <alignment/>
    </xf>
    <xf numFmtId="0" fontId="26" fillId="0" borderId="0" xfId="0" applyFont="1" applyBorder="1" applyAlignment="1">
      <alignment vertical="center"/>
    </xf>
    <xf numFmtId="49" fontId="0" fillId="0" borderId="0" xfId="0" applyNumberFormat="1" applyAlignment="1">
      <alignment/>
    </xf>
    <xf numFmtId="0" fontId="29" fillId="0" borderId="50" xfId="0" applyFont="1" applyFill="1" applyBorder="1" applyAlignment="1">
      <alignment vertical="center"/>
    </xf>
    <xf numFmtId="3" fontId="29" fillId="0" borderId="51" xfId="0" applyNumberFormat="1" applyFont="1" applyFill="1" applyBorder="1" applyAlignment="1">
      <alignment vertical="center"/>
    </xf>
    <xf numFmtId="3" fontId="29" fillId="0" borderId="18" xfId="0" applyNumberFormat="1" applyFont="1" applyFill="1" applyBorder="1" applyAlignment="1">
      <alignment vertical="center"/>
    </xf>
    <xf numFmtId="0" fontId="21" fillId="0" borderId="0" xfId="0" applyFont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3" fontId="29" fillId="0" borderId="48" xfId="0" applyNumberFormat="1" applyFont="1" applyBorder="1" applyAlignment="1">
      <alignment/>
    </xf>
    <xf numFmtId="0" fontId="22" fillId="0" borderId="0" xfId="0" applyFont="1" applyAlignment="1">
      <alignment/>
    </xf>
    <xf numFmtId="3" fontId="28" fillId="0" borderId="18" xfId="0" applyNumberFormat="1" applyFont="1" applyBorder="1" applyAlignment="1">
      <alignment/>
    </xf>
    <xf numFmtId="0" fontId="28" fillId="0" borderId="16" xfId="0" applyFont="1" applyBorder="1" applyAlignment="1">
      <alignment/>
    </xf>
    <xf numFmtId="0" fontId="29" fillId="0" borderId="36" xfId="0" applyFont="1" applyBorder="1" applyAlignment="1">
      <alignment/>
    </xf>
    <xf numFmtId="3" fontId="28" fillId="22" borderId="10" xfId="0" applyNumberFormat="1" applyFont="1" applyFill="1" applyBorder="1" applyAlignment="1">
      <alignment/>
    </xf>
    <xf numFmtId="0" fontId="29" fillId="22" borderId="10" xfId="0" applyFont="1" applyFill="1" applyBorder="1" applyAlignment="1">
      <alignment/>
    </xf>
    <xf numFmtId="0" fontId="43" fillId="0" borderId="21" xfId="56" applyFont="1" applyBorder="1">
      <alignment/>
      <protection/>
    </xf>
    <xf numFmtId="0" fontId="43" fillId="0" borderId="68" xfId="56" applyFont="1" applyBorder="1">
      <alignment/>
      <protection/>
    </xf>
    <xf numFmtId="3" fontId="41" fillId="0" borderId="14" xfId="56" applyNumberFormat="1" applyFont="1" applyBorder="1">
      <alignment/>
      <protection/>
    </xf>
    <xf numFmtId="0" fontId="48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 horizontal="right"/>
    </xf>
    <xf numFmtId="0" fontId="33" fillId="0" borderId="41" xfId="0" applyFont="1" applyFill="1" applyBorder="1" applyAlignment="1">
      <alignment horizontal="center" vertical="center"/>
    </xf>
    <xf numFmtId="0" fontId="33" fillId="0" borderId="65" xfId="0" applyFont="1" applyFill="1" applyBorder="1" applyAlignment="1">
      <alignment horizontal="center" vertical="center" wrapText="1"/>
    </xf>
    <xf numFmtId="0" fontId="33" fillId="0" borderId="65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 wrapText="1"/>
    </xf>
    <xf numFmtId="49" fontId="29" fillId="0" borderId="36" xfId="0" applyNumberFormat="1" applyFont="1" applyBorder="1" applyAlignment="1">
      <alignment vertical="center" wrapText="1"/>
    </xf>
    <xf numFmtId="3" fontId="24" fillId="0" borderId="64" xfId="0" applyNumberFormat="1" applyFont="1" applyFill="1" applyBorder="1" applyAlignment="1">
      <alignment vertical="center" wrapText="1"/>
    </xf>
    <xf numFmtId="3" fontId="24" fillId="0" borderId="64" xfId="0" applyNumberFormat="1" applyFont="1" applyFill="1" applyBorder="1" applyAlignment="1">
      <alignment vertical="center"/>
    </xf>
    <xf numFmtId="3" fontId="24" fillId="0" borderId="48" xfId="0" applyNumberFormat="1" applyFont="1" applyFill="1" applyBorder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  <xf numFmtId="3" fontId="37" fillId="0" borderId="10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vertical="center" wrapText="1"/>
    </xf>
    <xf numFmtId="3" fontId="49" fillId="0" borderId="14" xfId="0" applyNumberFormat="1" applyFont="1" applyBorder="1" applyAlignment="1">
      <alignment vertical="center"/>
    </xf>
    <xf numFmtId="0" fontId="49" fillId="0" borderId="14" xfId="0" applyFont="1" applyBorder="1" applyAlignment="1">
      <alignment vertical="center" wrapText="1"/>
    </xf>
    <xf numFmtId="3" fontId="49" fillId="0" borderId="15" xfId="0" applyNumberFormat="1" applyFont="1" applyBorder="1" applyAlignment="1">
      <alignment vertical="center"/>
    </xf>
    <xf numFmtId="0" fontId="51" fillId="0" borderId="19" xfId="0" applyFont="1" applyBorder="1" applyAlignment="1">
      <alignment vertical="center" wrapText="1"/>
    </xf>
    <xf numFmtId="3" fontId="52" fillId="0" borderId="63" xfId="0" applyNumberFormat="1" applyFont="1" applyBorder="1" applyAlignment="1">
      <alignment vertical="center" wrapText="1"/>
    </xf>
    <xf numFmtId="49" fontId="51" fillId="0" borderId="21" xfId="0" applyNumberFormat="1" applyFont="1" applyBorder="1" applyAlignment="1">
      <alignment vertical="center"/>
    </xf>
    <xf numFmtId="3" fontId="20" fillId="0" borderId="21" xfId="0" applyNumberFormat="1" applyFont="1" applyBorder="1" applyAlignment="1">
      <alignment/>
    </xf>
    <xf numFmtId="3" fontId="53" fillId="0" borderId="22" xfId="0" applyNumberFormat="1" applyFont="1" applyBorder="1" applyAlignment="1">
      <alignment/>
    </xf>
    <xf numFmtId="0" fontId="52" fillId="0" borderId="19" xfId="0" applyFont="1" applyBorder="1" applyAlignment="1">
      <alignment vertical="center" wrapText="1"/>
    </xf>
    <xf numFmtId="3" fontId="20" fillId="0" borderId="63" xfId="0" applyNumberFormat="1" applyFont="1" applyBorder="1" applyAlignment="1">
      <alignment/>
    </xf>
    <xf numFmtId="49" fontId="49" fillId="0" borderId="19" xfId="0" applyNumberFormat="1" applyFont="1" applyBorder="1" applyAlignment="1">
      <alignment/>
    </xf>
    <xf numFmtId="0" fontId="51" fillId="0" borderId="21" xfId="0" applyFont="1" applyBorder="1" applyAlignment="1">
      <alignment vertical="center"/>
    </xf>
    <xf numFmtId="0" fontId="52" fillId="0" borderId="21" xfId="0" applyFont="1" applyBorder="1" applyAlignment="1">
      <alignment vertical="center" wrapText="1"/>
    </xf>
    <xf numFmtId="0" fontId="51" fillId="0" borderId="21" xfId="0" applyFont="1" applyBorder="1" applyAlignment="1">
      <alignment vertical="center" wrapText="1"/>
    </xf>
    <xf numFmtId="49" fontId="20" fillId="0" borderId="19" xfId="0" applyNumberFormat="1" applyFont="1" applyBorder="1" applyAlignment="1">
      <alignment/>
    </xf>
    <xf numFmtId="0" fontId="52" fillId="0" borderId="21" xfId="0" applyFont="1" applyBorder="1" applyAlignment="1">
      <alignment vertical="center"/>
    </xf>
    <xf numFmtId="49" fontId="49" fillId="0" borderId="19" xfId="0" applyNumberFormat="1" applyFont="1" applyBorder="1" applyAlignment="1">
      <alignment wrapText="1"/>
    </xf>
    <xf numFmtId="3" fontId="49" fillId="0" borderId="21" xfId="0" applyNumberFormat="1" applyFont="1" applyBorder="1" applyAlignment="1">
      <alignment/>
    </xf>
    <xf numFmtId="49" fontId="51" fillId="0" borderId="19" xfId="0" applyNumberFormat="1" applyFont="1" applyBorder="1" applyAlignment="1">
      <alignment wrapText="1"/>
    </xf>
    <xf numFmtId="3" fontId="52" fillId="0" borderId="63" xfId="0" applyNumberFormat="1" applyFont="1" applyBorder="1" applyAlignment="1">
      <alignment wrapText="1"/>
    </xf>
    <xf numFmtId="3" fontId="52" fillId="0" borderId="63" xfId="0" applyNumberFormat="1" applyFont="1" applyBorder="1" applyAlignment="1">
      <alignment vertical="center"/>
    </xf>
    <xf numFmtId="49" fontId="49" fillId="0" borderId="21" xfId="0" applyNumberFormat="1" applyFont="1" applyBorder="1" applyAlignment="1">
      <alignment vertical="center"/>
    </xf>
    <xf numFmtId="49" fontId="51" fillId="0" borderId="19" xfId="0" applyNumberFormat="1" applyFont="1" applyBorder="1" applyAlignment="1">
      <alignment vertical="center" wrapText="1"/>
    </xf>
    <xf numFmtId="49" fontId="52" fillId="0" borderId="19" xfId="0" applyNumberFormat="1" applyFont="1" applyBorder="1" applyAlignment="1">
      <alignment wrapText="1"/>
    </xf>
    <xf numFmtId="0" fontId="51" fillId="0" borderId="19" xfId="0" applyFont="1" applyBorder="1" applyAlignment="1">
      <alignment vertical="center"/>
    </xf>
    <xf numFmtId="3" fontId="51" fillId="0" borderId="63" xfId="0" applyNumberFormat="1" applyFont="1" applyBorder="1" applyAlignment="1">
      <alignment vertical="center"/>
    </xf>
    <xf numFmtId="0" fontId="20" fillId="0" borderId="21" xfId="0" applyFont="1" applyBorder="1" applyAlignment="1">
      <alignment/>
    </xf>
    <xf numFmtId="3" fontId="51" fillId="0" borderId="69" xfId="0" applyNumberFormat="1" applyFont="1" applyBorder="1" applyAlignment="1">
      <alignment vertical="center"/>
    </xf>
    <xf numFmtId="0" fontId="20" fillId="0" borderId="64" xfId="0" applyFont="1" applyBorder="1" applyAlignment="1">
      <alignment/>
    </xf>
    <xf numFmtId="3" fontId="24" fillId="0" borderId="0" xfId="56" applyNumberFormat="1" applyFont="1">
      <alignment/>
      <protection/>
    </xf>
    <xf numFmtId="3" fontId="0" fillId="0" borderId="26" xfId="0" applyNumberFormat="1" applyFont="1" applyBorder="1" applyAlignment="1">
      <alignment vertical="center"/>
    </xf>
    <xf numFmtId="3" fontId="0" fillId="0" borderId="64" xfId="0" applyNumberFormat="1" applyFont="1" applyBorder="1" applyAlignment="1">
      <alignment vertical="center"/>
    </xf>
    <xf numFmtId="3" fontId="41" fillId="0" borderId="21" xfId="56" applyNumberFormat="1" applyFont="1" applyFill="1" applyBorder="1">
      <alignment/>
      <protection/>
    </xf>
    <xf numFmtId="0" fontId="52" fillId="0" borderId="19" xfId="0" applyFont="1" applyBorder="1" applyAlignment="1">
      <alignment vertical="center"/>
    </xf>
    <xf numFmtId="0" fontId="52" fillId="0" borderId="36" xfId="0" applyFont="1" applyBorder="1" applyAlignment="1">
      <alignment vertical="center"/>
    </xf>
    <xf numFmtId="3" fontId="52" fillId="0" borderId="69" xfId="0" applyNumberFormat="1" applyFont="1" applyBorder="1" applyAlignment="1">
      <alignment vertical="center"/>
    </xf>
    <xf numFmtId="3" fontId="52" fillId="0" borderId="70" xfId="0" applyNumberFormat="1" applyFont="1" applyBorder="1" applyAlignment="1">
      <alignment vertical="center" wrapText="1"/>
    </xf>
    <xf numFmtId="0" fontId="52" fillId="0" borderId="27" xfId="0" applyFont="1" applyBorder="1" applyAlignment="1">
      <alignment vertical="center"/>
    </xf>
    <xf numFmtId="3" fontId="51" fillId="0" borderId="71" xfId="0" applyNumberFormat="1" applyFont="1" applyBorder="1" applyAlignment="1">
      <alignment vertical="center"/>
    </xf>
    <xf numFmtId="3" fontId="52" fillId="0" borderId="71" xfId="0" applyNumberFormat="1" applyFont="1" applyBorder="1" applyAlignment="1">
      <alignment vertical="center"/>
    </xf>
    <xf numFmtId="0" fontId="20" fillId="0" borderId="59" xfId="0" applyFont="1" applyBorder="1" applyAlignment="1">
      <alignment/>
    </xf>
    <xf numFmtId="0" fontId="20" fillId="0" borderId="28" xfId="0" applyFont="1" applyBorder="1" applyAlignment="1">
      <alignment/>
    </xf>
    <xf numFmtId="0" fontId="49" fillId="0" borderId="39" xfId="0" applyFont="1" applyBorder="1" applyAlignment="1">
      <alignment vertical="center"/>
    </xf>
    <xf numFmtId="3" fontId="49" fillId="0" borderId="72" xfId="0" applyNumberFormat="1" applyFont="1" applyBorder="1" applyAlignment="1">
      <alignment vertical="center"/>
    </xf>
    <xf numFmtId="0" fontId="49" fillId="0" borderId="72" xfId="0" applyFont="1" applyBorder="1" applyAlignment="1">
      <alignment vertical="center"/>
    </xf>
    <xf numFmtId="3" fontId="49" fillId="0" borderId="73" xfId="0" applyNumberFormat="1" applyFont="1" applyBorder="1" applyAlignment="1">
      <alignment vertical="center"/>
    </xf>
    <xf numFmtId="3" fontId="0" fillId="0" borderId="24" xfId="0" applyNumberFormat="1" applyFont="1" applyFill="1" applyBorder="1" applyAlignment="1">
      <alignment/>
    </xf>
    <xf numFmtId="0" fontId="28" fillId="0" borderId="19" xfId="0" applyFont="1" applyFill="1" applyBorder="1" applyAlignment="1">
      <alignment horizontal="left"/>
    </xf>
    <xf numFmtId="3" fontId="0" fillId="0" borderId="74" xfId="0" applyNumberFormat="1" applyFill="1" applyBorder="1" applyAlignment="1">
      <alignment/>
    </xf>
    <xf numFmtId="3" fontId="0" fillId="0" borderId="47" xfId="0" applyNumberFormat="1" applyFill="1" applyBorder="1" applyAlignment="1">
      <alignment/>
    </xf>
    <xf numFmtId="3" fontId="0" fillId="0" borderId="74" xfId="0" applyNumberForma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right"/>
    </xf>
    <xf numFmtId="0" fontId="29" fillId="0" borderId="0" xfId="0" applyFont="1" applyAlignment="1">
      <alignment/>
    </xf>
    <xf numFmtId="3" fontId="32" fillId="0" borderId="22" xfId="0" applyNumberFormat="1" applyFont="1" applyFill="1" applyBorder="1" applyAlignment="1">
      <alignment/>
    </xf>
    <xf numFmtId="3" fontId="32" fillId="0" borderId="64" xfId="0" applyNumberFormat="1" applyFont="1" applyBorder="1" applyAlignment="1">
      <alignment/>
    </xf>
    <xf numFmtId="3" fontId="32" fillId="0" borderId="48" xfId="0" applyNumberFormat="1" applyFont="1" applyBorder="1" applyAlignment="1">
      <alignment/>
    </xf>
    <xf numFmtId="0" fontId="25" fillId="0" borderId="49" xfId="0" applyFont="1" applyBorder="1" applyAlignment="1">
      <alignment horizontal="center" vertical="center" wrapText="1"/>
    </xf>
    <xf numFmtId="0" fontId="25" fillId="0" borderId="75" xfId="0" applyFont="1" applyBorder="1" applyAlignment="1">
      <alignment horizontal="center" vertical="center" wrapText="1"/>
    </xf>
    <xf numFmtId="0" fontId="25" fillId="0" borderId="41" xfId="0" applyFont="1" applyBorder="1" applyAlignment="1">
      <alignment vertical="center" wrapText="1"/>
    </xf>
    <xf numFmtId="49" fontId="0" fillId="0" borderId="19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9" fontId="25" fillId="0" borderId="23" xfId="0" applyNumberFormat="1" applyFont="1" applyBorder="1" applyAlignment="1">
      <alignment/>
    </xf>
    <xf numFmtId="3" fontId="52" fillId="0" borderId="59" xfId="0" applyNumberFormat="1" applyFont="1" applyBorder="1" applyAlignment="1">
      <alignment vertical="center" wrapText="1"/>
    </xf>
    <xf numFmtId="3" fontId="53" fillId="0" borderId="26" xfId="0" applyNumberFormat="1" applyFont="1" applyBorder="1" applyAlignment="1">
      <alignment/>
    </xf>
    <xf numFmtId="3" fontId="53" fillId="0" borderId="29" xfId="0" applyNumberFormat="1" applyFont="1" applyBorder="1" applyAlignment="1">
      <alignment/>
    </xf>
    <xf numFmtId="0" fontId="29" fillId="0" borderId="0" xfId="0" applyFont="1" applyAlignment="1">
      <alignment/>
    </xf>
    <xf numFmtId="0" fontId="41" fillId="0" borderId="0" xfId="56" applyFont="1" applyAlignment="1">
      <alignment horizontal="right"/>
      <protection/>
    </xf>
    <xf numFmtId="0" fontId="29" fillId="0" borderId="20" xfId="0" applyFont="1" applyBorder="1" applyAlignment="1">
      <alignment horizontal="left"/>
    </xf>
    <xf numFmtId="3" fontId="51" fillId="0" borderId="63" xfId="0" applyNumberFormat="1" applyFont="1" applyBorder="1" applyAlignment="1">
      <alignment vertical="center" wrapText="1"/>
    </xf>
    <xf numFmtId="3" fontId="49" fillId="0" borderId="21" xfId="0" applyNumberFormat="1" applyFont="1" applyBorder="1" applyAlignment="1">
      <alignment/>
    </xf>
    <xf numFmtId="0" fontId="49" fillId="0" borderId="21" xfId="0" applyFont="1" applyBorder="1" applyAlignment="1">
      <alignment/>
    </xf>
    <xf numFmtId="3" fontId="54" fillId="0" borderId="22" xfId="0" applyNumberFormat="1" applyFont="1" applyBorder="1" applyAlignment="1">
      <alignment/>
    </xf>
    <xf numFmtId="3" fontId="49" fillId="0" borderId="63" xfId="0" applyNumberFormat="1" applyFont="1" applyBorder="1" applyAlignment="1">
      <alignment/>
    </xf>
    <xf numFmtId="3" fontId="49" fillId="0" borderId="22" xfId="0" applyNumberFormat="1" applyFont="1" applyBorder="1" applyAlignment="1">
      <alignment/>
    </xf>
    <xf numFmtId="3" fontId="51" fillId="0" borderId="59" xfId="0" applyNumberFormat="1" applyFont="1" applyBorder="1" applyAlignment="1">
      <alignment vertical="center" wrapText="1"/>
    </xf>
    <xf numFmtId="3" fontId="54" fillId="0" borderId="29" xfId="0" applyNumberFormat="1" applyFont="1" applyBorder="1" applyAlignment="1">
      <alignment/>
    </xf>
    <xf numFmtId="0" fontId="39" fillId="0" borderId="0" xfId="56" applyFont="1" applyBorder="1">
      <alignment/>
      <protection/>
    </xf>
    <xf numFmtId="0" fontId="24" fillId="0" borderId="0" xfId="56" applyBorder="1">
      <alignment/>
      <protection/>
    </xf>
    <xf numFmtId="3" fontId="40" fillId="0" borderId="38" xfId="56" applyNumberFormat="1" applyFont="1" applyBorder="1">
      <alignment/>
      <protection/>
    </xf>
    <xf numFmtId="3" fontId="24" fillId="0" borderId="0" xfId="56" applyNumberFormat="1" applyBorder="1">
      <alignment/>
      <protection/>
    </xf>
    <xf numFmtId="3" fontId="39" fillId="0" borderId="0" xfId="56" applyNumberFormat="1" applyFont="1" applyBorder="1">
      <alignment/>
      <protection/>
    </xf>
    <xf numFmtId="3" fontId="44" fillId="0" borderId="38" xfId="56" applyNumberFormat="1" applyFont="1" applyFill="1" applyBorder="1">
      <alignment/>
      <protection/>
    </xf>
    <xf numFmtId="0" fontId="24" fillId="0" borderId="0" xfId="56" applyFont="1" applyBorder="1">
      <alignment/>
      <protection/>
    </xf>
    <xf numFmtId="0" fontId="29" fillId="0" borderId="63" xfId="0" applyFont="1" applyBorder="1" applyAlignment="1">
      <alignment horizontal="left"/>
    </xf>
    <xf numFmtId="3" fontId="51" fillId="0" borderId="63" xfId="0" applyNumberFormat="1" applyFont="1" applyBorder="1" applyAlignment="1">
      <alignment wrapText="1"/>
    </xf>
    <xf numFmtId="0" fontId="28" fillId="0" borderId="21" xfId="0" applyFont="1" applyBorder="1" applyAlignment="1">
      <alignment horizontal="left"/>
    </xf>
    <xf numFmtId="0" fontId="33" fillId="0" borderId="0" xfId="0" applyFont="1" applyAlignment="1">
      <alignment horizontal="center" vertical="center" wrapText="1"/>
    </xf>
    <xf numFmtId="0" fontId="31" fillId="0" borderId="54" xfId="0" applyFont="1" applyBorder="1" applyAlignment="1">
      <alignment horizontal="left" vertical="center" wrapText="1"/>
    </xf>
    <xf numFmtId="0" fontId="31" fillId="0" borderId="43" xfId="0" applyFont="1" applyBorder="1" applyAlignment="1">
      <alignment horizontal="left" vertical="center" wrapText="1"/>
    </xf>
    <xf numFmtId="0" fontId="31" fillId="0" borderId="76" xfId="0" applyFont="1" applyBorder="1" applyAlignment="1">
      <alignment horizontal="left" vertical="center" wrapText="1"/>
    </xf>
    <xf numFmtId="0" fontId="28" fillId="0" borderId="19" xfId="0" applyFont="1" applyBorder="1" applyAlignment="1">
      <alignment horizontal="left"/>
    </xf>
    <xf numFmtId="0" fontId="28" fillId="24" borderId="21" xfId="0" applyFont="1" applyFill="1" applyBorder="1" applyAlignment="1">
      <alignment horizontal="left"/>
    </xf>
    <xf numFmtId="0" fontId="28" fillId="24" borderId="36" xfId="0" applyFont="1" applyFill="1" applyBorder="1" applyAlignment="1">
      <alignment horizontal="left"/>
    </xf>
    <xf numFmtId="0" fontId="28" fillId="24" borderId="64" xfId="0" applyFont="1" applyFill="1" applyBorder="1" applyAlignment="1">
      <alignment horizontal="left"/>
    </xf>
    <xf numFmtId="0" fontId="29" fillId="0" borderId="55" xfId="0" applyFont="1" applyBorder="1" applyAlignment="1">
      <alignment horizontal="left"/>
    </xf>
    <xf numFmtId="0" fontId="29" fillId="0" borderId="57" xfId="0" applyFont="1" applyBorder="1" applyAlignment="1">
      <alignment horizontal="left"/>
    </xf>
    <xf numFmtId="0" fontId="29" fillId="0" borderId="63" xfId="0" applyFont="1" applyBorder="1" applyAlignment="1">
      <alignment horizontal="left"/>
    </xf>
    <xf numFmtId="0" fontId="28" fillId="24" borderId="19" xfId="0" applyFont="1" applyFill="1" applyBorder="1" applyAlignment="1">
      <alignment horizontal="left"/>
    </xf>
    <xf numFmtId="3" fontId="41" fillId="0" borderId="0" xfId="56" applyNumberFormat="1" applyFont="1">
      <alignment/>
      <protection/>
    </xf>
    <xf numFmtId="0" fontId="29" fillId="0" borderId="21" xfId="0" applyFont="1" applyBorder="1" applyAlignment="1">
      <alignment horizontal="left"/>
    </xf>
    <xf numFmtId="0" fontId="31" fillId="0" borderId="55" xfId="0" applyFont="1" applyBorder="1" applyAlignment="1">
      <alignment horizontal="left" vertical="center" wrapText="1"/>
    </xf>
    <xf numFmtId="0" fontId="31" fillId="0" borderId="57" xfId="0" applyFont="1" applyBorder="1" applyAlignment="1">
      <alignment horizontal="left" vertical="center" wrapText="1"/>
    </xf>
    <xf numFmtId="0" fontId="31" fillId="0" borderId="63" xfId="0" applyFont="1" applyBorder="1" applyAlignment="1">
      <alignment horizontal="left" vertical="center" wrapText="1"/>
    </xf>
    <xf numFmtId="0" fontId="30" fillId="0" borderId="57" xfId="0" applyFont="1" applyBorder="1" applyAlignment="1">
      <alignment horizontal="left" vertical="center" wrapText="1"/>
    </xf>
    <xf numFmtId="0" fontId="30" fillId="0" borderId="63" xfId="0" applyFont="1" applyBorder="1" applyAlignment="1">
      <alignment horizontal="left" vertical="center" wrapText="1"/>
    </xf>
    <xf numFmtId="0" fontId="30" fillId="0" borderId="45" xfId="0" applyFont="1" applyBorder="1" applyAlignment="1">
      <alignment horizontal="left" vertical="center" wrapText="1"/>
    </xf>
    <xf numFmtId="0" fontId="30" fillId="0" borderId="69" xfId="0" applyFont="1" applyBorder="1" applyAlignment="1">
      <alignment horizontal="left" vertical="center" wrapText="1"/>
    </xf>
    <xf numFmtId="0" fontId="29" fillId="0" borderId="55" xfId="0" applyFont="1" applyBorder="1" applyAlignment="1">
      <alignment horizontal="center"/>
    </xf>
    <xf numFmtId="0" fontId="29" fillId="0" borderId="57" xfId="0" applyFont="1" applyBorder="1" applyAlignment="1">
      <alignment horizontal="center"/>
    </xf>
    <xf numFmtId="0" fontId="29" fillId="0" borderId="63" xfId="0" applyFont="1" applyBorder="1" applyAlignment="1">
      <alignment horizontal="center"/>
    </xf>
    <xf numFmtId="0" fontId="30" fillId="0" borderId="57" xfId="0" applyFont="1" applyBorder="1" applyAlignment="1">
      <alignment horizontal="left" vertical="center" wrapText="1"/>
    </xf>
    <xf numFmtId="0" fontId="30" fillId="0" borderId="63" xfId="0" applyFont="1" applyBorder="1" applyAlignment="1">
      <alignment horizontal="left" vertical="center" wrapText="1"/>
    </xf>
    <xf numFmtId="0" fontId="29" fillId="0" borderId="20" xfId="0" applyFont="1" applyBorder="1" applyAlignment="1">
      <alignment horizontal="left"/>
    </xf>
    <xf numFmtId="0" fontId="29" fillId="0" borderId="63" xfId="0" applyFont="1" applyBorder="1" applyAlignment="1">
      <alignment horizontal="left"/>
    </xf>
    <xf numFmtId="0" fontId="32" fillId="0" borderId="20" xfId="0" applyFont="1" applyFill="1" applyBorder="1" applyAlignment="1">
      <alignment horizontal="left"/>
    </xf>
    <xf numFmtId="0" fontId="32" fillId="0" borderId="57" xfId="0" applyFont="1" applyFill="1" applyBorder="1" applyAlignment="1">
      <alignment horizontal="left"/>
    </xf>
    <xf numFmtId="0" fontId="32" fillId="0" borderId="63" xfId="0" applyFont="1" applyFill="1" applyBorder="1" applyAlignment="1">
      <alignment horizontal="left"/>
    </xf>
    <xf numFmtId="3" fontId="23" fillId="0" borderId="10" xfId="0" applyNumberFormat="1" applyFont="1" applyBorder="1" applyAlignment="1">
      <alignment horizontal="center" vertical="center" wrapText="1"/>
    </xf>
    <xf numFmtId="3" fontId="23" fillId="0" borderId="77" xfId="0" applyNumberFormat="1" applyFont="1" applyBorder="1" applyAlignment="1">
      <alignment horizontal="center" vertical="center" wrapText="1"/>
    </xf>
    <xf numFmtId="3" fontId="23" fillId="0" borderId="78" xfId="0" applyNumberFormat="1" applyFont="1" applyBorder="1" applyAlignment="1">
      <alignment horizontal="center" vertical="center" wrapText="1"/>
    </xf>
    <xf numFmtId="3" fontId="24" fillId="0" borderId="60" xfId="0" applyNumberFormat="1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77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22" fillId="0" borderId="80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28" fillId="0" borderId="12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1" fillId="0" borderId="0" xfId="0" applyFont="1" applyAlignment="1">
      <alignment horizontal="center" vertical="center"/>
    </xf>
    <xf numFmtId="0" fontId="28" fillId="24" borderId="56" xfId="0" applyFont="1" applyFill="1" applyBorder="1" applyAlignment="1">
      <alignment horizontal="left"/>
    </xf>
    <xf numFmtId="0" fontId="28" fillId="24" borderId="45" xfId="0" applyFont="1" applyFill="1" applyBorder="1" applyAlignment="1">
      <alignment horizontal="left"/>
    </xf>
    <xf numFmtId="0" fontId="28" fillId="24" borderId="69" xfId="0" applyFont="1" applyFill="1" applyBorder="1" applyAlignment="1">
      <alignment horizontal="left"/>
    </xf>
    <xf numFmtId="0" fontId="28" fillId="0" borderId="81" xfId="0" applyFont="1" applyBorder="1" applyAlignment="1">
      <alignment horizontal="left"/>
    </xf>
    <xf numFmtId="0" fontId="28" fillId="0" borderId="82" xfId="0" applyFont="1" applyBorder="1" applyAlignment="1">
      <alignment horizontal="left"/>
    </xf>
    <xf numFmtId="0" fontId="28" fillId="0" borderId="68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29" fillId="0" borderId="44" xfId="0" applyFont="1" applyBorder="1" applyAlignment="1">
      <alignment horizontal="left"/>
    </xf>
    <xf numFmtId="0" fontId="29" fillId="0" borderId="45" xfId="0" applyFont="1" applyBorder="1" applyAlignment="1">
      <alignment horizontal="left"/>
    </xf>
    <xf numFmtId="0" fontId="29" fillId="0" borderId="69" xfId="0" applyFont="1" applyBorder="1" applyAlignment="1">
      <alignment horizontal="left"/>
    </xf>
    <xf numFmtId="0" fontId="29" fillId="0" borderId="83" xfId="0" applyFont="1" applyBorder="1" applyAlignment="1">
      <alignment horizontal="center" vertical="center"/>
    </xf>
    <xf numFmtId="0" fontId="29" fillId="0" borderId="84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left" vertical="center"/>
    </xf>
    <xf numFmtId="0" fontId="28" fillId="0" borderId="31" xfId="0" applyFont="1" applyBorder="1" applyAlignment="1">
      <alignment horizontal="left" vertical="center"/>
    </xf>
    <xf numFmtId="0" fontId="28" fillId="0" borderId="77" xfId="0" applyFont="1" applyBorder="1" applyAlignment="1">
      <alignment horizontal="left" vertical="center"/>
    </xf>
    <xf numFmtId="0" fontId="28" fillId="0" borderId="32" xfId="0" applyFont="1" applyBorder="1" applyAlignment="1">
      <alignment horizontal="left" vertical="center"/>
    </xf>
    <xf numFmtId="0" fontId="28" fillId="0" borderId="33" xfId="0" applyFont="1" applyBorder="1" applyAlignment="1">
      <alignment horizontal="left" vertical="center"/>
    </xf>
    <xf numFmtId="0" fontId="28" fillId="0" borderId="85" xfId="0" applyFont="1" applyBorder="1" applyAlignment="1">
      <alignment horizontal="left" vertical="center"/>
    </xf>
    <xf numFmtId="0" fontId="28" fillId="0" borderId="37" xfId="0" applyFont="1" applyBorder="1" applyAlignment="1">
      <alignment horizontal="left"/>
    </xf>
    <xf numFmtId="0" fontId="29" fillId="22" borderId="11" xfId="0" applyFont="1" applyFill="1" applyBorder="1" applyAlignment="1">
      <alignment horizontal="left"/>
    </xf>
    <xf numFmtId="0" fontId="29" fillId="22" borderId="34" xfId="0" applyFont="1" applyFill="1" applyBorder="1" applyAlignment="1">
      <alignment horizontal="left"/>
    </xf>
    <xf numFmtId="0" fontId="29" fillId="22" borderId="35" xfId="0" applyFont="1" applyFill="1" applyBorder="1" applyAlignment="1">
      <alignment horizontal="left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right"/>
    </xf>
    <xf numFmtId="0" fontId="0" fillId="0" borderId="83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 wrapText="1"/>
    </xf>
    <xf numFmtId="0" fontId="25" fillId="0" borderId="77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 wrapText="1"/>
    </xf>
    <xf numFmtId="0" fontId="29" fillId="0" borderId="61" xfId="0" applyFont="1" applyBorder="1" applyAlignment="1">
      <alignment horizontal="center" vertical="center" wrapText="1"/>
    </xf>
    <xf numFmtId="0" fontId="29" fillId="0" borderId="79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6" fillId="0" borderId="55" xfId="0" applyFont="1" applyFill="1" applyBorder="1" applyAlignment="1">
      <alignment vertical="center"/>
    </xf>
    <xf numFmtId="0" fontId="26" fillId="0" borderId="63" xfId="0" applyFont="1" applyFill="1" applyBorder="1" applyAlignment="1">
      <alignment vertical="center"/>
    </xf>
    <xf numFmtId="0" fontId="34" fillId="0" borderId="55" xfId="0" applyFont="1" applyFill="1" applyBorder="1" applyAlignment="1">
      <alignment vertical="center"/>
    </xf>
    <xf numFmtId="0" fontId="34" fillId="0" borderId="63" xfId="0" applyFont="1" applyFill="1" applyBorder="1" applyAlignment="1">
      <alignment vertical="center"/>
    </xf>
    <xf numFmtId="0" fontId="25" fillId="0" borderId="12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2" fillId="0" borderId="56" xfId="0" applyFont="1" applyFill="1" applyBorder="1" applyAlignment="1">
      <alignment vertical="center"/>
    </xf>
    <xf numFmtId="0" fontId="22" fillId="0" borderId="69" xfId="0" applyFont="1" applyFill="1" applyBorder="1" applyAlignment="1">
      <alignment vertical="center"/>
    </xf>
    <xf numFmtId="49" fontId="25" fillId="0" borderId="55" xfId="0" applyNumberFormat="1" applyFont="1" applyBorder="1" applyAlignment="1">
      <alignment vertical="center" wrapText="1"/>
    </xf>
    <xf numFmtId="49" fontId="25" fillId="0" borderId="57" xfId="0" applyNumberFormat="1" applyFont="1" applyBorder="1" applyAlignment="1">
      <alignment vertical="center" wrapText="1"/>
    </xf>
    <xf numFmtId="49" fontId="25" fillId="0" borderId="74" xfId="0" applyNumberFormat="1" applyFont="1" applyBorder="1" applyAlignment="1">
      <alignment vertical="center" wrapText="1"/>
    </xf>
    <xf numFmtId="0" fontId="29" fillId="25" borderId="55" xfId="0" applyFont="1" applyFill="1" applyBorder="1" applyAlignment="1">
      <alignment vertical="center"/>
    </xf>
    <xf numFmtId="0" fontId="29" fillId="25" borderId="57" xfId="0" applyFont="1" applyFill="1" applyBorder="1" applyAlignment="1">
      <alignment vertical="center"/>
    </xf>
    <xf numFmtId="0" fontId="29" fillId="25" borderId="74" xfId="0" applyFont="1" applyFill="1" applyBorder="1" applyAlignment="1">
      <alignment vertical="center"/>
    </xf>
    <xf numFmtId="0" fontId="25" fillId="0" borderId="30" xfId="0" applyFont="1" applyBorder="1" applyAlignment="1">
      <alignment horizontal="center" vertical="center"/>
    </xf>
    <xf numFmtId="0" fontId="25" fillId="0" borderId="79" xfId="0" applyFont="1" applyBorder="1" applyAlignment="1">
      <alignment horizontal="center" vertical="center"/>
    </xf>
    <xf numFmtId="0" fontId="25" fillId="0" borderId="78" xfId="0" applyFont="1" applyBorder="1" applyAlignment="1">
      <alignment horizontal="center" vertical="center"/>
    </xf>
    <xf numFmtId="0" fontId="25" fillId="0" borderId="83" xfId="0" applyFont="1" applyBorder="1" applyAlignment="1">
      <alignment horizontal="center" vertical="center" wrapText="1"/>
    </xf>
    <xf numFmtId="0" fontId="0" fillId="0" borderId="87" xfId="0" applyBorder="1" applyAlignment="1">
      <alignment wrapText="1"/>
    </xf>
    <xf numFmtId="0" fontId="0" fillId="0" borderId="86" xfId="0" applyBorder="1" applyAlignment="1">
      <alignment wrapText="1"/>
    </xf>
    <xf numFmtId="0" fontId="25" fillId="0" borderId="83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2" fillId="0" borderId="83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25" fillId="0" borderId="54" xfId="0" applyFont="1" applyBorder="1" applyAlignment="1">
      <alignment horizontal="left" vertical="center" wrapText="1"/>
    </xf>
    <xf numFmtId="0" fontId="25" fillId="0" borderId="43" xfId="0" applyFont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3" fontId="23" fillId="0" borderId="6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49" fontId="25" fillId="0" borderId="54" xfId="0" applyNumberFormat="1" applyFont="1" applyFill="1" applyBorder="1" applyAlignment="1">
      <alignment horizontal="left" vertical="center" wrapText="1"/>
    </xf>
    <xf numFmtId="49" fontId="25" fillId="0" borderId="43" xfId="0" applyNumberFormat="1" applyFont="1" applyFill="1" applyBorder="1" applyAlignment="1">
      <alignment horizontal="left" vertical="center" wrapText="1"/>
    </xf>
    <xf numFmtId="49" fontId="25" fillId="0" borderId="46" xfId="0" applyNumberFormat="1" applyFont="1" applyFill="1" applyBorder="1" applyAlignment="1">
      <alignment horizontal="left" vertical="center" wrapText="1"/>
    </xf>
    <xf numFmtId="49" fontId="25" fillId="0" borderId="54" xfId="0" applyNumberFormat="1" applyFont="1" applyFill="1" applyBorder="1" applyAlignment="1">
      <alignment horizontal="left" vertical="center" wrapText="1" shrinkToFit="1"/>
    </xf>
    <xf numFmtId="49" fontId="25" fillId="0" borderId="43" xfId="0" applyNumberFormat="1" applyFont="1" applyFill="1" applyBorder="1" applyAlignment="1">
      <alignment horizontal="left" vertical="center" wrapText="1" shrinkToFit="1"/>
    </xf>
    <xf numFmtId="49" fontId="25" fillId="0" borderId="46" xfId="0" applyNumberFormat="1" applyFont="1" applyFill="1" applyBorder="1" applyAlignment="1">
      <alignment horizontal="left" vertical="center" wrapText="1" shrinkToFit="1"/>
    </xf>
    <xf numFmtId="3" fontId="24" fillId="0" borderId="11" xfId="0" applyNumberFormat="1" applyFont="1" applyBorder="1" applyAlignment="1">
      <alignment horizontal="center" vertical="center" wrapText="1"/>
    </xf>
    <xf numFmtId="3" fontId="24" fillId="0" borderId="35" xfId="0" applyNumberFormat="1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49" fillId="0" borderId="83" xfId="0" applyFont="1" applyFill="1" applyBorder="1" applyAlignment="1">
      <alignment horizontal="center" vertical="center" wrapText="1"/>
    </xf>
    <xf numFmtId="0" fontId="20" fillId="0" borderId="87" xfId="0" applyFont="1" applyBorder="1" applyAlignment="1">
      <alignment horizontal="center" vertical="center" wrapText="1"/>
    </xf>
    <xf numFmtId="0" fontId="20" fillId="0" borderId="86" xfId="0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center" vertical="center" wrapText="1"/>
    </xf>
    <xf numFmtId="3" fontId="50" fillId="0" borderId="77" xfId="0" applyNumberFormat="1" applyFont="1" applyBorder="1" applyAlignment="1">
      <alignment horizontal="center" vertical="center" wrapText="1"/>
    </xf>
    <xf numFmtId="3" fontId="50" fillId="0" borderId="78" xfId="0" applyNumberFormat="1" applyFont="1" applyBorder="1" applyAlignment="1">
      <alignment horizontal="center" vertical="center" wrapText="1"/>
    </xf>
    <xf numFmtId="3" fontId="37" fillId="0" borderId="60" xfId="0" applyNumberFormat="1" applyFont="1" applyBorder="1" applyAlignment="1">
      <alignment horizontal="center" vertical="center" wrapText="1"/>
    </xf>
    <xf numFmtId="0" fontId="49" fillId="0" borderId="49" xfId="0" applyFont="1" applyFill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88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8" fillId="0" borderId="0" xfId="56" applyFont="1" applyAlignment="1">
      <alignment horizontal="center"/>
      <protection/>
    </xf>
    <xf numFmtId="0" fontId="48" fillId="0" borderId="0" xfId="0" applyFont="1" applyFill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Eőir.felh.ütemterv201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selection activeCell="J58" sqref="J58"/>
    </sheetView>
  </sheetViews>
  <sheetFormatPr defaultColWidth="9.140625" defaultRowHeight="12.75"/>
  <cols>
    <col min="1" max="1" width="4.8515625" style="0" customWidth="1"/>
    <col min="2" max="2" width="4.7109375" style="0" customWidth="1"/>
    <col min="3" max="3" width="5.57421875" style="0" customWidth="1"/>
    <col min="4" max="4" width="63.140625" style="0" customWidth="1"/>
    <col min="5" max="5" width="12.57421875" style="162" customWidth="1"/>
    <col min="6" max="6" width="10.57421875" style="0" customWidth="1"/>
    <col min="8" max="8" width="10.7109375" style="0" customWidth="1"/>
  </cols>
  <sheetData>
    <row r="1" spans="1:10" ht="15" customHeight="1">
      <c r="A1" s="423" t="s">
        <v>237</v>
      </c>
      <c r="B1" s="423"/>
      <c r="C1" s="423"/>
      <c r="D1" s="423"/>
      <c r="E1" s="423"/>
      <c r="F1" s="423"/>
      <c r="G1" s="423"/>
      <c r="H1" s="423"/>
      <c r="I1" s="205"/>
      <c r="J1" s="205"/>
    </row>
    <row r="2" spans="1:10" ht="15" customHeight="1">
      <c r="A2" s="146"/>
      <c r="B2" s="146"/>
      <c r="C2" s="146"/>
      <c r="D2" s="146"/>
      <c r="E2" s="146"/>
      <c r="F2" s="146"/>
      <c r="G2" s="146"/>
      <c r="H2" s="146"/>
      <c r="I2" s="467" t="s">
        <v>401</v>
      </c>
      <c r="J2" s="467"/>
    </row>
    <row r="3" spans="9:10" ht="12.75">
      <c r="I3" s="467" t="s">
        <v>1</v>
      </c>
      <c r="J3" s="467"/>
    </row>
    <row r="4" spans="1:8" ht="18" customHeight="1">
      <c r="A4" s="458" t="s">
        <v>2</v>
      </c>
      <c r="B4" s="459"/>
      <c r="C4" s="459"/>
      <c r="D4" s="460"/>
      <c r="E4" s="454" t="s">
        <v>19</v>
      </c>
      <c r="F4" s="454"/>
      <c r="G4" s="454"/>
      <c r="H4" s="454"/>
    </row>
    <row r="5" spans="1:8" ht="25.5">
      <c r="A5" s="461"/>
      <c r="B5" s="462"/>
      <c r="C5" s="462"/>
      <c r="D5" s="463"/>
      <c r="E5" s="3" t="s">
        <v>3</v>
      </c>
      <c r="F5" s="3" t="s">
        <v>4</v>
      </c>
      <c r="G5" s="3" t="s">
        <v>63</v>
      </c>
      <c r="H5" s="455" t="s">
        <v>5</v>
      </c>
    </row>
    <row r="6" spans="1:8" ht="13.5" customHeight="1" thickBot="1">
      <c r="A6" s="464"/>
      <c r="B6" s="465"/>
      <c r="C6" s="465"/>
      <c r="D6" s="466"/>
      <c r="E6" s="457" t="s">
        <v>6</v>
      </c>
      <c r="F6" s="457"/>
      <c r="G6" s="457"/>
      <c r="H6" s="456"/>
    </row>
    <row r="7" spans="1:8" ht="13.5" thickTop="1">
      <c r="A7" s="468" t="s">
        <v>7</v>
      </c>
      <c r="B7" s="469"/>
      <c r="C7" s="469"/>
      <c r="D7" s="469"/>
      <c r="E7" s="187"/>
      <c r="F7" s="188"/>
      <c r="G7" s="188"/>
      <c r="H7" s="189"/>
    </row>
    <row r="8" spans="1:8" ht="12.75">
      <c r="A8" s="427" t="s">
        <v>25</v>
      </c>
      <c r="B8" s="422"/>
      <c r="C8" s="422"/>
      <c r="D8" s="422"/>
      <c r="E8" s="177"/>
      <c r="F8" s="177"/>
      <c r="G8" s="177"/>
      <c r="H8" s="190"/>
    </row>
    <row r="9" spans="1:8" ht="12.75">
      <c r="A9" s="427" t="s">
        <v>141</v>
      </c>
      <c r="B9" s="422"/>
      <c r="C9" s="422"/>
      <c r="D9" s="422"/>
      <c r="E9" s="178">
        <f>SUM(E10,E17)</f>
        <v>519139</v>
      </c>
      <c r="F9" s="178">
        <f>SUM(F10,F17)</f>
        <v>193206</v>
      </c>
      <c r="G9" s="178">
        <f>SUM(G10,G17)</f>
        <v>0</v>
      </c>
      <c r="H9" s="191">
        <f aca="true" t="shared" si="0" ref="H9:H57">SUM(E9:G9)</f>
        <v>712345</v>
      </c>
    </row>
    <row r="10" spans="1:8" ht="12.75">
      <c r="A10" s="192"/>
      <c r="B10" s="436" t="s">
        <v>142</v>
      </c>
      <c r="C10" s="436"/>
      <c r="D10" s="436"/>
      <c r="E10" s="181">
        <f>SUM(E11:E16)</f>
        <v>499505</v>
      </c>
      <c r="F10" s="181">
        <f>SUM(F11:F16)</f>
        <v>0</v>
      </c>
      <c r="G10" s="181">
        <f>SUM(G11:G16)</f>
        <v>0</v>
      </c>
      <c r="H10" s="193">
        <f t="shared" si="0"/>
        <v>499505</v>
      </c>
    </row>
    <row r="11" spans="1:8" ht="12.75">
      <c r="A11" s="192"/>
      <c r="B11" s="180"/>
      <c r="C11" s="436" t="s">
        <v>143</v>
      </c>
      <c r="D11" s="436"/>
      <c r="E11" s="177">
        <v>192018</v>
      </c>
      <c r="F11" s="177"/>
      <c r="G11" s="177"/>
      <c r="H11" s="193">
        <f t="shared" si="0"/>
        <v>192018</v>
      </c>
    </row>
    <row r="12" spans="1:8" ht="12.75">
      <c r="A12" s="192"/>
      <c r="B12" s="180"/>
      <c r="C12" s="436" t="s">
        <v>144</v>
      </c>
      <c r="D12" s="436"/>
      <c r="E12" s="177">
        <v>207384</v>
      </c>
      <c r="F12" s="177"/>
      <c r="G12" s="177"/>
      <c r="H12" s="193">
        <f t="shared" si="0"/>
        <v>207384</v>
      </c>
    </row>
    <row r="13" spans="1:8" ht="12.75">
      <c r="A13" s="192"/>
      <c r="B13" s="180"/>
      <c r="C13" s="436" t="s">
        <v>145</v>
      </c>
      <c r="D13" s="436"/>
      <c r="E13" s="177">
        <v>74462</v>
      </c>
      <c r="F13" s="177"/>
      <c r="G13" s="177"/>
      <c r="H13" s="193">
        <f t="shared" si="0"/>
        <v>74462</v>
      </c>
    </row>
    <row r="14" spans="1:8" ht="12.75">
      <c r="A14" s="192"/>
      <c r="B14" s="180"/>
      <c r="C14" s="436" t="s">
        <v>146</v>
      </c>
      <c r="D14" s="436"/>
      <c r="E14" s="177">
        <v>13063</v>
      </c>
      <c r="F14" s="177"/>
      <c r="G14" s="177"/>
      <c r="H14" s="193">
        <f t="shared" si="0"/>
        <v>13063</v>
      </c>
    </row>
    <row r="15" spans="1:8" ht="12.75">
      <c r="A15" s="192"/>
      <c r="B15" s="180"/>
      <c r="C15" s="436" t="s">
        <v>147</v>
      </c>
      <c r="D15" s="436"/>
      <c r="E15" s="177">
        <v>12578</v>
      </c>
      <c r="F15" s="177"/>
      <c r="G15" s="177"/>
      <c r="H15" s="193">
        <f t="shared" si="0"/>
        <v>12578</v>
      </c>
    </row>
    <row r="16" spans="1:8" ht="12.75">
      <c r="A16" s="192"/>
      <c r="B16" s="180"/>
      <c r="C16" s="436" t="s">
        <v>148</v>
      </c>
      <c r="D16" s="436"/>
      <c r="E16" s="177"/>
      <c r="F16" s="177"/>
      <c r="G16" s="177"/>
      <c r="H16" s="193">
        <f t="shared" si="0"/>
        <v>0</v>
      </c>
    </row>
    <row r="17" spans="1:8" ht="12.75">
      <c r="A17" s="192"/>
      <c r="B17" s="436" t="s">
        <v>149</v>
      </c>
      <c r="C17" s="436"/>
      <c r="D17" s="436"/>
      <c r="E17" s="181">
        <f>SUM(E18:E22)</f>
        <v>19634</v>
      </c>
      <c r="F17" s="181">
        <f>SUM(F18:F22)</f>
        <v>193206</v>
      </c>
      <c r="G17" s="181">
        <f>SUM(G18:G22)</f>
        <v>0</v>
      </c>
      <c r="H17" s="194">
        <f t="shared" si="0"/>
        <v>212840</v>
      </c>
    </row>
    <row r="18" spans="1:8" ht="12.75">
      <c r="A18" s="192"/>
      <c r="B18" s="180"/>
      <c r="C18" s="449" t="s">
        <v>150</v>
      </c>
      <c r="D18" s="450"/>
      <c r="E18" s="177"/>
      <c r="F18" s="177">
        <v>1713</v>
      </c>
      <c r="G18" s="177"/>
      <c r="H18" s="193">
        <f t="shared" si="0"/>
        <v>1713</v>
      </c>
    </row>
    <row r="19" spans="1:8" ht="12.75">
      <c r="A19" s="192"/>
      <c r="B19" s="180"/>
      <c r="C19" s="449" t="s">
        <v>151</v>
      </c>
      <c r="D19" s="450"/>
      <c r="E19" s="177">
        <v>19634</v>
      </c>
      <c r="F19" s="177">
        <v>54802</v>
      </c>
      <c r="G19" s="177"/>
      <c r="H19" s="193">
        <f t="shared" si="0"/>
        <v>74436</v>
      </c>
    </row>
    <row r="20" spans="1:8" ht="12.75">
      <c r="A20" s="192"/>
      <c r="B20" s="180"/>
      <c r="C20" s="449" t="s">
        <v>152</v>
      </c>
      <c r="D20" s="450"/>
      <c r="E20" s="177"/>
      <c r="F20" s="177">
        <v>50111</v>
      </c>
      <c r="G20" s="177"/>
      <c r="H20" s="193">
        <f t="shared" si="0"/>
        <v>50111</v>
      </c>
    </row>
    <row r="21" spans="1:8" ht="12.75">
      <c r="A21" s="192"/>
      <c r="B21" s="180"/>
      <c r="C21" s="449" t="s">
        <v>153</v>
      </c>
      <c r="D21" s="450"/>
      <c r="E21" s="177"/>
      <c r="F21" s="223">
        <v>64580</v>
      </c>
      <c r="G21" s="177"/>
      <c r="H21" s="193">
        <f t="shared" si="0"/>
        <v>64580</v>
      </c>
    </row>
    <row r="22" spans="1:8" ht="12.75">
      <c r="A22" s="192"/>
      <c r="B22" s="180"/>
      <c r="C22" s="404" t="s">
        <v>411</v>
      </c>
      <c r="D22" s="420"/>
      <c r="E22" s="177"/>
      <c r="F22" s="223">
        <v>22000</v>
      </c>
      <c r="G22" s="177"/>
      <c r="H22" s="193">
        <f t="shared" si="0"/>
        <v>22000</v>
      </c>
    </row>
    <row r="23" spans="1:8" ht="12.75">
      <c r="A23" s="427" t="s">
        <v>154</v>
      </c>
      <c r="B23" s="422"/>
      <c r="C23" s="422"/>
      <c r="D23" s="422"/>
      <c r="E23" s="178">
        <f>SUM(E24)</f>
        <v>0</v>
      </c>
      <c r="F23" s="178">
        <f>SUM(F24)</f>
        <v>1220520</v>
      </c>
      <c r="G23" s="178">
        <f>SUM(G24)</f>
        <v>0</v>
      </c>
      <c r="H23" s="191">
        <f t="shared" si="0"/>
        <v>1220520</v>
      </c>
    </row>
    <row r="24" spans="1:8" ht="12.75">
      <c r="A24" s="192"/>
      <c r="B24" s="436" t="s">
        <v>155</v>
      </c>
      <c r="C24" s="436"/>
      <c r="D24" s="436"/>
      <c r="E24" s="177"/>
      <c r="F24" s="177">
        <f>'Felhalm. bevétel'!C22</f>
        <v>1220520</v>
      </c>
      <c r="G24" s="177"/>
      <c r="H24" s="193">
        <f t="shared" si="0"/>
        <v>1220520</v>
      </c>
    </row>
    <row r="25" spans="1:8" ht="12.75">
      <c r="A25" s="427" t="s">
        <v>156</v>
      </c>
      <c r="B25" s="422"/>
      <c r="C25" s="422"/>
      <c r="D25" s="422"/>
      <c r="E25" s="178">
        <f>SUM(E26,E27,E33)</f>
        <v>445300</v>
      </c>
      <c r="F25" s="178">
        <f>SUM(F26,F27,F33)</f>
        <v>0</v>
      </c>
      <c r="G25" s="178">
        <f>SUM(G26,G27,G33)</f>
        <v>1380</v>
      </c>
      <c r="H25" s="191">
        <f t="shared" si="0"/>
        <v>446680</v>
      </c>
    </row>
    <row r="26" spans="1:8" ht="12.75">
      <c r="A26" s="192"/>
      <c r="B26" s="436" t="s">
        <v>393</v>
      </c>
      <c r="C26" s="436"/>
      <c r="D26" s="436">
        <v>0</v>
      </c>
      <c r="E26" s="181">
        <v>102300</v>
      </c>
      <c r="F26" s="181"/>
      <c r="G26" s="181"/>
      <c r="H26" s="193">
        <f t="shared" si="0"/>
        <v>102300</v>
      </c>
    </row>
    <row r="27" spans="1:8" ht="12.75">
      <c r="A27" s="192"/>
      <c r="B27" s="436" t="s">
        <v>157</v>
      </c>
      <c r="C27" s="436"/>
      <c r="D27" s="436"/>
      <c r="E27" s="181">
        <f>SUM(E28:E32)</f>
        <v>340000</v>
      </c>
      <c r="F27" s="181">
        <f>SUM(F28:F32)</f>
        <v>0</v>
      </c>
      <c r="G27" s="181">
        <f>SUM(G28:G32)</f>
        <v>0</v>
      </c>
      <c r="H27" s="194">
        <f t="shared" si="0"/>
        <v>340000</v>
      </c>
    </row>
    <row r="28" spans="1:8" ht="12.75">
      <c r="A28" s="192"/>
      <c r="B28" s="179"/>
      <c r="C28" s="436" t="s">
        <v>394</v>
      </c>
      <c r="D28" s="436"/>
      <c r="E28" s="177">
        <v>300000</v>
      </c>
      <c r="F28" s="177"/>
      <c r="G28" s="177"/>
      <c r="H28" s="193">
        <f t="shared" si="0"/>
        <v>300000</v>
      </c>
    </row>
    <row r="29" spans="1:8" ht="12.75">
      <c r="A29" s="192"/>
      <c r="B29" s="179"/>
      <c r="C29" s="436" t="s">
        <v>158</v>
      </c>
      <c r="D29" s="436"/>
      <c r="E29" s="177"/>
      <c r="F29" s="177"/>
      <c r="G29" s="177"/>
      <c r="H29" s="193">
        <f t="shared" si="0"/>
        <v>0</v>
      </c>
    </row>
    <row r="30" spans="1:8" ht="12.75">
      <c r="A30" s="192"/>
      <c r="B30" s="179"/>
      <c r="C30" s="436" t="s">
        <v>159</v>
      </c>
      <c r="D30" s="436"/>
      <c r="E30" s="177"/>
      <c r="F30" s="177"/>
      <c r="G30" s="177"/>
      <c r="H30" s="193">
        <f t="shared" si="0"/>
        <v>0</v>
      </c>
    </row>
    <row r="31" spans="1:8" ht="12.75">
      <c r="A31" s="192"/>
      <c r="B31" s="179"/>
      <c r="C31" s="436" t="s">
        <v>160</v>
      </c>
      <c r="D31" s="436"/>
      <c r="E31" s="177">
        <v>35000</v>
      </c>
      <c r="F31" s="177"/>
      <c r="G31" s="177"/>
      <c r="H31" s="193">
        <f t="shared" si="0"/>
        <v>35000</v>
      </c>
    </row>
    <row r="32" spans="1:8" ht="12.75">
      <c r="A32" s="192"/>
      <c r="B32" s="179"/>
      <c r="C32" s="436" t="s">
        <v>395</v>
      </c>
      <c r="D32" s="436"/>
      <c r="E32" s="177">
        <v>5000</v>
      </c>
      <c r="F32" s="177"/>
      <c r="G32" s="177"/>
      <c r="H32" s="193">
        <f t="shared" si="0"/>
        <v>5000</v>
      </c>
    </row>
    <row r="33" spans="1:8" ht="12.75">
      <c r="A33" s="192"/>
      <c r="B33" s="436" t="s">
        <v>161</v>
      </c>
      <c r="C33" s="436"/>
      <c r="D33" s="436"/>
      <c r="E33" s="181">
        <v>3000</v>
      </c>
      <c r="F33" s="181"/>
      <c r="G33" s="181">
        <v>1380</v>
      </c>
      <c r="H33" s="193">
        <f t="shared" si="0"/>
        <v>4380</v>
      </c>
    </row>
    <row r="34" spans="1:8" ht="12.75">
      <c r="A34" s="427" t="s">
        <v>26</v>
      </c>
      <c r="B34" s="422"/>
      <c r="C34" s="422"/>
      <c r="D34" s="422"/>
      <c r="E34" s="178">
        <f>SUM(E35:E40)</f>
        <v>23465</v>
      </c>
      <c r="F34" s="178">
        <f>SUM(F35:F40)</f>
        <v>69556</v>
      </c>
      <c r="G34" s="178">
        <f>SUM(G35:G40)</f>
        <v>0</v>
      </c>
      <c r="H34" s="191">
        <f>SUM(E34:G34)</f>
        <v>93021</v>
      </c>
    </row>
    <row r="35" spans="1:8" ht="12.75">
      <c r="A35" s="192"/>
      <c r="B35" s="436" t="s">
        <v>162</v>
      </c>
      <c r="C35" s="436"/>
      <c r="D35" s="436"/>
      <c r="E35" s="177"/>
      <c r="F35" s="177"/>
      <c r="G35" s="177"/>
      <c r="H35" s="193">
        <f t="shared" si="0"/>
        <v>0</v>
      </c>
    </row>
    <row r="36" spans="1:8" ht="12.75">
      <c r="A36" s="192"/>
      <c r="B36" s="436" t="s">
        <v>396</v>
      </c>
      <c r="C36" s="436"/>
      <c r="D36" s="436"/>
      <c r="E36" s="177">
        <v>1700</v>
      </c>
      <c r="F36" s="177">
        <v>20800</v>
      </c>
      <c r="G36" s="177"/>
      <c r="H36" s="193">
        <f t="shared" si="0"/>
        <v>22500</v>
      </c>
    </row>
    <row r="37" spans="1:8" ht="12.75">
      <c r="A37" s="192"/>
      <c r="B37" s="436" t="s">
        <v>163</v>
      </c>
      <c r="C37" s="436"/>
      <c r="D37" s="436"/>
      <c r="E37" s="177"/>
      <c r="F37" s="177">
        <v>11100</v>
      </c>
      <c r="G37" s="177"/>
      <c r="H37" s="193">
        <f t="shared" si="0"/>
        <v>11100</v>
      </c>
    </row>
    <row r="38" spans="1:8" ht="12.75">
      <c r="A38" s="192"/>
      <c r="B38" s="436" t="s">
        <v>397</v>
      </c>
      <c r="C38" s="436"/>
      <c r="D38" s="436"/>
      <c r="E38" s="177">
        <v>16776</v>
      </c>
      <c r="F38" s="177">
        <v>22869</v>
      </c>
      <c r="G38" s="177"/>
      <c r="H38" s="193">
        <f t="shared" si="0"/>
        <v>39645</v>
      </c>
    </row>
    <row r="39" spans="1:8" ht="12.75">
      <c r="A39" s="192"/>
      <c r="B39" s="436" t="s">
        <v>164</v>
      </c>
      <c r="C39" s="436"/>
      <c r="D39" s="436"/>
      <c r="E39" s="177"/>
      <c r="F39" s="177"/>
      <c r="G39" s="177"/>
      <c r="H39" s="193">
        <f t="shared" si="0"/>
        <v>0</v>
      </c>
    </row>
    <row r="40" spans="1:8" ht="12.75">
      <c r="A40" s="192"/>
      <c r="B40" s="436" t="s">
        <v>165</v>
      </c>
      <c r="C40" s="436"/>
      <c r="D40" s="436"/>
      <c r="E40" s="177">
        <v>4989</v>
      </c>
      <c r="F40" s="177">
        <v>14787</v>
      </c>
      <c r="G40" s="177"/>
      <c r="H40" s="193">
        <f t="shared" si="0"/>
        <v>19776</v>
      </c>
    </row>
    <row r="41" spans="1:8" ht="12.75">
      <c r="A41" s="427" t="s">
        <v>166</v>
      </c>
      <c r="B41" s="422"/>
      <c r="C41" s="422"/>
      <c r="D41" s="422"/>
      <c r="E41" s="178">
        <f>SUM(E42:E43)</f>
        <v>0</v>
      </c>
      <c r="F41" s="178">
        <f>SUM(F42:F43)</f>
        <v>29800</v>
      </c>
      <c r="G41" s="178">
        <f>SUM(G42:G43)</f>
        <v>0</v>
      </c>
      <c r="H41" s="191">
        <f t="shared" si="0"/>
        <v>29800</v>
      </c>
    </row>
    <row r="42" spans="1:8" ht="12.75">
      <c r="A42" s="192"/>
      <c r="B42" s="436" t="s">
        <v>167</v>
      </c>
      <c r="C42" s="436"/>
      <c r="D42" s="436"/>
      <c r="E42" s="177"/>
      <c r="F42" s="177">
        <v>29300</v>
      </c>
      <c r="G42" s="177"/>
      <c r="H42" s="193">
        <f t="shared" si="0"/>
        <v>29300</v>
      </c>
    </row>
    <row r="43" spans="1:8" ht="12.75">
      <c r="A43" s="192"/>
      <c r="B43" s="436" t="s">
        <v>168</v>
      </c>
      <c r="C43" s="436"/>
      <c r="D43" s="436"/>
      <c r="E43" s="177"/>
      <c r="F43" s="177">
        <v>500</v>
      </c>
      <c r="G43" s="177"/>
      <c r="H43" s="193">
        <f t="shared" si="0"/>
        <v>500</v>
      </c>
    </row>
    <row r="44" spans="1:8" ht="12.75">
      <c r="A44" s="427" t="s">
        <v>169</v>
      </c>
      <c r="B44" s="422"/>
      <c r="C44" s="422"/>
      <c r="D44" s="422"/>
      <c r="E44" s="178">
        <f>SUM(E45:E46)</f>
        <v>0</v>
      </c>
      <c r="F44" s="178">
        <f>SUM(F45:F46)</f>
        <v>41294</v>
      </c>
      <c r="G44" s="178">
        <f>SUM(G45:G46)</f>
        <v>0</v>
      </c>
      <c r="H44" s="191">
        <f t="shared" si="0"/>
        <v>41294</v>
      </c>
    </row>
    <row r="45" spans="1:8" ht="12.75">
      <c r="A45" s="192"/>
      <c r="B45" s="436" t="s">
        <v>215</v>
      </c>
      <c r="C45" s="436"/>
      <c r="D45" s="436"/>
      <c r="E45" s="177"/>
      <c r="F45" s="177">
        <f>'Felhalm. bevétel'!C44</f>
        <v>10227</v>
      </c>
      <c r="G45" s="177"/>
      <c r="H45" s="193">
        <f t="shared" si="0"/>
        <v>10227</v>
      </c>
    </row>
    <row r="46" spans="1:8" ht="12.75">
      <c r="A46" s="192"/>
      <c r="B46" s="436" t="s">
        <v>170</v>
      </c>
      <c r="C46" s="436"/>
      <c r="D46" s="436"/>
      <c r="E46" s="177"/>
      <c r="F46" s="177">
        <f>'Felhalm. bevétel'!C40</f>
        <v>31067</v>
      </c>
      <c r="G46" s="177"/>
      <c r="H46" s="193">
        <f t="shared" si="0"/>
        <v>31067</v>
      </c>
    </row>
    <row r="47" spans="1:8" ht="12.75">
      <c r="A47" s="434" t="s">
        <v>171</v>
      </c>
      <c r="B47" s="428"/>
      <c r="C47" s="428"/>
      <c r="D47" s="428"/>
      <c r="E47" s="182">
        <f>SUM(E9,E23,E25,E34,E41,E44)</f>
        <v>987904</v>
      </c>
      <c r="F47" s="182">
        <f>SUM(F9,F23,F25,F34,F41,F44)</f>
        <v>1554376</v>
      </c>
      <c r="G47" s="182">
        <f>SUM(G9,G23,G25,G34,G41,G44)</f>
        <v>1380</v>
      </c>
      <c r="H47" s="195">
        <f t="shared" si="0"/>
        <v>2543660</v>
      </c>
    </row>
    <row r="48" spans="1:8" ht="12.75">
      <c r="A48" s="383"/>
      <c r="B48" s="451" t="s">
        <v>398</v>
      </c>
      <c r="C48" s="452"/>
      <c r="D48" s="453"/>
      <c r="E48" s="226">
        <f>SUM(E9,E25,E34)</f>
        <v>987904</v>
      </c>
      <c r="F48" s="226">
        <f>SUM(F9,F25,F34)</f>
        <v>262762</v>
      </c>
      <c r="G48" s="226">
        <f>SUM(G9,G25,G34)</f>
        <v>1380</v>
      </c>
      <c r="H48" s="390">
        <f>SUM(H9,H25,H34)</f>
        <v>1252046</v>
      </c>
    </row>
    <row r="49" spans="1:8" ht="12.75">
      <c r="A49" s="383"/>
      <c r="B49" s="451" t="s">
        <v>399</v>
      </c>
      <c r="C49" s="452"/>
      <c r="D49" s="453"/>
      <c r="E49" s="226">
        <f>SUM(E23,E41,E44)</f>
        <v>0</v>
      </c>
      <c r="F49" s="226">
        <f>SUM(F23,F41,F44)</f>
        <v>1291614</v>
      </c>
      <c r="G49" s="226">
        <f>SUM(G23,G41,G44)</f>
        <v>0</v>
      </c>
      <c r="H49" s="390">
        <f>SUM(H23,H41,H44)</f>
        <v>1291614</v>
      </c>
    </row>
    <row r="50" spans="1:8" ht="12.75">
      <c r="A50" s="192"/>
      <c r="B50" s="180"/>
      <c r="C50" s="180"/>
      <c r="D50" s="180"/>
      <c r="E50" s="177"/>
      <c r="F50" s="177"/>
      <c r="G50" s="177"/>
      <c r="H50" s="193"/>
    </row>
    <row r="51" spans="1:8" ht="12.75">
      <c r="A51" s="427" t="s">
        <v>31</v>
      </c>
      <c r="B51" s="422"/>
      <c r="C51" s="422"/>
      <c r="D51" s="422"/>
      <c r="E51" s="178">
        <f>SUM(E53,E55)</f>
        <v>0</v>
      </c>
      <c r="F51" s="178">
        <f>SUM(F53,F55)</f>
        <v>927404</v>
      </c>
      <c r="G51" s="178">
        <f>SUM(G53,G55)</f>
        <v>0</v>
      </c>
      <c r="H51" s="191">
        <f t="shared" si="0"/>
        <v>927404</v>
      </c>
    </row>
    <row r="52" spans="1:8" ht="12.75">
      <c r="A52" s="192"/>
      <c r="B52" s="436" t="s">
        <v>172</v>
      </c>
      <c r="C52" s="436"/>
      <c r="D52" s="436"/>
      <c r="E52" s="177"/>
      <c r="F52" s="179"/>
      <c r="G52" s="179"/>
      <c r="H52" s="193">
        <f t="shared" si="0"/>
        <v>0</v>
      </c>
    </row>
    <row r="53" spans="1:10" ht="12.75">
      <c r="A53" s="192"/>
      <c r="B53" s="179"/>
      <c r="C53" s="436" t="s">
        <v>173</v>
      </c>
      <c r="D53" s="436"/>
      <c r="E53" s="181">
        <f>SUM(E54)</f>
        <v>0</v>
      </c>
      <c r="F53" s="181">
        <f>SUM(F54)</f>
        <v>456074</v>
      </c>
      <c r="G53" s="181">
        <f>SUM(G54)</f>
        <v>0</v>
      </c>
      <c r="H53" s="193">
        <f t="shared" si="0"/>
        <v>456074</v>
      </c>
      <c r="J53" s="162"/>
    </row>
    <row r="54" spans="1:10" ht="12.75">
      <c r="A54" s="192"/>
      <c r="B54" s="179"/>
      <c r="C54" s="179"/>
      <c r="D54" s="179" t="s">
        <v>174</v>
      </c>
      <c r="E54" s="177"/>
      <c r="F54" s="177">
        <v>456074</v>
      </c>
      <c r="G54" s="177"/>
      <c r="H54" s="193">
        <f t="shared" si="0"/>
        <v>456074</v>
      </c>
      <c r="J54" s="162"/>
    </row>
    <row r="55" spans="1:8" ht="12.75">
      <c r="A55" s="192"/>
      <c r="B55" s="179"/>
      <c r="C55" s="436" t="s">
        <v>175</v>
      </c>
      <c r="D55" s="436"/>
      <c r="E55" s="181">
        <f>SUM(E56)</f>
        <v>0</v>
      </c>
      <c r="F55" s="181">
        <f>SUM(F56)</f>
        <v>471330</v>
      </c>
      <c r="G55" s="181">
        <f>SUM(G56)</f>
        <v>0</v>
      </c>
      <c r="H55" s="193">
        <f t="shared" si="0"/>
        <v>471330</v>
      </c>
    </row>
    <row r="56" spans="1:8" ht="12.75">
      <c r="A56" s="192"/>
      <c r="B56" s="179"/>
      <c r="C56" s="179"/>
      <c r="D56" s="179" t="s">
        <v>176</v>
      </c>
      <c r="E56" s="177"/>
      <c r="F56" s="177">
        <v>471330</v>
      </c>
      <c r="G56" s="177"/>
      <c r="H56" s="193">
        <f t="shared" si="0"/>
        <v>471330</v>
      </c>
    </row>
    <row r="57" spans="1:10" ht="12.75">
      <c r="A57" s="429" t="s">
        <v>177</v>
      </c>
      <c r="B57" s="430"/>
      <c r="C57" s="430"/>
      <c r="D57" s="430"/>
      <c r="E57" s="196">
        <f>E51</f>
        <v>0</v>
      </c>
      <c r="F57" s="196">
        <f>F51</f>
        <v>927404</v>
      </c>
      <c r="G57" s="196">
        <f>G51</f>
        <v>0</v>
      </c>
      <c r="H57" s="197">
        <f t="shared" si="0"/>
        <v>927404</v>
      </c>
      <c r="I57" s="162"/>
      <c r="J57" s="162"/>
    </row>
    <row r="58" ht="12.75">
      <c r="J58" s="162"/>
    </row>
    <row r="59" spans="1:8" ht="12.75">
      <c r="A59" s="424" t="s">
        <v>264</v>
      </c>
      <c r="B59" s="425"/>
      <c r="C59" s="425"/>
      <c r="D59" s="426"/>
      <c r="E59" s="206">
        <f>SUM(E61,E66)</f>
        <v>0</v>
      </c>
      <c r="F59" s="206">
        <f>SUM(F61,F66)</f>
        <v>927404</v>
      </c>
      <c r="G59" s="207">
        <f>SUM(G61,G66)</f>
        <v>0</v>
      </c>
      <c r="H59" s="208">
        <f>SUM(H61,H66)</f>
        <v>927404</v>
      </c>
    </row>
    <row r="60" spans="1:8" ht="8.25" customHeight="1">
      <c r="A60" s="444"/>
      <c r="B60" s="445"/>
      <c r="C60" s="445"/>
      <c r="D60" s="446"/>
      <c r="E60" s="209"/>
      <c r="F60" s="209"/>
      <c r="G60" s="210"/>
      <c r="H60" s="211"/>
    </row>
    <row r="61" spans="1:8" ht="12.75">
      <c r="A61" s="437" t="s">
        <v>265</v>
      </c>
      <c r="B61" s="438"/>
      <c r="C61" s="438"/>
      <c r="D61" s="439"/>
      <c r="E61" s="209">
        <f>SUM(E62)</f>
        <v>0</v>
      </c>
      <c r="F61" s="209">
        <f>SUM(F62)</f>
        <v>471330</v>
      </c>
      <c r="G61" s="210">
        <f>SUM(G62)</f>
        <v>0</v>
      </c>
      <c r="H61" s="191">
        <f>SUM(H62)</f>
        <v>471330</v>
      </c>
    </row>
    <row r="62" spans="1:8" ht="23.25" customHeight="1">
      <c r="A62" s="437" t="s">
        <v>266</v>
      </c>
      <c r="B62" s="438"/>
      <c r="C62" s="438"/>
      <c r="D62" s="439"/>
      <c r="E62" s="209">
        <f>SUM(E63:E64)</f>
        <v>0</v>
      </c>
      <c r="F62" s="209">
        <f>SUM(F63:F64)</f>
        <v>471330</v>
      </c>
      <c r="G62" s="210">
        <f>SUM(G63:G64)</f>
        <v>0</v>
      </c>
      <c r="H62" s="191">
        <f>SUM(H63:H64)</f>
        <v>471330</v>
      </c>
    </row>
    <row r="63" spans="1:8" ht="12.75">
      <c r="A63" s="212"/>
      <c r="B63" s="447" t="s">
        <v>267</v>
      </c>
      <c r="C63" s="447"/>
      <c r="D63" s="448"/>
      <c r="E63" s="213"/>
      <c r="F63" s="214"/>
      <c r="G63" s="215"/>
      <c r="H63" s="211"/>
    </row>
    <row r="64" spans="1:8" ht="12.75">
      <c r="A64" s="212"/>
      <c r="B64" s="447" t="s">
        <v>268</v>
      </c>
      <c r="C64" s="447"/>
      <c r="D64" s="448"/>
      <c r="E64" s="213"/>
      <c r="F64" s="214">
        <v>471330</v>
      </c>
      <c r="G64" s="215"/>
      <c r="H64" s="211">
        <f>SUM(E64:G64)</f>
        <v>471330</v>
      </c>
    </row>
    <row r="65" spans="1:8" ht="7.5" customHeight="1">
      <c r="A65" s="431"/>
      <c r="B65" s="432"/>
      <c r="C65" s="432"/>
      <c r="D65" s="433"/>
      <c r="E65" s="209"/>
      <c r="F65" s="214"/>
      <c r="G65" s="215"/>
      <c r="H65" s="211"/>
    </row>
    <row r="66" spans="1:8" ht="23.25" customHeight="1">
      <c r="A66" s="437" t="s">
        <v>269</v>
      </c>
      <c r="B66" s="438"/>
      <c r="C66" s="438"/>
      <c r="D66" s="439"/>
      <c r="E66" s="209">
        <f>SUM(E68:E69)</f>
        <v>0</v>
      </c>
      <c r="F66" s="209">
        <f>SUM(F68:F69)</f>
        <v>456074</v>
      </c>
      <c r="G66" s="210">
        <f>SUM(G68:G69)</f>
        <v>0</v>
      </c>
      <c r="H66" s="191">
        <f>SUM(H68:H69)</f>
        <v>456074</v>
      </c>
    </row>
    <row r="67" spans="1:8" ht="12.75">
      <c r="A67" s="437" t="s">
        <v>270</v>
      </c>
      <c r="B67" s="438"/>
      <c r="C67" s="438"/>
      <c r="D67" s="439"/>
      <c r="E67" s="209">
        <f>SUM(E68:E69)</f>
        <v>0</v>
      </c>
      <c r="F67" s="209">
        <f>SUM(F68:F69)</f>
        <v>456074</v>
      </c>
      <c r="G67" s="210">
        <f>SUM(G68:G69)</f>
        <v>0</v>
      </c>
      <c r="H67" s="191">
        <f>SUM(H68:H69)</f>
        <v>456074</v>
      </c>
    </row>
    <row r="68" spans="1:8" ht="12.75">
      <c r="A68" s="212"/>
      <c r="B68" s="440" t="s">
        <v>271</v>
      </c>
      <c r="C68" s="440"/>
      <c r="D68" s="441"/>
      <c r="E68" s="216"/>
      <c r="F68" s="214">
        <v>456074</v>
      </c>
      <c r="G68" s="215"/>
      <c r="H68" s="211">
        <f>SUM(E68:G68)</f>
        <v>456074</v>
      </c>
    </row>
    <row r="69" spans="1:8" ht="12.75">
      <c r="A69" s="217"/>
      <c r="B69" s="442" t="s">
        <v>272</v>
      </c>
      <c r="C69" s="442"/>
      <c r="D69" s="443"/>
      <c r="E69" s="218">
        <v>0</v>
      </c>
      <c r="F69" s="219">
        <v>0</v>
      </c>
      <c r="G69" s="220">
        <v>0</v>
      </c>
      <c r="H69" s="221">
        <f>SUM(E69:G69)</f>
        <v>0</v>
      </c>
    </row>
  </sheetData>
  <sheetProtection/>
  <mergeCells count="65">
    <mergeCell ref="I2:J2"/>
    <mergeCell ref="I3:J3"/>
    <mergeCell ref="A7:D7"/>
    <mergeCell ref="A8:D8"/>
    <mergeCell ref="A9:D9"/>
    <mergeCell ref="B10:D10"/>
    <mergeCell ref="C11:D11"/>
    <mergeCell ref="C12:D12"/>
    <mergeCell ref="C13:D13"/>
    <mergeCell ref="B48:D48"/>
    <mergeCell ref="B49:D49"/>
    <mergeCell ref="E4:H4"/>
    <mergeCell ref="H5:H6"/>
    <mergeCell ref="E6:G6"/>
    <mergeCell ref="A4:D6"/>
    <mergeCell ref="C21:D21"/>
    <mergeCell ref="C18:D18"/>
    <mergeCell ref="C19:D19"/>
    <mergeCell ref="C20:D20"/>
    <mergeCell ref="C14:D14"/>
    <mergeCell ref="C15:D15"/>
    <mergeCell ref="C16:D16"/>
    <mergeCell ref="A34:D34"/>
    <mergeCell ref="A41:D41"/>
    <mergeCell ref="B35:D35"/>
    <mergeCell ref="B36:D36"/>
    <mergeCell ref="B37:D37"/>
    <mergeCell ref="B38:D38"/>
    <mergeCell ref="B40:D40"/>
    <mergeCell ref="B24:D24"/>
    <mergeCell ref="A25:D25"/>
    <mergeCell ref="B33:D33"/>
    <mergeCell ref="C28:D28"/>
    <mergeCell ref="C29:D29"/>
    <mergeCell ref="C30:D30"/>
    <mergeCell ref="C31:D31"/>
    <mergeCell ref="C32:D32"/>
    <mergeCell ref="B26:D26"/>
    <mergeCell ref="B27:D27"/>
    <mergeCell ref="A1:H1"/>
    <mergeCell ref="A59:D59"/>
    <mergeCell ref="A61:D61"/>
    <mergeCell ref="B39:D39"/>
    <mergeCell ref="A51:D51"/>
    <mergeCell ref="B52:D52"/>
    <mergeCell ref="C53:D53"/>
    <mergeCell ref="B43:D43"/>
    <mergeCell ref="B17:D17"/>
    <mergeCell ref="A23:D23"/>
    <mergeCell ref="B46:D46"/>
    <mergeCell ref="A47:D47"/>
    <mergeCell ref="A57:D57"/>
    <mergeCell ref="A44:D44"/>
    <mergeCell ref="B45:D45"/>
    <mergeCell ref="C55:D55"/>
    <mergeCell ref="B42:D42"/>
    <mergeCell ref="A67:D67"/>
    <mergeCell ref="B68:D68"/>
    <mergeCell ref="B69:D69"/>
    <mergeCell ref="A60:D60"/>
    <mergeCell ref="B63:D63"/>
    <mergeCell ref="B64:D64"/>
    <mergeCell ref="A65:D65"/>
    <mergeCell ref="A66:D66"/>
    <mergeCell ref="A62:D62"/>
  </mergeCells>
  <printOptions/>
  <pageMargins left="0.75" right="0.75" top="0.51" bottom="0.47" header="0.28" footer="0.36"/>
  <pageSetup horizontalDpi="600" verticalDpi="600" orientation="landscape" paperSize="9" scale="90" r:id="rId1"/>
  <headerFooter alignWithMargins="0">
    <oddHeader xml:space="preserve">&amp;R&amp;P. oldal &amp;A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A1:F41"/>
  <sheetViews>
    <sheetView zoomScalePageLayoutView="0" workbookViewId="0" topLeftCell="A1">
      <selection activeCell="B5" sqref="B5:B7"/>
    </sheetView>
  </sheetViews>
  <sheetFormatPr defaultColWidth="9.140625" defaultRowHeight="12.75"/>
  <cols>
    <col min="1" max="1" width="3.7109375" style="0" customWidth="1"/>
    <col min="2" max="2" width="55.57421875" style="0" customWidth="1"/>
  </cols>
  <sheetData>
    <row r="1" spans="1:5" ht="26.25" customHeight="1">
      <c r="A1" s="470" t="s">
        <v>60</v>
      </c>
      <c r="B1" s="470"/>
      <c r="C1" s="470"/>
      <c r="D1" s="470"/>
      <c r="E1" s="470"/>
    </row>
    <row r="2" spans="3:6" ht="12.75">
      <c r="C2" s="531"/>
      <c r="D2" s="531"/>
      <c r="E2" s="531"/>
      <c r="F2" t="s">
        <v>51</v>
      </c>
    </row>
    <row r="3" spans="3:6" ht="12.75">
      <c r="C3" s="531"/>
      <c r="D3" s="531"/>
      <c r="E3" s="531"/>
      <c r="F3" t="s">
        <v>1</v>
      </c>
    </row>
    <row r="4" ht="8.25" customHeight="1"/>
    <row r="5" spans="2:5" ht="24.75" customHeight="1">
      <c r="B5" s="533" t="s">
        <v>2</v>
      </c>
      <c r="C5" s="454" t="s">
        <v>19</v>
      </c>
      <c r="D5" s="454"/>
      <c r="E5" s="454"/>
    </row>
    <row r="6" spans="2:5" ht="24.75" customHeight="1">
      <c r="B6" s="534"/>
      <c r="C6" s="3" t="s">
        <v>3</v>
      </c>
      <c r="D6" s="4" t="s">
        <v>4</v>
      </c>
      <c r="E6" s="454" t="s">
        <v>5</v>
      </c>
    </row>
    <row r="7" spans="2:5" ht="14.25" customHeight="1" thickBot="1">
      <c r="B7" s="535"/>
      <c r="C7" s="457" t="s">
        <v>6</v>
      </c>
      <c r="D7" s="457"/>
      <c r="E7" s="542"/>
    </row>
    <row r="8" spans="2:5" ht="17.25" customHeight="1" thickTop="1">
      <c r="B8" s="5" t="s">
        <v>7</v>
      </c>
      <c r="C8" s="6"/>
      <c r="D8" s="7"/>
      <c r="E8" s="8"/>
    </row>
    <row r="9" spans="2:5" ht="12.75">
      <c r="B9" s="61" t="s">
        <v>25</v>
      </c>
      <c r="C9" s="10"/>
      <c r="D9" s="10"/>
      <c r="E9" s="11"/>
    </row>
    <row r="10" spans="2:5" ht="12.75">
      <c r="B10" s="9" t="s">
        <v>26</v>
      </c>
      <c r="C10" s="106">
        <f>SUM(C11:C12)</f>
        <v>0</v>
      </c>
      <c r="D10" s="106">
        <f>SUM(D11:D12)</f>
        <v>10255</v>
      </c>
      <c r="E10" s="32">
        <f>SUM(E11:E12)</f>
        <v>10255</v>
      </c>
    </row>
    <row r="11" spans="2:5" ht="12.75">
      <c r="B11" s="63" t="s">
        <v>27</v>
      </c>
      <c r="C11" s="13"/>
      <c r="D11" s="14">
        <v>8075</v>
      </c>
      <c r="E11" s="15">
        <f>SUM(C11:D11)</f>
        <v>8075</v>
      </c>
    </row>
    <row r="12" spans="2:5" ht="12.75">
      <c r="B12" s="12" t="s">
        <v>30</v>
      </c>
      <c r="C12" s="17"/>
      <c r="D12" s="18">
        <v>2180</v>
      </c>
      <c r="E12" s="15">
        <f>SUM(C12:D12)</f>
        <v>2180</v>
      </c>
    </row>
    <row r="13" spans="2:5" ht="13.5" customHeight="1">
      <c r="B13" s="49" t="s">
        <v>31</v>
      </c>
      <c r="C13" s="17"/>
      <c r="D13" s="18"/>
      <c r="E13" s="15"/>
    </row>
    <row r="14" spans="2:5" ht="12.75">
      <c r="B14" s="16" t="s">
        <v>32</v>
      </c>
      <c r="C14" s="17"/>
      <c r="D14" s="18"/>
      <c r="E14" s="15">
        <f>E32-E10</f>
        <v>205422</v>
      </c>
    </row>
    <row r="15" spans="2:5" ht="12.75">
      <c r="B15" s="16"/>
      <c r="C15" s="17"/>
      <c r="D15" s="18"/>
      <c r="E15" s="15"/>
    </row>
    <row r="16" spans="2:5" ht="12.75">
      <c r="B16" s="20" t="s">
        <v>8</v>
      </c>
      <c r="C16" s="21">
        <f>SUM(C10,C14)</f>
        <v>0</v>
      </c>
      <c r="D16" s="21">
        <f>SUM(D10,D14)</f>
        <v>10255</v>
      </c>
      <c r="E16" s="22">
        <f>SUM(E10,E14)</f>
        <v>215677</v>
      </c>
    </row>
    <row r="17" spans="2:5" ht="8.25" customHeight="1">
      <c r="B17" s="23"/>
      <c r="C17" s="24"/>
      <c r="D17" s="25"/>
      <c r="E17" s="24"/>
    </row>
    <row r="18" spans="2:5" ht="12.75">
      <c r="B18" s="26" t="s">
        <v>9</v>
      </c>
      <c r="C18" s="27"/>
      <c r="D18" s="28"/>
      <c r="E18" s="27"/>
    </row>
    <row r="19" spans="2:5" ht="12.75">
      <c r="B19" s="9" t="s">
        <v>33</v>
      </c>
      <c r="C19" s="10">
        <f>SUM(C20:C24)</f>
        <v>79759</v>
      </c>
      <c r="D19" s="10">
        <f>SUM(D20:D24)</f>
        <v>135918</v>
      </c>
      <c r="E19" s="85">
        <f>SUM(E20:E24)</f>
        <v>215677</v>
      </c>
    </row>
    <row r="20" spans="2:5" ht="12.75">
      <c r="B20" s="12" t="s">
        <v>34</v>
      </c>
      <c r="C20" s="29">
        <v>19416</v>
      </c>
      <c r="D20" s="14">
        <v>54409</v>
      </c>
      <c r="E20" s="97">
        <f>SUM(C20:D20)</f>
        <v>73825</v>
      </c>
    </row>
    <row r="21" spans="2:5" ht="12.75">
      <c r="B21" s="12" t="s">
        <v>35</v>
      </c>
      <c r="C21" s="29">
        <v>7288</v>
      </c>
      <c r="D21" s="14">
        <v>13890</v>
      </c>
      <c r="E21" s="97">
        <f>SUM(C21:D21)</f>
        <v>21178</v>
      </c>
    </row>
    <row r="22" spans="2:5" ht="12.75">
      <c r="B22" s="12" t="s">
        <v>36</v>
      </c>
      <c r="C22" s="29">
        <v>53055</v>
      </c>
      <c r="D22" s="14">
        <v>49419</v>
      </c>
      <c r="E22" s="97">
        <f>SUM(C22:D22)</f>
        <v>102474</v>
      </c>
    </row>
    <row r="23" spans="2:5" ht="12.75">
      <c r="B23" s="16"/>
      <c r="C23" s="29"/>
      <c r="D23" s="14"/>
      <c r="E23" s="97"/>
    </row>
    <row r="24" spans="2:5" ht="12.75">
      <c r="B24" s="16" t="s">
        <v>38</v>
      </c>
      <c r="C24" s="48">
        <f>SUM(C27:C30)</f>
        <v>0</v>
      </c>
      <c r="D24" s="48">
        <f>SUM(D27:D30)</f>
        <v>18200</v>
      </c>
      <c r="E24" s="97">
        <f>SUM(C24:D24)</f>
        <v>18200</v>
      </c>
    </row>
    <row r="25" spans="2:5" ht="12.75">
      <c r="B25" s="16"/>
      <c r="C25" s="17"/>
      <c r="D25" s="45"/>
      <c r="E25" s="19"/>
    </row>
    <row r="26" spans="2:5" ht="12.75">
      <c r="B26" s="49" t="s">
        <v>52</v>
      </c>
      <c r="C26" s="31">
        <f>SUM(C27:C31)</f>
        <v>0</v>
      </c>
      <c r="D26" s="31">
        <f>SUM(D27:D31)</f>
        <v>18200</v>
      </c>
      <c r="E26" s="98">
        <f>SUM(E27:E31)</f>
        <v>18200</v>
      </c>
    </row>
    <row r="27" spans="2:5" ht="12.75">
      <c r="B27" s="33" t="s">
        <v>53</v>
      </c>
      <c r="C27" s="99"/>
      <c r="D27" s="99">
        <v>6000</v>
      </c>
      <c r="E27" s="100">
        <f>SUM(C27:D27)</f>
        <v>6000</v>
      </c>
    </row>
    <row r="28" spans="2:5" ht="12.75">
      <c r="B28" s="33" t="s">
        <v>54</v>
      </c>
      <c r="C28" s="99"/>
      <c r="D28" s="99">
        <v>1500</v>
      </c>
      <c r="E28" s="100">
        <f>SUM(C28:D28)</f>
        <v>1500</v>
      </c>
    </row>
    <row r="29" spans="2:5" ht="14.25" customHeight="1">
      <c r="B29" s="33" t="s">
        <v>55</v>
      </c>
      <c r="C29" s="99"/>
      <c r="D29" s="99">
        <v>8100</v>
      </c>
      <c r="E29" s="100">
        <f>SUM(C29:D29)</f>
        <v>8100</v>
      </c>
    </row>
    <row r="30" spans="2:5" ht="14.25" customHeight="1">
      <c r="B30" s="33" t="s">
        <v>66</v>
      </c>
      <c r="C30" s="99"/>
      <c r="D30" s="99">
        <v>2600</v>
      </c>
      <c r="E30" s="100">
        <f>SUM(C30:D30)</f>
        <v>2600</v>
      </c>
    </row>
    <row r="31" spans="2:5" ht="14.25" customHeight="1">
      <c r="B31" s="101"/>
      <c r="C31" s="102"/>
      <c r="D31" s="102"/>
      <c r="E31" s="366"/>
    </row>
    <row r="32" spans="2:5" ht="12.75">
      <c r="B32" s="50" t="s">
        <v>10</v>
      </c>
      <c r="C32" s="51">
        <f>SUM(C20:C22,C24)</f>
        <v>79759</v>
      </c>
      <c r="D32" s="51">
        <f>SUM(D20:D22,D24)</f>
        <v>135918</v>
      </c>
      <c r="E32" s="22">
        <f>SUM(E20:E22,E24)</f>
        <v>215677</v>
      </c>
    </row>
    <row r="33" spans="2:5" ht="12.75">
      <c r="B33" s="35"/>
      <c r="C33" s="35"/>
      <c r="D33" s="25"/>
      <c r="E33" s="35"/>
    </row>
    <row r="34" spans="2:5" ht="12.75">
      <c r="B34" s="36" t="s">
        <v>56</v>
      </c>
      <c r="C34" s="37"/>
      <c r="D34" s="103"/>
      <c r="E34" s="39">
        <f>E14</f>
        <v>205422</v>
      </c>
    </row>
    <row r="36" spans="2:5" ht="15.75" customHeight="1">
      <c r="B36" s="536" t="s">
        <v>11</v>
      </c>
      <c r="C36" s="537"/>
      <c r="D36" s="537"/>
      <c r="E36" s="538"/>
    </row>
    <row r="37" spans="2:5" ht="12.75">
      <c r="B37" s="105" t="s">
        <v>57</v>
      </c>
      <c r="C37" s="95"/>
      <c r="D37" s="95"/>
      <c r="E37" s="386">
        <v>1816</v>
      </c>
    </row>
    <row r="38" spans="2:5" ht="12.75">
      <c r="B38" s="104" t="s">
        <v>58</v>
      </c>
      <c r="C38" s="58"/>
      <c r="D38" s="58"/>
      <c r="E38" s="60">
        <v>34290</v>
      </c>
    </row>
    <row r="40" spans="2:3" ht="12.75">
      <c r="B40" s="41" t="s">
        <v>13</v>
      </c>
      <c r="C40" s="41" t="s">
        <v>59</v>
      </c>
    </row>
    <row r="41" spans="2:3" ht="12.75">
      <c r="B41" s="41" t="s">
        <v>15</v>
      </c>
      <c r="C41" s="41" t="s">
        <v>16</v>
      </c>
    </row>
  </sheetData>
  <sheetProtection/>
  <mergeCells count="8">
    <mergeCell ref="B5:B7"/>
    <mergeCell ref="B36:E36"/>
    <mergeCell ref="A1:E1"/>
    <mergeCell ref="C2:E2"/>
    <mergeCell ref="C3:E3"/>
    <mergeCell ref="C5:E5"/>
    <mergeCell ref="E6:E7"/>
    <mergeCell ref="C7:D7"/>
  </mergeCells>
  <printOptions/>
  <pageMargins left="0.75" right="0.58" top="0.64" bottom="0.28" header="0.26" footer="0.2"/>
  <pageSetup horizontalDpi="300" verticalDpi="3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1:F40"/>
  <sheetViews>
    <sheetView zoomScalePageLayoutView="0" workbookViewId="0" topLeftCell="A1">
      <selection activeCell="B5" sqref="B5:B7"/>
    </sheetView>
  </sheetViews>
  <sheetFormatPr defaultColWidth="9.140625" defaultRowHeight="12.75"/>
  <cols>
    <col min="1" max="1" width="5.00390625" style="0" customWidth="1"/>
    <col min="2" max="2" width="48.8515625" style="0" customWidth="1"/>
  </cols>
  <sheetData>
    <row r="1" spans="1:5" ht="22.5" customHeight="1">
      <c r="A1" s="529" t="s">
        <v>24</v>
      </c>
      <c r="B1" s="529"/>
      <c r="C1" s="529"/>
      <c r="D1" s="529"/>
      <c r="E1" s="529"/>
    </row>
    <row r="2" spans="3:5" ht="12.75">
      <c r="C2" s="531"/>
      <c r="D2" s="531"/>
      <c r="E2" s="531"/>
    </row>
    <row r="3" spans="3:6" ht="12.75">
      <c r="C3" s="531"/>
      <c r="D3" s="531"/>
      <c r="E3" s="531"/>
      <c r="F3" s="203" t="s">
        <v>386</v>
      </c>
    </row>
    <row r="4" ht="12.75">
      <c r="F4" s="120" t="s">
        <v>1</v>
      </c>
    </row>
    <row r="5" spans="2:5" ht="29.25" customHeight="1">
      <c r="B5" s="533" t="s">
        <v>2</v>
      </c>
      <c r="C5" s="454" t="s">
        <v>19</v>
      </c>
      <c r="D5" s="454"/>
      <c r="E5" s="454"/>
    </row>
    <row r="6" spans="2:5" ht="24.75" customHeight="1">
      <c r="B6" s="534"/>
      <c r="C6" s="3" t="s">
        <v>3</v>
      </c>
      <c r="D6" s="4" t="s">
        <v>4</v>
      </c>
      <c r="E6" s="454" t="s">
        <v>5</v>
      </c>
    </row>
    <row r="7" spans="2:5" ht="15" customHeight="1" thickBot="1">
      <c r="B7" s="535"/>
      <c r="C7" s="457" t="s">
        <v>6</v>
      </c>
      <c r="D7" s="457"/>
      <c r="E7" s="542"/>
    </row>
    <row r="8" spans="2:5" ht="15.75" customHeight="1" thickTop="1">
      <c r="B8" s="5" t="s">
        <v>7</v>
      </c>
      <c r="C8" s="10"/>
      <c r="D8" s="43"/>
      <c r="E8" s="44"/>
    </row>
    <row r="9" spans="2:5" ht="15.75" customHeight="1">
      <c r="B9" s="61" t="s">
        <v>25</v>
      </c>
      <c r="C9" s="10"/>
      <c r="D9" s="62"/>
      <c r="E9" s="44"/>
    </row>
    <row r="10" spans="2:5" ht="12.75">
      <c r="B10" s="9" t="s">
        <v>26</v>
      </c>
      <c r="C10" s="10">
        <f>SUM(C11:C16)</f>
        <v>35117</v>
      </c>
      <c r="D10" s="10">
        <f>SUM(D11:D16)</f>
        <v>28802</v>
      </c>
      <c r="E10" s="11">
        <f>SUM(E11:E16)</f>
        <v>414473</v>
      </c>
    </row>
    <row r="11" spans="2:5" ht="12.75">
      <c r="B11" s="63" t="s">
        <v>27</v>
      </c>
      <c r="C11" s="29">
        <v>0</v>
      </c>
      <c r="D11" s="29">
        <v>22969</v>
      </c>
      <c r="E11" s="15">
        <f>SUM(C11:D11)</f>
        <v>22969</v>
      </c>
    </row>
    <row r="12" spans="2:5" ht="12.75">
      <c r="B12" s="63" t="s">
        <v>28</v>
      </c>
      <c r="C12" s="29">
        <v>2258</v>
      </c>
      <c r="D12" s="29">
        <v>0</v>
      </c>
      <c r="E12" s="15">
        <f>SUM(C12:D12)</f>
        <v>2258</v>
      </c>
    </row>
    <row r="13" spans="2:5" ht="12.75">
      <c r="B13" s="12" t="s">
        <v>29</v>
      </c>
      <c r="C13" s="13">
        <v>25394</v>
      </c>
      <c r="D13" s="14">
        <v>0</v>
      </c>
      <c r="E13" s="15">
        <f>SUM(C13:D13)</f>
        <v>25394</v>
      </c>
    </row>
    <row r="14" spans="2:5" ht="12.75">
      <c r="B14" s="12" t="s">
        <v>30</v>
      </c>
      <c r="C14" s="13">
        <v>7465</v>
      </c>
      <c r="D14" s="14">
        <v>5833</v>
      </c>
      <c r="E14" s="15">
        <f>SUM(C14:D14)</f>
        <v>13298</v>
      </c>
    </row>
    <row r="15" spans="2:5" ht="12.75">
      <c r="B15" s="49" t="s">
        <v>31</v>
      </c>
      <c r="C15" s="17">
        <v>0</v>
      </c>
      <c r="D15" s="45"/>
      <c r="E15" s="46"/>
    </row>
    <row r="16" spans="2:5" ht="12.75">
      <c r="B16" s="16" t="s">
        <v>32</v>
      </c>
      <c r="C16" s="17"/>
      <c r="D16" s="47"/>
      <c r="E16" s="19">
        <f>E28-SUM(E11:E14)</f>
        <v>350554</v>
      </c>
    </row>
    <row r="17" spans="2:5" ht="12.75">
      <c r="B17" s="20" t="s">
        <v>8</v>
      </c>
      <c r="C17" s="21">
        <f>SUM(C10)</f>
        <v>35117</v>
      </c>
      <c r="D17" s="21">
        <f>SUM(D10)</f>
        <v>28802</v>
      </c>
      <c r="E17" s="22">
        <f>SUM(E10)</f>
        <v>414473</v>
      </c>
    </row>
    <row r="18" spans="2:5" ht="12.75">
      <c r="B18" s="23"/>
      <c r="C18" s="24"/>
      <c r="D18" s="25"/>
      <c r="E18" s="25"/>
    </row>
    <row r="19" spans="2:5" ht="12.75">
      <c r="B19" s="26" t="s">
        <v>9</v>
      </c>
      <c r="C19" s="27"/>
      <c r="D19" s="28"/>
      <c r="E19" s="28"/>
    </row>
    <row r="20" spans="2:5" ht="12.75">
      <c r="B20" s="9" t="s">
        <v>33</v>
      </c>
      <c r="C20" s="10">
        <f>SUM(C21:C26)</f>
        <v>319619</v>
      </c>
      <c r="D20" s="10">
        <f>SUM(D21:D26)</f>
        <v>94854</v>
      </c>
      <c r="E20" s="85">
        <f>SUM(E21:E26)</f>
        <v>414473</v>
      </c>
    </row>
    <row r="21" spans="2:5" ht="12.75">
      <c r="B21" s="12" t="s">
        <v>34</v>
      </c>
      <c r="C21" s="29">
        <v>178895</v>
      </c>
      <c r="D21" s="14">
        <v>34653</v>
      </c>
      <c r="E21" s="15">
        <f>SUM(C21:D21)</f>
        <v>213548</v>
      </c>
    </row>
    <row r="22" spans="2:5" ht="12.75">
      <c r="B22" s="12" t="s">
        <v>35</v>
      </c>
      <c r="C22" s="29">
        <v>52766</v>
      </c>
      <c r="D22" s="14">
        <v>10739</v>
      </c>
      <c r="E22" s="15">
        <f>SUM(C22:D22)</f>
        <v>63505</v>
      </c>
    </row>
    <row r="23" spans="2:5" ht="12.75">
      <c r="B23" s="12" t="s">
        <v>36</v>
      </c>
      <c r="C23" s="29">
        <v>87913</v>
      </c>
      <c r="D23" s="14">
        <v>49462</v>
      </c>
      <c r="E23" s="15">
        <f>SUM(C23:D23)</f>
        <v>137375</v>
      </c>
    </row>
    <row r="24" spans="2:5" ht="12.75">
      <c r="B24" s="16" t="s">
        <v>37</v>
      </c>
      <c r="C24" s="48">
        <v>45</v>
      </c>
      <c r="D24" s="45"/>
      <c r="E24" s="15">
        <f>SUM(C24:D24)</f>
        <v>45</v>
      </c>
    </row>
    <row r="25" spans="2:5" ht="12.75">
      <c r="B25" s="16"/>
      <c r="C25" s="17"/>
      <c r="D25" s="45"/>
      <c r="E25" s="46"/>
    </row>
    <row r="26" spans="2:5" ht="12.75">
      <c r="B26" s="16" t="s">
        <v>38</v>
      </c>
      <c r="C26" s="14">
        <f>SUM(C27:C27)</f>
        <v>0</v>
      </c>
      <c r="D26" s="14">
        <f>SUM(D27:D27)</f>
        <v>0</v>
      </c>
      <c r="E26" s="19">
        <f>SUM(E27:E27)</f>
        <v>0</v>
      </c>
    </row>
    <row r="27" spans="2:5" ht="12.75">
      <c r="B27" s="33"/>
      <c r="C27" s="34"/>
      <c r="D27" s="45"/>
      <c r="E27" s="15"/>
    </row>
    <row r="28" spans="2:5" ht="12.75">
      <c r="B28" s="21" t="s">
        <v>10</v>
      </c>
      <c r="C28" s="21">
        <f>SUM(C20,C26)</f>
        <v>319619</v>
      </c>
      <c r="D28" s="21">
        <f>SUM(D20,D26)</f>
        <v>94854</v>
      </c>
      <c r="E28" s="22">
        <f>SUM(E20,E26)</f>
        <v>414473</v>
      </c>
    </row>
    <row r="29" spans="2:5" ht="12.75">
      <c r="B29" s="35"/>
      <c r="C29" s="52"/>
      <c r="D29" s="25"/>
      <c r="E29" s="25"/>
    </row>
    <row r="30" spans="2:5" ht="12.75">
      <c r="B30" s="35"/>
      <c r="C30" s="52"/>
      <c r="D30" s="28"/>
      <c r="E30" s="28"/>
    </row>
    <row r="31" spans="2:5" ht="12.75">
      <c r="B31" s="36" t="s">
        <v>39</v>
      </c>
      <c r="C31" s="37"/>
      <c r="D31" s="38"/>
      <c r="E31" s="39">
        <f>SUM(E16)</f>
        <v>350554</v>
      </c>
    </row>
    <row r="33" spans="2:5" ht="16.5" customHeight="1">
      <c r="B33" s="539" t="s">
        <v>11</v>
      </c>
      <c r="C33" s="540"/>
      <c r="D33" s="540"/>
      <c r="E33" s="541"/>
    </row>
    <row r="34" spans="2:5" ht="12.75">
      <c r="B34" s="53" t="s">
        <v>20</v>
      </c>
      <c r="C34" s="55"/>
      <c r="D34" s="56"/>
      <c r="E34" s="59">
        <v>73789</v>
      </c>
    </row>
    <row r="35" spans="2:5" ht="12.75">
      <c r="B35" s="54" t="s">
        <v>12</v>
      </c>
      <c r="C35" s="57"/>
      <c r="D35" s="58"/>
      <c r="E35" s="60">
        <v>37287</v>
      </c>
    </row>
    <row r="37" spans="2:3" ht="12.75">
      <c r="B37" s="41" t="s">
        <v>13</v>
      </c>
      <c r="C37" s="41" t="s">
        <v>40</v>
      </c>
    </row>
    <row r="38" spans="2:3" ht="12.75">
      <c r="B38" s="35" t="s">
        <v>21</v>
      </c>
      <c r="C38" s="2" t="s">
        <v>22</v>
      </c>
    </row>
    <row r="39" spans="2:3" ht="12.75">
      <c r="B39" s="35" t="s">
        <v>23</v>
      </c>
      <c r="C39" s="2" t="s">
        <v>41</v>
      </c>
    </row>
    <row r="40" spans="2:3" ht="12.75">
      <c r="B40" s="41" t="s">
        <v>15</v>
      </c>
      <c r="C40" s="41" t="s">
        <v>16</v>
      </c>
    </row>
  </sheetData>
  <sheetProtection/>
  <mergeCells count="8">
    <mergeCell ref="B33:E33"/>
    <mergeCell ref="B5:B7"/>
    <mergeCell ref="C2:E2"/>
    <mergeCell ref="C3:E3"/>
    <mergeCell ref="A1:E1"/>
    <mergeCell ref="C5:E5"/>
    <mergeCell ref="E6:E7"/>
    <mergeCell ref="C7:D7"/>
  </mergeCells>
  <printOptions/>
  <pageMargins left="0.75" right="0.75" top="0.72" bottom="0.27" header="0.44" footer="0.2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4"/>
  </sheetPr>
  <dimension ref="A1:J38"/>
  <sheetViews>
    <sheetView zoomScalePageLayoutView="0" workbookViewId="0" topLeftCell="A4">
      <selection activeCell="B6" sqref="B6"/>
    </sheetView>
  </sheetViews>
  <sheetFormatPr defaultColWidth="9.140625" defaultRowHeight="12.75"/>
  <cols>
    <col min="1" max="1" width="5.00390625" style="0" customWidth="1"/>
    <col min="2" max="2" width="55.7109375" style="0" customWidth="1"/>
  </cols>
  <sheetData>
    <row r="1" spans="1:7" ht="21" customHeight="1">
      <c r="A1" s="504" t="s">
        <v>364</v>
      </c>
      <c r="B1" s="504"/>
      <c r="C1" s="504"/>
      <c r="D1" s="504"/>
      <c r="E1" s="504"/>
      <c r="F1" s="504"/>
      <c r="G1" s="504"/>
    </row>
    <row r="2" spans="1:7" ht="21" customHeight="1">
      <c r="A2" s="504" t="s">
        <v>65</v>
      </c>
      <c r="B2" s="504"/>
      <c r="C2" s="504"/>
      <c r="D2" s="504"/>
      <c r="E2" s="504"/>
      <c r="F2" s="504"/>
      <c r="G2" s="504"/>
    </row>
    <row r="3" spans="1:5" ht="21" customHeight="1">
      <c r="A3" s="65"/>
      <c r="B3" s="65"/>
      <c r="C3" s="65"/>
      <c r="D3" s="65"/>
      <c r="E3" s="65"/>
    </row>
    <row r="4" spans="6:10" ht="12.75">
      <c r="F4" s="203" t="s">
        <v>0</v>
      </c>
      <c r="G4" s="120"/>
      <c r="H4" s="120"/>
      <c r="I4" s="120"/>
      <c r="J4" s="120"/>
    </row>
    <row r="5" spans="6:10" ht="12.75">
      <c r="F5" s="120" t="s">
        <v>1</v>
      </c>
      <c r="G5" s="120"/>
      <c r="H5" s="120"/>
      <c r="I5" s="120"/>
      <c r="J5" s="120"/>
    </row>
    <row r="6" ht="9" customHeight="1"/>
    <row r="7" spans="2:5" ht="28.5" customHeight="1">
      <c r="B7" s="533" t="s">
        <v>2</v>
      </c>
      <c r="C7" s="454" t="s">
        <v>19</v>
      </c>
      <c r="D7" s="454"/>
      <c r="E7" s="454"/>
    </row>
    <row r="8" spans="2:5" ht="27" customHeight="1">
      <c r="B8" s="534"/>
      <c r="C8" s="3" t="s">
        <v>3</v>
      </c>
      <c r="D8" s="4" t="s">
        <v>4</v>
      </c>
      <c r="E8" s="454" t="s">
        <v>5</v>
      </c>
    </row>
    <row r="9" spans="2:5" ht="13.5" customHeight="1" thickBot="1">
      <c r="B9" s="535"/>
      <c r="C9" s="457" t="s">
        <v>6</v>
      </c>
      <c r="D9" s="457"/>
      <c r="E9" s="542"/>
    </row>
    <row r="10" spans="2:5" ht="17.25" customHeight="1" thickTop="1">
      <c r="B10" s="5" t="s">
        <v>7</v>
      </c>
      <c r="C10" s="6"/>
      <c r="D10" s="7"/>
      <c r="E10" s="8"/>
    </row>
    <row r="11" spans="2:5" ht="14.25" customHeight="1">
      <c r="B11" s="61" t="s">
        <v>25</v>
      </c>
      <c r="C11" s="10"/>
      <c r="D11" s="62"/>
      <c r="E11" s="44"/>
    </row>
    <row r="12" spans="2:5" ht="12.75">
      <c r="B12" s="9" t="s">
        <v>26</v>
      </c>
      <c r="C12" s="10">
        <f>SUM(C13:C15)</f>
        <v>0</v>
      </c>
      <c r="D12" s="10">
        <f>SUM(D13:D15)</f>
        <v>25698</v>
      </c>
      <c r="E12" s="32">
        <f>SUM(E13:E15)</f>
        <v>25698</v>
      </c>
    </row>
    <row r="13" spans="2:5" ht="12.75">
      <c r="B13" s="63" t="s">
        <v>27</v>
      </c>
      <c r="C13" s="13"/>
      <c r="D13" s="14">
        <v>3400</v>
      </c>
      <c r="E13" s="15">
        <f>SUM(C13:D13)</f>
        <v>3400</v>
      </c>
    </row>
    <row r="14" spans="2:5" ht="12.75">
      <c r="B14" s="12" t="s">
        <v>30</v>
      </c>
      <c r="C14" s="382"/>
      <c r="D14" s="18">
        <v>502</v>
      </c>
      <c r="E14" s="15">
        <f>SUM(C14:D14)</f>
        <v>502</v>
      </c>
    </row>
    <row r="15" spans="2:5" ht="12.75">
      <c r="B15" s="16" t="s">
        <v>390</v>
      </c>
      <c r="C15" s="382"/>
      <c r="D15" s="18">
        <v>21796</v>
      </c>
      <c r="E15" s="15">
        <f>SUM(C15:D15)</f>
        <v>21796</v>
      </c>
    </row>
    <row r="16" spans="2:5" ht="12.75">
      <c r="B16" s="49" t="s">
        <v>31</v>
      </c>
      <c r="C16" s="17"/>
      <c r="D16" s="18"/>
      <c r="E16" s="15">
        <f>SUM(C16:D16)</f>
        <v>0</v>
      </c>
    </row>
    <row r="17" spans="2:5" ht="12.75">
      <c r="B17" s="16" t="s">
        <v>32</v>
      </c>
      <c r="C17" s="17"/>
      <c r="D17" s="18"/>
      <c r="E17" s="19">
        <f>E29-SUM(E13:E15)</f>
        <v>53971</v>
      </c>
    </row>
    <row r="18" spans="2:5" ht="12.75">
      <c r="B18" s="16"/>
      <c r="C18" s="17"/>
      <c r="D18" s="18"/>
      <c r="E18" s="19"/>
    </row>
    <row r="19" spans="2:5" ht="12.75">
      <c r="B19" s="20" t="s">
        <v>8</v>
      </c>
      <c r="C19" s="21">
        <f>SUM(C12,C17)</f>
        <v>0</v>
      </c>
      <c r="D19" s="21">
        <f>SUM(D12,D17)</f>
        <v>25698</v>
      </c>
      <c r="E19" s="22">
        <f>SUM(E12,E17)</f>
        <v>79669</v>
      </c>
    </row>
    <row r="20" spans="2:5" ht="12.75">
      <c r="B20" s="23"/>
      <c r="C20" s="24"/>
      <c r="D20" s="24"/>
      <c r="E20" s="25"/>
    </row>
    <row r="21" spans="2:5" ht="12.75">
      <c r="B21" s="26" t="s">
        <v>9</v>
      </c>
      <c r="C21" s="27"/>
      <c r="D21" s="27"/>
      <c r="E21" s="28"/>
    </row>
    <row r="22" spans="2:5" ht="12.75">
      <c r="B22" s="9" t="s">
        <v>33</v>
      </c>
      <c r="C22" s="10">
        <f>SUM(C23:C27)</f>
        <v>57871</v>
      </c>
      <c r="D22" s="10">
        <f>SUM(D23:D27)</f>
        <v>21798</v>
      </c>
      <c r="E22" s="85">
        <f>SUM(E23:E27)</f>
        <v>79669</v>
      </c>
    </row>
    <row r="23" spans="2:5" ht="12.75">
      <c r="B23" s="12" t="s">
        <v>34</v>
      </c>
      <c r="C23" s="29">
        <v>23748</v>
      </c>
      <c r="D23" s="14">
        <v>10557</v>
      </c>
      <c r="E23" s="15">
        <f>SUM(C23:D23)</f>
        <v>34305</v>
      </c>
    </row>
    <row r="24" spans="2:5" ht="12.75">
      <c r="B24" s="12" t="s">
        <v>35</v>
      </c>
      <c r="C24" s="29">
        <v>6487</v>
      </c>
      <c r="D24" s="14">
        <v>2753</v>
      </c>
      <c r="E24" s="15">
        <f>SUM(C24:D24)</f>
        <v>9240</v>
      </c>
    </row>
    <row r="25" spans="2:5" ht="12.75">
      <c r="B25" s="12" t="s">
        <v>36</v>
      </c>
      <c r="C25" s="29">
        <v>27636</v>
      </c>
      <c r="D25" s="14">
        <v>7691</v>
      </c>
      <c r="E25" s="15">
        <f>SUM(C25:D25)</f>
        <v>35327</v>
      </c>
    </row>
    <row r="26" spans="2:5" ht="12.75">
      <c r="B26" s="16"/>
      <c r="C26" s="31"/>
      <c r="D26" s="31"/>
      <c r="E26" s="32"/>
    </row>
    <row r="27" spans="2:5" ht="12.75">
      <c r="B27" s="16" t="s">
        <v>38</v>
      </c>
      <c r="C27" s="30"/>
      <c r="D27" s="17">
        <v>797</v>
      </c>
      <c r="E27" s="15">
        <f>SUM(D27)</f>
        <v>797</v>
      </c>
    </row>
    <row r="28" spans="2:5" ht="12.75">
      <c r="B28" s="101"/>
      <c r="C28" s="367"/>
      <c r="D28" s="18"/>
      <c r="E28" s="19">
        <f>SUM(D28)</f>
        <v>0</v>
      </c>
    </row>
    <row r="29" spans="2:5" ht="12.75">
      <c r="B29" s="20" t="s">
        <v>10</v>
      </c>
      <c r="C29" s="21">
        <f>SUM(C23:C27)</f>
        <v>57871</v>
      </c>
      <c r="D29" s="21">
        <f>SUM(D23:D27)</f>
        <v>21798</v>
      </c>
      <c r="E29" s="22">
        <f>SUM(E23:E27)</f>
        <v>79669</v>
      </c>
    </row>
    <row r="30" spans="2:5" ht="12.75">
      <c r="B30" s="35"/>
      <c r="C30" s="24"/>
      <c r="D30" s="24"/>
      <c r="E30" s="25"/>
    </row>
    <row r="31" spans="2:5" ht="12.75">
      <c r="B31" s="36" t="s">
        <v>39</v>
      </c>
      <c r="C31" s="37"/>
      <c r="D31" s="38"/>
      <c r="E31" s="39">
        <f>SUM(E17)</f>
        <v>53971</v>
      </c>
    </row>
    <row r="33" spans="2:5" ht="21.75" customHeight="1">
      <c r="B33" s="536" t="s">
        <v>11</v>
      </c>
      <c r="C33" s="537"/>
      <c r="D33" s="537"/>
      <c r="E33" s="538"/>
    </row>
    <row r="34" spans="2:5" ht="15.75" customHeight="1">
      <c r="B34" s="40" t="s">
        <v>12</v>
      </c>
      <c r="C34" s="57"/>
      <c r="D34" s="58"/>
      <c r="E34" s="64">
        <v>9550</v>
      </c>
    </row>
    <row r="36" spans="2:3" ht="12.75">
      <c r="B36" s="41" t="s">
        <v>13</v>
      </c>
      <c r="C36" s="41" t="s">
        <v>14</v>
      </c>
    </row>
    <row r="37" spans="2:3" ht="12.75">
      <c r="B37" s="41" t="s">
        <v>15</v>
      </c>
      <c r="C37" s="41" t="s">
        <v>16</v>
      </c>
    </row>
    <row r="38" spans="2:3" ht="25.5">
      <c r="B38" s="42" t="s">
        <v>17</v>
      </c>
      <c r="C38" s="41" t="s">
        <v>18</v>
      </c>
    </row>
  </sheetData>
  <sheetProtection/>
  <mergeCells count="7">
    <mergeCell ref="A1:G1"/>
    <mergeCell ref="A2:G2"/>
    <mergeCell ref="B33:E33"/>
    <mergeCell ref="B7:B9"/>
    <mergeCell ref="C7:E7"/>
    <mergeCell ref="E8:E9"/>
    <mergeCell ref="C9:D9"/>
  </mergeCells>
  <printOptions/>
  <pageMargins left="0.75" right="0.47" top="0.81" bottom="0.37" header="0.34" footer="0.27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1:H50"/>
  <sheetViews>
    <sheetView workbookViewId="0" topLeftCell="A1">
      <selection activeCell="B6" sqref="B6:C6"/>
    </sheetView>
  </sheetViews>
  <sheetFormatPr defaultColWidth="9.140625" defaultRowHeight="12.75"/>
  <cols>
    <col min="1" max="1" width="47.57421875" style="0" customWidth="1"/>
    <col min="2" max="2" width="15.8515625" style="0" customWidth="1"/>
    <col min="3" max="3" width="15.00390625" style="0" customWidth="1"/>
    <col min="5" max="5" width="10.00390625" style="0" customWidth="1"/>
    <col min="6" max="6" width="14.140625" style="0" customWidth="1"/>
  </cols>
  <sheetData>
    <row r="1" spans="1:5" ht="42.75" customHeight="1">
      <c r="A1" s="529" t="s">
        <v>312</v>
      </c>
      <c r="B1" s="529"/>
      <c r="C1" s="529"/>
      <c r="D1" s="228"/>
      <c r="E1" s="228"/>
    </row>
    <row r="3" spans="3:5" ht="12.75">
      <c r="C3" s="119" t="s">
        <v>408</v>
      </c>
      <c r="E3" s="119"/>
    </row>
    <row r="4" spans="3:5" ht="12.75">
      <c r="C4" s="119" t="s">
        <v>275</v>
      </c>
      <c r="E4" s="119"/>
    </row>
    <row r="5" ht="12.75">
      <c r="F5" s="35"/>
    </row>
    <row r="6" spans="1:3" ht="16.5" customHeight="1">
      <c r="A6" s="520" t="s">
        <v>2</v>
      </c>
      <c r="B6" s="539" t="s">
        <v>19</v>
      </c>
      <c r="C6" s="541"/>
    </row>
    <row r="7" spans="1:3" ht="14.25" customHeight="1">
      <c r="A7" s="552"/>
      <c r="B7" s="550" t="s">
        <v>72</v>
      </c>
      <c r="C7" s="551"/>
    </row>
    <row r="8" spans="1:3" ht="14.25" customHeight="1">
      <c r="A8" s="553"/>
      <c r="B8" s="117" t="s">
        <v>283</v>
      </c>
      <c r="C8" s="117" t="s">
        <v>284</v>
      </c>
    </row>
    <row r="9" spans="1:6" ht="12.75" customHeight="1">
      <c r="A9" s="278" t="s">
        <v>285</v>
      </c>
      <c r="B9" s="229"/>
      <c r="C9" s="230"/>
      <c r="E9" s="231"/>
      <c r="F9" s="232"/>
    </row>
    <row r="10" spans="1:6" ht="12.75" customHeight="1">
      <c r="A10" s="158" t="s">
        <v>286</v>
      </c>
      <c r="B10" s="233"/>
      <c r="C10" s="234"/>
      <c r="E10" s="235"/>
      <c r="F10" s="232"/>
    </row>
    <row r="11" spans="1:8" ht="12.75" customHeight="1">
      <c r="A11" s="236" t="s">
        <v>287</v>
      </c>
      <c r="B11" s="34"/>
      <c r="C11" s="100">
        <v>21194</v>
      </c>
      <c r="E11" s="235"/>
      <c r="F11" s="273"/>
      <c r="G11" s="232"/>
      <c r="H11" s="274"/>
    </row>
    <row r="12" spans="1:8" ht="12.75" customHeight="1">
      <c r="A12" s="236" t="s">
        <v>97</v>
      </c>
      <c r="B12" s="34"/>
      <c r="C12" s="100">
        <v>3740</v>
      </c>
      <c r="E12" s="237"/>
      <c r="F12" s="275"/>
      <c r="G12" s="238"/>
      <c r="H12" s="274"/>
    </row>
    <row r="13" spans="1:8" ht="12.75" customHeight="1">
      <c r="A13" s="236" t="s">
        <v>288</v>
      </c>
      <c r="B13" s="34"/>
      <c r="C13" s="100"/>
      <c r="E13" s="237"/>
      <c r="F13" s="275"/>
      <c r="G13" s="238"/>
      <c r="H13" s="274"/>
    </row>
    <row r="14" spans="1:8" ht="12.75" customHeight="1">
      <c r="A14" s="236" t="s">
        <v>289</v>
      </c>
      <c r="B14" s="34"/>
      <c r="C14" s="100"/>
      <c r="E14" s="237"/>
      <c r="F14" s="276"/>
      <c r="G14" s="238"/>
      <c r="H14" s="274"/>
    </row>
    <row r="15" spans="1:8" ht="12.75" customHeight="1">
      <c r="A15" s="236" t="s">
        <v>290</v>
      </c>
      <c r="B15" s="34"/>
      <c r="C15" s="100">
        <f>B16-SUM(C11:C14)</f>
        <v>1756</v>
      </c>
      <c r="E15" s="237"/>
      <c r="F15" s="275"/>
      <c r="G15" s="238"/>
      <c r="H15" s="274"/>
    </row>
    <row r="16" spans="1:8" ht="12.75" customHeight="1">
      <c r="A16" s="236" t="s">
        <v>291</v>
      </c>
      <c r="B16" s="34">
        <v>26690</v>
      </c>
      <c r="C16" s="100"/>
      <c r="E16" s="239"/>
      <c r="F16" s="275"/>
      <c r="G16" s="238"/>
      <c r="H16" s="274"/>
    </row>
    <row r="17" spans="1:8" ht="12.75" customHeight="1">
      <c r="A17" s="240" t="s">
        <v>292</v>
      </c>
      <c r="B17" s="241">
        <f>SUM(B16)</f>
        <v>26690</v>
      </c>
      <c r="C17" s="242">
        <f>SUM(C11:C16)</f>
        <v>26690</v>
      </c>
      <c r="E17" s="235"/>
      <c r="F17" s="273"/>
      <c r="G17" s="238"/>
      <c r="H17" s="274"/>
    </row>
    <row r="18" spans="1:8" ht="13.5" customHeight="1">
      <c r="A18" s="278" t="s">
        <v>293</v>
      </c>
      <c r="B18" s="229"/>
      <c r="C18" s="230"/>
      <c r="E18" s="235"/>
      <c r="F18" s="275"/>
      <c r="G18" s="238"/>
      <c r="H18" s="274"/>
    </row>
    <row r="19" spans="1:8" ht="12.75" customHeight="1">
      <c r="A19" s="158" t="s">
        <v>286</v>
      </c>
      <c r="B19" s="233"/>
      <c r="C19" s="234"/>
      <c r="E19" s="239"/>
      <c r="F19" s="275"/>
      <c r="G19" s="238"/>
      <c r="H19" s="274"/>
    </row>
    <row r="20" spans="1:8" ht="12.75" customHeight="1">
      <c r="A20" s="236" t="s">
        <v>294</v>
      </c>
      <c r="B20" s="34"/>
      <c r="C20" s="100">
        <v>414529</v>
      </c>
      <c r="E20" s="237"/>
      <c r="F20" s="275"/>
      <c r="G20" s="238"/>
      <c r="H20" s="274"/>
    </row>
    <row r="21" spans="1:8" ht="12.75" customHeight="1">
      <c r="A21" s="236" t="s">
        <v>97</v>
      </c>
      <c r="B21" s="34"/>
      <c r="C21" s="100">
        <v>73152</v>
      </c>
      <c r="E21" s="237"/>
      <c r="F21" s="275"/>
      <c r="G21" s="238"/>
      <c r="H21" s="274"/>
    </row>
    <row r="22" spans="1:8" ht="12.75" customHeight="1">
      <c r="A22" s="236" t="s">
        <v>288</v>
      </c>
      <c r="B22" s="34"/>
      <c r="C22" s="100"/>
      <c r="E22" s="235"/>
      <c r="F22" s="277"/>
      <c r="G22" s="238"/>
      <c r="H22" s="274"/>
    </row>
    <row r="23" spans="1:8" ht="12.75" customHeight="1">
      <c r="A23" s="236" t="s">
        <v>290</v>
      </c>
      <c r="B23" s="34"/>
      <c r="C23" s="100">
        <f>B24-SUM(C20:C21)</f>
        <v>49080</v>
      </c>
      <c r="E23" s="243"/>
      <c r="F23" s="277"/>
      <c r="G23" s="238"/>
      <c r="H23" s="274"/>
    </row>
    <row r="24" spans="1:8" ht="12.75" customHeight="1">
      <c r="A24" s="236" t="s">
        <v>295</v>
      </c>
      <c r="B24" s="34">
        <v>536761</v>
      </c>
      <c r="C24" s="100"/>
      <c r="E24" s="243"/>
      <c r="F24" s="275"/>
      <c r="G24" s="238"/>
      <c r="H24" s="274"/>
    </row>
    <row r="25" spans="1:8" ht="12.75" customHeight="1">
      <c r="A25" s="240" t="s">
        <v>292</v>
      </c>
      <c r="B25" s="241">
        <f>SUM(B24)</f>
        <v>536761</v>
      </c>
      <c r="C25" s="242">
        <f>SUM(C20:C24)</f>
        <v>536761</v>
      </c>
      <c r="E25" s="243"/>
      <c r="F25" s="277"/>
      <c r="G25" s="238"/>
      <c r="H25" s="274"/>
    </row>
    <row r="26" spans="1:8" ht="15" customHeight="1">
      <c r="A26" s="544" t="s">
        <v>296</v>
      </c>
      <c r="B26" s="545"/>
      <c r="C26" s="546"/>
      <c r="E26" s="243"/>
      <c r="F26" s="277"/>
      <c r="G26" s="238"/>
      <c r="H26" s="274"/>
    </row>
    <row r="27" spans="1:6" ht="12.75" customHeight="1">
      <c r="A27" s="158" t="s">
        <v>286</v>
      </c>
      <c r="B27" s="233"/>
      <c r="C27" s="234"/>
      <c r="E27" s="237"/>
      <c r="F27" s="238"/>
    </row>
    <row r="28" spans="1:6" ht="12.75" customHeight="1">
      <c r="A28" s="236" t="s">
        <v>294</v>
      </c>
      <c r="B28" s="34"/>
      <c r="C28" s="244">
        <v>292139</v>
      </c>
      <c r="E28" s="237"/>
      <c r="F28" s="238"/>
    </row>
    <row r="29" spans="1:6" ht="12.75" customHeight="1">
      <c r="A29" s="236" t="s">
        <v>97</v>
      </c>
      <c r="B29" s="34"/>
      <c r="C29" s="244">
        <v>51554</v>
      </c>
      <c r="E29" s="243"/>
      <c r="F29" s="238"/>
    </row>
    <row r="30" spans="1:6" ht="12.75" customHeight="1">
      <c r="A30" s="236" t="s">
        <v>288</v>
      </c>
      <c r="B30" s="34"/>
      <c r="C30" s="100"/>
      <c r="E30" s="237"/>
      <c r="F30" s="238"/>
    </row>
    <row r="31" spans="1:6" ht="12.75" customHeight="1">
      <c r="A31" s="236" t="s">
        <v>290</v>
      </c>
      <c r="B31" s="34"/>
      <c r="C31" s="100">
        <f>B32-SUM(C28:C29)</f>
        <v>31404</v>
      </c>
      <c r="E31" s="237"/>
      <c r="F31" s="238"/>
    </row>
    <row r="32" spans="1:6" ht="12.75" customHeight="1">
      <c r="A32" s="236" t="s">
        <v>295</v>
      </c>
      <c r="B32" s="34">
        <v>375097</v>
      </c>
      <c r="C32" s="100"/>
      <c r="E32" s="235"/>
      <c r="F32" s="238"/>
    </row>
    <row r="33" spans="1:6" ht="12.75" customHeight="1">
      <c r="A33" s="240" t="s">
        <v>292</v>
      </c>
      <c r="B33" s="241">
        <f>SUM(B32)</f>
        <v>375097</v>
      </c>
      <c r="C33" s="242">
        <f>SUM(C28:C32)</f>
        <v>375097</v>
      </c>
      <c r="E33" s="237"/>
      <c r="F33" s="238"/>
    </row>
    <row r="34" spans="1:3" ht="13.5" customHeight="1">
      <c r="A34" s="245" t="s">
        <v>103</v>
      </c>
      <c r="B34" s="229"/>
      <c r="C34" s="230"/>
    </row>
    <row r="35" spans="1:3" ht="12.75" customHeight="1">
      <c r="A35" s="158" t="s">
        <v>286</v>
      </c>
      <c r="B35" s="233"/>
      <c r="C35" s="234"/>
    </row>
    <row r="36" spans="1:3" ht="12.75" customHeight="1">
      <c r="A36" s="236" t="s">
        <v>294</v>
      </c>
      <c r="B36" s="34"/>
      <c r="C36" s="100">
        <v>4250</v>
      </c>
    </row>
    <row r="37" spans="1:3" ht="12.75" customHeight="1">
      <c r="A37" s="236" t="s">
        <v>97</v>
      </c>
      <c r="B37" s="34"/>
      <c r="C37" s="100">
        <v>750</v>
      </c>
    </row>
    <row r="38" spans="1:3" ht="12.75" customHeight="1">
      <c r="A38" s="236" t="s">
        <v>288</v>
      </c>
      <c r="B38" s="34"/>
      <c r="C38" s="100"/>
    </row>
    <row r="39" spans="1:3" ht="12.75" customHeight="1">
      <c r="A39" s="236" t="s">
        <v>290</v>
      </c>
      <c r="B39" s="34"/>
      <c r="C39" s="100">
        <f>B40-SUM(C36:C37)</f>
        <v>1132</v>
      </c>
    </row>
    <row r="40" spans="1:3" ht="12.75" customHeight="1">
      <c r="A40" s="236" t="s">
        <v>295</v>
      </c>
      <c r="B40" s="34">
        <v>6132</v>
      </c>
      <c r="C40" s="100"/>
    </row>
    <row r="41" spans="1:3" ht="12.75" customHeight="1">
      <c r="A41" s="240" t="s">
        <v>292</v>
      </c>
      <c r="B41" s="241">
        <f>SUM(B40)</f>
        <v>6132</v>
      </c>
      <c r="C41" s="242">
        <f>SUM(C36:C40)</f>
        <v>6132</v>
      </c>
    </row>
    <row r="42" spans="1:3" ht="15" customHeight="1">
      <c r="A42" s="547" t="s">
        <v>104</v>
      </c>
      <c r="B42" s="548"/>
      <c r="C42" s="549"/>
    </row>
    <row r="43" spans="1:3" ht="12.75" customHeight="1">
      <c r="A43" s="158" t="s">
        <v>286</v>
      </c>
      <c r="B43" s="233"/>
      <c r="C43" s="234"/>
    </row>
    <row r="44" spans="1:3" ht="12.75" customHeight="1">
      <c r="A44" s="236" t="s">
        <v>294</v>
      </c>
      <c r="B44" s="34"/>
      <c r="C44" s="100">
        <v>224316</v>
      </c>
    </row>
    <row r="45" spans="1:3" ht="12.75" customHeight="1">
      <c r="A45" s="236" t="s">
        <v>97</v>
      </c>
      <c r="B45" s="34"/>
      <c r="C45" s="100">
        <v>39585</v>
      </c>
    </row>
    <row r="46" spans="1:3" ht="12.75" customHeight="1">
      <c r="A46" s="236" t="s">
        <v>288</v>
      </c>
      <c r="B46" s="34"/>
      <c r="C46" s="100"/>
    </row>
    <row r="47" spans="1:3" ht="12.75" customHeight="1">
      <c r="A47" s="236" t="s">
        <v>290</v>
      </c>
      <c r="B47" s="34"/>
      <c r="C47" s="100">
        <f>B48-SUM(C44:C45)</f>
        <v>46571</v>
      </c>
    </row>
    <row r="48" spans="1:3" ht="12.75" customHeight="1">
      <c r="A48" s="236" t="s">
        <v>295</v>
      </c>
      <c r="B48" s="34">
        <v>310472</v>
      </c>
      <c r="C48" s="100"/>
    </row>
    <row r="49" spans="1:3" ht="12.75" customHeight="1">
      <c r="A49" s="240" t="s">
        <v>292</v>
      </c>
      <c r="B49" s="241">
        <f>SUM(B48)</f>
        <v>310472</v>
      </c>
      <c r="C49" s="242">
        <f>SUM(C44:C48)</f>
        <v>310472</v>
      </c>
    </row>
    <row r="50" spans="1:5" ht="13.5" customHeight="1">
      <c r="A50" s="246" t="s">
        <v>109</v>
      </c>
      <c r="B50" s="247">
        <f>SUM(B17,B25,B33,B41,B49)</f>
        <v>1255152</v>
      </c>
      <c r="C50" s="22">
        <f>SUM(C17,C25,C33,C41,C49)</f>
        <v>1255152</v>
      </c>
      <c r="E50" s="162"/>
    </row>
  </sheetData>
  <sheetProtection/>
  <mergeCells count="6">
    <mergeCell ref="A1:C1"/>
    <mergeCell ref="A26:C26"/>
    <mergeCell ref="A42:C42"/>
    <mergeCell ref="B6:C6"/>
    <mergeCell ref="B7:C7"/>
    <mergeCell ref="A6:A8"/>
  </mergeCells>
  <printOptions horizontalCentered="1"/>
  <pageMargins left="0.7874015748031497" right="0.7874015748031497" top="0.63" bottom="0.46" header="0.32" footer="0.3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L29" sqref="L29"/>
    </sheetView>
  </sheetViews>
  <sheetFormatPr defaultColWidth="9.140625" defaultRowHeight="12.75"/>
  <cols>
    <col min="1" max="1" width="33.28125" style="0" customWidth="1"/>
    <col min="5" max="5" width="11.7109375" style="0" customWidth="1"/>
    <col min="6" max="6" width="41.421875" style="0" customWidth="1"/>
  </cols>
  <sheetData>
    <row r="1" spans="1:10" ht="15.75">
      <c r="A1" s="504" t="s">
        <v>404</v>
      </c>
      <c r="B1" s="504"/>
      <c r="C1" s="504"/>
      <c r="D1" s="504"/>
      <c r="E1" s="504"/>
      <c r="F1" s="504"/>
      <c r="G1" s="504"/>
      <c r="H1" s="504"/>
      <c r="I1" s="504"/>
      <c r="J1" s="504"/>
    </row>
    <row r="2" spans="1:10" ht="15.75">
      <c r="A2" s="504" t="s">
        <v>405</v>
      </c>
      <c r="B2" s="504"/>
      <c r="C2" s="504"/>
      <c r="D2" s="504"/>
      <c r="E2" s="504"/>
      <c r="F2" s="504"/>
      <c r="G2" s="504"/>
      <c r="H2" s="504"/>
      <c r="I2" s="504"/>
      <c r="J2" s="504"/>
    </row>
    <row r="3" spans="1:10" ht="12.75">
      <c r="A3" s="331"/>
      <c r="B3" s="331"/>
      <c r="C3" s="331"/>
      <c r="D3" s="331"/>
      <c r="E3" s="331"/>
      <c r="F3" s="331"/>
      <c r="G3" s="145"/>
      <c r="H3" s="145"/>
      <c r="I3" s="145"/>
      <c r="J3" s="145"/>
    </row>
    <row r="4" spans="1:10" ht="12.75">
      <c r="A4" s="331"/>
      <c r="B4" s="331"/>
      <c r="C4" s="331"/>
      <c r="D4" s="331"/>
      <c r="E4" s="331"/>
      <c r="F4" s="145"/>
      <c r="G4" s="145"/>
      <c r="H4" s="145"/>
      <c r="I4" s="145"/>
      <c r="J4" s="332" t="s">
        <v>282</v>
      </c>
    </row>
    <row r="5" spans="1:10" ht="12.75">
      <c r="A5" s="331"/>
      <c r="B5" s="331"/>
      <c r="C5" s="331"/>
      <c r="D5" s="331"/>
      <c r="E5" s="331"/>
      <c r="F5" s="145"/>
      <c r="G5" s="145"/>
      <c r="H5" s="145"/>
      <c r="I5" s="145"/>
      <c r="J5" s="333" t="s">
        <v>1</v>
      </c>
    </row>
    <row r="6" spans="1:10" ht="12.75">
      <c r="A6" s="331"/>
      <c r="B6" s="331"/>
      <c r="C6" s="331"/>
      <c r="D6" s="331"/>
      <c r="E6" s="331"/>
      <c r="F6" s="333"/>
      <c r="G6" s="145"/>
      <c r="H6" s="145"/>
      <c r="I6" s="145"/>
      <c r="J6" s="145"/>
    </row>
    <row r="7" spans="1:10" ht="12.75">
      <c r="A7" s="554" t="s">
        <v>284</v>
      </c>
      <c r="B7" s="557" t="s">
        <v>19</v>
      </c>
      <c r="C7" s="557"/>
      <c r="D7" s="557"/>
      <c r="E7" s="557"/>
      <c r="F7" s="561" t="s">
        <v>283</v>
      </c>
      <c r="G7" s="557" t="s">
        <v>19</v>
      </c>
      <c r="H7" s="557"/>
      <c r="I7" s="557"/>
      <c r="J7" s="557"/>
    </row>
    <row r="8" spans="1:10" ht="22.5">
      <c r="A8" s="555"/>
      <c r="B8" s="334" t="s">
        <v>3</v>
      </c>
      <c r="C8" s="334" t="s">
        <v>4</v>
      </c>
      <c r="D8" s="334" t="s">
        <v>63</v>
      </c>
      <c r="E8" s="558" t="s">
        <v>5</v>
      </c>
      <c r="F8" s="562"/>
      <c r="G8" s="334" t="s">
        <v>3</v>
      </c>
      <c r="H8" s="334" t="s">
        <v>4</v>
      </c>
      <c r="I8" s="334" t="s">
        <v>63</v>
      </c>
      <c r="J8" s="558" t="s">
        <v>5</v>
      </c>
    </row>
    <row r="9" spans="1:10" ht="13.5" thickBot="1">
      <c r="A9" s="556"/>
      <c r="B9" s="560" t="s">
        <v>6</v>
      </c>
      <c r="C9" s="560"/>
      <c r="D9" s="560"/>
      <c r="E9" s="559"/>
      <c r="F9" s="563"/>
      <c r="G9" s="560" t="s">
        <v>6</v>
      </c>
      <c r="H9" s="560"/>
      <c r="I9" s="560"/>
      <c r="J9" s="559"/>
    </row>
    <row r="10" spans="1:10" ht="13.5" thickTop="1">
      <c r="A10" s="335" t="s">
        <v>315</v>
      </c>
      <c r="B10" s="336"/>
      <c r="C10" s="336"/>
      <c r="D10" s="336"/>
      <c r="E10" s="336"/>
      <c r="F10" s="337" t="s">
        <v>325</v>
      </c>
      <c r="G10" s="336"/>
      <c r="H10" s="336"/>
      <c r="I10" s="336"/>
      <c r="J10" s="338"/>
    </row>
    <row r="11" spans="1:11" ht="20.25" customHeight="1">
      <c r="A11" s="339" t="s">
        <v>369</v>
      </c>
      <c r="B11" s="405">
        <f>SUM(B12:B13)</f>
        <v>519139</v>
      </c>
      <c r="C11" s="405">
        <f>SUM(C12:C13)</f>
        <v>215002</v>
      </c>
      <c r="D11" s="405">
        <f>SUM(D12:D13)</f>
        <v>0</v>
      </c>
      <c r="E11" s="405">
        <f aca="true" t="shared" si="0" ref="E11:E32">SUM(B11:D11)</f>
        <v>734141</v>
      </c>
      <c r="F11" s="341" t="s">
        <v>326</v>
      </c>
      <c r="G11" s="342">
        <f>SUM(KIADÁS!D9,'Polg.Hiv.'!C25,'Eszi+Eü'!C32,'Eszi+Eü'!C40,Vg!C20,Ovi!C21,AJMK!C23)</f>
        <v>463479</v>
      </c>
      <c r="H11" s="342">
        <f>SUM(KIADÁS!E9,'Polg.Hiv.'!D25,'Eszi+Eü'!D32,'Eszi+Eü'!D40,Vg!D20,Ovi!D21,AJMK!D23)</f>
        <v>158044</v>
      </c>
      <c r="I11" s="342"/>
      <c r="J11" s="343">
        <f>SUM(G11:I11)</f>
        <v>621523</v>
      </c>
      <c r="K11" s="162"/>
    </row>
    <row r="12" spans="1:11" ht="20.25" customHeight="1">
      <c r="A12" s="344" t="s">
        <v>370</v>
      </c>
      <c r="B12" s="340">
        <v>499505</v>
      </c>
      <c r="C12" s="340"/>
      <c r="D12" s="340"/>
      <c r="E12" s="340">
        <f t="shared" si="0"/>
        <v>499505</v>
      </c>
      <c r="F12" s="339" t="s">
        <v>371</v>
      </c>
      <c r="G12" s="342">
        <f>SUM(KIADÁS!D11,'Polg.Hiv.'!C26,'Eszi+Eü'!C33,'Eszi+Eü'!C41,Vg!C21,Ovi!C22,AJMK!C24)</f>
        <v>137308</v>
      </c>
      <c r="H12" s="342">
        <f>SUM(KIADÁS!E11,'Polg.Hiv.'!D26,'Eszi+Eü'!D33,'Eszi+Eü'!D41,Vg!D21,Ovi!D22,AJMK!D24)</f>
        <v>43097</v>
      </c>
      <c r="I12" s="342"/>
      <c r="J12" s="343">
        <f>SUM(G12:I12)</f>
        <v>180405</v>
      </c>
      <c r="K12" s="162"/>
    </row>
    <row r="13" spans="1:11" ht="22.5">
      <c r="A13" s="344" t="s">
        <v>372</v>
      </c>
      <c r="B13" s="345">
        <v>19634</v>
      </c>
      <c r="C13" s="345">
        <v>215002</v>
      </c>
      <c r="D13" s="345"/>
      <c r="E13" s="340">
        <f t="shared" si="0"/>
        <v>234636</v>
      </c>
      <c r="F13" s="341" t="s">
        <v>328</v>
      </c>
      <c r="G13" s="342">
        <f>SUM(AJMK!C25,Ovi!C23,Vg!C22,'Eszi+Eü'!C34,'Eszi+Eü'!C42,'Polg.Hiv.'!C27,KIADÁS!D13)</f>
        <v>350442</v>
      </c>
      <c r="H13" s="342">
        <f>SUM(AJMK!D25,Ovi!D23,Vg!D22,'Eszi+Eü'!D34,'Eszi+Eü'!D42,'Polg.Hiv.'!D27,KIADÁS!E13)</f>
        <v>196819</v>
      </c>
      <c r="I13" s="342"/>
      <c r="J13" s="343">
        <f>SUM(G13:I13)</f>
        <v>547261</v>
      </c>
      <c r="K13" s="162"/>
    </row>
    <row r="14" spans="1:10" ht="12.75">
      <c r="A14" s="346" t="s">
        <v>320</v>
      </c>
      <c r="B14" s="409">
        <v>445300</v>
      </c>
      <c r="C14" s="409"/>
      <c r="D14" s="409">
        <v>1380</v>
      </c>
      <c r="E14" s="405">
        <f t="shared" si="0"/>
        <v>446680</v>
      </c>
      <c r="F14" s="347" t="s">
        <v>329</v>
      </c>
      <c r="G14" s="342">
        <v>45</v>
      </c>
      <c r="H14" s="342"/>
      <c r="I14" s="342">
        <v>80800</v>
      </c>
      <c r="J14" s="343">
        <f>SUM(G14:I14)</f>
        <v>80845</v>
      </c>
    </row>
    <row r="15" spans="1:10" ht="12.75">
      <c r="A15" s="348" t="s">
        <v>373</v>
      </c>
      <c r="B15" s="345">
        <v>102300</v>
      </c>
      <c r="C15" s="345"/>
      <c r="D15" s="345"/>
      <c r="E15" s="340">
        <f t="shared" si="0"/>
        <v>102300</v>
      </c>
      <c r="F15" s="349" t="s">
        <v>330</v>
      </c>
      <c r="G15" s="342">
        <f>SUM(G16:G19)</f>
        <v>0</v>
      </c>
      <c r="H15" s="353">
        <f>SUM(H16:H19)</f>
        <v>229957</v>
      </c>
      <c r="I15" s="353">
        <f>SUM(I16:I19)</f>
        <v>0</v>
      </c>
      <c r="J15" s="410">
        <f>SUM(J16:J19)</f>
        <v>229957</v>
      </c>
    </row>
    <row r="16" spans="1:10" ht="21.75" customHeight="1">
      <c r="A16" s="344" t="s">
        <v>374</v>
      </c>
      <c r="B16" s="340">
        <v>340000</v>
      </c>
      <c r="C16" s="340"/>
      <c r="D16" s="340"/>
      <c r="E16" s="340">
        <f t="shared" si="0"/>
        <v>340000</v>
      </c>
      <c r="F16" s="348" t="s">
        <v>375</v>
      </c>
      <c r="G16" s="342"/>
      <c r="H16" s="342">
        <v>17318</v>
      </c>
      <c r="I16" s="342"/>
      <c r="J16" s="343">
        <f aca="true" t="shared" si="1" ref="J16:J21">SUM(G16:I16)</f>
        <v>17318</v>
      </c>
    </row>
    <row r="17" spans="1:10" ht="23.25" customHeight="1">
      <c r="A17" s="339" t="s">
        <v>376</v>
      </c>
      <c r="B17" s="405">
        <f>SUM(BEVÉTEL!E34,'Polg.Hiv.'!C13,'Eszi+Eü'!C13,'Eszi+Eü'!C21,Vg!C10,Ovi!C10,AJMK!C12)</f>
        <v>100125</v>
      </c>
      <c r="C17" s="405">
        <f>SUM(BEVÉTEL!F34,'Polg.Hiv.'!D13,'Eszi+Eü'!D13,'Eszi+Eü'!D21,Vg!D10,Ovi!D10,AJMK!D12-AJMK!D15)</f>
        <v>124711</v>
      </c>
      <c r="D17" s="405"/>
      <c r="E17" s="405">
        <f t="shared" si="0"/>
        <v>224836</v>
      </c>
      <c r="F17" s="348" t="s">
        <v>377</v>
      </c>
      <c r="G17" s="342"/>
      <c r="H17" s="342">
        <v>94730</v>
      </c>
      <c r="I17" s="342"/>
      <c r="J17" s="343">
        <f t="shared" si="1"/>
        <v>94730</v>
      </c>
    </row>
    <row r="18" spans="1:12" ht="12.75">
      <c r="A18" s="350"/>
      <c r="B18" s="345"/>
      <c r="C18" s="345"/>
      <c r="D18" s="345"/>
      <c r="E18" s="340">
        <f t="shared" si="0"/>
        <v>0</v>
      </c>
      <c r="F18" s="351" t="s">
        <v>378</v>
      </c>
      <c r="G18" s="342"/>
      <c r="H18" s="342">
        <v>117909</v>
      </c>
      <c r="I18" s="342"/>
      <c r="J18" s="343">
        <f t="shared" si="1"/>
        <v>117909</v>
      </c>
      <c r="L18" s="162"/>
    </row>
    <row r="19" spans="1:12" ht="19.5" customHeight="1">
      <c r="A19" s="350"/>
      <c r="B19" s="345"/>
      <c r="C19" s="345"/>
      <c r="D19" s="345"/>
      <c r="E19" s="340">
        <f t="shared" si="0"/>
        <v>0</v>
      </c>
      <c r="F19" s="348"/>
      <c r="G19" s="342"/>
      <c r="H19" s="342"/>
      <c r="I19" s="342"/>
      <c r="J19" s="343">
        <f t="shared" si="1"/>
        <v>0</v>
      </c>
      <c r="L19" s="162"/>
    </row>
    <row r="20" spans="1:12" ht="12.75">
      <c r="A20" s="350"/>
      <c r="B20" s="345"/>
      <c r="C20" s="345"/>
      <c r="D20" s="345"/>
      <c r="E20" s="340">
        <f t="shared" si="0"/>
        <v>0</v>
      </c>
      <c r="F20" s="351"/>
      <c r="G20" s="342"/>
      <c r="H20" s="342"/>
      <c r="I20" s="342"/>
      <c r="J20" s="343">
        <f t="shared" si="1"/>
        <v>0</v>
      </c>
      <c r="L20" s="162"/>
    </row>
    <row r="21" spans="1:12" ht="13.5" customHeight="1">
      <c r="A21" s="352" t="s">
        <v>379</v>
      </c>
      <c r="B21" s="353"/>
      <c r="C21" s="353">
        <v>29800</v>
      </c>
      <c r="D21" s="353"/>
      <c r="E21" s="405">
        <f t="shared" si="0"/>
        <v>29800</v>
      </c>
      <c r="F21" s="349" t="s">
        <v>334</v>
      </c>
      <c r="G21" s="353"/>
      <c r="H21" s="353">
        <f>SUM(AJMK!E27,Vg!E24,'Eszi+Eü'!E44,'Polg.Hiv.'!F30,'Felhalm. kiad.'!C34)</f>
        <v>1630357</v>
      </c>
      <c r="I21" s="353"/>
      <c r="J21" s="408">
        <f t="shared" si="1"/>
        <v>1630357</v>
      </c>
      <c r="L21" s="162"/>
    </row>
    <row r="22" spans="1:10" ht="24.75" customHeight="1">
      <c r="A22" s="354" t="s">
        <v>380</v>
      </c>
      <c r="B22" s="421"/>
      <c r="C22" s="361">
        <v>1220520</v>
      </c>
      <c r="D22" s="421"/>
      <c r="E22" s="405">
        <f t="shared" si="0"/>
        <v>1220520</v>
      </c>
      <c r="F22" s="357" t="s">
        <v>335</v>
      </c>
      <c r="G22" s="342"/>
      <c r="H22" s="406">
        <f>'Felhalm. kiad.'!C42</f>
        <v>322327</v>
      </c>
      <c r="I22" s="406"/>
      <c r="J22" s="408">
        <v>322327</v>
      </c>
    </row>
    <row r="23" spans="1:10" ht="20.25" customHeight="1">
      <c r="A23" s="358" t="s">
        <v>323</v>
      </c>
      <c r="B23" s="340"/>
      <c r="C23" s="361">
        <f>SUM(C24:C25)</f>
        <v>41294</v>
      </c>
      <c r="D23" s="405"/>
      <c r="E23" s="405">
        <f t="shared" si="0"/>
        <v>41294</v>
      </c>
      <c r="F23" s="349" t="s">
        <v>336</v>
      </c>
      <c r="G23" s="342"/>
      <c r="H23" s="406">
        <v>12000</v>
      </c>
      <c r="I23" s="406"/>
      <c r="J23" s="408">
        <v>12000</v>
      </c>
    </row>
    <row r="24" spans="1:10" ht="21" customHeight="1">
      <c r="A24" s="359" t="s">
        <v>381</v>
      </c>
      <c r="B24" s="355"/>
      <c r="C24" s="356">
        <v>10227</v>
      </c>
      <c r="D24" s="355"/>
      <c r="E24" s="340">
        <f t="shared" si="0"/>
        <v>10227</v>
      </c>
      <c r="F24" s="348" t="s">
        <v>382</v>
      </c>
      <c r="G24" s="342"/>
      <c r="H24" s="342">
        <v>12000</v>
      </c>
      <c r="I24" s="342"/>
      <c r="J24" s="343">
        <f aca="true" t="shared" si="2" ref="J24:J32">SUM(G24:I24)</f>
        <v>12000</v>
      </c>
    </row>
    <row r="25" spans="1:10" ht="15.75" customHeight="1">
      <c r="A25" s="348" t="s">
        <v>383</v>
      </c>
      <c r="B25" s="356"/>
      <c r="C25" s="356">
        <v>31067</v>
      </c>
      <c r="D25" s="356"/>
      <c r="E25" s="340">
        <f t="shared" si="0"/>
        <v>31067</v>
      </c>
      <c r="F25" s="347"/>
      <c r="G25" s="342"/>
      <c r="H25" s="342"/>
      <c r="I25" s="342"/>
      <c r="J25" s="343">
        <f t="shared" si="2"/>
        <v>0</v>
      </c>
    </row>
    <row r="26" spans="1:10" ht="12.75">
      <c r="A26" s="360"/>
      <c r="B26" s="361"/>
      <c r="C26" s="361"/>
      <c r="D26" s="361"/>
      <c r="E26" s="340">
        <f t="shared" si="0"/>
        <v>0</v>
      </c>
      <c r="F26" s="362"/>
      <c r="G26" s="362"/>
      <c r="H26" s="362"/>
      <c r="I26" s="362"/>
      <c r="J26" s="343">
        <f t="shared" si="2"/>
        <v>0</v>
      </c>
    </row>
    <row r="27" spans="1:10" ht="12.75">
      <c r="A27" s="360"/>
      <c r="B27" s="361"/>
      <c r="C27" s="361"/>
      <c r="D27" s="361"/>
      <c r="E27" s="340">
        <f t="shared" si="0"/>
        <v>0</v>
      </c>
      <c r="F27" s="362"/>
      <c r="G27" s="362"/>
      <c r="H27" s="362"/>
      <c r="I27" s="362"/>
      <c r="J27" s="343">
        <f t="shared" si="2"/>
        <v>0</v>
      </c>
    </row>
    <row r="28" spans="1:10" ht="12.75">
      <c r="A28" s="360" t="s">
        <v>324</v>
      </c>
      <c r="B28" s="361"/>
      <c r="C28" s="361">
        <f>SUM(C29:C31)</f>
        <v>1982042</v>
      </c>
      <c r="D28" s="361"/>
      <c r="E28" s="405">
        <f t="shared" si="0"/>
        <v>1982042</v>
      </c>
      <c r="F28" s="347" t="s">
        <v>337</v>
      </c>
      <c r="G28" s="362"/>
      <c r="H28" s="406">
        <f>KIADÁS!E52</f>
        <v>1054638</v>
      </c>
      <c r="I28" s="407"/>
      <c r="J28" s="408">
        <f t="shared" si="2"/>
        <v>1054638</v>
      </c>
    </row>
    <row r="29" spans="1:10" ht="12.75">
      <c r="A29" s="369" t="s">
        <v>384</v>
      </c>
      <c r="B29" s="361"/>
      <c r="C29" s="356">
        <v>471330</v>
      </c>
      <c r="D29" s="361"/>
      <c r="E29" s="340">
        <f t="shared" si="0"/>
        <v>471330</v>
      </c>
      <c r="F29" s="362" t="s">
        <v>385</v>
      </c>
      <c r="G29" s="362"/>
      <c r="H29" s="342">
        <v>1054638</v>
      </c>
      <c r="I29" s="362"/>
      <c r="J29" s="343">
        <f t="shared" si="2"/>
        <v>1054638</v>
      </c>
    </row>
    <row r="30" spans="1:10" ht="12.75">
      <c r="A30" s="370" t="s">
        <v>270</v>
      </c>
      <c r="B30" s="363"/>
      <c r="C30" s="371">
        <v>456074</v>
      </c>
      <c r="D30" s="363"/>
      <c r="E30" s="372">
        <f t="shared" si="0"/>
        <v>456074</v>
      </c>
      <c r="F30" s="364"/>
      <c r="G30" s="364"/>
      <c r="H30" s="364"/>
      <c r="I30" s="364"/>
      <c r="J30" s="400">
        <f t="shared" si="2"/>
        <v>0</v>
      </c>
    </row>
    <row r="31" spans="1:10" ht="12.75">
      <c r="A31" s="373" t="s">
        <v>387</v>
      </c>
      <c r="B31" s="374"/>
      <c r="C31" s="375">
        <f>KIADÁS!E52</f>
        <v>1054638</v>
      </c>
      <c r="D31" s="374"/>
      <c r="E31" s="399">
        <f t="shared" si="0"/>
        <v>1054638</v>
      </c>
      <c r="F31" s="376"/>
      <c r="G31" s="377"/>
      <c r="H31" s="377"/>
      <c r="I31" s="377"/>
      <c r="J31" s="401">
        <f t="shared" si="2"/>
        <v>0</v>
      </c>
    </row>
    <row r="32" spans="1:11" ht="12.75">
      <c r="A32" s="378" t="s">
        <v>8</v>
      </c>
      <c r="B32" s="379">
        <f>SUM(B11,B14,B17,B21,B22,B23,B28)</f>
        <v>1064564</v>
      </c>
      <c r="C32" s="379">
        <f>SUM(C11,C14,C17,C21,C22,C23,C28)</f>
        <v>3613369</v>
      </c>
      <c r="D32" s="379">
        <f>SUM(D11,D14,D17,D21,D22,D23,D28)</f>
        <v>1380</v>
      </c>
      <c r="E32" s="411">
        <f t="shared" si="0"/>
        <v>4679313</v>
      </c>
      <c r="F32" s="380" t="s">
        <v>10</v>
      </c>
      <c r="G32" s="381">
        <f>SUM(G11:G15,G21:G23,G28)</f>
        <v>951274</v>
      </c>
      <c r="H32" s="381">
        <f>SUM(H11:H15,H21:H23,H28)</f>
        <v>3647239</v>
      </c>
      <c r="I32" s="381">
        <f>SUM(I11:I15,I21:I23,I28)</f>
        <v>80800</v>
      </c>
      <c r="J32" s="412">
        <f t="shared" si="2"/>
        <v>4679313</v>
      </c>
      <c r="K32" s="162"/>
    </row>
    <row r="34" spans="10:12" ht="12.75">
      <c r="J34" s="162"/>
      <c r="K34" s="162"/>
      <c r="L34" s="162"/>
    </row>
    <row r="35" spans="1:6" ht="12.75">
      <c r="A35" s="162"/>
      <c r="F35" s="162"/>
    </row>
  </sheetData>
  <sheetProtection/>
  <mergeCells count="10">
    <mergeCell ref="A1:J1"/>
    <mergeCell ref="A2:J2"/>
    <mergeCell ref="A7:A9"/>
    <mergeCell ref="G7:J7"/>
    <mergeCell ref="J8:J9"/>
    <mergeCell ref="G9:I9"/>
    <mergeCell ref="F7:F9"/>
    <mergeCell ref="B9:D9"/>
    <mergeCell ref="B7:E7"/>
    <mergeCell ref="E8:E9"/>
  </mergeCells>
  <printOptions/>
  <pageMargins left="0.75" right="0.75" top="1" bottom="1" header="0.5" footer="0.5"/>
  <pageSetup horizontalDpi="300" verticalDpi="3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4"/>
  </sheetPr>
  <dimension ref="A2:B15"/>
  <sheetViews>
    <sheetView workbookViewId="0" topLeftCell="A1">
      <selection activeCell="B6" sqref="B6"/>
    </sheetView>
  </sheetViews>
  <sheetFormatPr defaultColWidth="9.140625" defaultRowHeight="12.75"/>
  <cols>
    <col min="1" max="1" width="51.8515625" style="0" customWidth="1"/>
    <col min="2" max="2" width="14.00390625" style="0" customWidth="1"/>
  </cols>
  <sheetData>
    <row r="2" spans="1:2" ht="54" customHeight="1">
      <c r="A2" s="564" t="s">
        <v>281</v>
      </c>
      <c r="B2" s="564"/>
    </row>
    <row r="3" spans="1:2" ht="12.75">
      <c r="A3" s="227"/>
      <c r="B3" s="227"/>
    </row>
    <row r="4" spans="1:2" ht="12.75">
      <c r="A4" s="227"/>
      <c r="B4" s="227"/>
    </row>
    <row r="5" spans="1:2" ht="12.75">
      <c r="A5" s="227"/>
      <c r="B5" s="227"/>
    </row>
    <row r="6" ht="12.75">
      <c r="B6" s="119" t="s">
        <v>368</v>
      </c>
    </row>
    <row r="7" ht="12.75">
      <c r="B7" s="119" t="s">
        <v>275</v>
      </c>
    </row>
    <row r="10" spans="1:2" ht="25.5">
      <c r="A10" s="393" t="s">
        <v>2</v>
      </c>
      <c r="B10" s="394" t="s">
        <v>19</v>
      </c>
    </row>
    <row r="11" spans="1:2" ht="30" customHeight="1">
      <c r="A11" s="395" t="s">
        <v>276</v>
      </c>
      <c r="B11" s="85">
        <f>SUM(B12:B13)</f>
        <v>22799</v>
      </c>
    </row>
    <row r="12" spans="1:2" ht="12.75">
      <c r="A12" s="396" t="s">
        <v>277</v>
      </c>
      <c r="B12" s="15">
        <v>5340</v>
      </c>
    </row>
    <row r="13" spans="1:2" ht="12.75">
      <c r="A13" s="397" t="s">
        <v>278</v>
      </c>
      <c r="B13" s="19">
        <v>17459</v>
      </c>
    </row>
    <row r="14" spans="1:2" ht="12.75">
      <c r="A14" s="398" t="s">
        <v>279</v>
      </c>
      <c r="B14" s="98">
        <v>8799</v>
      </c>
    </row>
    <row r="15" spans="1:2" ht="15.75" customHeight="1">
      <c r="A15" s="20" t="s">
        <v>280</v>
      </c>
      <c r="B15" s="22">
        <f>SUM(B11,B14)</f>
        <v>31598</v>
      </c>
    </row>
  </sheetData>
  <sheetProtection/>
  <mergeCells count="1"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4"/>
  </sheetPr>
  <dimension ref="A1:Q95"/>
  <sheetViews>
    <sheetView zoomScale="80" zoomScaleNormal="80" workbookViewId="0" topLeftCell="A1">
      <selection activeCell="Q26" sqref="Q26"/>
    </sheetView>
  </sheetViews>
  <sheetFormatPr defaultColWidth="9.140625" defaultRowHeight="12.75"/>
  <cols>
    <col min="1" max="1" width="39.57421875" style="250" customWidth="1"/>
    <col min="2" max="2" width="9.421875" style="250" customWidth="1"/>
    <col min="3" max="3" width="9.57421875" style="250" customWidth="1"/>
    <col min="4" max="4" width="8.7109375" style="250" customWidth="1"/>
    <col min="5" max="8" width="9.57421875" style="250" bestFit="1" customWidth="1"/>
    <col min="9" max="9" width="9.8515625" style="250" bestFit="1" customWidth="1"/>
    <col min="10" max="12" width="9.57421875" style="250" bestFit="1" customWidth="1"/>
    <col min="13" max="14" width="9.8515625" style="250" bestFit="1" customWidth="1"/>
    <col min="15" max="15" width="10.57421875" style="249" bestFit="1" customWidth="1"/>
    <col min="16" max="16" width="10.57421875" style="250" bestFit="1" customWidth="1"/>
    <col min="17" max="16384" width="9.140625" style="250" customWidth="1"/>
  </cols>
  <sheetData>
    <row r="1" spans="1:15" ht="18.75">
      <c r="A1" s="565" t="s">
        <v>314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413"/>
    </row>
    <row r="2" spans="1:15" ht="18.75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413"/>
    </row>
    <row r="3" spans="1:15" ht="12.75">
      <c r="A3" s="251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403"/>
      <c r="N3" s="403" t="s">
        <v>409</v>
      </c>
      <c r="O3" s="413"/>
    </row>
    <row r="4" spans="1:17" ht="15.75">
      <c r="A4" s="252" t="s">
        <v>7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403"/>
      <c r="N4" s="403" t="s">
        <v>1</v>
      </c>
      <c r="O4" s="413"/>
      <c r="P4" s="414"/>
      <c r="Q4" s="414"/>
    </row>
    <row r="5" spans="1:17" ht="9.75" customHeight="1">
      <c r="A5" s="253"/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413"/>
      <c r="P5" s="414"/>
      <c r="Q5" s="414"/>
    </row>
    <row r="6" spans="1:17" ht="23.25" customHeight="1" thickBot="1">
      <c r="A6" s="254" t="s">
        <v>2</v>
      </c>
      <c r="B6" s="254" t="s">
        <v>297</v>
      </c>
      <c r="C6" s="254" t="s">
        <v>298</v>
      </c>
      <c r="D6" s="254" t="s">
        <v>299</v>
      </c>
      <c r="E6" s="254" t="s">
        <v>300</v>
      </c>
      <c r="F6" s="254" t="s">
        <v>301</v>
      </c>
      <c r="G6" s="254" t="s">
        <v>302</v>
      </c>
      <c r="H6" s="254" t="s">
        <v>303</v>
      </c>
      <c r="I6" s="254" t="s">
        <v>304</v>
      </c>
      <c r="J6" s="254" t="s">
        <v>305</v>
      </c>
      <c r="K6" s="254" t="s">
        <v>306</v>
      </c>
      <c r="L6" s="254" t="s">
        <v>307</v>
      </c>
      <c r="M6" s="254" t="s">
        <v>308</v>
      </c>
      <c r="N6" s="254" t="s">
        <v>5</v>
      </c>
      <c r="O6" s="413"/>
      <c r="P6" s="414"/>
      <c r="Q6" s="414"/>
    </row>
    <row r="7" spans="1:17" ht="14.25" thickTop="1">
      <c r="A7" s="255" t="s">
        <v>315</v>
      </c>
      <c r="B7" s="256">
        <f aca="true" t="shared" si="0" ref="B7:N7">SUM(B11:B15,B8)</f>
        <v>66705</v>
      </c>
      <c r="C7" s="256">
        <f t="shared" si="0"/>
        <v>130968</v>
      </c>
      <c r="D7" s="256">
        <f t="shared" si="0"/>
        <v>246268</v>
      </c>
      <c r="E7" s="256">
        <f t="shared" si="0"/>
        <v>109165</v>
      </c>
      <c r="F7" s="256">
        <f t="shared" si="0"/>
        <v>201668</v>
      </c>
      <c r="G7" s="256">
        <f t="shared" si="0"/>
        <v>148347</v>
      </c>
      <c r="H7" s="256">
        <f t="shared" si="0"/>
        <v>150900</v>
      </c>
      <c r="I7" s="256">
        <f t="shared" si="0"/>
        <v>282115</v>
      </c>
      <c r="J7" s="256">
        <f t="shared" si="0"/>
        <v>391769</v>
      </c>
      <c r="K7" s="256">
        <f t="shared" si="0"/>
        <v>229268</v>
      </c>
      <c r="L7" s="256">
        <f t="shared" si="0"/>
        <v>277957</v>
      </c>
      <c r="M7" s="256">
        <f t="shared" si="0"/>
        <v>308530</v>
      </c>
      <c r="N7" s="256">
        <f t="shared" si="0"/>
        <v>2543660</v>
      </c>
      <c r="O7" s="415"/>
      <c r="P7" s="416"/>
      <c r="Q7" s="414"/>
    </row>
    <row r="8" spans="1:17" ht="12.75">
      <c r="A8" s="258" t="s">
        <v>316</v>
      </c>
      <c r="B8" s="259">
        <f aca="true" t="shared" si="1" ref="B8:M8">SUM(B9:B10)</f>
        <v>53718</v>
      </c>
      <c r="C8" s="259">
        <f t="shared" si="1"/>
        <v>57448</v>
      </c>
      <c r="D8" s="259">
        <f t="shared" si="1"/>
        <v>62948</v>
      </c>
      <c r="E8" s="259">
        <f t="shared" si="1"/>
        <v>57448</v>
      </c>
      <c r="F8" s="259">
        <f t="shared" si="1"/>
        <v>59348</v>
      </c>
      <c r="G8" s="259">
        <f t="shared" si="1"/>
        <v>58748</v>
      </c>
      <c r="H8" s="259">
        <f t="shared" si="1"/>
        <v>62948</v>
      </c>
      <c r="I8" s="259">
        <f t="shared" si="1"/>
        <v>57448</v>
      </c>
      <c r="J8" s="259">
        <f t="shared" si="1"/>
        <v>57448</v>
      </c>
      <c r="K8" s="259">
        <f t="shared" si="1"/>
        <v>62948</v>
      </c>
      <c r="L8" s="259">
        <f t="shared" si="1"/>
        <v>58618</v>
      </c>
      <c r="M8" s="259">
        <f t="shared" si="1"/>
        <v>63277</v>
      </c>
      <c r="N8" s="260">
        <f aca="true" t="shared" si="2" ref="N8:N18">SUM(B8:M8)</f>
        <v>712345</v>
      </c>
      <c r="O8" s="413"/>
      <c r="P8" s="416"/>
      <c r="Q8" s="416"/>
    </row>
    <row r="9" spans="1:17" ht="12.75" customHeight="1">
      <c r="A9" s="261" t="s">
        <v>317</v>
      </c>
      <c r="B9" s="259">
        <v>37818</v>
      </c>
      <c r="C9" s="259">
        <v>41548</v>
      </c>
      <c r="D9" s="259">
        <v>41548</v>
      </c>
      <c r="E9" s="259">
        <v>41548</v>
      </c>
      <c r="F9" s="259">
        <v>42848</v>
      </c>
      <c r="G9" s="259">
        <v>42848</v>
      </c>
      <c r="H9" s="259">
        <v>41548</v>
      </c>
      <c r="I9" s="259">
        <v>41548</v>
      </c>
      <c r="J9" s="259">
        <v>41548</v>
      </c>
      <c r="K9" s="259">
        <v>41548</v>
      </c>
      <c r="L9" s="259">
        <v>42678</v>
      </c>
      <c r="M9" s="259">
        <v>42477</v>
      </c>
      <c r="N9" s="263">
        <f t="shared" si="2"/>
        <v>499505</v>
      </c>
      <c r="O9" s="413"/>
      <c r="P9" s="416"/>
      <c r="Q9" s="416"/>
    </row>
    <row r="10" spans="1:17" ht="12.75">
      <c r="A10" s="259" t="s">
        <v>318</v>
      </c>
      <c r="B10" s="262">
        <v>15900</v>
      </c>
      <c r="C10" s="262">
        <v>15900</v>
      </c>
      <c r="D10" s="262">
        <v>21400</v>
      </c>
      <c r="E10" s="262">
        <v>15900</v>
      </c>
      <c r="F10" s="262">
        <v>16500</v>
      </c>
      <c r="G10" s="262">
        <v>15900</v>
      </c>
      <c r="H10" s="262">
        <v>21400</v>
      </c>
      <c r="I10" s="262">
        <v>15900</v>
      </c>
      <c r="J10" s="262">
        <v>15900</v>
      </c>
      <c r="K10" s="262">
        <v>21400</v>
      </c>
      <c r="L10" s="262">
        <v>15940</v>
      </c>
      <c r="M10" s="262">
        <v>20800</v>
      </c>
      <c r="N10" s="263">
        <f t="shared" si="2"/>
        <v>212840</v>
      </c>
      <c r="O10" s="413"/>
      <c r="P10" s="416"/>
      <c r="Q10" s="416"/>
    </row>
    <row r="11" spans="1:17" ht="12.75">
      <c r="A11" s="259" t="s">
        <v>319</v>
      </c>
      <c r="B11" s="262">
        <v>0</v>
      </c>
      <c r="C11" s="262">
        <v>50000</v>
      </c>
      <c r="D11" s="262">
        <v>0</v>
      </c>
      <c r="E11" s="262">
        <v>24934</v>
      </c>
      <c r="F11" s="262">
        <v>115000</v>
      </c>
      <c r="G11" s="262">
        <v>51579</v>
      </c>
      <c r="H11" s="262">
        <v>57382</v>
      </c>
      <c r="I11" s="262">
        <v>193693</v>
      </c>
      <c r="J11" s="262">
        <v>150000</v>
      </c>
      <c r="K11" s="262">
        <v>150000</v>
      </c>
      <c r="L11" s="262">
        <v>206019</v>
      </c>
      <c r="M11" s="262">
        <v>221913</v>
      </c>
      <c r="N11" s="263">
        <f t="shared" si="2"/>
        <v>1220520</v>
      </c>
      <c r="O11" s="413"/>
      <c r="P11" s="416"/>
      <c r="Q11" s="416"/>
    </row>
    <row r="12" spans="1:17" ht="13.5" customHeight="1">
      <c r="A12" s="264" t="s">
        <v>320</v>
      </c>
      <c r="B12" s="262">
        <v>4667</v>
      </c>
      <c r="C12" s="262">
        <v>5400</v>
      </c>
      <c r="D12" s="262">
        <v>175000</v>
      </c>
      <c r="E12" s="262">
        <v>11000</v>
      </c>
      <c r="F12" s="262">
        <v>19000</v>
      </c>
      <c r="G12" s="262">
        <v>12000</v>
      </c>
      <c r="H12" s="262">
        <v>6500</v>
      </c>
      <c r="I12" s="262">
        <v>9580</v>
      </c>
      <c r="J12" s="262">
        <v>176000</v>
      </c>
      <c r="K12" s="262">
        <v>8000</v>
      </c>
      <c r="L12" s="262">
        <v>4500</v>
      </c>
      <c r="M12" s="262">
        <v>15033</v>
      </c>
      <c r="N12" s="263">
        <f t="shared" si="2"/>
        <v>446680</v>
      </c>
      <c r="O12" s="413"/>
      <c r="P12" s="416"/>
      <c r="Q12" s="416"/>
    </row>
    <row r="13" spans="1:17" ht="12.75">
      <c r="A13" s="259" t="s">
        <v>321</v>
      </c>
      <c r="B13" s="259">
        <v>7500</v>
      </c>
      <c r="C13" s="259">
        <v>7500</v>
      </c>
      <c r="D13" s="259">
        <v>7500</v>
      </c>
      <c r="E13" s="259">
        <v>7500</v>
      </c>
      <c r="F13" s="259">
        <v>7500</v>
      </c>
      <c r="G13" s="259">
        <v>8600</v>
      </c>
      <c r="H13" s="259">
        <v>8130</v>
      </c>
      <c r="I13" s="259">
        <v>8790</v>
      </c>
      <c r="J13" s="259">
        <v>7501</v>
      </c>
      <c r="K13" s="259">
        <v>7500</v>
      </c>
      <c r="L13" s="259">
        <v>7500</v>
      </c>
      <c r="M13" s="259">
        <v>7500</v>
      </c>
      <c r="N13" s="263">
        <f t="shared" si="2"/>
        <v>93021</v>
      </c>
      <c r="O13" s="413"/>
      <c r="P13" s="416"/>
      <c r="Q13" s="416"/>
    </row>
    <row r="14" spans="1:17" ht="12.75">
      <c r="A14" s="259" t="s">
        <v>322</v>
      </c>
      <c r="B14" s="259">
        <v>0</v>
      </c>
      <c r="C14" s="259">
        <v>4800</v>
      </c>
      <c r="D14" s="259">
        <v>0</v>
      </c>
      <c r="E14" s="259">
        <v>0</v>
      </c>
      <c r="F14" s="259">
        <v>0</v>
      </c>
      <c r="G14" s="259">
        <v>6500</v>
      </c>
      <c r="H14" s="259">
        <v>9000</v>
      </c>
      <c r="I14" s="259">
        <v>9000</v>
      </c>
      <c r="J14" s="259">
        <v>0</v>
      </c>
      <c r="K14" s="259">
        <v>0</v>
      </c>
      <c r="L14" s="259">
        <v>500</v>
      </c>
      <c r="M14" s="259">
        <v>0</v>
      </c>
      <c r="N14" s="260">
        <f t="shared" si="2"/>
        <v>29800</v>
      </c>
      <c r="O14" s="413"/>
      <c r="P14" s="416"/>
      <c r="Q14" s="416"/>
    </row>
    <row r="15" spans="1:17" ht="12.75">
      <c r="A15" s="279" t="s">
        <v>323</v>
      </c>
      <c r="B15" s="279">
        <v>820</v>
      </c>
      <c r="C15" s="279">
        <v>5820</v>
      </c>
      <c r="D15" s="279">
        <v>820</v>
      </c>
      <c r="E15" s="279">
        <v>8283</v>
      </c>
      <c r="F15" s="279">
        <v>820</v>
      </c>
      <c r="G15" s="279">
        <v>10920</v>
      </c>
      <c r="H15" s="279">
        <v>6940</v>
      </c>
      <c r="I15" s="279">
        <v>3604</v>
      </c>
      <c r="J15" s="279">
        <v>820</v>
      </c>
      <c r="K15" s="279">
        <v>820</v>
      </c>
      <c r="L15" s="279">
        <v>820</v>
      </c>
      <c r="M15" s="279">
        <v>807</v>
      </c>
      <c r="N15" s="260">
        <f t="shared" si="2"/>
        <v>41294</v>
      </c>
      <c r="O15" s="413"/>
      <c r="P15" s="416"/>
      <c r="Q15" s="416"/>
    </row>
    <row r="16" spans="1:17" ht="13.5">
      <c r="A16" s="314" t="s">
        <v>324</v>
      </c>
      <c r="B16" s="263">
        <f aca="true" t="shared" si="3" ref="B16:M16">SUM(B17:B18)</f>
        <v>88780</v>
      </c>
      <c r="C16" s="263">
        <f t="shared" si="3"/>
        <v>90005</v>
      </c>
      <c r="D16" s="263">
        <f t="shared" si="3"/>
        <v>111972</v>
      </c>
      <c r="E16" s="263">
        <f t="shared" si="3"/>
        <v>73093</v>
      </c>
      <c r="F16" s="263">
        <f t="shared" si="3"/>
        <v>96781</v>
      </c>
      <c r="G16" s="263">
        <f t="shared" si="3"/>
        <v>3718</v>
      </c>
      <c r="H16" s="263">
        <f t="shared" si="3"/>
        <v>260761</v>
      </c>
      <c r="I16" s="263">
        <f t="shared" si="3"/>
        <v>21534</v>
      </c>
      <c r="J16" s="263">
        <f t="shared" si="3"/>
        <v>5919</v>
      </c>
      <c r="K16" s="263">
        <f t="shared" si="3"/>
        <v>135817</v>
      </c>
      <c r="L16" s="263">
        <f t="shared" si="3"/>
        <v>35504</v>
      </c>
      <c r="M16" s="263">
        <f t="shared" si="3"/>
        <v>3520</v>
      </c>
      <c r="N16" s="260">
        <f t="shared" si="2"/>
        <v>927404</v>
      </c>
      <c r="O16" s="415"/>
      <c r="P16" s="416"/>
      <c r="Q16" s="416"/>
    </row>
    <row r="17" spans="1:17" ht="12.75">
      <c r="A17" s="258" t="s">
        <v>309</v>
      </c>
      <c r="B17" s="259">
        <v>88780</v>
      </c>
      <c r="C17" s="259">
        <v>90005</v>
      </c>
      <c r="D17" s="259"/>
      <c r="E17" s="259">
        <v>73093</v>
      </c>
      <c r="F17" s="259">
        <v>96781</v>
      </c>
      <c r="G17" s="259">
        <v>3718</v>
      </c>
      <c r="H17" s="259"/>
      <c r="I17" s="259">
        <v>21534</v>
      </c>
      <c r="J17" s="259">
        <v>5919</v>
      </c>
      <c r="K17" s="259">
        <v>52476</v>
      </c>
      <c r="L17" s="259">
        <v>35504</v>
      </c>
      <c r="M17" s="259">
        <v>3520</v>
      </c>
      <c r="N17" s="263">
        <f t="shared" si="2"/>
        <v>471330</v>
      </c>
      <c r="O17" s="413"/>
      <c r="P17" s="416"/>
      <c r="Q17" s="416"/>
    </row>
    <row r="18" spans="1:17" ht="12.75">
      <c r="A18" s="258" t="s">
        <v>270</v>
      </c>
      <c r="B18" s="259"/>
      <c r="C18" s="259"/>
      <c r="D18" s="259">
        <v>111972</v>
      </c>
      <c r="E18" s="259"/>
      <c r="F18" s="259"/>
      <c r="G18" s="259"/>
      <c r="H18" s="259">
        <v>260761</v>
      </c>
      <c r="I18" s="259"/>
      <c r="J18" s="259"/>
      <c r="K18" s="259">
        <v>83341</v>
      </c>
      <c r="L18" s="259"/>
      <c r="M18" s="259"/>
      <c r="N18" s="263">
        <f t="shared" si="2"/>
        <v>456074</v>
      </c>
      <c r="O18" s="413"/>
      <c r="P18" s="416"/>
      <c r="Q18" s="416"/>
    </row>
    <row r="19" spans="1:17" ht="12.75">
      <c r="A19" s="265" t="s">
        <v>310</v>
      </c>
      <c r="B19" s="260">
        <f aca="true" t="shared" si="4" ref="B19:N19">SUM(B7,B16)</f>
        <v>155485</v>
      </c>
      <c r="C19" s="260">
        <f t="shared" si="4"/>
        <v>220973</v>
      </c>
      <c r="D19" s="260">
        <f t="shared" si="4"/>
        <v>358240</v>
      </c>
      <c r="E19" s="260">
        <f t="shared" si="4"/>
        <v>182258</v>
      </c>
      <c r="F19" s="260">
        <f t="shared" si="4"/>
        <v>298449</v>
      </c>
      <c r="G19" s="260">
        <f t="shared" si="4"/>
        <v>152065</v>
      </c>
      <c r="H19" s="260">
        <f t="shared" si="4"/>
        <v>411661</v>
      </c>
      <c r="I19" s="260">
        <f t="shared" si="4"/>
        <v>303649</v>
      </c>
      <c r="J19" s="260">
        <f t="shared" si="4"/>
        <v>397688</v>
      </c>
      <c r="K19" s="260">
        <f t="shared" si="4"/>
        <v>365085</v>
      </c>
      <c r="L19" s="260">
        <f t="shared" si="4"/>
        <v>313461</v>
      </c>
      <c r="M19" s="260">
        <f t="shared" si="4"/>
        <v>312050</v>
      </c>
      <c r="N19" s="260">
        <f t="shared" si="4"/>
        <v>3471064</v>
      </c>
      <c r="O19" s="415"/>
      <c r="P19" s="416"/>
      <c r="Q19" s="416"/>
    </row>
    <row r="20" spans="1:17" ht="12.75">
      <c r="A20" s="266"/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413"/>
      <c r="P20" s="416"/>
      <c r="Q20" s="414"/>
    </row>
    <row r="21" spans="1:17" ht="15.75">
      <c r="A21" s="268" t="s">
        <v>9</v>
      </c>
      <c r="B21" s="435"/>
      <c r="C21" s="435"/>
      <c r="D21" s="435"/>
      <c r="E21" s="435"/>
      <c r="F21" s="435"/>
      <c r="G21" s="435"/>
      <c r="H21" s="435"/>
      <c r="I21" s="435"/>
      <c r="J21" s="435"/>
      <c r="K21" s="435"/>
      <c r="L21" s="435"/>
      <c r="M21" s="435"/>
      <c r="N21" s="253"/>
      <c r="O21" s="413"/>
      <c r="P21" s="416"/>
      <c r="Q21" s="414"/>
    </row>
    <row r="22" spans="1:17" ht="9" customHeight="1">
      <c r="A22" s="268"/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413"/>
      <c r="P22" s="416"/>
      <c r="Q22" s="414"/>
    </row>
    <row r="23" spans="1:17" ht="24" customHeight="1" thickBot="1">
      <c r="A23" s="254" t="s">
        <v>2</v>
      </c>
      <c r="B23" s="254" t="s">
        <v>297</v>
      </c>
      <c r="C23" s="254" t="s">
        <v>298</v>
      </c>
      <c r="D23" s="254" t="s">
        <v>299</v>
      </c>
      <c r="E23" s="254" t="s">
        <v>300</v>
      </c>
      <c r="F23" s="254" t="s">
        <v>301</v>
      </c>
      <c r="G23" s="254" t="s">
        <v>302</v>
      </c>
      <c r="H23" s="254" t="s">
        <v>303</v>
      </c>
      <c r="I23" s="254" t="s">
        <v>304</v>
      </c>
      <c r="J23" s="254" t="s">
        <v>305</v>
      </c>
      <c r="K23" s="254" t="s">
        <v>306</v>
      </c>
      <c r="L23" s="254" t="s">
        <v>307</v>
      </c>
      <c r="M23" s="254" t="s">
        <v>308</v>
      </c>
      <c r="N23" s="254" t="s">
        <v>5</v>
      </c>
      <c r="O23" s="413"/>
      <c r="P23" s="416"/>
      <c r="Q23" s="414"/>
    </row>
    <row r="24" spans="1:17" ht="14.25" thickTop="1">
      <c r="A24" s="315" t="s">
        <v>325</v>
      </c>
      <c r="B24" s="316">
        <f aca="true" t="shared" si="5" ref="B24:M24">SUM(B25:B29,B33:B35)</f>
        <v>64275</v>
      </c>
      <c r="C24" s="316">
        <f t="shared" si="5"/>
        <v>128983</v>
      </c>
      <c r="D24" s="316">
        <f t="shared" si="5"/>
        <v>268640</v>
      </c>
      <c r="E24" s="316">
        <f t="shared" si="5"/>
        <v>94658</v>
      </c>
      <c r="F24" s="316">
        <f t="shared" si="5"/>
        <v>211249</v>
      </c>
      <c r="G24" s="316">
        <f t="shared" si="5"/>
        <v>67715</v>
      </c>
      <c r="H24" s="316">
        <f t="shared" si="5"/>
        <v>327761</v>
      </c>
      <c r="I24" s="316">
        <f t="shared" si="5"/>
        <v>219399</v>
      </c>
      <c r="J24" s="316">
        <f t="shared" si="5"/>
        <v>312338</v>
      </c>
      <c r="K24" s="316">
        <f t="shared" si="5"/>
        <v>278735</v>
      </c>
      <c r="L24" s="316">
        <f t="shared" si="5"/>
        <v>223163</v>
      </c>
      <c r="M24" s="316">
        <f t="shared" si="5"/>
        <v>219510</v>
      </c>
      <c r="N24" s="269">
        <f aca="true" t="shared" si="6" ref="N24:N36">SUM(B24:M24)</f>
        <v>2416426</v>
      </c>
      <c r="O24" s="413"/>
      <c r="P24" s="416"/>
      <c r="Q24" s="414"/>
    </row>
    <row r="25" spans="1:17" ht="12.75">
      <c r="A25" s="258" t="s">
        <v>326</v>
      </c>
      <c r="B25" s="259">
        <v>6442</v>
      </c>
      <c r="C25" s="259">
        <v>6442</v>
      </c>
      <c r="D25" s="259">
        <v>6446</v>
      </c>
      <c r="E25" s="259">
        <v>6442</v>
      </c>
      <c r="F25" s="259">
        <v>6442</v>
      </c>
      <c r="G25" s="259">
        <v>6442</v>
      </c>
      <c r="H25" s="259">
        <v>6442</v>
      </c>
      <c r="I25" s="259">
        <v>6442</v>
      </c>
      <c r="J25" s="259">
        <v>6442</v>
      </c>
      <c r="K25" s="259">
        <v>6442</v>
      </c>
      <c r="L25" s="259">
        <v>6442</v>
      </c>
      <c r="M25" s="259">
        <v>6442</v>
      </c>
      <c r="N25" s="260">
        <f t="shared" si="6"/>
        <v>77308</v>
      </c>
      <c r="O25" s="413"/>
      <c r="P25" s="416"/>
      <c r="Q25" s="414"/>
    </row>
    <row r="26" spans="1:17" ht="12.75">
      <c r="A26" s="258" t="s">
        <v>327</v>
      </c>
      <c r="B26" s="259">
        <v>1735</v>
      </c>
      <c r="C26" s="259">
        <v>1735</v>
      </c>
      <c r="D26" s="259">
        <v>1737</v>
      </c>
      <c r="E26" s="259">
        <v>1735</v>
      </c>
      <c r="F26" s="259">
        <v>1735</v>
      </c>
      <c r="G26" s="259">
        <v>1735</v>
      </c>
      <c r="H26" s="259">
        <v>1735</v>
      </c>
      <c r="I26" s="259">
        <v>1735</v>
      </c>
      <c r="J26" s="259">
        <v>1735</v>
      </c>
      <c r="K26" s="259">
        <v>1735</v>
      </c>
      <c r="L26" s="259">
        <v>1735</v>
      </c>
      <c r="M26" s="259">
        <v>1735</v>
      </c>
      <c r="N26" s="270">
        <f t="shared" si="6"/>
        <v>20822</v>
      </c>
      <c r="O26" s="413"/>
      <c r="P26" s="416"/>
      <c r="Q26" s="414"/>
    </row>
    <row r="27" spans="1:17" ht="12.75">
      <c r="A27" s="258" t="s">
        <v>328</v>
      </c>
      <c r="B27" s="259">
        <v>11200</v>
      </c>
      <c r="C27" s="259">
        <v>10980</v>
      </c>
      <c r="D27" s="259">
        <v>15905</v>
      </c>
      <c r="E27" s="259">
        <v>10500</v>
      </c>
      <c r="F27" s="259">
        <v>9900</v>
      </c>
      <c r="G27" s="259">
        <v>9500</v>
      </c>
      <c r="H27" s="259">
        <v>14260</v>
      </c>
      <c r="I27" s="259">
        <v>9100</v>
      </c>
      <c r="J27" s="259">
        <v>9300</v>
      </c>
      <c r="K27" s="259">
        <v>15120</v>
      </c>
      <c r="L27" s="259">
        <v>9987</v>
      </c>
      <c r="M27" s="259">
        <v>10700</v>
      </c>
      <c r="N27" s="270">
        <f t="shared" si="6"/>
        <v>136452</v>
      </c>
      <c r="O27" s="413"/>
      <c r="P27" s="416"/>
      <c r="Q27" s="414"/>
    </row>
    <row r="28" spans="1:17" ht="12.75">
      <c r="A28" s="258" t="s">
        <v>329</v>
      </c>
      <c r="B28" s="259">
        <v>1200</v>
      </c>
      <c r="C28" s="259">
        <v>1200</v>
      </c>
      <c r="D28" s="259">
        <v>1200</v>
      </c>
      <c r="E28" s="259">
        <v>1000</v>
      </c>
      <c r="F28" s="259">
        <v>900</v>
      </c>
      <c r="G28" s="259">
        <v>800</v>
      </c>
      <c r="H28" s="259">
        <v>800</v>
      </c>
      <c r="I28" s="259">
        <v>800</v>
      </c>
      <c r="J28" s="259">
        <v>900</v>
      </c>
      <c r="K28" s="259">
        <v>1200</v>
      </c>
      <c r="L28" s="259">
        <v>1500</v>
      </c>
      <c r="M28" s="259">
        <v>1500</v>
      </c>
      <c r="N28" s="270">
        <f t="shared" si="6"/>
        <v>13000</v>
      </c>
      <c r="O28" s="413"/>
      <c r="P28" s="416"/>
      <c r="Q28" s="414"/>
    </row>
    <row r="29" spans="1:17" ht="12.75">
      <c r="A29" s="258" t="s">
        <v>330</v>
      </c>
      <c r="B29" s="259">
        <f aca="true" t="shared" si="7" ref="B29:M29">SUM(B30:B32)</f>
        <v>7438</v>
      </c>
      <c r="C29" s="259">
        <f t="shared" si="7"/>
        <v>6938</v>
      </c>
      <c r="D29" s="259">
        <f t="shared" si="7"/>
        <v>13118</v>
      </c>
      <c r="E29" s="259">
        <f t="shared" si="7"/>
        <v>17838</v>
      </c>
      <c r="F29" s="259">
        <f t="shared" si="7"/>
        <v>6738</v>
      </c>
      <c r="G29" s="259">
        <f t="shared" si="7"/>
        <v>7738</v>
      </c>
      <c r="H29" s="259">
        <f t="shared" si="7"/>
        <v>8738</v>
      </c>
      <c r="I29" s="259">
        <f t="shared" si="7"/>
        <v>15350</v>
      </c>
      <c r="J29" s="259">
        <f t="shared" si="7"/>
        <v>86452</v>
      </c>
      <c r="K29" s="259">
        <f t="shared" si="7"/>
        <v>6738</v>
      </c>
      <c r="L29" s="259">
        <f t="shared" si="7"/>
        <v>6738</v>
      </c>
      <c r="M29" s="259">
        <f t="shared" si="7"/>
        <v>46133</v>
      </c>
      <c r="N29" s="270">
        <f t="shared" si="6"/>
        <v>229957</v>
      </c>
      <c r="O29" s="417"/>
      <c r="P29" s="416"/>
      <c r="Q29" s="414"/>
    </row>
    <row r="30" spans="1:17" ht="12.75">
      <c r="A30" s="258" t="s">
        <v>331</v>
      </c>
      <c r="B30" s="259">
        <v>1978</v>
      </c>
      <c r="C30" s="259">
        <v>1278</v>
      </c>
      <c r="D30" s="259">
        <v>1278</v>
      </c>
      <c r="E30" s="259">
        <v>1478</v>
      </c>
      <c r="F30" s="259">
        <v>1278</v>
      </c>
      <c r="G30" s="259">
        <v>1278</v>
      </c>
      <c r="H30" s="259">
        <v>1278</v>
      </c>
      <c r="I30" s="259">
        <v>2360</v>
      </c>
      <c r="J30" s="259">
        <v>1278</v>
      </c>
      <c r="K30" s="259">
        <v>1278</v>
      </c>
      <c r="L30" s="259">
        <v>1278</v>
      </c>
      <c r="M30" s="259">
        <v>1278</v>
      </c>
      <c r="N30" s="270">
        <f t="shared" si="6"/>
        <v>17318</v>
      </c>
      <c r="O30" s="413"/>
      <c r="P30" s="416"/>
      <c r="Q30" s="414"/>
    </row>
    <row r="31" spans="1:17" ht="12.75">
      <c r="A31" s="258" t="s">
        <v>332</v>
      </c>
      <c r="B31" s="259">
        <v>5460</v>
      </c>
      <c r="C31" s="259">
        <v>5660</v>
      </c>
      <c r="D31" s="259">
        <v>11840</v>
      </c>
      <c r="E31" s="259">
        <v>16360</v>
      </c>
      <c r="F31" s="259">
        <v>5460</v>
      </c>
      <c r="G31" s="259">
        <v>6460</v>
      </c>
      <c r="H31" s="259">
        <v>7460</v>
      </c>
      <c r="I31" s="259">
        <v>12990</v>
      </c>
      <c r="J31" s="259">
        <v>6660</v>
      </c>
      <c r="K31" s="259">
        <v>5460</v>
      </c>
      <c r="L31" s="259">
        <v>5460</v>
      </c>
      <c r="M31" s="259">
        <v>5460</v>
      </c>
      <c r="N31" s="270">
        <f t="shared" si="6"/>
        <v>94730</v>
      </c>
      <c r="O31" s="413"/>
      <c r="P31" s="416"/>
      <c r="Q31" s="414"/>
    </row>
    <row r="32" spans="1:17" ht="12.75">
      <c r="A32" s="280" t="s">
        <v>333</v>
      </c>
      <c r="B32" s="368"/>
      <c r="C32" s="368"/>
      <c r="D32" s="368"/>
      <c r="E32" s="368"/>
      <c r="F32" s="368"/>
      <c r="G32" s="368"/>
      <c r="H32" s="368"/>
      <c r="I32" s="368"/>
      <c r="J32" s="368">
        <v>78514</v>
      </c>
      <c r="K32" s="368"/>
      <c r="L32" s="368"/>
      <c r="M32" s="368">
        <v>39395</v>
      </c>
      <c r="N32" s="270">
        <f t="shared" si="6"/>
        <v>117909</v>
      </c>
      <c r="O32" s="413"/>
      <c r="P32" s="416"/>
      <c r="Q32" s="414"/>
    </row>
    <row r="33" spans="1:17" ht="12.75">
      <c r="A33" s="258" t="s">
        <v>334</v>
      </c>
      <c r="B33" s="259">
        <v>36260</v>
      </c>
      <c r="C33" s="259">
        <v>101688</v>
      </c>
      <c r="D33" s="259">
        <v>228034</v>
      </c>
      <c r="E33" s="259">
        <v>53488</v>
      </c>
      <c r="F33" s="259">
        <v>176034</v>
      </c>
      <c r="G33" s="259">
        <v>39000</v>
      </c>
      <c r="H33" s="259">
        <v>192286</v>
      </c>
      <c r="I33" s="259">
        <v>76000</v>
      </c>
      <c r="J33" s="259">
        <v>207509</v>
      </c>
      <c r="K33" s="259">
        <v>247500</v>
      </c>
      <c r="L33" s="259">
        <v>196761</v>
      </c>
      <c r="M33" s="259">
        <v>50000</v>
      </c>
      <c r="N33" s="260">
        <f t="shared" si="6"/>
        <v>1604560</v>
      </c>
      <c r="O33" s="413"/>
      <c r="P33" s="416"/>
      <c r="Q33" s="414"/>
    </row>
    <row r="34" spans="1:17" s="271" customFormat="1" ht="12.75">
      <c r="A34" s="261" t="s">
        <v>335</v>
      </c>
      <c r="B34" s="259">
        <v>0</v>
      </c>
      <c r="C34" s="259">
        <v>0</v>
      </c>
      <c r="D34" s="259">
        <v>2200</v>
      </c>
      <c r="E34" s="259">
        <v>3655</v>
      </c>
      <c r="F34" s="259">
        <v>2500</v>
      </c>
      <c r="G34" s="259">
        <v>2500</v>
      </c>
      <c r="H34" s="259">
        <v>103500</v>
      </c>
      <c r="I34" s="259">
        <v>104972</v>
      </c>
      <c r="J34" s="259">
        <v>0</v>
      </c>
      <c r="K34" s="259">
        <v>0</v>
      </c>
      <c r="L34" s="259">
        <v>0</v>
      </c>
      <c r="M34" s="262">
        <v>103000</v>
      </c>
      <c r="N34" s="260">
        <f t="shared" si="6"/>
        <v>322327</v>
      </c>
      <c r="O34" s="418"/>
      <c r="P34" s="416"/>
      <c r="Q34" s="419"/>
    </row>
    <row r="35" spans="1:17" ht="12.75">
      <c r="A35" s="258" t="s">
        <v>336</v>
      </c>
      <c r="B35" s="259">
        <v>0</v>
      </c>
      <c r="C35" s="259">
        <v>0</v>
      </c>
      <c r="D35" s="259">
        <v>0</v>
      </c>
      <c r="E35" s="259">
        <v>0</v>
      </c>
      <c r="F35" s="259">
        <v>7000</v>
      </c>
      <c r="G35" s="259">
        <v>0</v>
      </c>
      <c r="H35" s="259">
        <v>0</v>
      </c>
      <c r="I35" s="259">
        <v>5000</v>
      </c>
      <c r="J35" s="259">
        <v>0</v>
      </c>
      <c r="K35" s="259">
        <v>0</v>
      </c>
      <c r="L35" s="259">
        <v>0</v>
      </c>
      <c r="M35" s="259">
        <v>0</v>
      </c>
      <c r="N35" s="260">
        <f t="shared" si="6"/>
        <v>12000</v>
      </c>
      <c r="O35" s="413"/>
      <c r="P35" s="416"/>
      <c r="Q35" s="414"/>
    </row>
    <row r="36" spans="1:17" ht="13.5">
      <c r="A36" s="314" t="s">
        <v>337</v>
      </c>
      <c r="B36" s="259">
        <v>91210</v>
      </c>
      <c r="C36" s="259">
        <v>91990</v>
      </c>
      <c r="D36" s="259">
        <v>89600</v>
      </c>
      <c r="E36" s="259">
        <v>87600</v>
      </c>
      <c r="F36" s="259">
        <v>87200</v>
      </c>
      <c r="G36" s="259">
        <v>84350</v>
      </c>
      <c r="H36" s="259">
        <v>83900</v>
      </c>
      <c r="I36" s="259">
        <v>84250</v>
      </c>
      <c r="J36" s="259">
        <v>85350</v>
      </c>
      <c r="K36" s="259">
        <v>86350</v>
      </c>
      <c r="L36" s="259">
        <v>90298</v>
      </c>
      <c r="M36" s="259">
        <v>92540</v>
      </c>
      <c r="N36" s="260">
        <f t="shared" si="6"/>
        <v>1054638</v>
      </c>
      <c r="O36" s="413"/>
      <c r="P36" s="416"/>
      <c r="Q36" s="414"/>
    </row>
    <row r="37" spans="1:17" ht="12.75">
      <c r="A37" s="265" t="s">
        <v>311</v>
      </c>
      <c r="B37" s="260">
        <f aca="true" t="shared" si="8" ref="B37:N37">SUM(B24,B36)</f>
        <v>155485</v>
      </c>
      <c r="C37" s="260">
        <f t="shared" si="8"/>
        <v>220973</v>
      </c>
      <c r="D37" s="260">
        <f t="shared" si="8"/>
        <v>358240</v>
      </c>
      <c r="E37" s="260">
        <f t="shared" si="8"/>
        <v>182258</v>
      </c>
      <c r="F37" s="260">
        <f t="shared" si="8"/>
        <v>298449</v>
      </c>
      <c r="G37" s="260">
        <f t="shared" si="8"/>
        <v>152065</v>
      </c>
      <c r="H37" s="260">
        <f t="shared" si="8"/>
        <v>411661</v>
      </c>
      <c r="I37" s="260">
        <f t="shared" si="8"/>
        <v>303649</v>
      </c>
      <c r="J37" s="260">
        <f t="shared" si="8"/>
        <v>397688</v>
      </c>
      <c r="K37" s="260">
        <f t="shared" si="8"/>
        <v>365085</v>
      </c>
      <c r="L37" s="260">
        <f t="shared" si="8"/>
        <v>313461</v>
      </c>
      <c r="M37" s="260">
        <f t="shared" si="8"/>
        <v>312050</v>
      </c>
      <c r="N37" s="260">
        <f t="shared" si="8"/>
        <v>3471064</v>
      </c>
      <c r="O37" s="415"/>
      <c r="P37" s="416"/>
      <c r="Q37" s="414"/>
    </row>
    <row r="38" spans="15:17" ht="12.75">
      <c r="O38" s="413"/>
      <c r="P38" s="416"/>
      <c r="Q38" s="414"/>
    </row>
    <row r="39" spans="1:17" ht="12.75">
      <c r="A39" s="414"/>
      <c r="B39" s="365"/>
      <c r="C39" s="365"/>
      <c r="D39" s="365"/>
      <c r="E39" s="365"/>
      <c r="F39" s="365"/>
      <c r="G39" s="365"/>
      <c r="H39" s="365"/>
      <c r="I39" s="365"/>
      <c r="J39" s="365"/>
      <c r="K39" s="365"/>
      <c r="L39" s="365"/>
      <c r="M39" s="365"/>
      <c r="N39" s="272"/>
      <c r="O39" s="413"/>
      <c r="P39" s="414"/>
      <c r="Q39" s="414"/>
    </row>
    <row r="40" spans="1:15" ht="12.75">
      <c r="A40" s="414"/>
      <c r="B40" s="257"/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413"/>
    </row>
    <row r="41" spans="1:15" ht="12.75">
      <c r="A41" s="414"/>
      <c r="B41" s="257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413"/>
    </row>
    <row r="42" spans="1:15" ht="12.75">
      <c r="A42" s="414"/>
      <c r="O42" s="413"/>
    </row>
    <row r="43" spans="1:15" ht="12.75">
      <c r="A43" s="414"/>
      <c r="O43" s="413"/>
    </row>
    <row r="44" ht="12.75">
      <c r="A44" s="414"/>
    </row>
    <row r="45" ht="12.75">
      <c r="A45" s="414"/>
    </row>
    <row r="46" ht="12.75">
      <c r="A46" s="414"/>
    </row>
    <row r="47" ht="12.75">
      <c r="A47" s="414"/>
    </row>
    <row r="48" ht="12.75">
      <c r="A48" s="414"/>
    </row>
    <row r="49" ht="12.75">
      <c r="A49" s="414"/>
    </row>
    <row r="50" ht="12.75">
      <c r="A50" s="414"/>
    </row>
    <row r="51" ht="12.75">
      <c r="A51" s="414"/>
    </row>
    <row r="52" ht="12.75">
      <c r="A52" s="414"/>
    </row>
    <row r="53" ht="12.75">
      <c r="A53" s="414"/>
    </row>
    <row r="54" ht="12.75">
      <c r="A54" s="414"/>
    </row>
    <row r="55" ht="12.75">
      <c r="A55" s="414"/>
    </row>
    <row r="56" ht="12.75">
      <c r="A56" s="414"/>
    </row>
    <row r="57" ht="12.75">
      <c r="A57" s="414"/>
    </row>
    <row r="58" ht="12.75">
      <c r="A58" s="414"/>
    </row>
    <row r="59" ht="12.75">
      <c r="A59" s="414"/>
    </row>
    <row r="60" ht="12.75">
      <c r="A60" s="414"/>
    </row>
    <row r="61" ht="12.75">
      <c r="A61" s="414"/>
    </row>
    <row r="62" ht="12.75">
      <c r="A62" s="414"/>
    </row>
    <row r="63" ht="12.75">
      <c r="A63" s="414"/>
    </row>
    <row r="64" ht="12.75">
      <c r="A64" s="414"/>
    </row>
    <row r="65" ht="12.75">
      <c r="A65" s="414"/>
    </row>
    <row r="66" ht="12.75">
      <c r="A66" s="414"/>
    </row>
    <row r="67" ht="12.75">
      <c r="A67" s="414"/>
    </row>
    <row r="68" ht="12.75">
      <c r="A68" s="414"/>
    </row>
    <row r="69" ht="12.75">
      <c r="A69" s="414"/>
    </row>
    <row r="70" ht="12.75">
      <c r="A70" s="414"/>
    </row>
    <row r="71" ht="12.75">
      <c r="A71" s="414"/>
    </row>
    <row r="72" ht="12.75">
      <c r="A72" s="414"/>
    </row>
    <row r="73" ht="12.75">
      <c r="A73" s="414"/>
    </row>
    <row r="74" ht="12.75">
      <c r="A74" s="414"/>
    </row>
    <row r="75" ht="12.75">
      <c r="A75" s="414"/>
    </row>
    <row r="76" ht="12.75">
      <c r="A76" s="414"/>
    </row>
    <row r="77" ht="12.75">
      <c r="A77" s="414"/>
    </row>
    <row r="78" ht="12.75">
      <c r="A78" s="414"/>
    </row>
    <row r="79" ht="12.75">
      <c r="A79" s="414"/>
    </row>
    <row r="80" ht="12.75">
      <c r="A80" s="414"/>
    </row>
    <row r="81" ht="12.75">
      <c r="A81" s="414"/>
    </row>
    <row r="82" ht="12.75">
      <c r="A82" s="414"/>
    </row>
    <row r="83" ht="12.75">
      <c r="A83" s="414"/>
    </row>
    <row r="84" ht="12.75">
      <c r="A84" s="414"/>
    </row>
    <row r="85" ht="12.75">
      <c r="A85" s="414"/>
    </row>
    <row r="86" ht="12.75">
      <c r="A86" s="414"/>
    </row>
    <row r="87" ht="12.75">
      <c r="A87" s="414"/>
    </row>
    <row r="88" ht="12.75">
      <c r="A88" s="414"/>
    </row>
    <row r="89" ht="12.75">
      <c r="A89" s="414"/>
    </row>
    <row r="90" ht="12.75">
      <c r="A90" s="414"/>
    </row>
    <row r="91" ht="12.75">
      <c r="A91" s="414"/>
    </row>
    <row r="92" ht="12.75">
      <c r="A92" s="414"/>
    </row>
    <row r="93" ht="12.75">
      <c r="A93" s="414"/>
    </row>
    <row r="94" ht="12.75">
      <c r="A94" s="414"/>
    </row>
    <row r="95" ht="12.75">
      <c r="A95" s="414"/>
    </row>
  </sheetData>
  <sheetProtection/>
  <mergeCells count="1">
    <mergeCell ref="A1:N1"/>
  </mergeCells>
  <printOptions/>
  <pageMargins left="0.46" right="0.17" top="0.43" bottom="0.38" header="0.31" footer="0.26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D6" sqref="D6"/>
    </sheetView>
  </sheetViews>
  <sheetFormatPr defaultColWidth="9.140625" defaultRowHeight="12.75"/>
  <cols>
    <col min="1" max="1" width="31.140625" style="0" customWidth="1"/>
    <col min="2" max="2" width="22.28125" style="0" customWidth="1"/>
    <col min="3" max="3" width="16.28125" style="0" customWidth="1"/>
    <col min="4" max="4" width="15.7109375" style="0" customWidth="1"/>
  </cols>
  <sheetData>
    <row r="1" spans="1:4" ht="36" customHeight="1">
      <c r="A1" s="566" t="s">
        <v>365</v>
      </c>
      <c r="B1" s="566"/>
      <c r="C1" s="566"/>
      <c r="D1" s="566"/>
    </row>
    <row r="2" spans="1:4" ht="15.75">
      <c r="A2" s="317"/>
      <c r="B2" s="317"/>
      <c r="C2" s="317"/>
      <c r="D2" s="318"/>
    </row>
    <row r="3" spans="1:4" ht="15.75">
      <c r="A3" s="317"/>
      <c r="B3" s="317"/>
      <c r="C3" s="317"/>
      <c r="D3" s="318"/>
    </row>
    <row r="4" spans="1:4" ht="12.75">
      <c r="A4" s="319"/>
      <c r="B4" s="318"/>
      <c r="C4" s="318"/>
      <c r="D4" s="318"/>
    </row>
    <row r="5" spans="1:4" ht="12.75">
      <c r="A5" s="319"/>
      <c r="B5" s="318"/>
      <c r="C5" s="318"/>
      <c r="D5" s="320" t="s">
        <v>410</v>
      </c>
    </row>
    <row r="6" spans="1:4" ht="12.75">
      <c r="A6" s="319"/>
      <c r="B6" s="321"/>
      <c r="C6" s="322"/>
      <c r="D6" s="320" t="s">
        <v>366</v>
      </c>
    </row>
    <row r="7" spans="1:4" ht="12.75">
      <c r="A7" s="319"/>
      <c r="B7" s="321"/>
      <c r="C7" s="322"/>
      <c r="D7" s="320"/>
    </row>
    <row r="8" spans="1:4" ht="12.75">
      <c r="A8" s="319"/>
      <c r="B8" s="321"/>
      <c r="C8" s="322"/>
      <c r="D8" s="320"/>
    </row>
    <row r="9" spans="1:4" ht="12.75">
      <c r="A9" s="319"/>
      <c r="B9" s="321"/>
      <c r="C9" s="322"/>
      <c r="D9" s="320"/>
    </row>
    <row r="10" spans="1:4" ht="45">
      <c r="A10" s="323" t="s">
        <v>206</v>
      </c>
      <c r="B10" s="324" t="s">
        <v>367</v>
      </c>
      <c r="C10" s="325">
        <v>2014</v>
      </c>
      <c r="D10" s="326">
        <v>2015</v>
      </c>
    </row>
    <row r="11" spans="1:4" ht="12.75">
      <c r="A11" s="327"/>
      <c r="B11" s="328"/>
      <c r="C11" s="329"/>
      <c r="D11" s="330"/>
    </row>
  </sheetData>
  <mergeCells count="1">
    <mergeCell ref="A1:D1"/>
  </mergeCells>
  <printOptions/>
  <pageMargins left="0.57" right="0.38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I48" sqref="I48"/>
    </sheetView>
  </sheetViews>
  <sheetFormatPr defaultColWidth="9.140625" defaultRowHeight="12.75"/>
  <cols>
    <col min="1" max="1" width="5.140625" style="0" customWidth="1"/>
    <col min="2" max="2" width="4.28125" style="0" customWidth="1"/>
    <col min="3" max="3" width="53.421875" style="0" customWidth="1"/>
    <col min="7" max="7" width="10.421875" style="0" customWidth="1"/>
  </cols>
  <sheetData>
    <row r="1" spans="1:10" ht="15.75">
      <c r="A1" s="470" t="s">
        <v>238</v>
      </c>
      <c r="B1" s="470"/>
      <c r="C1" s="470"/>
      <c r="D1" s="470"/>
      <c r="E1" s="470"/>
      <c r="F1" s="470"/>
      <c r="G1" s="470"/>
      <c r="H1" s="204"/>
      <c r="I1" s="204"/>
      <c r="J1" s="204"/>
    </row>
    <row r="2" spans="1:10" ht="15.75">
      <c r="A2" s="176"/>
      <c r="B2" s="176"/>
      <c r="C2" s="176"/>
      <c r="D2" s="176"/>
      <c r="E2" s="176"/>
      <c r="F2" s="176"/>
      <c r="G2" s="176"/>
      <c r="H2" s="467" t="s">
        <v>401</v>
      </c>
      <c r="I2" s="467"/>
      <c r="J2" s="204"/>
    </row>
    <row r="3" spans="8:9" ht="12.75">
      <c r="H3" s="467" t="s">
        <v>1</v>
      </c>
      <c r="I3" s="467"/>
    </row>
    <row r="4" spans="1:7" ht="21" customHeight="1">
      <c r="A4" s="458" t="s">
        <v>2</v>
      </c>
      <c r="B4" s="459"/>
      <c r="C4" s="460"/>
      <c r="D4" s="454" t="s">
        <v>19</v>
      </c>
      <c r="E4" s="454"/>
      <c r="F4" s="454"/>
      <c r="G4" s="454"/>
    </row>
    <row r="5" spans="1:7" ht="25.5">
      <c r="A5" s="461"/>
      <c r="B5" s="462"/>
      <c r="C5" s="463"/>
      <c r="D5" s="3" t="s">
        <v>3</v>
      </c>
      <c r="E5" s="3" t="s">
        <v>4</v>
      </c>
      <c r="F5" s="3" t="s">
        <v>63</v>
      </c>
      <c r="G5" s="455" t="s">
        <v>5</v>
      </c>
    </row>
    <row r="6" spans="1:7" ht="13.5" thickBot="1">
      <c r="A6" s="464"/>
      <c r="B6" s="465"/>
      <c r="C6" s="466"/>
      <c r="D6" s="457" t="s">
        <v>6</v>
      </c>
      <c r="E6" s="457"/>
      <c r="F6" s="457"/>
      <c r="G6" s="456"/>
    </row>
    <row r="7" spans="1:7" ht="13.5" thickTop="1">
      <c r="A7" s="474" t="s">
        <v>9</v>
      </c>
      <c r="B7" s="475"/>
      <c r="C7" s="476"/>
      <c r="D7" s="198"/>
      <c r="E7" s="198"/>
      <c r="F7" s="198"/>
      <c r="G7" s="199"/>
    </row>
    <row r="8" spans="1:7" ht="12.75">
      <c r="A8" s="200" t="s">
        <v>33</v>
      </c>
      <c r="B8" s="179"/>
      <c r="C8" s="179"/>
      <c r="D8" s="179"/>
      <c r="E8" s="179"/>
      <c r="F8" s="179"/>
      <c r="G8" s="190"/>
    </row>
    <row r="9" spans="1:7" ht="12.75">
      <c r="A9" s="200" t="s">
        <v>178</v>
      </c>
      <c r="B9" s="179"/>
      <c r="C9" s="179"/>
      <c r="D9" s="178">
        <v>18883</v>
      </c>
      <c r="E9" s="178">
        <v>58425</v>
      </c>
      <c r="F9" s="178">
        <v>0</v>
      </c>
      <c r="G9" s="191">
        <f aca="true" t="shared" si="0" ref="G9:G42">SUM(D9:F9)</f>
        <v>77308</v>
      </c>
    </row>
    <row r="10" spans="1:7" ht="12.75">
      <c r="A10" s="200"/>
      <c r="B10" s="449" t="s">
        <v>179</v>
      </c>
      <c r="C10" s="450"/>
      <c r="D10" s="177"/>
      <c r="E10" s="177">
        <v>45246</v>
      </c>
      <c r="F10" s="177"/>
      <c r="G10" s="193">
        <f t="shared" si="0"/>
        <v>45246</v>
      </c>
    </row>
    <row r="11" spans="1:7" ht="12.75">
      <c r="A11" s="200" t="s">
        <v>180</v>
      </c>
      <c r="B11" s="179"/>
      <c r="C11" s="179"/>
      <c r="D11" s="178">
        <v>5107</v>
      </c>
      <c r="E11" s="178">
        <v>15715</v>
      </c>
      <c r="F11" s="178">
        <v>0</v>
      </c>
      <c r="G11" s="191">
        <f t="shared" si="0"/>
        <v>20822</v>
      </c>
    </row>
    <row r="12" spans="1:7" ht="12.75">
      <c r="A12" s="200"/>
      <c r="B12" s="449" t="s">
        <v>179</v>
      </c>
      <c r="C12" s="450"/>
      <c r="D12" s="177"/>
      <c r="E12" s="177">
        <v>12217</v>
      </c>
      <c r="F12" s="177"/>
      <c r="G12" s="193">
        <f t="shared" si="0"/>
        <v>12217</v>
      </c>
    </row>
    <row r="13" spans="1:7" ht="12.75">
      <c r="A13" s="200" t="s">
        <v>181</v>
      </c>
      <c r="B13" s="179"/>
      <c r="C13" s="179"/>
      <c r="D13" s="178">
        <v>98675</v>
      </c>
      <c r="E13" s="178">
        <v>37777</v>
      </c>
      <c r="F13" s="178">
        <v>0</v>
      </c>
      <c r="G13" s="191">
        <f t="shared" si="0"/>
        <v>136452</v>
      </c>
    </row>
    <row r="14" spans="1:7" ht="12.75">
      <c r="A14" s="200" t="s">
        <v>182</v>
      </c>
      <c r="B14" s="179"/>
      <c r="C14" s="179"/>
      <c r="D14" s="178">
        <f>SUM(D15:D17)</f>
        <v>0</v>
      </c>
      <c r="E14" s="178">
        <f>SUM(E15:E17)</f>
        <v>0</v>
      </c>
      <c r="F14" s="178">
        <f>SUM(F15:F17)</f>
        <v>13000</v>
      </c>
      <c r="G14" s="191">
        <f t="shared" si="0"/>
        <v>13000</v>
      </c>
    </row>
    <row r="15" spans="1:7" ht="12.75">
      <c r="A15" s="192"/>
      <c r="B15" s="179" t="s">
        <v>183</v>
      </c>
      <c r="C15" s="179"/>
      <c r="D15" s="177"/>
      <c r="E15" s="177"/>
      <c r="F15" s="177"/>
      <c r="G15" s="191">
        <f t="shared" si="0"/>
        <v>0</v>
      </c>
    </row>
    <row r="16" spans="1:7" ht="12.75">
      <c r="A16" s="192"/>
      <c r="B16" s="179" t="s">
        <v>400</v>
      </c>
      <c r="C16" s="179"/>
      <c r="D16" s="177"/>
      <c r="E16" s="177"/>
      <c r="F16" s="177">
        <v>13000</v>
      </c>
      <c r="G16" s="193">
        <f t="shared" si="0"/>
        <v>13000</v>
      </c>
    </row>
    <row r="17" spans="1:7" ht="12.75">
      <c r="A17" s="192"/>
      <c r="B17" s="179" t="s">
        <v>184</v>
      </c>
      <c r="C17" s="179"/>
      <c r="D17" s="177"/>
      <c r="E17" s="177"/>
      <c r="F17" s="177"/>
      <c r="G17" s="191">
        <f t="shared" si="0"/>
        <v>0</v>
      </c>
    </row>
    <row r="18" spans="1:7" ht="12.75">
      <c r="A18" s="200" t="s">
        <v>185</v>
      </c>
      <c r="B18" s="179"/>
      <c r="C18" s="179"/>
      <c r="D18" s="178">
        <f>SUM(D19,D24,D40)</f>
        <v>0</v>
      </c>
      <c r="E18" s="178">
        <f>SUM(E19,E24,E40)</f>
        <v>229957</v>
      </c>
      <c r="F18" s="178">
        <f>SUM(F19,F24,F40)</f>
        <v>0</v>
      </c>
      <c r="G18" s="191">
        <f t="shared" si="0"/>
        <v>229957</v>
      </c>
    </row>
    <row r="19" spans="1:7" ht="12.75">
      <c r="A19" s="192"/>
      <c r="B19" s="179"/>
      <c r="C19" s="179" t="s">
        <v>186</v>
      </c>
      <c r="D19" s="181">
        <f>SUM(D20:D23)</f>
        <v>0</v>
      </c>
      <c r="E19" s="181">
        <f>SUM(E20:E23)</f>
        <v>17318</v>
      </c>
      <c r="F19" s="181">
        <f>SUM(F20:F23)</f>
        <v>0</v>
      </c>
      <c r="G19" s="194">
        <f t="shared" si="0"/>
        <v>17318</v>
      </c>
    </row>
    <row r="20" spans="1:7" ht="12.75">
      <c r="A20" s="192"/>
      <c r="B20" s="179"/>
      <c r="C20" s="152" t="s">
        <v>217</v>
      </c>
      <c r="D20" s="177"/>
      <c r="E20" s="177">
        <v>14241</v>
      </c>
      <c r="F20" s="177"/>
      <c r="G20" s="193">
        <f t="shared" si="0"/>
        <v>14241</v>
      </c>
    </row>
    <row r="21" spans="1:7" ht="12.75">
      <c r="A21" s="192"/>
      <c r="B21" s="179"/>
      <c r="C21" s="152" t="s">
        <v>218</v>
      </c>
      <c r="D21" s="177"/>
      <c r="E21" s="177">
        <v>1100</v>
      </c>
      <c r="F21" s="177"/>
      <c r="G21" s="193">
        <f t="shared" si="0"/>
        <v>1100</v>
      </c>
    </row>
    <row r="22" spans="1:7" ht="12.75">
      <c r="A22" s="192"/>
      <c r="B22" s="179"/>
      <c r="C22" s="152" t="s">
        <v>219</v>
      </c>
      <c r="D22" s="177"/>
      <c r="E22" s="177">
        <v>450</v>
      </c>
      <c r="F22" s="177"/>
      <c r="G22" s="193">
        <f t="shared" si="0"/>
        <v>450</v>
      </c>
    </row>
    <row r="23" spans="1:7" ht="12.75">
      <c r="A23" s="192"/>
      <c r="B23" s="179"/>
      <c r="C23" s="152" t="s">
        <v>220</v>
      </c>
      <c r="D23" s="177"/>
      <c r="E23" s="177">
        <v>1527</v>
      </c>
      <c r="F23" s="177"/>
      <c r="G23" s="193">
        <f t="shared" si="0"/>
        <v>1527</v>
      </c>
    </row>
    <row r="24" spans="1:7" ht="12.75">
      <c r="A24" s="192"/>
      <c r="B24" s="179"/>
      <c r="C24" s="179" t="s">
        <v>187</v>
      </c>
      <c r="D24" s="181">
        <f>SUM(D25:D39)</f>
        <v>0</v>
      </c>
      <c r="E24" s="181">
        <f>SUM(E25:E39)</f>
        <v>94730</v>
      </c>
      <c r="F24" s="181">
        <f>SUM(F25:F39)</f>
        <v>0</v>
      </c>
      <c r="G24" s="194">
        <f>SUM(G25:G39)</f>
        <v>94730</v>
      </c>
    </row>
    <row r="25" spans="1:7" ht="12.75">
      <c r="A25" s="192"/>
      <c r="B25" s="179"/>
      <c r="C25" s="152" t="s">
        <v>221</v>
      </c>
      <c r="D25" s="177"/>
      <c r="E25" s="177">
        <v>1260</v>
      </c>
      <c r="F25" s="177"/>
      <c r="G25" s="193">
        <f t="shared" si="0"/>
        <v>1260</v>
      </c>
    </row>
    <row r="26" spans="1:7" ht="12.75">
      <c r="A26" s="192"/>
      <c r="B26" s="179"/>
      <c r="C26" s="152" t="s">
        <v>222</v>
      </c>
      <c r="D26" s="177"/>
      <c r="E26" s="177">
        <v>500</v>
      </c>
      <c r="F26" s="177"/>
      <c r="G26" s="193">
        <f t="shared" si="0"/>
        <v>500</v>
      </c>
    </row>
    <row r="27" spans="1:7" ht="12.75">
      <c r="A27" s="192"/>
      <c r="B27" s="179"/>
      <c r="C27" s="153" t="s">
        <v>223</v>
      </c>
      <c r="D27" s="177"/>
      <c r="E27" s="177">
        <v>588</v>
      </c>
      <c r="F27" s="177"/>
      <c r="G27" s="193">
        <f t="shared" si="0"/>
        <v>588</v>
      </c>
    </row>
    <row r="28" spans="1:7" ht="12.75">
      <c r="A28" s="192"/>
      <c r="B28" s="179"/>
      <c r="C28" s="153" t="s">
        <v>224</v>
      </c>
      <c r="D28" s="177"/>
      <c r="E28" s="177">
        <v>2463</v>
      </c>
      <c r="F28" s="177"/>
      <c r="G28" s="193">
        <f t="shared" si="0"/>
        <v>2463</v>
      </c>
    </row>
    <row r="29" spans="1:7" ht="12.75">
      <c r="A29" s="192"/>
      <c r="B29" s="179"/>
      <c r="C29" s="152" t="s">
        <v>225</v>
      </c>
      <c r="D29" s="177"/>
      <c r="E29" s="177">
        <v>2000</v>
      </c>
      <c r="F29" s="177"/>
      <c r="G29" s="193">
        <f t="shared" si="0"/>
        <v>2000</v>
      </c>
    </row>
    <row r="30" spans="1:7" ht="12.75">
      <c r="A30" s="192"/>
      <c r="B30" s="179"/>
      <c r="C30" s="152" t="s">
        <v>388</v>
      </c>
      <c r="D30" s="177"/>
      <c r="E30" s="177">
        <v>2000</v>
      </c>
      <c r="F30" s="177"/>
      <c r="G30" s="193">
        <f t="shared" si="0"/>
        <v>2000</v>
      </c>
    </row>
    <row r="31" spans="1:7" ht="12.75">
      <c r="A31" s="192"/>
      <c r="B31" s="179"/>
      <c r="C31" s="184" t="s">
        <v>226</v>
      </c>
      <c r="D31" s="177"/>
      <c r="E31" s="177">
        <v>2400</v>
      </c>
      <c r="F31" s="177"/>
      <c r="G31" s="193">
        <f t="shared" si="0"/>
        <v>2400</v>
      </c>
    </row>
    <row r="32" spans="1:7" ht="12.75">
      <c r="A32" s="192"/>
      <c r="B32" s="179"/>
      <c r="C32" s="152" t="s">
        <v>227</v>
      </c>
      <c r="D32" s="177"/>
      <c r="E32" s="177">
        <v>7500</v>
      </c>
      <c r="F32" s="177"/>
      <c r="G32" s="193">
        <f t="shared" si="0"/>
        <v>7500</v>
      </c>
    </row>
    <row r="33" spans="1:7" ht="12.75">
      <c r="A33" s="192"/>
      <c r="B33" s="179"/>
      <c r="C33" s="152" t="s">
        <v>228</v>
      </c>
      <c r="D33" s="177"/>
      <c r="E33" s="177"/>
      <c r="F33" s="177"/>
      <c r="G33" s="193">
        <f t="shared" si="0"/>
        <v>0</v>
      </c>
    </row>
    <row r="34" spans="1:7" ht="12.75">
      <c r="A34" s="192"/>
      <c r="B34" s="179"/>
      <c r="C34" s="153" t="s">
        <v>229</v>
      </c>
      <c r="D34" s="177"/>
      <c r="E34" s="177">
        <v>400</v>
      </c>
      <c r="F34" s="177"/>
      <c r="G34" s="193">
        <f t="shared" si="0"/>
        <v>400</v>
      </c>
    </row>
    <row r="35" spans="1:7" ht="12.75">
      <c r="A35" s="192"/>
      <c r="B35" s="179"/>
      <c r="C35" s="152" t="s">
        <v>230</v>
      </c>
      <c r="D35" s="177"/>
      <c r="E35" s="177">
        <v>7000</v>
      </c>
      <c r="F35" s="177"/>
      <c r="G35" s="193">
        <f t="shared" si="0"/>
        <v>7000</v>
      </c>
    </row>
    <row r="36" spans="1:7" ht="12.75">
      <c r="A36" s="192"/>
      <c r="B36" s="179"/>
      <c r="C36" s="152" t="s">
        <v>231</v>
      </c>
      <c r="D36" s="177"/>
      <c r="E36" s="177">
        <v>300</v>
      </c>
      <c r="F36" s="177"/>
      <c r="G36" s="193">
        <f t="shared" si="0"/>
        <v>300</v>
      </c>
    </row>
    <row r="37" spans="1:7" ht="12.75">
      <c r="A37" s="192"/>
      <c r="B37" s="179"/>
      <c r="C37" s="185" t="s">
        <v>232</v>
      </c>
      <c r="D37" s="177"/>
      <c r="E37" s="177">
        <v>200</v>
      </c>
      <c r="F37" s="177"/>
      <c r="G37" s="193">
        <f t="shared" si="0"/>
        <v>200</v>
      </c>
    </row>
    <row r="38" spans="1:7" ht="12.75">
      <c r="A38" s="192"/>
      <c r="B38" s="179"/>
      <c r="C38" s="152" t="s">
        <v>233</v>
      </c>
      <c r="D38" s="177"/>
      <c r="E38" s="177">
        <v>5000</v>
      </c>
      <c r="F38" s="177"/>
      <c r="G38" s="193">
        <f t="shared" si="0"/>
        <v>5000</v>
      </c>
    </row>
    <row r="39" spans="1:7" ht="12.75">
      <c r="A39" s="192"/>
      <c r="B39" s="179"/>
      <c r="C39" s="152" t="s">
        <v>389</v>
      </c>
      <c r="D39" s="177"/>
      <c r="E39" s="177">
        <v>63119</v>
      </c>
      <c r="F39" s="177"/>
      <c r="G39" s="193">
        <f t="shared" si="0"/>
        <v>63119</v>
      </c>
    </row>
    <row r="40" spans="1:7" ht="12.75">
      <c r="A40" s="192"/>
      <c r="B40" s="179"/>
      <c r="C40" s="179" t="s">
        <v>188</v>
      </c>
      <c r="D40" s="181"/>
      <c r="E40" s="226">
        <v>117909</v>
      </c>
      <c r="F40" s="181"/>
      <c r="G40" s="194">
        <f t="shared" si="0"/>
        <v>117909</v>
      </c>
    </row>
    <row r="41" spans="1:7" ht="12.75">
      <c r="A41" s="200" t="s">
        <v>189</v>
      </c>
      <c r="B41" s="179"/>
      <c r="C41" s="179"/>
      <c r="D41" s="178"/>
      <c r="E41" s="178">
        <f>SUM(E42:E46)</f>
        <v>1604560</v>
      </c>
      <c r="F41" s="178"/>
      <c r="G41" s="191">
        <f t="shared" si="0"/>
        <v>1604560</v>
      </c>
    </row>
    <row r="42" spans="1:7" ht="12.75">
      <c r="A42" s="192"/>
      <c r="B42" s="179" t="s">
        <v>190</v>
      </c>
      <c r="C42" s="179"/>
      <c r="D42" s="177"/>
      <c r="E42" s="177">
        <v>6299</v>
      </c>
      <c r="F42" s="177"/>
      <c r="G42" s="193">
        <f t="shared" si="0"/>
        <v>6299</v>
      </c>
    </row>
    <row r="43" spans="1:7" ht="12.75">
      <c r="A43" s="192"/>
      <c r="B43" s="179" t="s">
        <v>191</v>
      </c>
      <c r="C43" s="179"/>
      <c r="D43" s="177"/>
      <c r="E43" s="177">
        <v>1206930</v>
      </c>
      <c r="F43" s="177"/>
      <c r="G43" s="193">
        <f aca="true" t="shared" si="1" ref="G43:G57">SUM(D43:F43)</f>
        <v>1206930</v>
      </c>
    </row>
    <row r="44" spans="1:7" ht="12.75">
      <c r="A44" s="192"/>
      <c r="B44" s="179" t="s">
        <v>192</v>
      </c>
      <c r="C44" s="179"/>
      <c r="D44" s="177"/>
      <c r="E44" s="177">
        <v>9480</v>
      </c>
      <c r="F44" s="177"/>
      <c r="G44" s="193">
        <f t="shared" si="1"/>
        <v>9480</v>
      </c>
    </row>
    <row r="45" spans="1:7" ht="12.75">
      <c r="A45" s="192"/>
      <c r="B45" s="179" t="s">
        <v>193</v>
      </c>
      <c r="C45" s="179"/>
      <c r="D45" s="177"/>
      <c r="E45" s="177">
        <v>40724</v>
      </c>
      <c r="F45" s="177"/>
      <c r="G45" s="193">
        <f t="shared" si="1"/>
        <v>40724</v>
      </c>
    </row>
    <row r="46" spans="1:7" ht="12.75">
      <c r="A46" s="192"/>
      <c r="B46" s="179" t="s">
        <v>194</v>
      </c>
      <c r="C46" s="179"/>
      <c r="D46" s="177"/>
      <c r="E46" s="177">
        <v>341127</v>
      </c>
      <c r="F46" s="177"/>
      <c r="G46" s="193">
        <f t="shared" si="1"/>
        <v>341127</v>
      </c>
    </row>
    <row r="47" spans="1:9" ht="12.75">
      <c r="A47" s="200" t="s">
        <v>195</v>
      </c>
      <c r="B47" s="179"/>
      <c r="C47" s="179"/>
      <c r="D47" s="178"/>
      <c r="E47" s="178">
        <f>SUM(E48:E49)</f>
        <v>322327</v>
      </c>
      <c r="F47" s="178"/>
      <c r="G47" s="191">
        <f t="shared" si="1"/>
        <v>322327</v>
      </c>
      <c r="I47" s="162"/>
    </row>
    <row r="48" spans="1:7" ht="12.75">
      <c r="A48" s="192"/>
      <c r="B48" s="179" t="s">
        <v>196</v>
      </c>
      <c r="C48" s="179"/>
      <c r="D48" s="178"/>
      <c r="E48" s="177">
        <v>253801</v>
      </c>
      <c r="F48" s="178"/>
      <c r="G48" s="193">
        <f t="shared" si="1"/>
        <v>253801</v>
      </c>
    </row>
    <row r="49" spans="1:7" ht="12.75">
      <c r="A49" s="192"/>
      <c r="B49" s="179" t="s">
        <v>197</v>
      </c>
      <c r="C49" s="179"/>
      <c r="D49" s="177"/>
      <c r="E49" s="177">
        <v>68526</v>
      </c>
      <c r="F49" s="177"/>
      <c r="G49" s="193">
        <f t="shared" si="1"/>
        <v>68526</v>
      </c>
    </row>
    <row r="50" spans="1:7" ht="12.75">
      <c r="A50" s="200" t="s">
        <v>198</v>
      </c>
      <c r="B50" s="179"/>
      <c r="C50" s="179"/>
      <c r="D50" s="178">
        <f>SUM(D51:D51)</f>
        <v>0</v>
      </c>
      <c r="E50" s="178">
        <f>SUM(E51:E51)</f>
        <v>12000</v>
      </c>
      <c r="F50" s="178">
        <f>SUM(F51:F51)</f>
        <v>0</v>
      </c>
      <c r="G50" s="191">
        <f t="shared" si="1"/>
        <v>12000</v>
      </c>
    </row>
    <row r="51" spans="1:7" ht="12.75">
      <c r="A51" s="192"/>
      <c r="B51" s="179" t="s">
        <v>199</v>
      </c>
      <c r="C51" s="179"/>
      <c r="D51" s="177"/>
      <c r="E51" s="177">
        <v>12000</v>
      </c>
      <c r="F51" s="177"/>
      <c r="G51" s="193">
        <f t="shared" si="1"/>
        <v>12000</v>
      </c>
    </row>
    <row r="52" spans="1:7" ht="12.75">
      <c r="A52" s="200" t="s">
        <v>200</v>
      </c>
      <c r="B52" s="179"/>
      <c r="C52" s="179"/>
      <c r="D52" s="178">
        <f>SUM(D53)</f>
        <v>0</v>
      </c>
      <c r="E52" s="178">
        <f>SUM(E53)</f>
        <v>1054638</v>
      </c>
      <c r="F52" s="178">
        <f>SUM(F53)</f>
        <v>0</v>
      </c>
      <c r="G52" s="191">
        <f t="shared" si="1"/>
        <v>1054638</v>
      </c>
    </row>
    <row r="53" spans="1:7" ht="12.75">
      <c r="A53" s="192"/>
      <c r="B53" s="179"/>
      <c r="C53" s="179" t="s">
        <v>201</v>
      </c>
      <c r="D53" s="177"/>
      <c r="E53" s="177">
        <f>SUM('Polg.Hiv.'!F36,Vg!E34,'Eszi+Eü'!E48,Ovi!E31,AJMK!E31)</f>
        <v>1054638</v>
      </c>
      <c r="F53" s="177"/>
      <c r="G53" s="193">
        <f t="shared" si="1"/>
        <v>1054638</v>
      </c>
    </row>
    <row r="54" spans="1:7" ht="12.75">
      <c r="A54" s="192"/>
      <c r="B54" s="179"/>
      <c r="C54" s="183" t="s">
        <v>216</v>
      </c>
      <c r="D54" s="181"/>
      <c r="E54" s="181">
        <f>SUM('Polg.Hiv.'!F25,Vg!E20,'Eszi+Eü'!E32,'Eszi+Eü'!E40,Ovi!E21,AJMK!E23)</f>
        <v>544215</v>
      </c>
      <c r="F54" s="181"/>
      <c r="G54" s="194">
        <f t="shared" si="1"/>
        <v>544215</v>
      </c>
    </row>
    <row r="55" spans="1:7" ht="12.75">
      <c r="A55" s="192"/>
      <c r="B55" s="179"/>
      <c r="C55" s="183" t="s">
        <v>202</v>
      </c>
      <c r="D55" s="181"/>
      <c r="E55" s="181">
        <f>SUM('Polg.Hiv.'!F26,Vg!E21,'Eszi+Eü'!E33,'Eszi+Eü'!E41,Ovi!E22,AJMK!E24)</f>
        <v>159583</v>
      </c>
      <c r="F55" s="181"/>
      <c r="G55" s="194">
        <f t="shared" si="1"/>
        <v>159583</v>
      </c>
    </row>
    <row r="56" spans="1:7" ht="12.75">
      <c r="A56" s="192"/>
      <c r="B56" s="179"/>
      <c r="C56" s="183" t="s">
        <v>203</v>
      </c>
      <c r="D56" s="181"/>
      <c r="E56" s="181">
        <f>SUM('Polg.Hiv.'!F27,Vg!E22,'Eszi+Eü'!E34,'Eszi+Eü'!E42,Ovi!E23,AJMK!E25)</f>
        <v>410809</v>
      </c>
      <c r="F56" s="181"/>
      <c r="G56" s="194">
        <f t="shared" si="1"/>
        <v>410809</v>
      </c>
    </row>
    <row r="57" spans="1:7" ht="12.75">
      <c r="A57" s="192"/>
      <c r="B57" s="179"/>
      <c r="C57" s="183" t="s">
        <v>204</v>
      </c>
      <c r="D57" s="181"/>
      <c r="E57" s="181">
        <f>Ovi!E24</f>
        <v>45</v>
      </c>
      <c r="F57" s="181"/>
      <c r="G57" s="194">
        <f t="shared" si="1"/>
        <v>45</v>
      </c>
    </row>
    <row r="58" spans="1:7" ht="12.75">
      <c r="A58" s="471" t="s">
        <v>205</v>
      </c>
      <c r="B58" s="472"/>
      <c r="C58" s="473"/>
      <c r="D58" s="196">
        <f>SUM(D9,D11,D13,D14,D18,D41,D47,D50,D52)</f>
        <v>122665</v>
      </c>
      <c r="E58" s="196">
        <f>SUM(E9,E11,E13,E14,E18,E41,E47,E50,E52)</f>
        <v>3335399</v>
      </c>
      <c r="F58" s="196">
        <f>SUM(F9,F11,F13,F14,F18,F41,F47,F50,F52)</f>
        <v>13000</v>
      </c>
      <c r="G58" s="197">
        <f>SUM(G9,G11,G13,G14,G18,G41,G47,G50,G52)</f>
        <v>3471064</v>
      </c>
    </row>
    <row r="60" spans="3:4" ht="12.75">
      <c r="C60" s="387" t="s">
        <v>47</v>
      </c>
      <c r="D60" s="388" t="s">
        <v>392</v>
      </c>
    </row>
    <row r="61" spans="3:4" ht="12.75">
      <c r="C61" s="387" t="s">
        <v>15</v>
      </c>
      <c r="D61" s="388" t="s">
        <v>22</v>
      </c>
    </row>
    <row r="62" spans="3:4" ht="12.75">
      <c r="C62" s="389"/>
      <c r="D62" s="389"/>
    </row>
    <row r="63" spans="3:4" ht="12.75">
      <c r="C63" s="389" t="s">
        <v>391</v>
      </c>
      <c r="D63" s="389"/>
    </row>
  </sheetData>
  <sheetProtection/>
  <mergeCells count="11">
    <mergeCell ref="A58:C58"/>
    <mergeCell ref="A7:C7"/>
    <mergeCell ref="B10:C10"/>
    <mergeCell ref="B12:C12"/>
    <mergeCell ref="A4:C6"/>
    <mergeCell ref="H2:I2"/>
    <mergeCell ref="H3:I3"/>
    <mergeCell ref="A1:G1"/>
    <mergeCell ref="D4:G4"/>
    <mergeCell ref="G5:G6"/>
    <mergeCell ref="D6:F6"/>
  </mergeCells>
  <printOptions/>
  <pageMargins left="0.75" right="0.75" top="0.61" bottom="0.65" header="0.35" footer="0.5"/>
  <pageSetup horizontalDpi="300" verticalDpi="300" orientation="landscape" paperSize="9" r:id="rId1"/>
  <headerFooter alignWithMargins="0">
    <oddHeader>&amp;R&amp;P. oldal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B5" sqref="B5:J6"/>
    </sheetView>
  </sheetViews>
  <sheetFormatPr defaultColWidth="9.140625" defaultRowHeight="12.75"/>
  <cols>
    <col min="1" max="1" width="5.00390625" style="0" customWidth="1"/>
    <col min="11" max="11" width="10.28125" style="0" customWidth="1"/>
  </cols>
  <sheetData>
    <row r="1" spans="1:11" ht="15">
      <c r="A1" s="477" t="s">
        <v>239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</row>
    <row r="2" spans="1:11" ht="15">
      <c r="A2" s="308"/>
      <c r="B2" s="305"/>
      <c r="C2" s="305"/>
      <c r="D2" s="305"/>
      <c r="E2" s="305"/>
      <c r="F2" s="305"/>
      <c r="G2" s="305"/>
      <c r="H2" s="305"/>
      <c r="I2" s="305"/>
      <c r="J2" s="306"/>
      <c r="K2" s="35"/>
    </row>
    <row r="3" spans="1:11" ht="12.75">
      <c r="A3" s="35"/>
      <c r="B3" s="35"/>
      <c r="C3" s="35"/>
      <c r="D3" s="35"/>
      <c r="E3" s="35"/>
      <c r="F3" s="35"/>
      <c r="G3" s="35"/>
      <c r="H3" s="35"/>
      <c r="I3" s="35"/>
      <c r="J3" s="467" t="s">
        <v>240</v>
      </c>
      <c r="K3" s="467"/>
    </row>
    <row r="4" spans="1:11" ht="12.75">
      <c r="A4" s="35"/>
      <c r="B4" s="35"/>
      <c r="C4" s="35"/>
      <c r="D4" s="35"/>
      <c r="E4" s="35"/>
      <c r="F4" s="35"/>
      <c r="G4" s="35"/>
      <c r="H4" s="35"/>
      <c r="I4" s="35"/>
      <c r="J4" s="467" t="s">
        <v>1</v>
      </c>
      <c r="K4" s="467"/>
    </row>
    <row r="5" spans="1:11" ht="12.75">
      <c r="A5" s="481" t="s">
        <v>241</v>
      </c>
      <c r="B5" s="484" t="s">
        <v>242</v>
      </c>
      <c r="C5" s="485"/>
      <c r="D5" s="485"/>
      <c r="E5" s="485"/>
      <c r="F5" s="485"/>
      <c r="G5" s="485"/>
      <c r="H5" s="485"/>
      <c r="I5" s="485"/>
      <c r="J5" s="486"/>
      <c r="K5" s="483" t="s">
        <v>243</v>
      </c>
    </row>
    <row r="6" spans="1:11" ht="26.25" customHeight="1">
      <c r="A6" s="482"/>
      <c r="B6" s="487"/>
      <c r="C6" s="488"/>
      <c r="D6" s="488"/>
      <c r="E6" s="488"/>
      <c r="F6" s="488"/>
      <c r="G6" s="488"/>
      <c r="H6" s="488"/>
      <c r="I6" s="488"/>
      <c r="J6" s="489"/>
      <c r="K6" s="483"/>
    </row>
    <row r="7" spans="1:11" ht="12.75" customHeight="1">
      <c r="A7" s="310">
        <v>1</v>
      </c>
      <c r="B7" s="490" t="s">
        <v>244</v>
      </c>
      <c r="C7" s="490"/>
      <c r="D7" s="490"/>
      <c r="E7" s="490"/>
      <c r="F7" s="490"/>
      <c r="G7" s="490"/>
      <c r="H7" s="490"/>
      <c r="I7" s="490"/>
      <c r="J7" s="490"/>
      <c r="K7" s="309">
        <v>192068</v>
      </c>
    </row>
    <row r="8" spans="1:11" ht="12.75" customHeight="1">
      <c r="A8" s="192">
        <v>2</v>
      </c>
      <c r="B8" s="436" t="s">
        <v>245</v>
      </c>
      <c r="C8" s="436"/>
      <c r="D8" s="436"/>
      <c r="E8" s="436"/>
      <c r="F8" s="436"/>
      <c r="G8" s="436"/>
      <c r="H8" s="436"/>
      <c r="I8" s="436"/>
      <c r="J8" s="436"/>
      <c r="K8" s="193">
        <v>137583</v>
      </c>
    </row>
    <row r="9" spans="1:11" ht="12.75" customHeight="1">
      <c r="A9" s="192">
        <v>3</v>
      </c>
      <c r="B9" s="436" t="s">
        <v>246</v>
      </c>
      <c r="C9" s="436"/>
      <c r="D9" s="436"/>
      <c r="E9" s="436"/>
      <c r="F9" s="436"/>
      <c r="G9" s="436"/>
      <c r="H9" s="436"/>
      <c r="I9" s="436"/>
      <c r="J9" s="436"/>
      <c r="K9" s="193">
        <v>38965</v>
      </c>
    </row>
    <row r="10" spans="1:11" ht="12.75" customHeight="1">
      <c r="A10" s="192">
        <v>4</v>
      </c>
      <c r="B10" s="436" t="s">
        <v>247</v>
      </c>
      <c r="C10" s="436"/>
      <c r="D10" s="436"/>
      <c r="E10" s="436"/>
      <c r="F10" s="436"/>
      <c r="G10" s="436"/>
      <c r="H10" s="436"/>
      <c r="I10" s="436"/>
      <c r="J10" s="436"/>
      <c r="K10" s="193">
        <v>15470</v>
      </c>
    </row>
    <row r="11" spans="1:11" ht="12.75" customHeight="1">
      <c r="A11" s="192">
        <v>6</v>
      </c>
      <c r="B11" s="436" t="s">
        <v>248</v>
      </c>
      <c r="C11" s="436"/>
      <c r="D11" s="436"/>
      <c r="E11" s="436"/>
      <c r="F11" s="436"/>
      <c r="G11" s="436"/>
      <c r="H11" s="436"/>
      <c r="I11" s="436"/>
      <c r="J11" s="436"/>
      <c r="K11" s="193">
        <v>50</v>
      </c>
    </row>
    <row r="12" spans="1:11" ht="12.75" customHeight="1">
      <c r="A12" s="200">
        <v>7</v>
      </c>
      <c r="B12" s="422" t="s">
        <v>249</v>
      </c>
      <c r="C12" s="436"/>
      <c r="D12" s="436"/>
      <c r="E12" s="436"/>
      <c r="F12" s="436"/>
      <c r="G12" s="436"/>
      <c r="H12" s="436"/>
      <c r="I12" s="436"/>
      <c r="J12" s="436"/>
      <c r="K12" s="191">
        <v>167508</v>
      </c>
    </row>
    <row r="13" spans="1:11" ht="12.75" customHeight="1">
      <c r="A13" s="192">
        <v>8</v>
      </c>
      <c r="B13" s="436" t="s">
        <v>250</v>
      </c>
      <c r="C13" s="436"/>
      <c r="D13" s="436"/>
      <c r="E13" s="436"/>
      <c r="F13" s="436"/>
      <c r="G13" s="436"/>
      <c r="H13" s="436"/>
      <c r="I13" s="436"/>
      <c r="J13" s="436"/>
      <c r="K13" s="193">
        <v>147273</v>
      </c>
    </row>
    <row r="14" spans="1:11" ht="12.75" customHeight="1">
      <c r="A14" s="192">
        <v>10</v>
      </c>
      <c r="B14" s="436" t="s">
        <v>251</v>
      </c>
      <c r="C14" s="436"/>
      <c r="D14" s="436"/>
      <c r="E14" s="436"/>
      <c r="F14" s="436"/>
      <c r="G14" s="436"/>
      <c r="H14" s="436"/>
      <c r="I14" s="436"/>
      <c r="J14" s="436"/>
      <c r="K14" s="193">
        <v>20235</v>
      </c>
    </row>
    <row r="15" spans="1:12" ht="12.75" customHeight="1">
      <c r="A15" s="200">
        <v>13</v>
      </c>
      <c r="B15" s="422" t="s">
        <v>252</v>
      </c>
      <c r="C15" s="436"/>
      <c r="D15" s="436"/>
      <c r="E15" s="436"/>
      <c r="F15" s="436"/>
      <c r="G15" s="436"/>
      <c r="H15" s="436"/>
      <c r="I15" s="436"/>
      <c r="J15" s="436"/>
      <c r="K15" s="191">
        <f>SUM(K16:K25)</f>
        <v>114339</v>
      </c>
      <c r="L15" s="162"/>
    </row>
    <row r="16" spans="1:11" ht="12.75" customHeight="1">
      <c r="A16" s="192">
        <v>15</v>
      </c>
      <c r="B16" s="436" t="s">
        <v>253</v>
      </c>
      <c r="C16" s="436"/>
      <c r="D16" s="436"/>
      <c r="E16" s="436"/>
      <c r="F16" s="436"/>
      <c r="G16" s="436"/>
      <c r="H16" s="436"/>
      <c r="I16" s="436"/>
      <c r="J16" s="436"/>
      <c r="K16" s="193">
        <v>13217</v>
      </c>
    </row>
    <row r="17" spans="1:11" ht="12.75" customHeight="1">
      <c r="A17" s="192">
        <v>16</v>
      </c>
      <c r="B17" s="436" t="s">
        <v>254</v>
      </c>
      <c r="C17" s="436"/>
      <c r="D17" s="436"/>
      <c r="E17" s="436"/>
      <c r="F17" s="436"/>
      <c r="G17" s="436"/>
      <c r="H17" s="436"/>
      <c r="I17" s="436"/>
      <c r="J17" s="436"/>
      <c r="K17" s="193">
        <v>4526</v>
      </c>
    </row>
    <row r="18" spans="1:11" ht="12.75" customHeight="1">
      <c r="A18" s="192">
        <v>17</v>
      </c>
      <c r="B18" s="436" t="s">
        <v>255</v>
      </c>
      <c r="C18" s="436"/>
      <c r="D18" s="436"/>
      <c r="E18" s="436"/>
      <c r="F18" s="436"/>
      <c r="G18" s="436"/>
      <c r="H18" s="436"/>
      <c r="I18" s="436"/>
      <c r="J18" s="436"/>
      <c r="K18" s="193">
        <v>4526</v>
      </c>
    </row>
    <row r="19" spans="1:11" ht="12.75" customHeight="1">
      <c r="A19" s="192">
        <v>18</v>
      </c>
      <c r="B19" s="436" t="s">
        <v>256</v>
      </c>
      <c r="C19" s="436"/>
      <c r="D19" s="436"/>
      <c r="E19" s="436"/>
      <c r="F19" s="436"/>
      <c r="G19" s="436"/>
      <c r="H19" s="436"/>
      <c r="I19" s="436"/>
      <c r="J19" s="436"/>
      <c r="K19" s="193">
        <v>2602</v>
      </c>
    </row>
    <row r="20" spans="1:11" ht="12.75" customHeight="1">
      <c r="A20" s="192">
        <v>19</v>
      </c>
      <c r="B20" s="436" t="s">
        <v>257</v>
      </c>
      <c r="C20" s="436"/>
      <c r="D20" s="436"/>
      <c r="E20" s="436"/>
      <c r="F20" s="436"/>
      <c r="G20" s="436"/>
      <c r="H20" s="436"/>
      <c r="I20" s="436"/>
      <c r="J20" s="436"/>
      <c r="K20" s="193">
        <v>4640</v>
      </c>
    </row>
    <row r="21" spans="1:11" ht="12.75" customHeight="1">
      <c r="A21" s="192">
        <v>20</v>
      </c>
      <c r="B21" s="436" t="s">
        <v>258</v>
      </c>
      <c r="C21" s="436"/>
      <c r="D21" s="436"/>
      <c r="E21" s="436"/>
      <c r="F21" s="436"/>
      <c r="G21" s="436"/>
      <c r="H21" s="436"/>
      <c r="I21" s="436"/>
      <c r="J21" s="436"/>
      <c r="K21" s="193">
        <v>654</v>
      </c>
    </row>
    <row r="22" spans="1:11" ht="12.75" customHeight="1">
      <c r="A22" s="192">
        <v>21</v>
      </c>
      <c r="B22" s="436" t="s">
        <v>259</v>
      </c>
      <c r="C22" s="436"/>
      <c r="D22" s="436"/>
      <c r="E22" s="436"/>
      <c r="F22" s="436"/>
      <c r="G22" s="436"/>
      <c r="H22" s="436"/>
      <c r="I22" s="436"/>
      <c r="J22" s="436"/>
      <c r="K22" s="193">
        <v>7486</v>
      </c>
    </row>
    <row r="23" spans="1:11" ht="12.75" customHeight="1">
      <c r="A23" s="192">
        <v>22</v>
      </c>
      <c r="B23" s="436" t="s">
        <v>260</v>
      </c>
      <c r="C23" s="436"/>
      <c r="D23" s="436"/>
      <c r="E23" s="436"/>
      <c r="F23" s="436"/>
      <c r="G23" s="436"/>
      <c r="H23" s="436"/>
      <c r="I23" s="436"/>
      <c r="J23" s="436"/>
      <c r="K23" s="193">
        <v>31273</v>
      </c>
    </row>
    <row r="24" spans="1:11" ht="12.75" customHeight="1">
      <c r="A24" s="192">
        <v>23</v>
      </c>
      <c r="B24" s="436" t="s">
        <v>261</v>
      </c>
      <c r="C24" s="436"/>
      <c r="D24" s="436"/>
      <c r="E24" s="436"/>
      <c r="F24" s="436"/>
      <c r="G24" s="436"/>
      <c r="H24" s="436"/>
      <c r="I24" s="436"/>
      <c r="J24" s="436"/>
      <c r="K24" s="193">
        <v>5539</v>
      </c>
    </row>
    <row r="25" spans="1:11" ht="12.75" customHeight="1">
      <c r="A25" s="311">
        <v>24</v>
      </c>
      <c r="B25" s="478" t="s">
        <v>262</v>
      </c>
      <c r="C25" s="479"/>
      <c r="D25" s="479"/>
      <c r="E25" s="479"/>
      <c r="F25" s="479"/>
      <c r="G25" s="479"/>
      <c r="H25" s="479"/>
      <c r="I25" s="479"/>
      <c r="J25" s="480"/>
      <c r="K25" s="307">
        <v>39876</v>
      </c>
    </row>
    <row r="26" spans="1:12" ht="12.75" customHeight="1">
      <c r="A26" s="313">
        <v>25</v>
      </c>
      <c r="B26" s="491" t="s">
        <v>263</v>
      </c>
      <c r="C26" s="492"/>
      <c r="D26" s="492"/>
      <c r="E26" s="492"/>
      <c r="F26" s="492"/>
      <c r="G26" s="492"/>
      <c r="H26" s="492"/>
      <c r="I26" s="492"/>
      <c r="J26" s="493"/>
      <c r="K26" s="312">
        <f>SUM(K7,K12,K15)</f>
        <v>473915</v>
      </c>
      <c r="L26" s="162"/>
    </row>
    <row r="27" ht="12.75">
      <c r="M27" s="162"/>
    </row>
  </sheetData>
  <mergeCells count="26">
    <mergeCell ref="B20:J20"/>
    <mergeCell ref="B16:J16"/>
    <mergeCell ref="B26:J26"/>
    <mergeCell ref="B14:J14"/>
    <mergeCell ref="B24:J24"/>
    <mergeCell ref="B21:J21"/>
    <mergeCell ref="B22:J22"/>
    <mergeCell ref="B23:J23"/>
    <mergeCell ref="B17:J17"/>
    <mergeCell ref="B18:J18"/>
    <mergeCell ref="B10:J10"/>
    <mergeCell ref="B19:J19"/>
    <mergeCell ref="B11:J11"/>
    <mergeCell ref="B12:J12"/>
    <mergeCell ref="B13:J13"/>
    <mergeCell ref="B15:J15"/>
    <mergeCell ref="A1:K1"/>
    <mergeCell ref="B25:J25"/>
    <mergeCell ref="J3:K3"/>
    <mergeCell ref="J4:K4"/>
    <mergeCell ref="A5:A6"/>
    <mergeCell ref="K5:K6"/>
    <mergeCell ref="B5:J6"/>
    <mergeCell ref="B7:J7"/>
    <mergeCell ref="B8:J8"/>
    <mergeCell ref="B9:J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C47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5.140625" style="0" customWidth="1"/>
    <col min="2" max="2" width="58.57421875" style="0" customWidth="1"/>
    <col min="3" max="3" width="14.00390625" style="0" customWidth="1"/>
  </cols>
  <sheetData>
    <row r="1" spans="1:3" ht="17.25" customHeight="1">
      <c r="A1" s="494" t="s">
        <v>135</v>
      </c>
      <c r="B1" s="494"/>
      <c r="C1" s="494"/>
    </row>
    <row r="2" spans="1:2" ht="11.25" customHeight="1">
      <c r="A2" s="121"/>
      <c r="B2" s="121"/>
    </row>
    <row r="3" ht="16.5" hidden="1">
      <c r="B3" s="121"/>
    </row>
    <row r="4" spans="1:3" ht="12.75">
      <c r="A4" s="495" t="s">
        <v>70</v>
      </c>
      <c r="B4" s="495"/>
      <c r="C4" s="495"/>
    </row>
    <row r="5" spans="1:3" ht="12.75">
      <c r="A5" s="402"/>
      <c r="B5" s="495" t="s">
        <v>1</v>
      </c>
      <c r="C5" s="495"/>
    </row>
    <row r="6" ht="13.5" customHeight="1">
      <c r="B6" s="35"/>
    </row>
    <row r="7" spans="1:3" ht="27.75" customHeight="1">
      <c r="A7" s="501"/>
      <c r="B7" s="498" t="s">
        <v>71</v>
      </c>
      <c r="C7" s="117" t="s">
        <v>19</v>
      </c>
    </row>
    <row r="8" spans="1:3" ht="20.25" customHeight="1">
      <c r="A8" s="502"/>
      <c r="B8" s="499"/>
      <c r="C8" s="496" t="s">
        <v>72</v>
      </c>
    </row>
    <row r="9" spans="1:3" ht="6" customHeight="1" thickBot="1">
      <c r="A9" s="503"/>
      <c r="B9" s="500"/>
      <c r="C9" s="497"/>
    </row>
    <row r="10" spans="1:3" ht="10.5" customHeight="1" hidden="1" thickTop="1">
      <c r="A10" s="122"/>
      <c r="B10" s="123"/>
      <c r="C10" s="124"/>
    </row>
    <row r="11" spans="1:3" ht="15" customHeight="1" thickTop="1">
      <c r="A11" s="125" t="s">
        <v>73</v>
      </c>
      <c r="B11" s="126" t="s">
        <v>74</v>
      </c>
      <c r="C11" s="127"/>
    </row>
    <row r="12" spans="1:3" ht="15" customHeight="1">
      <c r="A12" s="128" t="s">
        <v>75</v>
      </c>
      <c r="B12" s="129" t="s">
        <v>76</v>
      </c>
      <c r="C12" s="130">
        <f>SUM(C13:C14,C17)</f>
        <v>29800</v>
      </c>
    </row>
    <row r="13" spans="1:3" ht="15" customHeight="1">
      <c r="A13" s="131" t="s">
        <v>77</v>
      </c>
      <c r="B13" s="132" t="s">
        <v>78</v>
      </c>
      <c r="C13" s="127">
        <v>500</v>
      </c>
    </row>
    <row r="14" spans="1:3" ht="15" customHeight="1">
      <c r="A14" s="131" t="s">
        <v>79</v>
      </c>
      <c r="B14" s="132" t="s">
        <v>80</v>
      </c>
      <c r="C14" s="127">
        <f>SUM(C15:C16)</f>
        <v>29300</v>
      </c>
    </row>
    <row r="15" spans="1:3" ht="15" customHeight="1">
      <c r="A15" s="131"/>
      <c r="B15" s="133" t="s">
        <v>81</v>
      </c>
      <c r="C15" s="127">
        <v>4800</v>
      </c>
    </row>
    <row r="16" spans="1:3" ht="15" customHeight="1">
      <c r="A16" s="131"/>
      <c r="B16" s="133" t="s">
        <v>82</v>
      </c>
      <c r="C16" s="127">
        <v>24500</v>
      </c>
    </row>
    <row r="17" spans="1:3" ht="15" customHeight="1">
      <c r="A17" s="131" t="s">
        <v>83</v>
      </c>
      <c r="B17" s="132" t="s">
        <v>84</v>
      </c>
      <c r="C17" s="127">
        <v>0</v>
      </c>
    </row>
    <row r="18" spans="1:3" ht="15" customHeight="1">
      <c r="A18" s="128" t="s">
        <v>85</v>
      </c>
      <c r="B18" s="134" t="s">
        <v>86</v>
      </c>
      <c r="C18" s="127"/>
    </row>
    <row r="19" spans="1:3" ht="15" customHeight="1">
      <c r="A19" s="131" t="s">
        <v>87</v>
      </c>
      <c r="B19" s="132" t="s">
        <v>88</v>
      </c>
      <c r="C19" s="127">
        <v>0</v>
      </c>
    </row>
    <row r="20" spans="1:3" ht="15" customHeight="1">
      <c r="A20" s="131" t="s">
        <v>89</v>
      </c>
      <c r="B20" s="132" t="s">
        <v>90</v>
      </c>
      <c r="C20" s="127">
        <v>0</v>
      </c>
    </row>
    <row r="21" spans="1:3" ht="15" customHeight="1">
      <c r="A21" s="128" t="s">
        <v>91</v>
      </c>
      <c r="B21" s="129" t="s">
        <v>92</v>
      </c>
      <c r="C21" s="130">
        <f>SUM(C22,C40)</f>
        <v>1251587</v>
      </c>
    </row>
    <row r="22" spans="1:3" ht="15" customHeight="1">
      <c r="A22" s="131" t="s">
        <v>93</v>
      </c>
      <c r="B22" s="129" t="s">
        <v>94</v>
      </c>
      <c r="C22" s="130">
        <f>SUM(C23:C39)</f>
        <v>1220520</v>
      </c>
    </row>
    <row r="23" spans="1:3" ht="15" customHeight="1">
      <c r="A23" s="128"/>
      <c r="B23" s="135" t="s">
        <v>95</v>
      </c>
      <c r="C23" s="127"/>
    </row>
    <row r="24" spans="1:3" ht="15" customHeight="1">
      <c r="A24" s="128"/>
      <c r="B24" s="136" t="s">
        <v>96</v>
      </c>
      <c r="C24" s="137">
        <v>414529</v>
      </c>
    </row>
    <row r="25" spans="1:3" ht="15" customHeight="1">
      <c r="A25" s="128"/>
      <c r="B25" s="136" t="s">
        <v>97</v>
      </c>
      <c r="C25" s="137">
        <v>73152</v>
      </c>
    </row>
    <row r="26" spans="1:3" ht="25.5" customHeight="1">
      <c r="A26" s="128"/>
      <c r="B26" s="138" t="s">
        <v>98</v>
      </c>
      <c r="C26" s="137"/>
    </row>
    <row r="27" spans="1:3" ht="15" customHeight="1">
      <c r="A27" s="128"/>
      <c r="B27" s="136" t="s">
        <v>96</v>
      </c>
      <c r="C27" s="137">
        <v>292139</v>
      </c>
    </row>
    <row r="28" spans="1:3" ht="15" customHeight="1">
      <c r="A28" s="128"/>
      <c r="B28" s="136" t="s">
        <v>97</v>
      </c>
      <c r="C28" s="137">
        <v>51554</v>
      </c>
    </row>
    <row r="29" spans="1:3" ht="15" customHeight="1">
      <c r="A29" s="128"/>
      <c r="B29" s="224" t="s">
        <v>99</v>
      </c>
      <c r="C29" s="137"/>
    </row>
    <row r="30" spans="1:3" ht="15" customHeight="1">
      <c r="A30" s="128"/>
      <c r="B30" s="225" t="s">
        <v>100</v>
      </c>
      <c r="C30" s="137">
        <v>21194</v>
      </c>
    </row>
    <row r="31" spans="1:3" ht="15" customHeight="1">
      <c r="A31" s="128"/>
      <c r="B31" s="225" t="s">
        <v>101</v>
      </c>
      <c r="C31" s="137">
        <v>3740</v>
      </c>
    </row>
    <row r="32" spans="1:3" ht="15" customHeight="1">
      <c r="A32" s="128"/>
      <c r="B32" s="139" t="s">
        <v>102</v>
      </c>
      <c r="C32" s="137">
        <v>57382</v>
      </c>
    </row>
    <row r="33" spans="1:3" ht="15" customHeight="1">
      <c r="A33" s="128"/>
      <c r="B33" s="139" t="s">
        <v>103</v>
      </c>
      <c r="C33" s="137"/>
    </row>
    <row r="34" spans="1:3" ht="15" customHeight="1">
      <c r="A34" s="128"/>
      <c r="B34" s="133" t="s">
        <v>100</v>
      </c>
      <c r="C34" s="137">
        <v>4250</v>
      </c>
    </row>
    <row r="35" spans="1:3" ht="15" customHeight="1">
      <c r="A35" s="128"/>
      <c r="B35" s="133" t="s">
        <v>101</v>
      </c>
      <c r="C35" s="137">
        <v>750</v>
      </c>
    </row>
    <row r="36" spans="1:3" ht="15" customHeight="1">
      <c r="A36" s="128"/>
      <c r="B36" s="139" t="s">
        <v>104</v>
      </c>
      <c r="C36" s="137"/>
    </row>
    <row r="37" spans="1:3" ht="15" customHeight="1">
      <c r="A37" s="128"/>
      <c r="B37" s="133" t="s">
        <v>100</v>
      </c>
      <c r="C37" s="137">
        <v>224316</v>
      </c>
    </row>
    <row r="38" spans="1:3" ht="15" customHeight="1">
      <c r="A38" s="128"/>
      <c r="B38" s="133" t="s">
        <v>101</v>
      </c>
      <c r="C38" s="137">
        <v>39585</v>
      </c>
    </row>
    <row r="39" spans="1:3" ht="15" customHeight="1">
      <c r="A39" s="128"/>
      <c r="B39" s="133" t="s">
        <v>140</v>
      </c>
      <c r="C39" s="137">
        <v>37929</v>
      </c>
    </row>
    <row r="40" spans="1:3" ht="15" customHeight="1">
      <c r="A40" s="131" t="s">
        <v>105</v>
      </c>
      <c r="B40" s="140" t="s">
        <v>106</v>
      </c>
      <c r="C40" s="130">
        <f>SUM(C41:C43)</f>
        <v>31067</v>
      </c>
    </row>
    <row r="41" spans="1:3" ht="15.75" customHeight="1">
      <c r="A41" s="131"/>
      <c r="B41" s="133" t="s">
        <v>338</v>
      </c>
      <c r="C41" s="137">
        <v>7463</v>
      </c>
    </row>
    <row r="42" spans="1:3" ht="14.25" customHeight="1">
      <c r="A42" s="131"/>
      <c r="B42" s="133" t="s">
        <v>111</v>
      </c>
      <c r="C42" s="141">
        <v>15920</v>
      </c>
    </row>
    <row r="43" spans="1:3" ht="15" customHeight="1">
      <c r="A43" s="131"/>
      <c r="B43" s="132" t="s">
        <v>313</v>
      </c>
      <c r="C43" s="127">
        <v>7684</v>
      </c>
    </row>
    <row r="44" spans="1:3" ht="15" customHeight="1">
      <c r="A44" s="128" t="s">
        <v>107</v>
      </c>
      <c r="B44" s="134" t="s">
        <v>108</v>
      </c>
      <c r="C44" s="130">
        <v>10227</v>
      </c>
    </row>
    <row r="45" spans="1:3" ht="15" customHeight="1">
      <c r="A45" s="142"/>
      <c r="B45" s="143" t="s">
        <v>109</v>
      </c>
      <c r="C45" s="144">
        <f>SUM(C12,C22,C40,C44)</f>
        <v>1291614</v>
      </c>
    </row>
    <row r="46" spans="1:3" ht="12.75">
      <c r="A46" s="145"/>
      <c r="B46" s="145"/>
      <c r="C46" s="145"/>
    </row>
    <row r="47" spans="1:3" ht="12.75">
      <c r="A47" s="145"/>
      <c r="B47" s="145" t="s">
        <v>110</v>
      </c>
      <c r="C47" s="145"/>
    </row>
  </sheetData>
  <sheetProtection/>
  <mergeCells count="6">
    <mergeCell ref="A1:C1"/>
    <mergeCell ref="A4:C4"/>
    <mergeCell ref="B5:C5"/>
    <mergeCell ref="C8:C9"/>
    <mergeCell ref="B7:B9"/>
    <mergeCell ref="A7:A9"/>
  </mergeCells>
  <printOptions horizontalCentered="1"/>
  <pageMargins left="0.31496062992125984" right="0.35433070866141736" top="0.5511811023622047" bottom="0.34" header="0.5118110236220472" footer="0.3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F30"/>
  <sheetViews>
    <sheetView workbookViewId="0" topLeftCell="A1">
      <selection activeCell="B6" sqref="B6"/>
    </sheetView>
  </sheetViews>
  <sheetFormatPr defaultColWidth="9.140625" defaultRowHeight="12.75"/>
  <cols>
    <col min="1" max="1" width="43.57421875" style="0" customWidth="1"/>
    <col min="2" max="2" width="10.7109375" style="0" customWidth="1"/>
    <col min="3" max="4" width="11.421875" style="0" customWidth="1"/>
    <col min="5" max="5" width="16.00390625" style="0" customWidth="1"/>
  </cols>
  <sheetData>
    <row r="1" spans="1:5" ht="15.75">
      <c r="A1" s="504" t="s">
        <v>339</v>
      </c>
      <c r="B1" s="504"/>
      <c r="C1" s="504"/>
      <c r="D1" s="504"/>
      <c r="E1" s="504"/>
    </row>
    <row r="2" spans="1:5" ht="15.75">
      <c r="A2" s="504" t="s">
        <v>340</v>
      </c>
      <c r="B2" s="504"/>
      <c r="C2" s="504"/>
      <c r="D2" s="504"/>
      <c r="E2" s="504"/>
    </row>
    <row r="3" spans="1:5" ht="15.75">
      <c r="A3" s="504" t="s">
        <v>350</v>
      </c>
      <c r="B3" s="504"/>
      <c r="C3" s="504"/>
      <c r="D3" s="504"/>
      <c r="E3" s="504"/>
    </row>
    <row r="4" spans="1:5" ht="15.75">
      <c r="A4" s="1"/>
      <c r="B4" s="1"/>
      <c r="C4" s="1"/>
      <c r="D4" s="1"/>
      <c r="E4" s="1"/>
    </row>
    <row r="5" spans="4:5" ht="12.75">
      <c r="D5" s="495" t="s">
        <v>402</v>
      </c>
      <c r="E5" s="495"/>
    </row>
    <row r="6" spans="4:5" ht="12.75">
      <c r="D6" s="467" t="s">
        <v>1</v>
      </c>
      <c r="E6" s="467"/>
    </row>
    <row r="7" spans="4:5" ht="12.75">
      <c r="D7" s="281"/>
      <c r="E7" s="281"/>
    </row>
    <row r="8" spans="1:6" ht="38.25">
      <c r="A8" s="282" t="s">
        <v>342</v>
      </c>
      <c r="B8" s="283" t="s">
        <v>359</v>
      </c>
      <c r="C8" s="284" t="s">
        <v>343</v>
      </c>
      <c r="D8" s="284" t="s">
        <v>344</v>
      </c>
      <c r="E8" s="283" t="s">
        <v>360</v>
      </c>
      <c r="F8" s="285"/>
    </row>
    <row r="9" spans="1:6" ht="19.5" customHeight="1">
      <c r="A9" s="290" t="s">
        <v>351</v>
      </c>
      <c r="B9" s="286"/>
      <c r="C9" s="286"/>
      <c r="D9" s="286"/>
      <c r="E9" s="287"/>
      <c r="F9" s="288"/>
    </row>
    <row r="10" spans="1:6" ht="30" customHeight="1">
      <c r="A10" s="151" t="s">
        <v>346</v>
      </c>
      <c r="B10" s="286">
        <v>5000</v>
      </c>
      <c r="C10" s="286">
        <v>90</v>
      </c>
      <c r="D10" s="286">
        <v>4500</v>
      </c>
      <c r="E10" s="287">
        <f>SUM(B10-D10)</f>
        <v>500</v>
      </c>
      <c r="F10" s="288"/>
    </row>
    <row r="11" spans="1:6" ht="19.5" customHeight="1">
      <c r="A11" s="151" t="s">
        <v>347</v>
      </c>
      <c r="B11" s="286">
        <v>1000</v>
      </c>
      <c r="C11" s="286">
        <v>0</v>
      </c>
      <c r="D11" s="286">
        <v>0</v>
      </c>
      <c r="E11" s="287">
        <f>SUM(B11-D11)</f>
        <v>1000</v>
      </c>
      <c r="F11" s="288"/>
    </row>
    <row r="12" spans="1:6" ht="19.5" customHeight="1">
      <c r="A12" s="151" t="s">
        <v>353</v>
      </c>
      <c r="B12" s="286">
        <v>7000</v>
      </c>
      <c r="C12" s="286">
        <v>0</v>
      </c>
      <c r="D12" s="286">
        <v>0</v>
      </c>
      <c r="E12" s="287">
        <v>7000</v>
      </c>
      <c r="F12" s="288"/>
    </row>
    <row r="13" spans="1:6" ht="19.5" customHeight="1">
      <c r="A13" s="151"/>
      <c r="B13" s="286"/>
      <c r="C13" s="289"/>
      <c r="D13" s="286"/>
      <c r="E13" s="287"/>
      <c r="F13" s="288"/>
    </row>
    <row r="14" spans="1:6" ht="19.5" customHeight="1">
      <c r="A14" s="290" t="s">
        <v>352</v>
      </c>
      <c r="B14" s="286"/>
      <c r="C14" s="289"/>
      <c r="D14" s="286"/>
      <c r="E14" s="287"/>
      <c r="F14" s="288"/>
    </row>
    <row r="15" spans="1:6" ht="19.5" customHeight="1">
      <c r="A15" s="151" t="s">
        <v>354</v>
      </c>
      <c r="B15" s="286">
        <v>7000</v>
      </c>
      <c r="C15" s="286">
        <v>100</v>
      </c>
      <c r="D15" s="286">
        <v>7000</v>
      </c>
      <c r="E15" s="287">
        <f>SUM(B15-D15)</f>
        <v>0</v>
      </c>
      <c r="F15" s="288"/>
    </row>
    <row r="16" spans="1:6" ht="19.5" customHeight="1">
      <c r="A16" s="151" t="s">
        <v>345</v>
      </c>
      <c r="B16" s="286">
        <v>30000</v>
      </c>
      <c r="C16" s="286">
        <v>90</v>
      </c>
      <c r="D16" s="286">
        <v>27000</v>
      </c>
      <c r="E16" s="287">
        <f>SUM(B16-D16)</f>
        <v>3000</v>
      </c>
      <c r="F16" s="288"/>
    </row>
    <row r="17" spans="1:6" ht="19.5" customHeight="1">
      <c r="A17" s="301" t="s">
        <v>358</v>
      </c>
      <c r="B17" s="302">
        <v>30000</v>
      </c>
      <c r="D17" s="302">
        <v>25780</v>
      </c>
      <c r="E17" s="287">
        <v>4220</v>
      </c>
      <c r="F17" s="288"/>
    </row>
    <row r="18" spans="1:6" ht="19.5" customHeight="1">
      <c r="A18" s="151" t="s">
        <v>348</v>
      </c>
      <c r="B18" s="286">
        <v>500</v>
      </c>
      <c r="C18" s="286">
        <v>0</v>
      </c>
      <c r="D18" s="286">
        <v>0</v>
      </c>
      <c r="E18" s="303">
        <v>150</v>
      </c>
      <c r="F18" s="288"/>
    </row>
    <row r="19" spans="1:6" ht="19.5" customHeight="1">
      <c r="A19" s="151" t="s">
        <v>349</v>
      </c>
      <c r="B19" s="286">
        <v>300</v>
      </c>
      <c r="C19" s="286">
        <v>100</v>
      </c>
      <c r="D19" s="286">
        <v>300</v>
      </c>
      <c r="E19" s="287">
        <f>SUM(B19-D19)</f>
        <v>0</v>
      </c>
      <c r="F19" s="288"/>
    </row>
    <row r="20" spans="1:6" ht="19.5" customHeight="1">
      <c r="A20" s="290" t="s">
        <v>280</v>
      </c>
      <c r="B20" s="291">
        <f>SUM(B9:B19)</f>
        <v>80800</v>
      </c>
      <c r="C20" s="291"/>
      <c r="D20" s="291">
        <f>SUM(D9:D19)</f>
        <v>64580</v>
      </c>
      <c r="E20" s="130">
        <f>SUM(E9:E19)</f>
        <v>15870</v>
      </c>
      <c r="F20" s="292"/>
    </row>
    <row r="21" spans="1:6" ht="12.75">
      <c r="A21" s="293"/>
      <c r="B21" s="294"/>
      <c r="C21" s="294"/>
      <c r="D21" s="294"/>
      <c r="E21" s="295"/>
      <c r="F21" s="274"/>
    </row>
    <row r="22" spans="1:6" ht="12.75">
      <c r="A22" s="293"/>
      <c r="B22" s="294"/>
      <c r="C22" s="294"/>
      <c r="D22" s="294"/>
      <c r="E22" s="295"/>
      <c r="F22" s="274"/>
    </row>
    <row r="23" spans="1:6" ht="16.5" customHeight="1">
      <c r="A23" s="296" t="s">
        <v>357</v>
      </c>
      <c r="B23" s="177"/>
      <c r="C23" s="179"/>
      <c r="D23" s="177"/>
      <c r="E23" s="193"/>
      <c r="F23" s="274"/>
    </row>
    <row r="24" spans="1:6" ht="16.5" customHeight="1">
      <c r="A24" s="151" t="s">
        <v>355</v>
      </c>
      <c r="B24" s="286">
        <v>9000</v>
      </c>
      <c r="C24" s="152">
        <v>90</v>
      </c>
      <c r="D24" s="152">
        <v>8100</v>
      </c>
      <c r="E24" s="287">
        <v>900</v>
      </c>
      <c r="F24" s="288"/>
    </row>
    <row r="25" spans="1:6" ht="17.25" customHeight="1">
      <c r="A25" s="297" t="s">
        <v>356</v>
      </c>
      <c r="B25" s="286">
        <v>21000</v>
      </c>
      <c r="C25" s="152">
        <v>80</v>
      </c>
      <c r="D25" s="152">
        <v>17680</v>
      </c>
      <c r="E25" s="287">
        <f>SUM(B25-D25)</f>
        <v>3320</v>
      </c>
      <c r="F25" s="288"/>
    </row>
    <row r="26" spans="1:6" ht="12.75">
      <c r="A26" s="311"/>
      <c r="B26" s="391">
        <f>SUM(B24:B25)</f>
        <v>30000</v>
      </c>
      <c r="C26" s="391"/>
      <c r="D26" s="391">
        <f>SUM(D24:D25)</f>
        <v>25780</v>
      </c>
      <c r="E26" s="392">
        <f>SUM(E24:E25)</f>
        <v>4220</v>
      </c>
      <c r="F26" s="298"/>
    </row>
    <row r="27" ht="12.75">
      <c r="A27" s="299"/>
    </row>
    <row r="28" ht="12.75">
      <c r="A28" s="300"/>
    </row>
    <row r="29" ht="12.75">
      <c r="A29" s="300"/>
    </row>
    <row r="30" ht="12.75">
      <c r="A30" s="300"/>
    </row>
  </sheetData>
  <sheetProtection/>
  <mergeCells count="5">
    <mergeCell ref="D6:E6"/>
    <mergeCell ref="A1:E1"/>
    <mergeCell ref="A2:E2"/>
    <mergeCell ref="A3:E3"/>
    <mergeCell ref="D5:E5"/>
  </mergeCells>
  <printOptions horizontalCentered="1"/>
  <pageMargins left="0.4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C47"/>
  <sheetViews>
    <sheetView zoomScalePageLayoutView="0" workbookViewId="0" topLeftCell="A1">
      <selection activeCell="A6" sqref="A6:B7"/>
    </sheetView>
  </sheetViews>
  <sheetFormatPr defaultColWidth="9.140625" defaultRowHeight="12.75"/>
  <cols>
    <col min="1" max="1" width="3.57421875" style="0" customWidth="1"/>
    <col min="2" max="2" width="63.8515625" style="0" customWidth="1"/>
    <col min="3" max="3" width="12.57421875" style="0" customWidth="1"/>
  </cols>
  <sheetData>
    <row r="1" spans="1:3" ht="17.25" customHeight="1">
      <c r="A1" s="423" t="s">
        <v>136</v>
      </c>
      <c r="B1" s="423"/>
      <c r="C1" s="423"/>
    </row>
    <row r="2" spans="1:3" ht="6" customHeight="1">
      <c r="A2" s="146"/>
      <c r="B2" s="146"/>
      <c r="C2" s="146"/>
    </row>
    <row r="3" spans="1:3" ht="12.75">
      <c r="A3" s="147"/>
      <c r="B3" s="147"/>
      <c r="C3" s="148" t="s">
        <v>341</v>
      </c>
    </row>
    <row r="4" spans="1:3" ht="12.75">
      <c r="A4" s="147"/>
      <c r="B4" s="147"/>
      <c r="C4" s="148" t="s">
        <v>1</v>
      </c>
    </row>
    <row r="5" spans="1:3" ht="12.75">
      <c r="A5" s="147"/>
      <c r="B5" s="147"/>
      <c r="C5" s="119"/>
    </row>
    <row r="6" spans="1:3" ht="41.25" customHeight="1">
      <c r="A6" s="520" t="s">
        <v>71</v>
      </c>
      <c r="B6" s="498"/>
      <c r="C6" s="149" t="s">
        <v>19</v>
      </c>
    </row>
    <row r="7" spans="1:3" ht="32.25" customHeight="1" thickBot="1">
      <c r="A7" s="521"/>
      <c r="B7" s="522"/>
      <c r="C7" s="118" t="s">
        <v>72</v>
      </c>
    </row>
    <row r="8" spans="1:3" ht="21.75" customHeight="1" thickTop="1">
      <c r="A8" s="509" t="s">
        <v>112</v>
      </c>
      <c r="B8" s="510"/>
      <c r="C8" s="511"/>
    </row>
    <row r="9" spans="1:3" ht="15" customHeight="1">
      <c r="A9" s="151">
        <v>1</v>
      </c>
      <c r="B9" s="153" t="s">
        <v>113</v>
      </c>
      <c r="C9" s="141">
        <v>5200</v>
      </c>
    </row>
    <row r="10" spans="1:3" ht="15" customHeight="1">
      <c r="A10" s="151">
        <v>2</v>
      </c>
      <c r="B10" s="152" t="s">
        <v>114</v>
      </c>
      <c r="C10" s="141">
        <v>8000</v>
      </c>
    </row>
    <row r="11" spans="1:3" ht="15.75" customHeight="1">
      <c r="A11" s="151">
        <v>3</v>
      </c>
      <c r="B11" s="153" t="s">
        <v>115</v>
      </c>
      <c r="C11" s="141">
        <v>6000</v>
      </c>
    </row>
    <row r="12" spans="1:3" ht="15" customHeight="1">
      <c r="A12" s="151">
        <v>4</v>
      </c>
      <c r="B12" s="154" t="s">
        <v>116</v>
      </c>
      <c r="C12" s="141">
        <v>7100</v>
      </c>
    </row>
    <row r="13" spans="1:3" ht="15" customHeight="1">
      <c r="A13" s="151">
        <v>5</v>
      </c>
      <c r="B13" s="155" t="s">
        <v>117</v>
      </c>
      <c r="C13" s="141">
        <v>24000</v>
      </c>
    </row>
    <row r="14" spans="1:3" ht="17.25" customHeight="1">
      <c r="A14" s="151">
        <v>6</v>
      </c>
      <c r="B14" s="156" t="s">
        <v>118</v>
      </c>
      <c r="C14" s="141">
        <v>33896</v>
      </c>
    </row>
    <row r="15" spans="1:3" ht="27.75" customHeight="1">
      <c r="A15" s="151">
        <v>7</v>
      </c>
      <c r="B15" s="156" t="s">
        <v>119</v>
      </c>
      <c r="C15" s="141">
        <v>375097</v>
      </c>
    </row>
    <row r="16" spans="1:3" ht="15" customHeight="1">
      <c r="A16" s="151">
        <v>8</v>
      </c>
      <c r="B16" s="152" t="s">
        <v>95</v>
      </c>
      <c r="C16" s="141">
        <v>536761</v>
      </c>
    </row>
    <row r="17" spans="1:3" s="35" customFormat="1" ht="15" customHeight="1">
      <c r="A17" s="151">
        <v>9</v>
      </c>
      <c r="B17" s="156" t="s">
        <v>120</v>
      </c>
      <c r="C17" s="141">
        <v>6000</v>
      </c>
    </row>
    <row r="18" spans="1:3" ht="15" customHeight="1">
      <c r="A18" s="151">
        <v>10</v>
      </c>
      <c r="B18" s="156" t="s">
        <v>121</v>
      </c>
      <c r="C18" s="141">
        <v>3000</v>
      </c>
    </row>
    <row r="19" spans="1:3" ht="15" customHeight="1">
      <c r="A19" s="151">
        <v>11</v>
      </c>
      <c r="B19" s="156" t="s">
        <v>122</v>
      </c>
      <c r="C19" s="141">
        <v>9000</v>
      </c>
    </row>
    <row r="20" spans="1:3" ht="15" customHeight="1">
      <c r="A20" s="151">
        <v>12</v>
      </c>
      <c r="B20" s="156" t="s">
        <v>123</v>
      </c>
      <c r="C20" s="141">
        <v>7000</v>
      </c>
    </row>
    <row r="21" spans="1:3" ht="15" customHeight="1">
      <c r="A21" s="151">
        <v>13</v>
      </c>
      <c r="B21" s="156" t="s">
        <v>124</v>
      </c>
      <c r="C21" s="137">
        <v>32500</v>
      </c>
    </row>
    <row r="22" spans="1:3" ht="15" customHeight="1">
      <c r="A22" s="151">
        <v>14</v>
      </c>
      <c r="B22" s="156" t="s">
        <v>273</v>
      </c>
      <c r="C22" s="141">
        <v>12039</v>
      </c>
    </row>
    <row r="23" spans="1:3" ht="15" customHeight="1">
      <c r="A23" s="151">
        <v>15</v>
      </c>
      <c r="B23" s="156" t="s">
        <v>125</v>
      </c>
      <c r="C23" s="141">
        <v>92909</v>
      </c>
    </row>
    <row r="24" spans="1:3" ht="15" customHeight="1">
      <c r="A24" s="151">
        <v>16</v>
      </c>
      <c r="B24" s="156" t="s">
        <v>126</v>
      </c>
      <c r="C24" s="141">
        <v>6132</v>
      </c>
    </row>
    <row r="25" spans="1:3" ht="15" customHeight="1">
      <c r="A25" s="151">
        <v>17</v>
      </c>
      <c r="B25" s="156" t="s">
        <v>127</v>
      </c>
      <c r="C25" s="141">
        <v>150000</v>
      </c>
    </row>
    <row r="26" spans="1:3" ht="15" customHeight="1">
      <c r="A26" s="151">
        <v>18</v>
      </c>
      <c r="B26" s="163" t="s">
        <v>137</v>
      </c>
      <c r="C26" s="141">
        <v>14300</v>
      </c>
    </row>
    <row r="27" spans="1:3" ht="15" customHeight="1">
      <c r="A27" s="151">
        <v>19</v>
      </c>
      <c r="B27" s="163" t="s">
        <v>138</v>
      </c>
      <c r="C27" s="141">
        <v>45720</v>
      </c>
    </row>
    <row r="28" spans="1:3" ht="15" customHeight="1">
      <c r="A28" s="151">
        <v>20</v>
      </c>
      <c r="B28" s="159" t="s">
        <v>129</v>
      </c>
      <c r="C28" s="141">
        <v>74189</v>
      </c>
    </row>
    <row r="29" spans="1:3" ht="15" customHeight="1">
      <c r="A29" s="151">
        <v>21</v>
      </c>
      <c r="B29" s="133" t="s">
        <v>111</v>
      </c>
      <c r="C29" s="141">
        <v>26534</v>
      </c>
    </row>
    <row r="30" spans="1:3" ht="15" customHeight="1">
      <c r="A30" s="151">
        <v>22</v>
      </c>
      <c r="B30" s="133" t="s">
        <v>140</v>
      </c>
      <c r="C30" s="141">
        <v>58838</v>
      </c>
    </row>
    <row r="31" spans="1:3" ht="15" customHeight="1">
      <c r="A31" s="151">
        <v>23</v>
      </c>
      <c r="B31" s="164" t="s">
        <v>407</v>
      </c>
      <c r="C31" s="141">
        <v>20500</v>
      </c>
    </row>
    <row r="32" spans="1:3" ht="15" customHeight="1">
      <c r="A32" s="151">
        <v>24</v>
      </c>
      <c r="B32" s="164" t="s">
        <v>406</v>
      </c>
      <c r="C32" s="141">
        <v>20000</v>
      </c>
    </row>
    <row r="33" spans="1:3" ht="15" customHeight="1">
      <c r="A33" s="151">
        <v>25</v>
      </c>
      <c r="B33" s="164" t="s">
        <v>274</v>
      </c>
      <c r="C33" s="141">
        <v>29845</v>
      </c>
    </row>
    <row r="34" spans="1:3" ht="15" customHeight="1">
      <c r="A34" s="507" t="s">
        <v>128</v>
      </c>
      <c r="B34" s="508"/>
      <c r="C34" s="157">
        <f>SUM(C9:C33)</f>
        <v>1604560</v>
      </c>
    </row>
    <row r="35" spans="1:3" ht="12" customHeight="1">
      <c r="A35" s="517"/>
      <c r="B35" s="518"/>
      <c r="C35" s="519"/>
    </row>
    <row r="36" spans="1:3" ht="24.75" customHeight="1">
      <c r="A36" s="514" t="s">
        <v>130</v>
      </c>
      <c r="B36" s="515"/>
      <c r="C36" s="516"/>
    </row>
    <row r="37" spans="1:3" ht="15" customHeight="1">
      <c r="A37" s="151">
        <v>26</v>
      </c>
      <c r="B37" s="152" t="s">
        <v>131</v>
      </c>
      <c r="C37" s="141">
        <v>4585</v>
      </c>
    </row>
    <row r="38" spans="1:3" ht="15" customHeight="1">
      <c r="A38" s="151">
        <v>27</v>
      </c>
      <c r="B38" s="152" t="s">
        <v>139</v>
      </c>
      <c r="C38" s="137">
        <v>5000</v>
      </c>
    </row>
    <row r="39" spans="1:3" ht="15" customHeight="1">
      <c r="A39" s="151">
        <v>28</v>
      </c>
      <c r="B39" s="156" t="s">
        <v>132</v>
      </c>
      <c r="C39" s="141">
        <v>1270</v>
      </c>
    </row>
    <row r="40" spans="1:3" ht="15" customHeight="1">
      <c r="A40" s="151">
        <v>29</v>
      </c>
      <c r="B40" s="156" t="s">
        <v>133</v>
      </c>
      <c r="C40" s="141">
        <v>1000</v>
      </c>
    </row>
    <row r="41" spans="1:3" ht="15" customHeight="1">
      <c r="A41" s="151">
        <v>30</v>
      </c>
      <c r="B41" s="156" t="s">
        <v>104</v>
      </c>
      <c r="C41" s="141">
        <v>310472</v>
      </c>
    </row>
    <row r="42" spans="1:3" ht="14.25" customHeight="1">
      <c r="A42" s="505" t="s">
        <v>128</v>
      </c>
      <c r="B42" s="506"/>
      <c r="C42" s="157">
        <f>SUM(C37:C41)</f>
        <v>322327</v>
      </c>
    </row>
    <row r="43" spans="1:3" s="161" customFormat="1" ht="24" customHeight="1">
      <c r="A43" s="512" t="s">
        <v>134</v>
      </c>
      <c r="B43" s="513"/>
      <c r="C43" s="160">
        <f>SUM(C34,C42)</f>
        <v>1926887</v>
      </c>
    </row>
    <row r="47" ht="12.75">
      <c r="C47" s="162"/>
    </row>
  </sheetData>
  <sheetProtection/>
  <mergeCells count="8">
    <mergeCell ref="A43:B43"/>
    <mergeCell ref="A36:C36"/>
    <mergeCell ref="A35:C35"/>
    <mergeCell ref="A6:B7"/>
    <mergeCell ref="A1:C1"/>
    <mergeCell ref="A42:B42"/>
    <mergeCell ref="A34:B34"/>
    <mergeCell ref="A8:C8"/>
  </mergeCells>
  <printOptions horizontalCentered="1"/>
  <pageMargins left="0.7874015748031497" right="0.54" top="0.65" bottom="0.54" header="0.23" footer="0.2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C17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43.421875" style="0" customWidth="1"/>
    <col min="2" max="2" width="12.28125" style="0" customWidth="1"/>
  </cols>
  <sheetData>
    <row r="1" spans="1:2" ht="16.5">
      <c r="A1" s="494" t="s">
        <v>214</v>
      </c>
      <c r="B1" s="494"/>
    </row>
    <row r="2" ht="16.5">
      <c r="A2" s="121"/>
    </row>
    <row r="3" ht="16.5">
      <c r="A3" s="165"/>
    </row>
    <row r="4" spans="1:3" ht="12.75">
      <c r="A4" s="35"/>
      <c r="C4" s="2" t="s">
        <v>403</v>
      </c>
    </row>
    <row r="5" spans="1:3" ht="12.75">
      <c r="A5" s="35"/>
      <c r="C5" s="2" t="s">
        <v>1</v>
      </c>
    </row>
    <row r="6" ht="12.75">
      <c r="A6" s="35"/>
    </row>
    <row r="7" spans="1:2" ht="19.5" customHeight="1">
      <c r="A7" s="526" t="s">
        <v>206</v>
      </c>
      <c r="B7" s="523" t="s">
        <v>19</v>
      </c>
    </row>
    <row r="8" spans="1:2" ht="6.75" customHeight="1">
      <c r="A8" s="527"/>
      <c r="B8" s="524"/>
    </row>
    <row r="9" spans="1:2" ht="9" customHeight="1" thickBot="1">
      <c r="A9" s="528"/>
      <c r="B9" s="525"/>
    </row>
    <row r="10" spans="1:2" ht="16.5" customHeight="1" thickTop="1">
      <c r="A10" s="150" t="s">
        <v>207</v>
      </c>
      <c r="B10" s="166">
        <f>SUM(B11:B12)</f>
        <v>20000</v>
      </c>
    </row>
    <row r="11" spans="1:2" ht="30" customHeight="1">
      <c r="A11" s="167" t="s">
        <v>208</v>
      </c>
      <c r="B11" s="168">
        <v>10000</v>
      </c>
    </row>
    <row r="12" spans="1:2" ht="16.5" customHeight="1">
      <c r="A12" s="169" t="s">
        <v>209</v>
      </c>
      <c r="B12" s="170">
        <v>10000</v>
      </c>
    </row>
    <row r="13" spans="1:2" ht="16.5" customHeight="1">
      <c r="A13" s="171" t="s">
        <v>210</v>
      </c>
      <c r="B13" s="172">
        <f>SUM(B14:B15)</f>
        <v>92909</v>
      </c>
    </row>
    <row r="14" spans="1:2" ht="16.5" customHeight="1">
      <c r="A14" s="169" t="s">
        <v>211</v>
      </c>
      <c r="B14" s="170">
        <v>92909</v>
      </c>
    </row>
    <row r="15" spans="1:2" ht="16.5" customHeight="1">
      <c r="A15" s="169" t="s">
        <v>212</v>
      </c>
      <c r="B15" s="170">
        <v>0</v>
      </c>
    </row>
    <row r="16" spans="1:2" ht="16.5" customHeight="1">
      <c r="A16" s="171" t="s">
        <v>213</v>
      </c>
      <c r="B16" s="173">
        <v>5000</v>
      </c>
    </row>
    <row r="17" spans="1:2" ht="16.5" customHeight="1">
      <c r="A17" s="174" t="s">
        <v>109</v>
      </c>
      <c r="B17" s="175">
        <f>SUM(B10,B13,B16)</f>
        <v>117909</v>
      </c>
    </row>
  </sheetData>
  <sheetProtection/>
  <mergeCells count="3">
    <mergeCell ref="A1:B1"/>
    <mergeCell ref="B7:B9"/>
    <mergeCell ref="A7:A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F44"/>
  <sheetViews>
    <sheetView zoomScalePageLayoutView="0" workbookViewId="0" topLeftCell="A1">
      <selection activeCell="B6" sqref="B6:F6"/>
    </sheetView>
  </sheetViews>
  <sheetFormatPr defaultColWidth="9.140625" defaultRowHeight="12.75"/>
  <cols>
    <col min="1" max="1" width="2.8515625" style="0" customWidth="1"/>
    <col min="2" max="2" width="45.8515625" style="0" customWidth="1"/>
  </cols>
  <sheetData>
    <row r="1" spans="1:6" ht="15" customHeight="1">
      <c r="A1" s="529" t="s">
        <v>61</v>
      </c>
      <c r="B1" s="529"/>
      <c r="C1" s="529"/>
      <c r="D1" s="529"/>
      <c r="E1" s="529"/>
      <c r="F1" s="529"/>
    </row>
    <row r="2" spans="1:6" ht="18" customHeight="1">
      <c r="A2" s="504" t="s">
        <v>65</v>
      </c>
      <c r="B2" s="504"/>
      <c r="C2" s="504"/>
      <c r="D2" s="504"/>
      <c r="E2" s="504"/>
      <c r="F2" s="504"/>
    </row>
    <row r="3" ht="15.75">
      <c r="B3" s="1"/>
    </row>
    <row r="5" spans="2:6" ht="12.75">
      <c r="B5" s="530" t="s">
        <v>62</v>
      </c>
      <c r="C5" s="531"/>
      <c r="D5" s="531"/>
      <c r="E5" s="531"/>
      <c r="F5" s="531"/>
    </row>
    <row r="6" spans="2:6" ht="12.75">
      <c r="B6" s="532"/>
      <c r="C6" s="531"/>
      <c r="D6" s="531"/>
      <c r="E6" s="531"/>
      <c r="F6" s="531"/>
    </row>
    <row r="8" spans="2:6" ht="31.5" customHeight="1">
      <c r="B8" s="533" t="s">
        <v>2</v>
      </c>
      <c r="C8" s="454" t="s">
        <v>19</v>
      </c>
      <c r="D8" s="454"/>
      <c r="E8" s="454"/>
      <c r="F8" s="454"/>
    </row>
    <row r="9" spans="2:6" ht="29.25" customHeight="1">
      <c r="B9" s="534"/>
      <c r="C9" s="3" t="s">
        <v>3</v>
      </c>
      <c r="D9" s="3" t="s">
        <v>4</v>
      </c>
      <c r="E9" s="3" t="s">
        <v>63</v>
      </c>
      <c r="F9" s="455" t="s">
        <v>5</v>
      </c>
    </row>
    <row r="10" spans="2:6" ht="19.5" customHeight="1" thickBot="1">
      <c r="B10" s="535"/>
      <c r="C10" s="457" t="s">
        <v>6</v>
      </c>
      <c r="D10" s="457"/>
      <c r="E10" s="457"/>
      <c r="F10" s="456"/>
    </row>
    <row r="11" spans="2:6" ht="13.5" thickTop="1">
      <c r="B11" s="5" t="s">
        <v>7</v>
      </c>
      <c r="C11" s="10"/>
      <c r="D11" s="10"/>
      <c r="E11" s="10"/>
      <c r="F11" s="107"/>
    </row>
    <row r="12" spans="2:6" ht="12.75">
      <c r="B12" s="61" t="s">
        <v>25</v>
      </c>
      <c r="C12" s="13"/>
      <c r="D12" s="14"/>
      <c r="E12" s="14"/>
      <c r="F12" s="15"/>
    </row>
    <row r="13" spans="2:6" ht="12.75">
      <c r="B13" s="9" t="s">
        <v>26</v>
      </c>
      <c r="C13" s="106">
        <f>SUM(C14:C17)</f>
        <v>0</v>
      </c>
      <c r="D13" s="106">
        <f>SUM(D14:D17)</f>
        <v>2762</v>
      </c>
      <c r="E13" s="106">
        <f>SUM(E14:E17)</f>
        <v>0</v>
      </c>
      <c r="F13" s="32">
        <f>SUM(F14:F17)</f>
        <v>2762</v>
      </c>
    </row>
    <row r="14" spans="2:6" ht="12.75">
      <c r="B14" s="63" t="s">
        <v>27</v>
      </c>
      <c r="C14" s="13"/>
      <c r="D14" s="14">
        <v>1815</v>
      </c>
      <c r="E14" s="14"/>
      <c r="F14" s="15">
        <f>SUM(C14:E14)</f>
        <v>1815</v>
      </c>
    </row>
    <row r="15" spans="2:6" ht="12.75">
      <c r="B15" s="63" t="s">
        <v>28</v>
      </c>
      <c r="C15" s="13"/>
      <c r="D15" s="14">
        <v>260</v>
      </c>
      <c r="E15" s="14"/>
      <c r="F15" s="15">
        <f>SUM(C15:E15)</f>
        <v>260</v>
      </c>
    </row>
    <row r="16" spans="2:6" ht="12.75">
      <c r="B16" s="12" t="s">
        <v>30</v>
      </c>
      <c r="C16" s="13"/>
      <c r="D16" s="14">
        <v>587</v>
      </c>
      <c r="E16" s="14"/>
      <c r="F16" s="15">
        <f>SUM(C16:E16)</f>
        <v>587</v>
      </c>
    </row>
    <row r="17" spans="2:6" ht="12.75">
      <c r="B17" s="12" t="s">
        <v>67</v>
      </c>
      <c r="C17" s="13"/>
      <c r="D17" s="14">
        <v>100</v>
      </c>
      <c r="E17" s="14"/>
      <c r="F17" s="15">
        <f>SUM(C17:E17)</f>
        <v>100</v>
      </c>
    </row>
    <row r="18" spans="2:6" ht="12.75">
      <c r="B18" s="49" t="s">
        <v>31</v>
      </c>
      <c r="C18" s="13"/>
      <c r="D18" s="14"/>
      <c r="E18" s="14"/>
      <c r="F18" s="15"/>
    </row>
    <row r="19" spans="2:6" ht="12.75">
      <c r="B19" s="16" t="s">
        <v>32</v>
      </c>
      <c r="C19" s="14"/>
      <c r="D19" s="14"/>
      <c r="E19" s="14"/>
      <c r="F19" s="15">
        <f>F34-F13</f>
        <v>243167</v>
      </c>
    </row>
    <row r="20" spans="2:6" ht="12.75">
      <c r="B20" s="16"/>
      <c r="C20" s="18"/>
      <c r="D20" s="18"/>
      <c r="E20" s="18"/>
      <c r="F20" s="19"/>
    </row>
    <row r="21" spans="2:6" ht="12.75">
      <c r="B21" s="20" t="s">
        <v>8</v>
      </c>
      <c r="C21" s="247">
        <f>SUM(C13,C19)</f>
        <v>0</v>
      </c>
      <c r="D21" s="247">
        <f>SUM(D13,D19)</f>
        <v>2762</v>
      </c>
      <c r="E21" s="247">
        <f>SUM(E13,E19)</f>
        <v>0</v>
      </c>
      <c r="F21" s="22">
        <f>SUM(F13,F19)</f>
        <v>245929</v>
      </c>
    </row>
    <row r="22" spans="2:6" ht="12.75">
      <c r="B22" s="108"/>
      <c r="C22" s="109"/>
      <c r="D22" s="110"/>
      <c r="E22" s="110"/>
      <c r="F22" s="111"/>
    </row>
    <row r="23" spans="2:6" ht="12.75">
      <c r="B23" s="26" t="s">
        <v>9</v>
      </c>
      <c r="C23" s="21"/>
      <c r="D23" s="21"/>
      <c r="E23" s="21"/>
      <c r="F23" s="22"/>
    </row>
    <row r="24" spans="2:6" ht="12.75">
      <c r="B24" s="9" t="s">
        <v>33</v>
      </c>
      <c r="C24" s="10">
        <f>SUM(C25:C30)</f>
        <v>171161</v>
      </c>
      <c r="D24" s="10">
        <f>SUM(D25:D30)</f>
        <v>6968</v>
      </c>
      <c r="E24" s="10">
        <f>SUM(E25:E30)</f>
        <v>67800</v>
      </c>
      <c r="F24" s="85">
        <f>SUM(F25:F30)</f>
        <v>245929</v>
      </c>
    </row>
    <row r="25" spans="2:6" ht="12.75">
      <c r="B25" s="12" t="s">
        <v>34</v>
      </c>
      <c r="C25" s="13">
        <v>105919</v>
      </c>
      <c r="D25" s="14"/>
      <c r="E25" s="14"/>
      <c r="F25" s="15">
        <f>SUM(C25:E25)</f>
        <v>105919</v>
      </c>
    </row>
    <row r="26" spans="2:6" ht="12.75">
      <c r="B26" s="12" t="s">
        <v>35</v>
      </c>
      <c r="C26" s="112">
        <v>30751</v>
      </c>
      <c r="D26" s="14"/>
      <c r="E26" s="14"/>
      <c r="F26" s="15">
        <f>SUM(C26:E26)</f>
        <v>30751</v>
      </c>
    </row>
    <row r="27" spans="2:6" ht="12.75">
      <c r="B27" s="12" t="s">
        <v>36</v>
      </c>
      <c r="C27" s="112">
        <v>34491</v>
      </c>
      <c r="D27" s="14">
        <v>768</v>
      </c>
      <c r="E27" s="14">
        <v>0</v>
      </c>
      <c r="F27" s="15">
        <f>SUM(C27:E27)</f>
        <v>35259</v>
      </c>
    </row>
    <row r="28" spans="2:6" ht="12.75">
      <c r="B28" s="16" t="s">
        <v>37</v>
      </c>
      <c r="C28" s="112"/>
      <c r="D28" s="14"/>
      <c r="E28" s="222">
        <v>67800</v>
      </c>
      <c r="F28" s="15">
        <f>SUM(C28:E28)</f>
        <v>67800</v>
      </c>
    </row>
    <row r="29" spans="2:6" ht="12.75">
      <c r="B29" s="16"/>
      <c r="C29" s="14"/>
      <c r="D29" s="14"/>
      <c r="E29" s="14"/>
      <c r="F29" s="15"/>
    </row>
    <row r="30" spans="2:6" ht="12.75">
      <c r="B30" s="16" t="s">
        <v>38</v>
      </c>
      <c r="C30" s="30"/>
      <c r="D30" s="14">
        <f>SUM(D31:D32)</f>
        <v>6200</v>
      </c>
      <c r="E30" s="30"/>
      <c r="F30" s="15">
        <f>SUM(C30:E30)</f>
        <v>6200</v>
      </c>
    </row>
    <row r="31" spans="2:6" ht="12.75">
      <c r="B31" s="16" t="s">
        <v>68</v>
      </c>
      <c r="C31" s="14"/>
      <c r="D31" s="14">
        <v>4700</v>
      </c>
      <c r="E31" s="14"/>
      <c r="F31" s="15"/>
    </row>
    <row r="32" spans="2:6" ht="12.75">
      <c r="B32" s="16" t="s">
        <v>69</v>
      </c>
      <c r="C32" s="14"/>
      <c r="D32" s="14">
        <v>1500</v>
      </c>
      <c r="E32" s="14"/>
      <c r="F32" s="15"/>
    </row>
    <row r="33" spans="2:6" ht="12.75">
      <c r="B33" s="49"/>
      <c r="C33" s="18"/>
      <c r="D33" s="18"/>
      <c r="E33" s="18"/>
      <c r="F33" s="19"/>
    </row>
    <row r="34" spans="2:6" ht="12.75">
      <c r="B34" s="20" t="s">
        <v>10</v>
      </c>
      <c r="C34" s="247">
        <f>SUM(C25:C28,C30)</f>
        <v>171161</v>
      </c>
      <c r="D34" s="247">
        <f>SUM(D25:D28,D30)</f>
        <v>6968</v>
      </c>
      <c r="E34" s="247">
        <f>SUM(E25:E28,E30)</f>
        <v>67800</v>
      </c>
      <c r="F34" s="22">
        <f>SUM(F25:F28,F30)</f>
        <v>245929</v>
      </c>
    </row>
    <row r="35" spans="2:6" ht="12.75">
      <c r="B35" s="35"/>
      <c r="C35" s="114"/>
      <c r="D35" s="87"/>
      <c r="E35" s="87"/>
      <c r="F35" s="87"/>
    </row>
    <row r="36" spans="2:6" ht="12.75">
      <c r="B36" s="36" t="s">
        <v>56</v>
      </c>
      <c r="C36" s="37"/>
      <c r="D36" s="37"/>
      <c r="E36" s="38"/>
      <c r="F36" s="39">
        <f>F19</f>
        <v>243167</v>
      </c>
    </row>
    <row r="37" spans="2:6" ht="12.75">
      <c r="B37" s="35"/>
      <c r="C37" s="25"/>
      <c r="D37" s="25"/>
      <c r="E37" s="25"/>
      <c r="F37" s="25"/>
    </row>
    <row r="38" spans="2:6" ht="20.25" customHeight="1">
      <c r="B38" s="536" t="s">
        <v>64</v>
      </c>
      <c r="C38" s="537"/>
      <c r="D38" s="537"/>
      <c r="E38" s="537"/>
      <c r="F38" s="538"/>
    </row>
    <row r="39" spans="2:6" ht="12.75">
      <c r="B39" s="115" t="s">
        <v>12</v>
      </c>
      <c r="C39" s="116"/>
      <c r="D39" s="95"/>
      <c r="E39" s="95"/>
      <c r="F39" s="384">
        <v>7366</v>
      </c>
    </row>
    <row r="40" spans="2:6" ht="12.75">
      <c r="B40" s="78"/>
      <c r="C40" s="57"/>
      <c r="D40" s="58"/>
      <c r="E40" s="58"/>
      <c r="F40" s="96"/>
    </row>
    <row r="43" spans="2:3" ht="12.75">
      <c r="B43" s="41" t="s">
        <v>13</v>
      </c>
      <c r="C43" s="41" t="s">
        <v>361</v>
      </c>
    </row>
    <row r="44" spans="2:3" ht="12.75">
      <c r="B44" s="41" t="s">
        <v>15</v>
      </c>
      <c r="C44" s="41" t="s">
        <v>16</v>
      </c>
    </row>
  </sheetData>
  <sheetProtection/>
  <mergeCells count="9">
    <mergeCell ref="B8:B10"/>
    <mergeCell ref="B38:F38"/>
    <mergeCell ref="C8:F8"/>
    <mergeCell ref="F9:F10"/>
    <mergeCell ref="C10:E10"/>
    <mergeCell ref="A1:F1"/>
    <mergeCell ref="A2:F2"/>
    <mergeCell ref="B5:F5"/>
    <mergeCell ref="B6:F6"/>
  </mergeCells>
  <printOptions/>
  <pageMargins left="0.67" right="0.75" top="0.83" bottom="1" header="0.5" footer="0.5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J58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6.421875" style="0" customWidth="1"/>
    <col min="2" max="2" width="45.140625" style="0" customWidth="1"/>
  </cols>
  <sheetData>
    <row r="1" spans="1:10" ht="21" customHeight="1">
      <c r="A1" s="543" t="s">
        <v>362</v>
      </c>
      <c r="B1" s="543"/>
      <c r="C1" s="543"/>
      <c r="D1" s="543"/>
      <c r="E1" s="543"/>
      <c r="F1" s="543"/>
      <c r="G1" s="543"/>
      <c r="H1" s="543"/>
      <c r="I1" s="304"/>
      <c r="J1" s="304"/>
    </row>
    <row r="2" spans="1:10" ht="21" customHeight="1">
      <c r="A2" s="543" t="s">
        <v>363</v>
      </c>
      <c r="B2" s="543"/>
      <c r="C2" s="543"/>
      <c r="D2" s="543"/>
      <c r="E2" s="543"/>
      <c r="F2" s="543"/>
      <c r="G2" s="543"/>
      <c r="H2" s="543"/>
      <c r="I2" s="304"/>
      <c r="J2" s="304"/>
    </row>
    <row r="4" spans="2:6" ht="12.75">
      <c r="B4" s="530"/>
      <c r="C4" s="531"/>
      <c r="D4" s="531"/>
      <c r="E4" s="531"/>
      <c r="F4" t="s">
        <v>42</v>
      </c>
    </row>
    <row r="5" spans="2:6" ht="12.75">
      <c r="B5" s="532"/>
      <c r="C5" s="531"/>
      <c r="D5" s="531"/>
      <c r="E5" s="531"/>
      <c r="F5" t="s">
        <v>1</v>
      </c>
    </row>
    <row r="6" ht="6.75" customHeight="1"/>
    <row r="7" spans="2:5" ht="27" customHeight="1">
      <c r="B7" s="66" t="s">
        <v>2</v>
      </c>
      <c r="C7" s="454" t="s">
        <v>19</v>
      </c>
      <c r="D7" s="454"/>
      <c r="E7" s="454"/>
    </row>
    <row r="8" spans="2:5" ht="25.5" customHeight="1">
      <c r="B8" s="67"/>
      <c r="C8" s="3" t="s">
        <v>3</v>
      </c>
      <c r="D8" s="4" t="s">
        <v>4</v>
      </c>
      <c r="E8" s="454" t="s">
        <v>5</v>
      </c>
    </row>
    <row r="9" spans="2:5" ht="14.25" customHeight="1" thickBot="1">
      <c r="B9" s="67"/>
      <c r="C9" s="457" t="s">
        <v>6</v>
      </c>
      <c r="D9" s="457"/>
      <c r="E9" s="542"/>
    </row>
    <row r="10" spans="2:5" ht="20.25" customHeight="1" thickTop="1">
      <c r="B10" s="5" t="s">
        <v>7</v>
      </c>
      <c r="C10" s="10"/>
      <c r="D10" s="68"/>
      <c r="E10" s="69"/>
    </row>
    <row r="11" spans="2:5" ht="15.75" customHeight="1">
      <c r="B11" s="61" t="s">
        <v>25</v>
      </c>
      <c r="C11" s="10"/>
      <c r="D11" s="93"/>
      <c r="E11" s="94"/>
    </row>
    <row r="12" spans="2:5" ht="12.75">
      <c r="B12" s="70" t="s">
        <v>43</v>
      </c>
      <c r="C12" s="10"/>
      <c r="D12" s="10"/>
      <c r="E12" s="11"/>
    </row>
    <row r="13" spans="2:5" ht="12.75">
      <c r="B13" s="9" t="s">
        <v>26</v>
      </c>
      <c r="C13" s="71">
        <f>SUM(C14:C16)</f>
        <v>0</v>
      </c>
      <c r="D13" s="71">
        <f>SUM(D14:D16)</f>
        <v>6985</v>
      </c>
      <c r="E13" s="75">
        <f>SUM(E14:E16)</f>
        <v>6985</v>
      </c>
    </row>
    <row r="14" spans="2:5" ht="12.75">
      <c r="B14" s="63" t="s">
        <v>27</v>
      </c>
      <c r="C14" s="13"/>
      <c r="D14" s="72">
        <v>2200</v>
      </c>
      <c r="E14" s="73">
        <f>SUM(C14:D14)</f>
        <v>2200</v>
      </c>
    </row>
    <row r="15" spans="2:5" ht="12.75">
      <c r="B15" s="63" t="s">
        <v>28</v>
      </c>
      <c r="C15" s="13"/>
      <c r="D15" s="72">
        <v>3300</v>
      </c>
      <c r="E15" s="73">
        <f>SUM(C15:D15)</f>
        <v>3300</v>
      </c>
    </row>
    <row r="16" spans="2:5" ht="12.75">
      <c r="B16" s="12" t="s">
        <v>30</v>
      </c>
      <c r="C16" s="74"/>
      <c r="D16" s="13">
        <v>1485</v>
      </c>
      <c r="E16" s="73">
        <f>SUM(C16:D16)</f>
        <v>1485</v>
      </c>
    </row>
    <row r="17" spans="2:5" ht="12.75">
      <c r="B17" s="49" t="s">
        <v>31</v>
      </c>
      <c r="C17" s="13"/>
      <c r="D17" s="72"/>
      <c r="E17" s="73"/>
    </row>
    <row r="18" spans="2:5" ht="12.75">
      <c r="B18" s="12" t="s">
        <v>32</v>
      </c>
      <c r="C18" s="13"/>
      <c r="D18" s="76"/>
      <c r="E18" s="73">
        <f>E31-E13</f>
        <v>102984</v>
      </c>
    </row>
    <row r="19" spans="2:5" ht="12.75">
      <c r="B19" s="12"/>
      <c r="C19" s="17"/>
      <c r="D19" s="77"/>
      <c r="E19" s="73"/>
    </row>
    <row r="20" spans="2:5" ht="12.75">
      <c r="B20" s="186" t="s">
        <v>44</v>
      </c>
      <c r="C20" s="17"/>
      <c r="D20" s="77"/>
      <c r="E20" s="73"/>
    </row>
    <row r="21" spans="2:5" ht="12.75">
      <c r="B21" s="9" t="s">
        <v>26</v>
      </c>
      <c r="C21" s="31">
        <f>SUM(C22:C24)</f>
        <v>41543</v>
      </c>
      <c r="D21" s="31">
        <f>SUM(D22:D24)</f>
        <v>2449</v>
      </c>
      <c r="E21" s="32">
        <f>SUM(E22:E24)</f>
        <v>43992</v>
      </c>
    </row>
    <row r="22" spans="2:5" ht="12.75">
      <c r="B22" s="63" t="s">
        <v>27</v>
      </c>
      <c r="C22" s="17">
        <v>1492</v>
      </c>
      <c r="D22" s="77"/>
      <c r="E22" s="80">
        <f>SUM(C22:D22)</f>
        <v>1492</v>
      </c>
    </row>
    <row r="23" spans="2:5" ht="12.75">
      <c r="B23" s="12" t="s">
        <v>29</v>
      </c>
      <c r="C23" s="17">
        <v>38447</v>
      </c>
      <c r="D23" s="77">
        <v>2449</v>
      </c>
      <c r="E23" s="80">
        <f>SUM(C23:D23)</f>
        <v>40896</v>
      </c>
    </row>
    <row r="24" spans="2:5" ht="12.75">
      <c r="B24" s="12" t="s">
        <v>30</v>
      </c>
      <c r="C24" s="17">
        <v>1604</v>
      </c>
      <c r="D24" s="77"/>
      <c r="E24" s="80">
        <f>SUM(C24:D24)</f>
        <v>1604</v>
      </c>
    </row>
    <row r="25" spans="2:5" ht="12.75">
      <c r="B25" s="49" t="s">
        <v>31</v>
      </c>
      <c r="C25" s="17"/>
      <c r="D25" s="77"/>
      <c r="E25" s="80"/>
    </row>
    <row r="26" spans="2:5" ht="12.75">
      <c r="B26" s="16" t="s">
        <v>32</v>
      </c>
      <c r="C26" s="17"/>
      <c r="D26" s="77"/>
      <c r="E26" s="80">
        <f>E39-E21</f>
        <v>98540</v>
      </c>
    </row>
    <row r="27" spans="2:5" ht="12.75">
      <c r="B27" s="78"/>
      <c r="C27" s="79"/>
      <c r="D27" s="79"/>
      <c r="E27" s="80"/>
    </row>
    <row r="28" spans="2:5" ht="12.75">
      <c r="B28" s="50" t="s">
        <v>8</v>
      </c>
      <c r="C28" s="51">
        <f>SUM(C13,C18,C21,C26)</f>
        <v>41543</v>
      </c>
      <c r="D28" s="51">
        <f>SUM(D13,D18,D21,D26)</f>
        <v>9434</v>
      </c>
      <c r="E28" s="22">
        <f>SUM(E13,E18,E21,E26)</f>
        <v>252501</v>
      </c>
    </row>
    <row r="29" spans="2:5" ht="21.75" customHeight="1">
      <c r="B29" s="26" t="s">
        <v>9</v>
      </c>
      <c r="C29" s="81"/>
      <c r="D29" s="82"/>
      <c r="E29" s="83"/>
    </row>
    <row r="30" spans="2:5" ht="12.75">
      <c r="B30" s="70" t="s">
        <v>43</v>
      </c>
      <c r="C30" s="84"/>
      <c r="D30" s="84"/>
      <c r="E30" s="85"/>
    </row>
    <row r="31" spans="2:5" ht="12.75">
      <c r="B31" s="9" t="s">
        <v>33</v>
      </c>
      <c r="C31" s="10">
        <f>SUM(C32:C36)</f>
        <v>58267</v>
      </c>
      <c r="D31" s="10">
        <f>SUM(D32:D36)</f>
        <v>51702</v>
      </c>
      <c r="E31" s="11">
        <f>SUM(E32:E36)</f>
        <v>109969</v>
      </c>
    </row>
    <row r="32" spans="2:5" ht="12.75">
      <c r="B32" s="12" t="s">
        <v>34</v>
      </c>
      <c r="C32" s="29">
        <v>35364</v>
      </c>
      <c r="D32" s="72"/>
      <c r="E32" s="73">
        <f>SUM(C32:D32)</f>
        <v>35364</v>
      </c>
    </row>
    <row r="33" spans="2:5" ht="12.75">
      <c r="B33" s="12" t="s">
        <v>35</v>
      </c>
      <c r="C33" s="29">
        <v>9681</v>
      </c>
      <c r="D33" s="72"/>
      <c r="E33" s="73">
        <f>SUM(C33:D33)</f>
        <v>9681</v>
      </c>
    </row>
    <row r="34" spans="2:5" ht="12.75">
      <c r="B34" s="12" t="s">
        <v>36</v>
      </c>
      <c r="C34" s="29">
        <v>13222</v>
      </c>
      <c r="D34" s="29">
        <v>51702</v>
      </c>
      <c r="E34" s="73">
        <f>SUM(C34:D34)</f>
        <v>64924</v>
      </c>
    </row>
    <row r="35" spans="2:5" ht="12.75">
      <c r="B35" s="16"/>
      <c r="C35" s="13"/>
      <c r="D35" s="72"/>
      <c r="E35" s="73"/>
    </row>
    <row r="36" spans="2:5" ht="12.75">
      <c r="B36" s="16" t="s">
        <v>38</v>
      </c>
      <c r="C36" s="17"/>
      <c r="D36" s="72"/>
      <c r="E36" s="73">
        <f>SUM(C36:D36)</f>
        <v>0</v>
      </c>
    </row>
    <row r="37" spans="2:5" ht="12.75">
      <c r="B37" s="12"/>
      <c r="C37" s="17"/>
      <c r="D37" s="72"/>
      <c r="E37" s="73"/>
    </row>
    <row r="38" spans="2:5" ht="12.75">
      <c r="B38" s="186" t="s">
        <v>44</v>
      </c>
      <c r="C38" s="17"/>
      <c r="D38" s="72"/>
      <c r="E38" s="86"/>
    </row>
    <row r="39" spans="2:5" ht="12.75">
      <c r="B39" s="113" t="s">
        <v>33</v>
      </c>
      <c r="C39" s="31">
        <f>SUM(C40:C44)</f>
        <v>141932</v>
      </c>
      <c r="D39" s="31">
        <f>SUM(D40:D44)</f>
        <v>600</v>
      </c>
      <c r="E39" s="11">
        <f>SUM(E40:E44)</f>
        <v>142532</v>
      </c>
    </row>
    <row r="40" spans="2:5" ht="12.75">
      <c r="B40" s="12" t="s">
        <v>34</v>
      </c>
      <c r="C40" s="17">
        <v>81254</v>
      </c>
      <c r="D40" s="17"/>
      <c r="E40" s="73">
        <f>SUM(C40:D40)</f>
        <v>81254</v>
      </c>
    </row>
    <row r="41" spans="2:5" ht="12.75">
      <c r="B41" s="12" t="s">
        <v>35</v>
      </c>
      <c r="C41" s="17">
        <v>25228</v>
      </c>
      <c r="D41" s="14"/>
      <c r="E41" s="73">
        <f>SUM(C41:D41)</f>
        <v>25228</v>
      </c>
    </row>
    <row r="42" spans="2:5" ht="12.75">
      <c r="B42" s="12" t="s">
        <v>36</v>
      </c>
      <c r="C42" s="17">
        <v>35450</v>
      </c>
      <c r="D42" s="14"/>
      <c r="E42" s="73">
        <f>SUM(C42:D42)</f>
        <v>35450</v>
      </c>
    </row>
    <row r="43" spans="2:5" ht="12.75">
      <c r="B43" s="16"/>
      <c r="C43" s="17"/>
      <c r="D43" s="72"/>
      <c r="E43" s="73"/>
    </row>
    <row r="44" spans="2:5" ht="12.75">
      <c r="B44" s="12" t="s">
        <v>38</v>
      </c>
      <c r="C44" s="99"/>
      <c r="D44" s="72">
        <v>600</v>
      </c>
      <c r="E44" s="73">
        <f>SUM(C44:D44)</f>
        <v>600</v>
      </c>
    </row>
    <row r="45" spans="2:5" ht="12.75">
      <c r="B45" s="78"/>
      <c r="C45" s="102"/>
      <c r="D45" s="201"/>
      <c r="E45" s="202"/>
    </row>
    <row r="46" spans="2:5" ht="12.75">
      <c r="B46" s="20" t="s">
        <v>10</v>
      </c>
      <c r="C46" s="21">
        <f>SUM(C31,C39)</f>
        <v>200199</v>
      </c>
      <c r="D46" s="21">
        <f>SUM(D31,D39)</f>
        <v>52302</v>
      </c>
      <c r="E46" s="22">
        <f>SUM(E31,E39)</f>
        <v>252501</v>
      </c>
    </row>
    <row r="47" spans="2:5" ht="12.75">
      <c r="B47" s="87"/>
      <c r="C47" s="88"/>
      <c r="D47" s="89"/>
      <c r="E47" s="88"/>
    </row>
    <row r="48" spans="2:5" ht="12.75">
      <c r="B48" s="49" t="s">
        <v>50</v>
      </c>
      <c r="C48" s="37"/>
      <c r="D48" s="38"/>
      <c r="E48" s="39">
        <f>SUM(E26,E18)</f>
        <v>201524</v>
      </c>
    </row>
    <row r="49" ht="12.75">
      <c r="B49" s="25"/>
    </row>
    <row r="50" spans="2:5" ht="24" customHeight="1">
      <c r="B50" s="539" t="s">
        <v>11</v>
      </c>
      <c r="C50" s="540"/>
      <c r="D50" s="540"/>
      <c r="E50" s="541"/>
    </row>
    <row r="51" spans="2:5" ht="12.75">
      <c r="B51" s="90" t="s">
        <v>20</v>
      </c>
      <c r="C51" s="56"/>
      <c r="D51" s="56"/>
      <c r="E51" s="59">
        <v>16002</v>
      </c>
    </row>
    <row r="52" spans="2:5" ht="12.75">
      <c r="B52" s="91" t="s">
        <v>45</v>
      </c>
      <c r="C52" s="95"/>
      <c r="D52" s="95"/>
      <c r="E52" s="384">
        <v>7188</v>
      </c>
    </row>
    <row r="53" spans="2:5" ht="12.75">
      <c r="B53" s="92" t="s">
        <v>46</v>
      </c>
      <c r="C53" s="58"/>
      <c r="D53" s="58"/>
      <c r="E53" s="385">
        <v>7010</v>
      </c>
    </row>
    <row r="54" ht="12.75">
      <c r="B54" s="35"/>
    </row>
    <row r="55" spans="2:3" ht="12.75">
      <c r="B55" s="41" t="s">
        <v>47</v>
      </c>
      <c r="C55" s="41" t="s">
        <v>236</v>
      </c>
    </row>
    <row r="56" spans="2:3" ht="12.75">
      <c r="B56" s="35" t="s">
        <v>48</v>
      </c>
      <c r="C56" s="35" t="s">
        <v>234</v>
      </c>
    </row>
    <row r="57" spans="2:3" ht="12.75">
      <c r="B57" s="35" t="s">
        <v>49</v>
      </c>
      <c r="C57" s="35" t="s">
        <v>235</v>
      </c>
    </row>
    <row r="58" spans="2:3" ht="12.75">
      <c r="B58" s="41" t="s">
        <v>15</v>
      </c>
      <c r="C58" s="41" t="s">
        <v>16</v>
      </c>
    </row>
  </sheetData>
  <sheetProtection/>
  <mergeCells count="8">
    <mergeCell ref="B4:E4"/>
    <mergeCell ref="B5:E5"/>
    <mergeCell ref="A1:H1"/>
    <mergeCell ref="A2:H2"/>
    <mergeCell ref="B50:E50"/>
    <mergeCell ref="C7:E7"/>
    <mergeCell ref="E8:E9"/>
    <mergeCell ref="C9:D9"/>
  </mergeCells>
  <printOptions/>
  <pageMargins left="0.7480314960629921" right="0.7480314960629921" top="0.56" bottom="0.1968503937007874" header="1.05" footer="0.2755905511811024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2014-02-14T13:33:57Z</cp:lastPrinted>
  <dcterms:created xsi:type="dcterms:W3CDTF">2014-01-23T10:46:39Z</dcterms:created>
  <dcterms:modified xsi:type="dcterms:W3CDTF">2014-02-14T13:35:20Z</dcterms:modified>
  <cp:category/>
  <cp:version/>
  <cp:contentType/>
  <cp:contentStatus/>
</cp:coreProperties>
</file>