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2. melléklet  " sheetId="1" r:id="rId1"/>
  </sheets>
  <externalReferences>
    <externalReference r:id="rId2"/>
    <externalReference r:id="rId3"/>
    <externalReference r:id="rId4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D31" i="1"/>
  <c r="F22" i="1"/>
  <c r="F20" i="1" s="1"/>
  <c r="F31" i="1" s="1"/>
  <c r="K21" i="1"/>
  <c r="K20" i="1"/>
  <c r="E20" i="1"/>
  <c r="E31" i="1" s="1"/>
  <c r="D20" i="1"/>
  <c r="J19" i="1"/>
  <c r="J32" i="1" s="1"/>
  <c r="I19" i="1"/>
  <c r="I32" i="1" s="1"/>
  <c r="E19" i="1"/>
  <c r="J34" i="1" s="1"/>
  <c r="K11" i="1"/>
  <c r="K10" i="1"/>
  <c r="F10" i="1"/>
  <c r="D10" i="1"/>
  <c r="D19" i="1" s="1"/>
  <c r="K9" i="1"/>
  <c r="F9" i="1"/>
  <c r="K8" i="1"/>
  <c r="F8" i="1"/>
  <c r="K7" i="1"/>
  <c r="K19" i="1" s="1"/>
  <c r="K32" i="1" s="1"/>
  <c r="F7" i="1"/>
  <c r="F19" i="1" s="1"/>
  <c r="F34" i="1" l="1"/>
  <c r="F33" i="1"/>
  <c r="F32" i="1"/>
  <c r="K34" i="1"/>
  <c r="K33" i="1"/>
  <c r="D34" i="1"/>
  <c r="D33" i="1"/>
  <c r="D32" i="1"/>
  <c r="I34" i="1"/>
  <c r="I33" i="1"/>
  <c r="E32" i="1"/>
  <c r="E33" i="1"/>
  <c r="E34" i="1"/>
  <c r="J33" i="1"/>
</calcChain>
</file>

<file path=xl/sharedStrings.xml><?xml version="1.0" encoding="utf-8"?>
<sst xmlns="http://schemas.openxmlformats.org/spreadsheetml/2006/main" count="88" uniqueCount="84">
  <si>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</si>
  <si>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</si>
  <si>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</si>
  <si>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</si>
  <si>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</si>
  <si>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</si>
  <si>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</si>
  <si>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2019. évi módosított előrirányzat</t>
  </si>
  <si>
    <t>2019. évi teljesítés</t>
  </si>
  <si>
    <t>2019. évi eredeti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</si>
  <si>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</si>
  <si>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</si>
  <si>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</si>
  <si>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</si>
  <si>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</si>
  <si>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</si>
  <si>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</si>
  <si>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</si>
  <si>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</si>
  <si>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</si>
  <si>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</si>
  <si>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</si>
  <si>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</si>
  <si>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</si>
  <si>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</si>
  <si>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</si>
  <si>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</si>
  <si>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</si>
  <si>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</si>
  <si>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</si>
  <si>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</si>
  <si>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</si>
  <si>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</si>
  <si>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</si>
  <si>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</si>
  <si>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</si>
  <si>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</si>
  <si>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</si>
  <si>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</si>
  <si>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</si>
  <si>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</si>
  <si>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</si>
  <si>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</si>
  <si>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</si>
  <si>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</si>
  <si>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</si>
  <si>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</si>
  <si>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</si>
  <si>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</si>
  <si>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</si>
  <si>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</si>
  <si>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</si>
  <si>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</si>
  <si>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</si>
  <si>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</si>
  <si>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</si>
  <si>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</si>
  <si>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</si>
  <si>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</si>
  <si>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</si>
  <si>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</si>
  <si>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 xml:space="preserve">   Államháztartáson belüli megelőlegezések (B814)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</si>
  <si>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</si>
  <si>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</si>
  <si>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</si>
  <si>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</si>
  <si>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</si>
  <si>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</si>
  <si>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</si>
  <si>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</si>
  <si>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</si>
  <si>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</si>
  <si>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</si>
  <si>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</si>
  <si>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</si>
  <si>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</si>
  <si>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</si>
  <si>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</si>
  <si>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</si>
  <si>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</si>
  <si>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</si>
  <si>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</si>
  <si>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</si>
  <si>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 12/2020. (VI.30.)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</si>
</sst>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left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3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9" xfId="0" applyNumberFormat="1" applyFont="1" applyFill="1" applyBorder="1" applyAlignment="1" applyProtection="1">
      <alignment vertical="center" wrapText="1"/>
      <protection locked="0"/>
    </xf>
    <xf numFmtId="3" fontId="8" fillId="0" borderId="10" xfId="0" applyNumberFormat="1" applyFont="1" applyFill="1" applyBorder="1" applyAlignment="1" applyProtection="1">
      <alignment vertical="center" wrapText="1"/>
      <protection locked="0"/>
    </xf>
    <xf numFmtId="3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5" xfId="0" applyNumberFormat="1" applyFont="1" applyFill="1" applyBorder="1" applyAlignment="1" applyProtection="1">
      <alignment vertical="center" wrapText="1"/>
      <protection locked="0"/>
    </xf>
    <xf numFmtId="3" fontId="8" fillId="0" borderId="16" xfId="0" applyNumberFormat="1" applyFont="1" applyFill="1" applyBorder="1" applyAlignment="1" applyProtection="1">
      <alignment vertical="center" wrapText="1"/>
      <protection locked="0"/>
    </xf>
    <xf numFmtId="3" fontId="8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4" fillId="0" borderId="21" xfId="0" applyNumberFormat="1" applyFont="1" applyFill="1" applyBorder="1" applyAlignment="1" applyProtection="1">
      <alignment horizontal="left" vertical="center" wrapText="1" indent="1"/>
    </xf>
    <xf numFmtId="3" fontId="4" fillId="0" borderId="22" xfId="0" applyNumberFormat="1" applyFont="1" applyFill="1" applyBorder="1" applyAlignment="1" applyProtection="1">
      <alignment horizontal="right" vertical="center" wrapText="1" indent="1"/>
    </xf>
    <xf numFmtId="3" fontId="4" fillId="0" borderId="23" xfId="0" applyNumberFormat="1" applyFont="1" applyFill="1" applyBorder="1" applyAlignment="1" applyProtection="1">
      <alignment horizontal="right" vertical="center" wrapText="1" indent="1"/>
    </xf>
    <xf numFmtId="3" fontId="4" fillId="0" borderId="24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right" vertical="center" wrapText="1" indent="1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8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3" fontId="11" fillId="0" borderId="7" xfId="0" applyNumberFormat="1" applyFont="1" applyFill="1" applyBorder="1" applyAlignment="1" applyProtection="1">
      <alignment horizontal="right" vertical="center" wrapText="1" indent="1"/>
    </xf>
    <xf numFmtId="3" fontId="11" fillId="0" borderId="2" xfId="0" applyNumberFormat="1" applyFont="1" applyFill="1" applyBorder="1" applyAlignment="1" applyProtection="1">
      <alignment horizontal="right" vertical="center" wrapText="1" indent="1"/>
    </xf>
    <xf numFmtId="3" fontId="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164" fontId="10" fillId="0" borderId="9" xfId="0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3"/>
    </xf>
    <xf numFmtId="164" fontId="0" fillId="0" borderId="12" xfId="0" applyNumberForma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 indent="1"/>
    </xf>
    <xf numFmtId="3" fontId="11" fillId="0" borderId="9" xfId="0" applyNumberFormat="1" applyFont="1" applyFill="1" applyBorder="1" applyAlignment="1" applyProtection="1">
      <alignment horizontal="right" vertical="center" wrapText="1" indent="1"/>
    </xf>
    <xf numFmtId="3" fontId="11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4" fillId="0" borderId="33" xfId="0" applyNumberFormat="1" applyFont="1" applyFill="1" applyBorder="1" applyAlignment="1" applyProtection="1">
      <alignment horizontal="left" vertical="center" wrapText="1" indent="1"/>
    </xf>
    <xf numFmtId="164" fontId="4" fillId="0" borderId="34" xfId="0" applyNumberFormat="1" applyFont="1" applyFill="1" applyBorder="1" applyAlignment="1" applyProtection="1">
      <alignment horizontal="left" vertical="center" wrapText="1" indent="1"/>
    </xf>
    <xf numFmtId="3" fontId="4" fillId="0" borderId="35" xfId="0" applyNumberFormat="1" applyFont="1" applyFill="1" applyBorder="1" applyAlignment="1" applyProtection="1">
      <alignment horizontal="right" vertical="center" wrapText="1" indent="1"/>
    </xf>
    <xf numFmtId="3" fontId="4" fillId="0" borderId="36" xfId="0" applyNumberFormat="1" applyFont="1" applyFill="1" applyBorder="1" applyAlignment="1" applyProtection="1">
      <alignment horizontal="right" vertical="center" wrapText="1" indent="1"/>
    </xf>
    <xf numFmtId="3" fontId="4" fillId="0" borderId="35" xfId="0" applyNumberFormat="1" applyFont="1" applyFill="1" applyBorder="1" applyAlignment="1" applyProtection="1">
      <alignment horizontal="left" vertical="center" wrapText="1" indent="1"/>
    </xf>
    <xf numFmtId="164" fontId="4" fillId="0" borderId="36" xfId="0" applyNumberFormat="1" applyFont="1" applyFill="1" applyBorder="1" applyAlignment="1" applyProtection="1">
      <alignment horizontal="left" vertical="center" wrapText="1" indent="1"/>
    </xf>
    <xf numFmtId="164" fontId="4" fillId="0" borderId="35" xfId="0" applyNumberFormat="1" applyFont="1" applyFill="1" applyBorder="1" applyAlignment="1" applyProtection="1">
      <alignment horizontal="left" vertical="center" wrapText="1" indent="1"/>
    </xf>
    <xf numFmtId="164" fontId="4" fillId="0" borderId="37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9" fillId="0" borderId="39" xfId="0" applyNumberFormat="1" applyFont="1" applyFill="1" applyBorder="1" applyAlignment="1" applyProtection="1">
      <alignment horizontal="left" vertical="center" wrapText="1" indent="1"/>
    </xf>
    <xf numFmtId="164" fontId="9" fillId="0" borderId="40" xfId="0" applyNumberFormat="1" applyFont="1" applyFill="1" applyBorder="1" applyAlignment="1" applyProtection="1">
      <alignment horizontal="left" vertical="center" wrapText="1" indent="1"/>
    </xf>
    <xf numFmtId="3" fontId="7" fillId="0" borderId="41" xfId="0" applyNumberFormat="1" applyFont="1" applyFill="1" applyBorder="1" applyAlignment="1" applyProtection="1">
      <alignment horizontal="right" vertical="center" wrapText="1" indent="1"/>
    </xf>
    <xf numFmtId="3" fontId="7" fillId="0" borderId="42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left" vertical="center" wrapText="1" indent="1"/>
    </xf>
    <xf numFmtId="164" fontId="9" fillId="0" borderId="43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33" xfId="0" applyNumberFormat="1" applyFont="1" applyFill="1" applyBorder="1" applyAlignment="1" applyProtection="1">
      <alignment horizontal="left" vertical="center" wrapText="1" indent="1"/>
    </xf>
    <xf numFmtId="164" fontId="9" fillId="0" borderId="44" xfId="0" applyNumberFormat="1" applyFont="1" applyFill="1" applyBorder="1" applyAlignment="1" applyProtection="1">
      <alignment horizontal="left" vertical="center" wrapText="1" indent="1"/>
    </xf>
    <xf numFmtId="3" fontId="7" fillId="0" borderId="38" xfId="0" applyNumberFormat="1" applyFont="1" applyFill="1" applyBorder="1" applyAlignment="1" applyProtection="1">
      <alignment horizontal="right" vertical="center" wrapText="1" indent="1"/>
    </xf>
    <xf numFmtId="3" fontId="7" fillId="0" borderId="35" xfId="0" applyNumberFormat="1" applyFont="1" applyFill="1" applyBorder="1" applyAlignment="1" applyProtection="1">
      <alignment horizontal="left" vertical="center" wrapText="1" indent="1"/>
    </xf>
    <xf numFmtId="164" fontId="9" fillId="0" borderId="45" xfId="0" applyNumberFormat="1" applyFont="1" applyFill="1" applyBorder="1" applyAlignment="1" applyProtection="1">
      <alignment horizontal="left" vertical="center" wrapText="1" indent="1"/>
    </xf>
    <xf numFmtId="3" fontId="7" fillId="0" borderId="46" xfId="0" applyNumberFormat="1" applyFont="1" applyFill="1" applyBorder="1" applyAlignment="1" applyProtection="1">
      <alignment horizontal="right" vertical="center" wrapText="1" indent="1"/>
    </xf>
    <xf numFmtId="164" fontId="9" fillId="0" borderId="47" xfId="0" applyNumberFormat="1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DOKUMENTUMOK\1.%20EL&#336;TERJESZT&#201;SEK\2019\2\5-%202019.%20&#233;vi%20k&#246;lts&#233;gvet&#233;s%20elfogad&#225;sa\2019.%20&#233;vi%20k&#246;lts&#233;gvet&#233;s%20m&#243;d\2019.%20&#233;vi%20kv.%20t&#225;bl&#225;k%20m&#243;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>
        <row r="7">
          <cell r="H7">
            <v>608881879</v>
          </cell>
        </row>
        <row r="18">
          <cell r="H18">
            <v>312972729</v>
          </cell>
        </row>
        <row r="26">
          <cell r="H26">
            <v>108229327</v>
          </cell>
        </row>
        <row r="37">
          <cell r="H37">
            <v>881900</v>
          </cell>
        </row>
        <row r="59">
          <cell r="H59">
            <v>15454478</v>
          </cell>
        </row>
        <row r="67">
          <cell r="H67">
            <v>513783790</v>
          </cell>
        </row>
        <row r="68">
          <cell r="H68">
            <v>94643620</v>
          </cell>
        </row>
        <row r="69">
          <cell r="H69">
            <v>294136476</v>
          </cell>
        </row>
        <row r="70">
          <cell r="H70">
            <v>5472934</v>
          </cell>
        </row>
        <row r="71">
          <cell r="H71">
            <v>36604655</v>
          </cell>
        </row>
        <row r="91">
          <cell r="H91">
            <v>13833523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>
        <row r="37">
          <cell r="F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5"/>
  <sheetViews>
    <sheetView tabSelected="1" view="pageBreakPreview" zoomScaleNormal="100" zoomScaleSheetLayoutView="100" workbookViewId="0">
      <selection activeCell="Q16" sqref="Q16"/>
    </sheetView>
  </sheetViews>
  <sheetFormatPr defaultRowHeight="12.75" x14ac:dyDescent="0.2"/>
  <cols>
    <col min="1" max="1" width="6.83203125" style="2" customWidth="1"/>
    <col min="2" max="2" width="6.33203125" style="4" customWidth="1"/>
    <col min="3" max="3" width="40.5" style="5" customWidth="1"/>
    <col min="4" max="6" width="16.33203125" style="2" customWidth="1"/>
    <col min="7" max="7" width="6.5" style="4" customWidth="1"/>
    <col min="8" max="8" width="40.5" style="2" customWidth="1"/>
    <col min="9" max="11" width="15.83203125" style="2" customWidth="1"/>
    <col min="12" max="13" width="9.33203125" style="2"/>
    <col min="14" max="14" width="11.1640625" style="2" bestFit="1" customWidth="1"/>
    <col min="15" max="15" width="12.6640625" style="2" bestFit="1" customWidth="1"/>
    <col min="16" max="16384" width="9.33203125" style="2"/>
  </cols>
  <sheetData>
    <row r="1" spans="1:11" x14ac:dyDescent="0.2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9.7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4.25" thickBot="1" x14ac:dyDescent="0.25">
      <c r="K3" s="6" t="s">
        <v>1</v>
      </c>
    </row>
    <row r="4" spans="1:11" ht="18" customHeight="1" x14ac:dyDescent="0.2">
      <c r="A4" s="7" t="s">
        <v>2</v>
      </c>
      <c r="B4" s="8"/>
      <c r="C4" s="9" t="s">
        <v>3</v>
      </c>
      <c r="D4" s="10"/>
      <c r="E4" s="11"/>
      <c r="F4" s="11"/>
      <c r="G4" s="12"/>
      <c r="H4" s="13" t="s">
        <v>4</v>
      </c>
      <c r="I4" s="14"/>
      <c r="J4" s="14"/>
      <c r="K4" s="10"/>
    </row>
    <row r="5" spans="1:11" s="22" customFormat="1" ht="35.25" customHeight="1" x14ac:dyDescent="0.2">
      <c r="A5" s="15"/>
      <c r="B5" s="16"/>
      <c r="C5" s="17" t="s">
        <v>5</v>
      </c>
      <c r="D5" s="17" t="s">
        <v>6</v>
      </c>
      <c r="E5" s="17" t="s">
        <v>7</v>
      </c>
      <c r="F5" s="18" t="s">
        <v>8</v>
      </c>
      <c r="G5" s="19"/>
      <c r="H5" s="20" t="s">
        <v>5</v>
      </c>
      <c r="I5" s="17" t="s">
        <v>9</v>
      </c>
      <c r="J5" s="17" t="s">
        <v>7</v>
      </c>
      <c r="K5" s="21" t="s">
        <v>8</v>
      </c>
    </row>
    <row r="6" spans="1:11" s="29" customFormat="1" ht="12" customHeight="1" x14ac:dyDescent="0.2">
      <c r="A6" s="23"/>
      <c r="B6" s="24" t="s">
        <v>10</v>
      </c>
      <c r="C6" s="24" t="s">
        <v>11</v>
      </c>
      <c r="D6" s="24" t="s">
        <v>12</v>
      </c>
      <c r="E6" s="24" t="s">
        <v>13</v>
      </c>
      <c r="F6" s="25" t="s">
        <v>14</v>
      </c>
      <c r="G6" s="26"/>
      <c r="H6" s="27" t="s">
        <v>15</v>
      </c>
      <c r="I6" s="25" t="s">
        <v>16</v>
      </c>
      <c r="J6" s="25" t="s">
        <v>17</v>
      </c>
      <c r="K6" s="28" t="s">
        <v>18</v>
      </c>
    </row>
    <row r="7" spans="1:11" ht="12.95" customHeight="1" x14ac:dyDescent="0.2">
      <c r="A7" s="30" t="s">
        <v>19</v>
      </c>
      <c r="B7" s="31" t="s">
        <v>20</v>
      </c>
      <c r="C7" s="31" t="s">
        <v>21</v>
      </c>
      <c r="D7" s="32">
        <v>533292678</v>
      </c>
      <c r="E7" s="32">
        <v>613285548</v>
      </c>
      <c r="F7" s="33">
        <f>+'[1]1.sz.mell.'!H7</f>
        <v>608881879</v>
      </c>
      <c r="G7" s="34" t="s">
        <v>22</v>
      </c>
      <c r="H7" s="35" t="s">
        <v>23</v>
      </c>
      <c r="I7" s="36">
        <v>530253000</v>
      </c>
      <c r="J7" s="36">
        <v>543985170</v>
      </c>
      <c r="K7" s="37">
        <f>+'[1]1.sz.mell.'!H67</f>
        <v>513783790</v>
      </c>
    </row>
    <row r="8" spans="1:11" ht="23.25" customHeight="1" x14ac:dyDescent="0.2">
      <c r="A8" s="30" t="s">
        <v>24</v>
      </c>
      <c r="B8" s="31" t="s">
        <v>25</v>
      </c>
      <c r="C8" s="31" t="s">
        <v>26</v>
      </c>
      <c r="D8" s="32">
        <v>221100000</v>
      </c>
      <c r="E8" s="32">
        <v>221100000</v>
      </c>
      <c r="F8" s="33">
        <f>+'[1]1.sz.mell.'!H18</f>
        <v>312972729</v>
      </c>
      <c r="G8" s="34" t="s">
        <v>27</v>
      </c>
      <c r="H8" s="35" t="s">
        <v>28</v>
      </c>
      <c r="I8" s="36">
        <v>101599000</v>
      </c>
      <c r="J8" s="36">
        <v>103498397</v>
      </c>
      <c r="K8" s="37">
        <f>+'[1]1.sz.mell.'!H68</f>
        <v>94643620</v>
      </c>
    </row>
    <row r="9" spans="1:11" ht="12.95" customHeight="1" x14ac:dyDescent="0.2">
      <c r="A9" s="30" t="s">
        <v>29</v>
      </c>
      <c r="B9" s="31" t="s">
        <v>30</v>
      </c>
      <c r="C9" s="31" t="s">
        <v>31</v>
      </c>
      <c r="D9" s="32">
        <v>89420000</v>
      </c>
      <c r="E9" s="32">
        <v>103352000</v>
      </c>
      <c r="F9" s="33">
        <f>+'[1]1.sz.mell.'!H26</f>
        <v>108229327</v>
      </c>
      <c r="G9" s="34" t="s">
        <v>32</v>
      </c>
      <c r="H9" s="35" t="s">
        <v>33</v>
      </c>
      <c r="I9" s="36">
        <v>277791000</v>
      </c>
      <c r="J9" s="36">
        <v>364495792</v>
      </c>
      <c r="K9" s="37">
        <f>+'[1]1.sz.mell.'!H69</f>
        <v>294136476</v>
      </c>
    </row>
    <row r="10" spans="1:11" ht="12.95" customHeight="1" x14ac:dyDescent="0.2">
      <c r="A10" s="30" t="s">
        <v>34</v>
      </c>
      <c r="B10" s="31" t="s">
        <v>35</v>
      </c>
      <c r="C10" s="31" t="s">
        <v>36</v>
      </c>
      <c r="D10" s="32">
        <f>+'[2]1.sz.mell.'!F37</f>
        <v>0</v>
      </c>
      <c r="E10" s="32">
        <v>0</v>
      </c>
      <c r="F10" s="33">
        <f>+'[1]1.sz.mell.'!H37</f>
        <v>881900</v>
      </c>
      <c r="G10" s="34" t="s">
        <v>37</v>
      </c>
      <c r="H10" s="35" t="s">
        <v>38</v>
      </c>
      <c r="I10" s="36">
        <v>8000000</v>
      </c>
      <c r="J10" s="36">
        <v>8000000</v>
      </c>
      <c r="K10" s="37">
        <f>+'[1]1.sz.mell.'!H70</f>
        <v>5472934</v>
      </c>
    </row>
    <row r="11" spans="1:11" ht="12.95" customHeight="1" x14ac:dyDescent="0.2">
      <c r="A11" s="30" t="s">
        <v>39</v>
      </c>
      <c r="B11" s="31"/>
      <c r="C11" s="31"/>
      <c r="D11" s="32"/>
      <c r="E11" s="32"/>
      <c r="F11" s="33"/>
      <c r="G11" s="34" t="s">
        <v>40</v>
      </c>
      <c r="H11" s="35" t="s">
        <v>41</v>
      </c>
      <c r="I11" s="36">
        <v>609416000</v>
      </c>
      <c r="J11" s="36">
        <v>210529562</v>
      </c>
      <c r="K11" s="37">
        <f>+'[1]1.sz.mell.'!H71</f>
        <v>36604655</v>
      </c>
    </row>
    <row r="12" spans="1:11" ht="12.95" customHeight="1" x14ac:dyDescent="0.2">
      <c r="A12" s="30" t="s">
        <v>42</v>
      </c>
      <c r="B12" s="31"/>
      <c r="C12" s="31"/>
      <c r="D12" s="32"/>
      <c r="E12" s="32"/>
      <c r="F12" s="33"/>
      <c r="G12" s="34"/>
      <c r="H12" s="35" t="s">
        <v>43</v>
      </c>
      <c r="I12" s="36">
        <v>570227000</v>
      </c>
      <c r="J12" s="36">
        <v>171322062</v>
      </c>
      <c r="K12" s="37"/>
    </row>
    <row r="13" spans="1:11" ht="12.95" customHeight="1" x14ac:dyDescent="0.2">
      <c r="A13" s="30" t="s">
        <v>44</v>
      </c>
      <c r="B13" s="31"/>
      <c r="C13" s="31"/>
      <c r="D13" s="32"/>
      <c r="E13" s="32"/>
      <c r="F13" s="33"/>
      <c r="G13" s="34"/>
      <c r="H13" s="35"/>
      <c r="I13" s="38"/>
      <c r="J13" s="36"/>
      <c r="K13" s="37"/>
    </row>
    <row r="14" spans="1:11" ht="12.95" customHeight="1" x14ac:dyDescent="0.2">
      <c r="A14" s="30" t="s">
        <v>45</v>
      </c>
      <c r="B14" s="31"/>
      <c r="C14" s="39"/>
      <c r="D14" s="40"/>
      <c r="E14" s="40"/>
      <c r="F14" s="41"/>
      <c r="G14" s="42"/>
      <c r="H14" s="43"/>
      <c r="I14" s="44"/>
      <c r="J14" s="45"/>
      <c r="K14" s="46"/>
    </row>
    <row r="15" spans="1:11" ht="12.95" customHeight="1" x14ac:dyDescent="0.2">
      <c r="A15" s="30" t="s">
        <v>46</v>
      </c>
      <c r="B15" s="31"/>
      <c r="C15" s="39"/>
      <c r="D15" s="40"/>
      <c r="E15" s="40"/>
      <c r="F15" s="41"/>
      <c r="G15" s="42"/>
      <c r="H15" s="43"/>
      <c r="I15" s="44"/>
      <c r="J15" s="45"/>
      <c r="K15" s="46"/>
    </row>
    <row r="16" spans="1:11" ht="12.95" customHeight="1" x14ac:dyDescent="0.2">
      <c r="A16" s="30" t="s">
        <v>47</v>
      </c>
      <c r="B16" s="31"/>
      <c r="C16" s="39"/>
      <c r="D16" s="40"/>
      <c r="E16" s="40"/>
      <c r="F16" s="41"/>
      <c r="G16" s="42"/>
      <c r="H16" s="43"/>
      <c r="I16" s="44"/>
      <c r="J16" s="45"/>
      <c r="K16" s="46"/>
    </row>
    <row r="17" spans="1:11" ht="12.95" customHeight="1" x14ac:dyDescent="0.2">
      <c r="A17" s="30" t="s">
        <v>48</v>
      </c>
      <c r="B17" s="31"/>
      <c r="C17" s="39"/>
      <c r="D17" s="40"/>
      <c r="E17" s="40"/>
      <c r="F17" s="41"/>
      <c r="G17" s="42"/>
      <c r="H17" s="43"/>
      <c r="I17" s="44"/>
      <c r="J17" s="45"/>
      <c r="K17" s="46"/>
    </row>
    <row r="18" spans="1:11" ht="12.95" customHeight="1" thickBot="1" x14ac:dyDescent="0.25">
      <c r="A18" s="47" t="s">
        <v>49</v>
      </c>
      <c r="B18" s="48"/>
      <c r="C18" s="49"/>
      <c r="D18" s="50"/>
      <c r="E18" s="50"/>
      <c r="F18" s="51"/>
      <c r="G18" s="52"/>
      <c r="H18" s="53"/>
      <c r="I18" s="54"/>
      <c r="J18" s="55"/>
      <c r="K18" s="56"/>
    </row>
    <row r="19" spans="1:11" ht="24" customHeight="1" thickBot="1" x14ac:dyDescent="0.25">
      <c r="A19" s="57" t="s">
        <v>50</v>
      </c>
      <c r="B19" s="58"/>
      <c r="C19" s="58" t="s">
        <v>51</v>
      </c>
      <c r="D19" s="59">
        <f>+D7+D9+D10+D13+D14+D15+D16+D17+D18+D8</f>
        <v>843812678</v>
      </c>
      <c r="E19" s="59">
        <f>+E7+E9+E10+E13+E14+E15+E16+E17+E18+E8</f>
        <v>937737548</v>
      </c>
      <c r="F19" s="60">
        <f>+F7+F9+F10+F13+F14+F15+F16+F17+F18+F8</f>
        <v>1030965835</v>
      </c>
      <c r="G19" s="61"/>
      <c r="H19" s="62" t="s">
        <v>52</v>
      </c>
      <c r="I19" s="63">
        <f>+I7+I8+I9+I10+I11</f>
        <v>1527059000</v>
      </c>
      <c r="J19" s="64">
        <f>+J7+J8+J9+J10+J11</f>
        <v>1230508921</v>
      </c>
      <c r="K19" s="64">
        <f>+K7+K8+K9+K10+K11</f>
        <v>944641475</v>
      </c>
    </row>
    <row r="20" spans="1:11" ht="12.95" customHeight="1" x14ac:dyDescent="0.2">
      <c r="A20" s="65" t="s">
        <v>53</v>
      </c>
      <c r="B20" s="66" t="s">
        <v>54</v>
      </c>
      <c r="C20" s="67" t="s">
        <v>55</v>
      </c>
      <c r="D20" s="68">
        <f>+D21</f>
        <v>697079845</v>
      </c>
      <c r="E20" s="69">
        <f>+E21+E22</f>
        <v>322059374</v>
      </c>
      <c r="F20" s="68">
        <f>+F21+F22</f>
        <v>322059374</v>
      </c>
      <c r="G20" s="70" t="s">
        <v>56</v>
      </c>
      <c r="H20" s="71" t="s">
        <v>57</v>
      </c>
      <c r="I20" s="72">
        <v>13833523</v>
      </c>
      <c r="J20" s="72">
        <v>13833523</v>
      </c>
      <c r="K20" s="37">
        <f>+K21+K24</f>
        <v>13833523</v>
      </c>
    </row>
    <row r="21" spans="1:11" ht="22.5" x14ac:dyDescent="0.2">
      <c r="A21" s="73" t="s">
        <v>58</v>
      </c>
      <c r="B21" s="74"/>
      <c r="C21" s="75" t="s">
        <v>59</v>
      </c>
      <c r="D21" s="33">
        <v>697079845</v>
      </c>
      <c r="E21" s="32">
        <v>306604896</v>
      </c>
      <c r="F21" s="33">
        <v>306604896</v>
      </c>
      <c r="G21" s="76"/>
      <c r="H21" s="77" t="s">
        <v>60</v>
      </c>
      <c r="I21" s="72">
        <v>13833523</v>
      </c>
      <c r="J21" s="72">
        <v>13833523</v>
      </c>
      <c r="K21" s="37">
        <f>+'[1]1.sz.mell.'!H91</f>
        <v>13833523</v>
      </c>
    </row>
    <row r="22" spans="1:11" ht="22.5" x14ac:dyDescent="0.2">
      <c r="A22" s="73"/>
      <c r="B22" s="74"/>
      <c r="C22" s="75" t="s">
        <v>61</v>
      </c>
      <c r="D22" s="33"/>
      <c r="E22" s="32">
        <v>15454478</v>
      </c>
      <c r="F22" s="33">
        <f>+'[1]1.sz.mell.'!H59</f>
        <v>15454478</v>
      </c>
      <c r="G22" s="76"/>
      <c r="H22" s="77"/>
      <c r="I22" s="72"/>
      <c r="J22" s="72"/>
      <c r="K22" s="37"/>
    </row>
    <row r="23" spans="1:11" ht="12.95" customHeight="1" x14ac:dyDescent="0.2">
      <c r="A23" s="73" t="s">
        <v>62</v>
      </c>
      <c r="B23" s="74" t="s">
        <v>54</v>
      </c>
      <c r="C23" s="31" t="s">
        <v>63</v>
      </c>
      <c r="D23" s="33"/>
      <c r="E23" s="32"/>
      <c r="F23" s="33"/>
      <c r="G23" s="76"/>
      <c r="H23" s="78"/>
      <c r="I23" s="79"/>
      <c r="J23" s="79"/>
      <c r="K23" s="37"/>
    </row>
    <row r="24" spans="1:11" ht="12.95" customHeight="1" x14ac:dyDescent="0.2">
      <c r="A24" s="73" t="s">
        <v>64</v>
      </c>
      <c r="B24" s="74"/>
      <c r="C24" s="31"/>
      <c r="D24" s="33"/>
      <c r="E24" s="32"/>
      <c r="F24" s="33"/>
      <c r="G24" s="76"/>
      <c r="H24" s="78"/>
      <c r="I24" s="79"/>
      <c r="J24" s="79"/>
      <c r="K24" s="37"/>
    </row>
    <row r="25" spans="1:11" ht="12.95" customHeight="1" x14ac:dyDescent="0.2">
      <c r="A25" s="73" t="s">
        <v>65</v>
      </c>
      <c r="B25" s="74"/>
      <c r="C25" s="31"/>
      <c r="D25" s="33"/>
      <c r="E25" s="32"/>
      <c r="F25" s="33"/>
      <c r="G25" s="34"/>
      <c r="H25" s="35"/>
      <c r="I25" s="38"/>
      <c r="J25" s="38"/>
      <c r="K25" s="46"/>
    </row>
    <row r="26" spans="1:11" ht="12.95" customHeight="1" x14ac:dyDescent="0.2">
      <c r="A26" s="73" t="s">
        <v>66</v>
      </c>
      <c r="B26" s="74"/>
      <c r="C26" s="31"/>
      <c r="D26" s="33"/>
      <c r="E26" s="32"/>
      <c r="F26" s="33"/>
      <c r="G26" s="34"/>
      <c r="H26" s="35"/>
      <c r="I26" s="38"/>
      <c r="J26" s="38"/>
      <c r="K26" s="46"/>
    </row>
    <row r="27" spans="1:11" ht="12.95" customHeight="1" x14ac:dyDescent="0.2">
      <c r="A27" s="73" t="s">
        <v>67</v>
      </c>
      <c r="B27" s="74"/>
      <c r="C27" s="31"/>
      <c r="D27" s="80"/>
      <c r="E27" s="81"/>
      <c r="F27" s="80"/>
      <c r="G27" s="82"/>
      <c r="H27" s="35"/>
      <c r="I27" s="38"/>
      <c r="J27" s="38"/>
      <c r="K27" s="46"/>
    </row>
    <row r="28" spans="1:11" ht="12.95" customHeight="1" x14ac:dyDescent="0.2">
      <c r="A28" s="73" t="s">
        <v>68</v>
      </c>
      <c r="B28" s="74"/>
      <c r="C28" s="31"/>
      <c r="D28" s="33"/>
      <c r="E28" s="32"/>
      <c r="F28" s="33"/>
      <c r="G28" s="34"/>
      <c r="H28" s="35"/>
      <c r="I28" s="38"/>
      <c r="J28" s="38"/>
      <c r="K28" s="46"/>
    </row>
    <row r="29" spans="1:11" ht="12.95" customHeight="1" x14ac:dyDescent="0.2">
      <c r="A29" s="83" t="s">
        <v>69</v>
      </c>
      <c r="B29" s="74"/>
      <c r="C29" s="31"/>
      <c r="D29" s="41"/>
      <c r="E29" s="40"/>
      <c r="F29" s="41"/>
      <c r="G29" s="42"/>
      <c r="H29" s="35"/>
      <c r="I29" s="38"/>
      <c r="J29" s="38"/>
      <c r="K29" s="46"/>
    </row>
    <row r="30" spans="1:11" ht="12.95" customHeight="1" thickBot="1" x14ac:dyDescent="0.25">
      <c r="A30" s="83" t="s">
        <v>70</v>
      </c>
      <c r="B30" s="84"/>
      <c r="C30" s="48"/>
      <c r="D30" s="51"/>
      <c r="E30" s="50"/>
      <c r="F30" s="51"/>
      <c r="G30" s="52"/>
      <c r="H30" s="85"/>
      <c r="I30" s="86"/>
      <c r="J30" s="86"/>
      <c r="K30" s="87"/>
    </row>
    <row r="31" spans="1:11" ht="28.5" customHeight="1" thickBot="1" x14ac:dyDescent="0.25">
      <c r="A31" s="88" t="s">
        <v>71</v>
      </c>
      <c r="B31" s="89"/>
      <c r="C31" s="90" t="s">
        <v>72</v>
      </c>
      <c r="D31" s="91">
        <f>+D21</f>
        <v>697079845</v>
      </c>
      <c r="E31" s="91">
        <f>+E20</f>
        <v>322059374</v>
      </c>
      <c r="F31" s="92">
        <f>+F20</f>
        <v>322059374</v>
      </c>
      <c r="G31" s="93"/>
      <c r="H31" s="94" t="s">
        <v>73</v>
      </c>
      <c r="I31" s="95">
        <f>+I20</f>
        <v>13833523</v>
      </c>
      <c r="J31" s="96">
        <f>+J20</f>
        <v>13833523</v>
      </c>
      <c r="K31" s="97">
        <f>SUM(K21:K30)</f>
        <v>13833523</v>
      </c>
    </row>
    <row r="32" spans="1:11" ht="13.5" thickBot="1" x14ac:dyDescent="0.25">
      <c r="A32" s="98" t="s">
        <v>74</v>
      </c>
      <c r="B32" s="99"/>
      <c r="C32" s="99" t="s">
        <v>75</v>
      </c>
      <c r="D32" s="100">
        <f>+D19+D31</f>
        <v>1540892523</v>
      </c>
      <c r="E32" s="100">
        <f>+E19+E31</f>
        <v>1259796922</v>
      </c>
      <c r="F32" s="100">
        <f>+F19+F31</f>
        <v>1353025209</v>
      </c>
      <c r="G32" s="101"/>
      <c r="H32" s="102" t="s">
        <v>76</v>
      </c>
      <c r="I32" s="103">
        <f>+I19+I31</f>
        <v>1540892523</v>
      </c>
      <c r="J32" s="102">
        <f>+J19+J31</f>
        <v>1244342444</v>
      </c>
      <c r="K32" s="104">
        <f>+K19+K31</f>
        <v>958474998</v>
      </c>
    </row>
    <row r="33" spans="1:11" ht="13.5" thickBot="1" x14ac:dyDescent="0.25">
      <c r="A33" s="105" t="s">
        <v>77</v>
      </c>
      <c r="B33" s="106"/>
      <c r="C33" s="106" t="s">
        <v>78</v>
      </c>
      <c r="D33" s="107">
        <f>IF(D19-I19&lt;0,I19-D19,"-")</f>
        <v>683246322</v>
      </c>
      <c r="E33" s="107">
        <f>IF(E19-J19&lt;0,J19-E19,"-")</f>
        <v>292771373</v>
      </c>
      <c r="F33" s="107" t="str">
        <f>IF(F19-K19&lt;0,K19-F19,"-")</f>
        <v>-</v>
      </c>
      <c r="G33" s="108"/>
      <c r="H33" s="109" t="s">
        <v>79</v>
      </c>
      <c r="I33" s="110" t="str">
        <f>IF(D19-I19&gt;0,D19-I19,"-")</f>
        <v>-</v>
      </c>
      <c r="J33" s="110" t="str">
        <f>IF(E19-J19&gt;0,E19-J19,"-")</f>
        <v>-</v>
      </c>
      <c r="K33" s="110">
        <f>IF(F19-K19&gt;0,F19-K19,"-")</f>
        <v>86324360</v>
      </c>
    </row>
    <row r="34" spans="1:11" ht="13.5" thickBot="1" x14ac:dyDescent="0.25">
      <c r="A34" s="98" t="s">
        <v>80</v>
      </c>
      <c r="B34" s="99"/>
      <c r="C34" s="99" t="s">
        <v>81</v>
      </c>
      <c r="D34" s="110" t="str">
        <f>IF(D19+D31-I31&lt;0,I31-(D19+D31),"-")</f>
        <v>-</v>
      </c>
      <c r="E34" s="110" t="str">
        <f>IF(E19+E31-J31&lt;0,J31-(E19+E31),"-")</f>
        <v>-</v>
      </c>
      <c r="F34" s="110" t="str">
        <f>IF(F19+F31-K31&lt;0,K31-(F19+F31),"-")</f>
        <v>-</v>
      </c>
      <c r="G34" s="101"/>
      <c r="H34" s="111" t="s">
        <v>82</v>
      </c>
      <c r="I34" s="110" t="str">
        <f>IF(D19+D31-I32&gt;0,D19+D31-I32,"-")</f>
        <v>-</v>
      </c>
      <c r="J34" s="110">
        <f>IF(E19+E31-J32&gt;0,E19+E31-J32,"-")</f>
        <v>15454478</v>
      </c>
      <c r="K34" s="110">
        <f>IF(F19+F31-K32&gt;0,F19+F31-K32,"-")</f>
        <v>394550211</v>
      </c>
    </row>
    <row r="35" spans="1:11" ht="18.75" x14ac:dyDescent="0.2">
      <c r="C35" s="112"/>
      <c r="D35" s="112"/>
      <c r="E35" s="112"/>
      <c r="F35" s="112"/>
      <c r="G35" s="112"/>
      <c r="H35" s="112"/>
      <c r="I35" s="113"/>
      <c r="J35" s="113"/>
    </row>
  </sheetData>
  <mergeCells count="4">
    <mergeCell ref="A1:K1"/>
    <mergeCell ref="A2:K2"/>
    <mergeCell ref="A4:A5"/>
    <mergeCell ref="C35:H35"/>
  </mergeCells>
  <printOptions horizontalCentered="1"/>
  <pageMargins left="0.31496062992125984" right="0.47244094488188981" top="0.9055118110236221" bottom="0.51181102362204722" header="0.6692913385826772" footer="0.27559055118110237"/>
  <pageSetup paperSize="9" scale="78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2020-06-30T07:13:05Z</dcterms:created>
  <dcterms:modified xsi:type="dcterms:W3CDTF">2020-06-30T07:15:37Z</dcterms:modified>
</cp:coreProperties>
</file>