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1" sheetId="1" r:id="rId1"/>
    <sheet name="1 folyt" sheetId="2" r:id="rId2"/>
    <sheet name="2" sheetId="3" r:id="rId3"/>
    <sheet name="2 (2)" sheetId="4" r:id="rId4"/>
    <sheet name="3" sheetId="5" r:id="rId5"/>
    <sheet name="4" sheetId="6" r:id="rId6"/>
    <sheet name="4. (2)" sheetId="7" r:id="rId7"/>
    <sheet name="5" sheetId="8" r:id="rId8"/>
    <sheet name="6 " sheetId="9" r:id="rId9"/>
    <sheet name="7" sheetId="10" r:id="rId10"/>
    <sheet name="9" sheetId="11" r:id="rId11"/>
    <sheet name="8" sheetId="12" r:id="rId12"/>
  </sheets>
  <definedNames>
    <definedName name="_xlnm.Print_Area" localSheetId="0">'1'!$A$1:$F$59</definedName>
    <definedName name="_xlnm.Print_Area" localSheetId="2">'2'!$A$1:$H$46</definedName>
    <definedName name="_xlnm.Print_Area" localSheetId="3">'2 (2)'!$A$1:$H$40</definedName>
    <definedName name="_xlnm.Print_Area" localSheetId="6">'4. (2)'!$A$1:$S$20</definedName>
  </definedNames>
  <calcPr fullCalcOnLoad="1"/>
</workbook>
</file>

<file path=xl/sharedStrings.xml><?xml version="1.0" encoding="utf-8"?>
<sst xmlns="http://schemas.openxmlformats.org/spreadsheetml/2006/main" count="666" uniqueCount="312">
  <si>
    <t>Tartalékok</t>
  </si>
  <si>
    <t>4.</t>
  </si>
  <si>
    <t>1.</t>
  </si>
  <si>
    <t>2.</t>
  </si>
  <si>
    <t>3.</t>
  </si>
  <si>
    <t>Sor-
szám</t>
  </si>
  <si>
    <t>Megnevezés</t>
  </si>
  <si>
    <t>5.</t>
  </si>
  <si>
    <t xml:space="preserve">Ellátottak pénzbeli juttatásai </t>
  </si>
  <si>
    <t>Helyi önkormányzatok működésének általános támogatása</t>
  </si>
  <si>
    <t>Települési önkormányzatok egyes köznevelési feladatainak támogatása</t>
  </si>
  <si>
    <t>Települési önkormányzatok kulturális feladatainak támogatása</t>
  </si>
  <si>
    <t>Működési célú központosított előirányzatok</t>
  </si>
  <si>
    <t>Helyi önkormányzatok kiegészítő támogatásai</t>
  </si>
  <si>
    <t>Egyéb működési célú támogatások bevételei államháztartáson belülről</t>
  </si>
  <si>
    <t>Felhalmozási célú önkormányzati támogatások</t>
  </si>
  <si>
    <t>Egyéb felhalmozási célú támogatások bevételei államháztartáson belülről</t>
  </si>
  <si>
    <t>Gépjárműadók</t>
  </si>
  <si>
    <t>Általános forgalmi adó visszatérítése</t>
  </si>
  <si>
    <t>Egyéb működési bevételek</t>
  </si>
  <si>
    <t>Ingatlanok értékesítése</t>
  </si>
  <si>
    <t>Egyéb tárgyi eszközök értékesítése</t>
  </si>
  <si>
    <t>Felhalmozási célú visszatérítendő támogatások, kölcsönök visszatérülése államháztartáson kívülről</t>
  </si>
  <si>
    <t>Előző év pénzmaradvány igénybevétele</t>
  </si>
  <si>
    <t>BEVÉTEL</t>
  </si>
  <si>
    <t>KIADÁS</t>
  </si>
  <si>
    <t xml:space="preserve">    - építményadó</t>
  </si>
  <si>
    <t xml:space="preserve">    - magánszemélyek kommunális adója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</si>
  <si>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</si>
  <si>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</si>
  <si>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</si>
  <si>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</si>
  <si>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</si>
  <si>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</si>
  <si>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</si>
  <si>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</si>
  <si>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</si>
  <si>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</si>
  <si>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</si>
  <si>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</si>
  <si>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</si>
  <si>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</si>
  <si>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</si>
  <si>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</si>
  <si>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</si>
  <si>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</si>
  <si>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</si>
  <si>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</si>
  <si>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</si>
  <si>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</si>
  <si>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</si>
  <si>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</si>
  <si>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</si>
  <si>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</si>
  <si>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</si>
  <si>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</si>
  <si>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</si>
  <si>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Felhalmozási célú támogatások államháztartáson belülről(12+13)</t>
  </si>
  <si>
    <t xml:space="preserve">   - állami feladat</t>
  </si>
  <si>
    <t xml:space="preserve">   - önkéntvállalt feladat</t>
  </si>
  <si>
    <t xml:space="preserve">   - kötelezőfeladat</t>
  </si>
  <si>
    <t>Működési bevétel</t>
  </si>
  <si>
    <t>Összesen</t>
  </si>
  <si>
    <t>I.</t>
  </si>
  <si>
    <t>III.</t>
  </si>
  <si>
    <t xml:space="preserve">   - kötelező feladat</t>
  </si>
  <si>
    <t>Költségvetési engedélyezett létszámkeret</t>
  </si>
  <si>
    <t>Közfoglalkoztatottak létszáma</t>
  </si>
  <si>
    <t>Sor-sz.</t>
  </si>
  <si>
    <t>BEVÉTELEK</t>
  </si>
  <si>
    <t>KIADÁSOK</t>
  </si>
  <si>
    <t xml:space="preserve">Közhatalmi bevételek </t>
  </si>
  <si>
    <t xml:space="preserve">Működési bevételek </t>
  </si>
  <si>
    <t xml:space="preserve">Működési célú átvett pénzeszközök </t>
  </si>
  <si>
    <t>Működési célú támogatások államháztartáson belülről</t>
  </si>
  <si>
    <t>Finaszírozési bevétel</t>
  </si>
  <si>
    <t xml:space="preserve">Személyi juttatások </t>
  </si>
  <si>
    <t xml:space="preserve">Dologi kiadások </t>
  </si>
  <si>
    <t xml:space="preserve">Egyéb működési célú kiadások  </t>
  </si>
  <si>
    <t>Beruházások (önként vállalt feladat)</t>
  </si>
  <si>
    <t>Felújítások (önként vállalt feladat)</t>
  </si>
  <si>
    <t>Egyéb felhalmozási célú kiadások (önként vállat feladat)</t>
  </si>
  <si>
    <t xml:space="preserve"> Kötelező feladat</t>
  </si>
  <si>
    <t>Önként vállalt feladat</t>
  </si>
  <si>
    <t>Felhalmozási bevételek (önként vállalt feladat)</t>
  </si>
  <si>
    <t>II.</t>
  </si>
  <si>
    <t>működési tartaléka</t>
  </si>
  <si>
    <t>Feladat/cél</t>
  </si>
  <si>
    <t>Az átcsoportosítás jogát gyakorolja</t>
  </si>
  <si>
    <t>képviselő testület</t>
  </si>
  <si>
    <t>Céltartalék</t>
  </si>
  <si>
    <t>Összesen:</t>
  </si>
  <si>
    <t>B1</t>
  </si>
  <si>
    <t>B2</t>
  </si>
  <si>
    <t>B3</t>
  </si>
  <si>
    <t>B4</t>
  </si>
  <si>
    <t>B5</t>
  </si>
  <si>
    <t>B6</t>
  </si>
  <si>
    <t>B7</t>
  </si>
  <si>
    <t>Költségvetési bevételek (B1+B2+B3+B4+B5+B6+B7)</t>
  </si>
  <si>
    <t>B8</t>
  </si>
  <si>
    <t xml:space="preserve">   - talajterhelési díj, idegenforgalmi adó</t>
  </si>
  <si>
    <t>Közvetített szolgáltatások ellenértéke (továbbszámlázás)</t>
  </si>
  <si>
    <t>Tulajdonosi bevételek (bérleti díjak, lakbérek)</t>
  </si>
  <si>
    <t>Ellátási díjak (étkezési díjak)</t>
  </si>
  <si>
    <t>Működési célú visszatérítendő támogatások, kölcsönök visszatérülése államháztartáson kívülről (szoc. kölcsön)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</si>
  <si>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</si>
  <si>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</si>
  <si>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</si>
  <si>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</si>
  <si>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</si>
  <si>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</si>
  <si>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</si>
  <si>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</si>
  <si>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</si>
  <si>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Költségvetési kiadások (K1+K2+K3+K4+K5+K6+K7+K8)</t>
  </si>
  <si>
    <t>Egyéb közhatalmi bevételek (késedelmi pótlék)</t>
  </si>
  <si>
    <t xml:space="preserve">   - iparűzési adója</t>
  </si>
  <si>
    <t xml:space="preserve">Munkaadókat terhelő jár. és szoc. hozzájárulási adó                                                                         </t>
  </si>
  <si>
    <t>Költségvetési bevétel (B1+……B7)</t>
  </si>
  <si>
    <t xml:space="preserve">   - Támogatás (civil szervezetek)</t>
  </si>
  <si>
    <t>Bevételek mindösszesen (I.+B8)</t>
  </si>
  <si>
    <t>Költségvetési kiadások (K1+….+K8)</t>
  </si>
  <si>
    <t>Kiadások mindösszesen  (I.+K9)</t>
  </si>
  <si>
    <t>Egyéb felhalmozási célú átvett pénzeszközök (EU-s pályázatok)</t>
  </si>
  <si>
    <t>Felhalmozási célú átvett pénzeszközök (önként vállalt feladat)</t>
  </si>
  <si>
    <t>Egyéb felhalmozási célú kiadások (önként vállalt feladat)</t>
  </si>
  <si>
    <t xml:space="preserve">Közfoglalkoztatotti létszámkeret (fő):                                                                                                                                                                                           </t>
  </si>
  <si>
    <t>Felhalmozási célú tám. államháztartáson belülről (önként vállalt feladat)</t>
  </si>
  <si>
    <t>Egyéb működési célű támogatások állaháztartáso kívülre (civil szervezetek támogatása) önként vállat feladat</t>
  </si>
  <si>
    <t>Felhalmozási bevételek összesen (B2+B5+B7)</t>
  </si>
  <si>
    <t>Finansízrozási bevételek (8)</t>
  </si>
  <si>
    <t>Mindösszesen (7+B8)</t>
  </si>
  <si>
    <t>Mindössesen (1+K9)</t>
  </si>
  <si>
    <t>Lábatlan Város Önkormányzatának</t>
  </si>
  <si>
    <t>Sor- sz.</t>
  </si>
  <si>
    <t>Feladat megnevezése</t>
  </si>
  <si>
    <t>Beruházások:</t>
  </si>
  <si>
    <t>Immaterális javak beszerzése, létesítése</t>
  </si>
  <si>
    <t>Ingatlanok beszerzése, létesítése</t>
  </si>
  <si>
    <t>Informatikai eszközök beszerzése</t>
  </si>
  <si>
    <t>Egyéb tárgyi eszközök beszerzése</t>
  </si>
  <si>
    <t>Felújítások</t>
  </si>
  <si>
    <t>Ingatlanok felújítása</t>
  </si>
  <si>
    <t>Informatikai eszközök felújítása</t>
  </si>
  <si>
    <t>Egyéb tárgyi eszközök felújítás</t>
  </si>
  <si>
    <t>Összesen (I.+II.)</t>
  </si>
  <si>
    <t>Egyéb működési célú átvett pénzeszközök (Társulás)</t>
  </si>
  <si>
    <t xml:space="preserve">   - ebből OEP támogatás</t>
  </si>
  <si>
    <t>Ellátottak pénzbeli juttatásai (kötelező feladat)</t>
  </si>
  <si>
    <t>Hosszú lejáratú hitelek, kölcsönök törlesztése  (önként vállat feladat) adosságkonszolodáció</t>
  </si>
  <si>
    <t>Kiszámlázott ÁFA</t>
  </si>
  <si>
    <t>Működési bevételek összesen (B1+B3+B4+B6)</t>
  </si>
  <si>
    <t>Mindösszesen (K1+K2+K3+K4+K5)</t>
  </si>
  <si>
    <t xml:space="preserve"> - ebből előzőévi pénzmaradvány</t>
  </si>
  <si>
    <t xml:space="preserve"> - ebből működési célú</t>
  </si>
  <si>
    <t>ügyletekből szármató fizetési kötelezettség tervezete</t>
  </si>
  <si>
    <t>Saját bevételek összesen</t>
  </si>
  <si>
    <t>Helyi adók</t>
  </si>
  <si>
    <t>Bírság, pótlékok egyéb</t>
  </si>
  <si>
    <t>Fizetési kötelezettség</t>
  </si>
  <si>
    <t>Hitelállomány tőke visszafizetés</t>
  </si>
  <si>
    <t>Hitelállomány kamat vissszafizetés</t>
  </si>
  <si>
    <t>Saját bevétel 50 %-a és a fizetési kötelezettség aránya</t>
  </si>
  <si>
    <t xml:space="preserve">Lábatlan Város Önkormányzatának  </t>
  </si>
  <si>
    <t>Bevétel</t>
  </si>
  <si>
    <t>Kiadás</t>
  </si>
  <si>
    <t>Önkormányzaton belül megvalósuló projektek</t>
  </si>
  <si>
    <t xml:space="preserve">   - kötelezettséggel terhelt</t>
  </si>
  <si>
    <t>%</t>
  </si>
  <si>
    <t>Egyéb külső személyi juttatások (kitüntetés,megbíz.díj, reprezentáció)</t>
  </si>
  <si>
    <t xml:space="preserve">   - pályázati támogatás, önrész pályázati támogatása</t>
  </si>
  <si>
    <t xml:space="preserve">   - Polgármesteri Hivatal</t>
  </si>
  <si>
    <t xml:space="preserve">   - céltartalék</t>
  </si>
  <si>
    <t>Működési bevételek és kiadások egyenlege</t>
  </si>
  <si>
    <t>Működési kiadás</t>
  </si>
  <si>
    <t>Egyenleg</t>
  </si>
  <si>
    <t>Felhalmozási bevételek és kiadások egyenlege</t>
  </si>
  <si>
    <t>Felhalmozási bevétel</t>
  </si>
  <si>
    <t>Felhalmozási kiadás</t>
  </si>
  <si>
    <t xml:space="preserve">Finanszírozási kiadások </t>
  </si>
  <si>
    <t xml:space="preserve">   -  intézmény finanszírozás (kötelező feladat)</t>
  </si>
  <si>
    <t>Támogató szolgálat</t>
  </si>
  <si>
    <t xml:space="preserve">   - Kuckó Család- és Gyermekjólét Szolgálat</t>
  </si>
  <si>
    <t>Közalakmazotti létszámkeret (fő)</t>
  </si>
  <si>
    <t xml:space="preserve">   - ebből önként vállat feladat</t>
  </si>
  <si>
    <t>Egyéb működési célú támogatások államháztartáson belülre (társulás) (kötelező feladat)</t>
  </si>
  <si>
    <t xml:space="preserve">Választott tisztségviselők juttatásai </t>
  </si>
  <si>
    <t xml:space="preserve">   - Rákczi -Dózsa út csatlakozásában járda létesítés terv</t>
  </si>
  <si>
    <t>Települési önkormányzatok szociális és gyermekjóléti  feladatainak támogatása</t>
  </si>
  <si>
    <t>Önkormányzatok működési támogatásai(1+2+….+7)</t>
  </si>
  <si>
    <t>Felhalmozási célú támogatások államháztartáson belülről(10+12)</t>
  </si>
  <si>
    <t>Működési célú támogatások államháztartáson belülről (8+9)</t>
  </si>
  <si>
    <t>Vagyoni tipusú adók (13+14)</t>
  </si>
  <si>
    <t>Értékesítési és forgalmi adók (16)</t>
  </si>
  <si>
    <t xml:space="preserve">Egyéb áruhasználati és szolgáltatási adók (19) </t>
  </si>
  <si>
    <t>Közhatalmi bevételek (12+15+17+18+20)</t>
  </si>
  <si>
    <t>Működési bevételek (21+….+25)</t>
  </si>
  <si>
    <t>Felhalmozási bevételek (27+28) (önként vállalt feladat)</t>
  </si>
  <si>
    <r>
      <t xml:space="preserve">Működési célú átvett pénzeszközök (29+30) </t>
    </r>
    <r>
      <rPr>
        <b/>
        <i/>
        <sz val="10"/>
        <color indexed="8"/>
        <rFont val="Times New Roman"/>
        <family val="1"/>
      </rPr>
      <t>(önként vállalt feladat)</t>
    </r>
  </si>
  <si>
    <t>Felhalmozási célú átvett pénzeszközök (31+32) (önként vállalt feladat)</t>
  </si>
  <si>
    <t>Finansízrozási bevételek (34)</t>
  </si>
  <si>
    <t>Bevételek mindösszesen (33+B8)</t>
  </si>
  <si>
    <t>Mindösszesen (28+34)</t>
  </si>
  <si>
    <t>Választott tisztségviselői keret (fő)</t>
  </si>
  <si>
    <t>Ft-ban</t>
  </si>
  <si>
    <t>adatok Ft-ban</t>
  </si>
  <si>
    <t>adatok Ft</t>
  </si>
  <si>
    <t>adatok  Ft</t>
  </si>
  <si>
    <t>Választott tisztségviselők létszáma</t>
  </si>
  <si>
    <t>Foglalkoztatottak személyi juttatásai  (1+2)</t>
  </si>
  <si>
    <t>Külső személyi juttatások (4+5) (kötelező feladat)</t>
  </si>
  <si>
    <t>Személyi juttatások (3+6)</t>
  </si>
  <si>
    <t xml:space="preserve">Munkaadókat terhelő járulékok és szociális hozzájárulási adó  (7+8)                                                                          </t>
  </si>
  <si>
    <t>Dologi kiadások (9+10+11)</t>
  </si>
  <si>
    <t>Egyéb működési célú kiadások  (12+13+14)</t>
  </si>
  <si>
    <t>ÁHB megelőlegezések visszafizetése</t>
  </si>
  <si>
    <t>Finanszírozási kiadások (16+17)</t>
  </si>
  <si>
    <t>Kiadások mindösszesen (15+K9)</t>
  </si>
  <si>
    <t>Felhalmozási célú kiadások összesen (K6+K7+K8)</t>
  </si>
  <si>
    <t xml:space="preserve">   - ÁHB megelőlegezés visszafizetése</t>
  </si>
  <si>
    <t xml:space="preserve">   - Könyvtár belső felújítása</t>
  </si>
  <si>
    <t>adato Ft-ban</t>
  </si>
  <si>
    <t xml:space="preserve">   - Vitéz S. Antal Városi Könyvtár </t>
  </si>
  <si>
    <t xml:space="preserve">         - polcok, állványok, bútorzat</t>
  </si>
  <si>
    <t xml:space="preserve">        - könyvbeszerzés</t>
  </si>
  <si>
    <t xml:space="preserve">   - általános tartalék </t>
  </si>
  <si>
    <t>2018. évi előirányzat</t>
  </si>
  <si>
    <t>Sor-szám</t>
  </si>
  <si>
    <t>Önállóan működő intézmények</t>
  </si>
  <si>
    <t>Önkormányzatok működési támogatási</t>
  </si>
  <si>
    <t>Önkormányzati kiegészítő támogatás</t>
  </si>
  <si>
    <t>Polgármesteri Hivatal</t>
  </si>
  <si>
    <t>Zengő Óvoda és Bölcsőde</t>
  </si>
  <si>
    <t>Gondozási Központ</t>
  </si>
  <si>
    <t>IV.</t>
  </si>
  <si>
    <t>Vitéz Sághy Antal Városi Könyvtár</t>
  </si>
  <si>
    <t>Kuckó Család-és Gyermekjóléti Szolgálat</t>
  </si>
  <si>
    <t>V.</t>
  </si>
  <si>
    <t>Mindösszesen</t>
  </si>
  <si>
    <t>Létszám (fő)</t>
  </si>
  <si>
    <t>Személyi jellegű kiadás</t>
  </si>
  <si>
    <t>Munkaadót terhelő járulék</t>
  </si>
  <si>
    <t>Dologi jellegű kiadás</t>
  </si>
  <si>
    <t xml:space="preserve">   - ebből Önk kapott műk. Tám</t>
  </si>
  <si>
    <t xml:space="preserve">   - ebből ASP működési támogatás</t>
  </si>
  <si>
    <t xml:space="preserve">   - ebből belterületi utak, járdásk felújítása pályázat</t>
  </si>
  <si>
    <t>Előző év pénzmaradvány igénybevétele (feladattal terhelt: 340.951.722 Ft)</t>
  </si>
  <si>
    <t xml:space="preserve">   - ebből Egészségház eszközbeszerzés</t>
  </si>
  <si>
    <t>Pénzügyi lízing</t>
  </si>
  <si>
    <t>Finanszírozási kiadások (16+17+18)</t>
  </si>
  <si>
    <t xml:space="preserve">  - Egészségház (pályázat eszközökre)</t>
  </si>
  <si>
    <t xml:space="preserve">   - Gondozási Központ</t>
  </si>
  <si>
    <t xml:space="preserve">   - Könyvtár energetika felújítás</t>
  </si>
  <si>
    <t xml:space="preserve">   - Belterületi utak, járdák felújítása</t>
  </si>
  <si>
    <t xml:space="preserve">   - Egészségház tetőtéri rendelő átalakítás</t>
  </si>
  <si>
    <t xml:space="preserve">   - Pénzügyi lízing</t>
  </si>
  <si>
    <t>Támogatás összesen 2018. évben</t>
  </si>
  <si>
    <t>Támogatás összege 2018. évben</t>
  </si>
  <si>
    <t>Önkormányzati önrész 2018. évben</t>
  </si>
  <si>
    <t>Dunamente Ökoturisztikai Látogató Központ (TOP-1.2.1-15-KO1-2016-00003)</t>
  </si>
  <si>
    <t>Könyvtár energetikai korszerűsítés (TOP-3.2.1-15-KO1-2016-00011)</t>
  </si>
  <si>
    <t>Lábatlan Város rendelőintézet járóbeteg szakellátó szolgáltatásainak fejlesztése új eszközök beszerzésén keresztül (EFOP-2.2.19-17-2017-00035)</t>
  </si>
  <si>
    <t>ASP központhoz való csatlakozás (KÖFOP-1.2.1-VEKOP-16</t>
  </si>
  <si>
    <t>Külterületi utak karbantartására alkalmas célgép beszerzés (VP-7.2.1-7.4.1.2-16)</t>
  </si>
  <si>
    <t>Önkormányzati feladatellátást szolgáló fejlesztések - járda felújítás</t>
  </si>
  <si>
    <t xml:space="preserve">   - Ökoturisztikai központ </t>
  </si>
  <si>
    <t xml:space="preserve">   - ebből Önk kapott műk. Kuckó</t>
  </si>
  <si>
    <t xml:space="preserve"> - ebből felhalmozási cél (önként vállat feladat)</t>
  </si>
  <si>
    <t>Finanszírozási kiadások (pénzügyi lízing)</t>
  </si>
  <si>
    <t>Általános tartalék</t>
  </si>
  <si>
    <t>2019. évi előirányzat</t>
  </si>
  <si>
    <t xml:space="preserve">  - ebből Humán közszolgáltatás fejlesztése EFOP pályázat</t>
  </si>
  <si>
    <t xml:space="preserve">   - ebből Dunamente Ökotúrisztikai Látokató Központ Top pályázat</t>
  </si>
  <si>
    <t>Lábatlan Város Önkormányzatának  2019. évi bevételei és kiadásai</t>
  </si>
  <si>
    <t>Lábatlan Város Önkormányzatának  2019. évi működési célú bevételei és kiadásai</t>
  </si>
  <si>
    <t>Lábatlan Város Önkormányzatának  2019. évi felhalmozási célú bevételei és kiadásai</t>
  </si>
  <si>
    <t>Lábatlan Város Önkormányzat által írányított költségvetési szervek  2019. évi bevételei és kiadásai</t>
  </si>
  <si>
    <t>Lábatlan Város Önkormányzatának 2019. évi bevételei és kiadásai</t>
  </si>
  <si>
    <t xml:space="preserve">  2019. évi fejlesztés és felújítás kiadásai feladatonként / célonként </t>
  </si>
  <si>
    <t>2019. évielőirányzat</t>
  </si>
  <si>
    <t xml:space="preserve">   - Település rendezési terv</t>
  </si>
  <si>
    <t xml:space="preserve">   - Rendezési terv módósítás Dunapart</t>
  </si>
  <si>
    <t xml:space="preserve">   - Zengó Óvoda és Bölcsőde</t>
  </si>
  <si>
    <t xml:space="preserve">   - Önkormányzat  (Ford Ranger csere)</t>
  </si>
  <si>
    <t xml:space="preserve">   - Somogyiu. Felújítás</t>
  </si>
  <si>
    <t xml:space="preserve">   - Gondozási Központ energetikai felújítás</t>
  </si>
  <si>
    <t xml:space="preserve">   - Önk.-i lakás ablakcsere Rákóczi 87.</t>
  </si>
  <si>
    <t>Lábatlan Város Önkormányzatának  2019. évi céltartaléka,</t>
  </si>
  <si>
    <t>2020-2033 évi adósságot keletkeztető</t>
  </si>
  <si>
    <t>2019. évi Európai Uniós projektjeinek teljesítéséről</t>
  </si>
  <si>
    <t>Támogatás összesen 2019. évben</t>
  </si>
  <si>
    <t>Támogatás összege 2019. évben</t>
  </si>
  <si>
    <t>Önkormányzati önrész 2019. évben</t>
  </si>
  <si>
    <t>Gondozási Központ energetikai korszerűsítés (TOP-3.2.1-16-KO1-2017-00002)</t>
  </si>
  <si>
    <t>Minőségi humán közszolgáltatás fejlesztése a Duna mentén (EFOP-1.5.2-16-2017-00020)</t>
  </si>
  <si>
    <t xml:space="preserve">  - ebből Humán közszolgáltatás fejlesztése EFOP pályázat (önként vállalt feladat)</t>
  </si>
  <si>
    <t>Egyéb felhalmozási célú támogatások bevételei államháztartáson belülről (önként vállat feladat)</t>
  </si>
  <si>
    <t xml:space="preserve">   - Cementgyári lakótlep parkoló létesítés</t>
  </si>
  <si>
    <t xml:space="preserve">   - Szemétgyűjtők a boltok környékén, főbb utakon</t>
  </si>
  <si>
    <t>1. sz.  melléklet a 2/2019. (II.6.)  önkormányzati rendelethez</t>
  </si>
  <si>
    <t>1. sz.  melléklet folytatása a 2/2019. (II.6.)  önkormányzati rendelethez</t>
  </si>
  <si>
    <t>2. sz.  melléklet a 2/2019. (II.6.)  önkormányzati rendelethez</t>
  </si>
  <si>
    <t>2. sz.  melléklet folytatása a 2/2019. (II.6.)  önkormányzati rendelethez</t>
  </si>
  <si>
    <t>3. sz.  melléklet a 2/2019. (II.6.)  önkormányzati rendelethez</t>
  </si>
  <si>
    <t>4. sz.  melléklet a 2/2019. (II.6.)  önkormányzati rendelethez</t>
  </si>
  <si>
    <t>4. sz.  melléklet folytatása a 2/2019. (II.6.)  önkormányzati rendelethez</t>
  </si>
  <si>
    <t>5. sz.  melléklet  a 2/2019. (II.6.)  önkormányzati rendelethez</t>
  </si>
  <si>
    <t>6. sz.  melléklet  a 2/2019. (II.6.)  önkormányzati rendelethez</t>
  </si>
  <si>
    <t>7. sz. melléklet a 2/2019. (II.6.) önkormányzati rendelethez</t>
  </si>
  <si>
    <t>9. sz. melléklet a 2/2019. (II.6.) önkormányzati rendelethez</t>
  </si>
  <si>
    <t>8. melléklet a 2/2019. (II.6.) önkormányzati  rendeletehez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</si>
</sst>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&quot; Ft&quot;;[Red]\-#,##0.00&quot; Ft&quot;"/>
    <numFmt numFmtId="165" formatCode="#,##0&quot; Ft&quot;;[Red]\-#,##0&quot; Ft&quot;"/>
    <numFmt numFmtId="166" formatCode="00"/>
    <numFmt numFmtId="167" formatCode="\ ##########"/>
    <numFmt numFmtId="168" formatCode="#,##0.0"/>
    <numFmt numFmtId="169" formatCode="#,##0_ ;[Red]\-#,##0\ "/>
    <numFmt numFmtId="170" formatCode="_-* #,##0.0\ _F_t_-;\-* #,##0.0\ _F_t_-;_-* &quot;-&quot;??\ _F_t_-;_-@_-"/>
    <numFmt numFmtId="171" formatCode="_-* #,##0\ _F_t_-;\-* #,##0\ _F_t_-;_-* &quot;-&quot;??\ _F_t_-;_-@_-"/>
    <numFmt numFmtId="172" formatCode="mmmm\ d\.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¥€-2]\ #\ ##,000_);[Red]\([$€-2]\ #\ ##,000\)"/>
    <numFmt numFmtId="177" formatCode="#,##0\ &quot;Ft&quot;;[Red]#,##0\ &quot;Ft&quot;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0"/>
      <name val="Arial CE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"/>
      <family val="2"/>
    </font>
    <font>
      <b/>
      <sz val="13"/>
      <color indexed="8"/>
      <name val="Times New Roman"/>
      <family val="1"/>
    </font>
    <font>
      <sz val="10"/>
      <color indexed="8"/>
      <name val="Arial"/>
      <family val="2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3"/>
      <color indexed="8"/>
      <name val="Times New Roman"/>
      <family val="1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i/>
      <sz val="12"/>
      <name val="Times New Roman"/>
      <family val="1"/>
    </font>
    <font>
      <b/>
      <i/>
      <sz val="13"/>
      <color indexed="8"/>
      <name val="Times New Roman"/>
      <family val="1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60"/>
      <name val="Calibri"/>
      <family val="2"/>
    </font>
    <font>
      <b/>
      <sz val="14"/>
      <name val="Times New Roman"/>
      <family val="1"/>
    </font>
    <font>
      <b/>
      <i/>
      <sz val="10"/>
      <color indexed="8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 style="thin"/>
      <bottom style="double"/>
    </border>
    <border>
      <left style="thick"/>
      <right style="thin"/>
      <top style="thin"/>
      <bottom>
        <color indexed="63"/>
      </bottom>
    </border>
    <border>
      <left style="thick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 style="thick"/>
      <top style="double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1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15" fillId="8" borderId="0" applyNumberFormat="0" applyBorder="0" applyAlignment="0" applyProtection="0"/>
    <xf numFmtId="0" fontId="3" fillId="11" borderId="1" applyNumberFormat="0" applyAlignment="0" applyProtection="0"/>
    <xf numFmtId="0" fontId="3" fillId="11" borderId="1" applyNumberFormat="0" applyAlignment="0" applyProtection="0"/>
    <xf numFmtId="0" fontId="43" fillId="22" borderId="1" applyNumberFormat="0" applyAlignment="0" applyProtection="0"/>
    <xf numFmtId="0" fontId="8" fillId="23" borderId="2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23" borderId="2" applyNumberFormat="0" applyAlignment="0" applyProtection="0"/>
    <xf numFmtId="0" fontId="8" fillId="23" borderId="2" applyNumberFormat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3" fillId="5" borderId="1" applyNumberFormat="0" applyAlignment="0" applyProtection="0"/>
    <xf numFmtId="0" fontId="9" fillId="4" borderId="10" applyNumberFormat="0" applyFont="0" applyAlignment="0" applyProtection="0"/>
    <xf numFmtId="0" fontId="9" fillId="4" borderId="10" applyNumberFormat="0" applyFont="0" applyAlignment="0" applyProtection="0"/>
    <xf numFmtId="0" fontId="2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2" fillId="26" borderId="11" applyNumberFormat="0" applyAlignment="0" applyProtection="0"/>
    <xf numFmtId="0" fontId="12" fillId="26" borderId="11" applyNumberFormat="0" applyAlignment="0" applyProtection="0"/>
    <xf numFmtId="0" fontId="50" fillId="0" borderId="0" applyNumberFormat="0" applyFill="0" applyBorder="0" applyAlignment="0" applyProtection="0"/>
    <xf numFmtId="0" fontId="49" fillId="0" borderId="12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1" fillId="11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4" borderId="10" applyNumberFormat="0" applyFont="0" applyAlignment="0" applyProtection="0"/>
    <xf numFmtId="0" fontId="0" fillId="4" borderId="10" applyNumberFormat="0" applyFont="0" applyAlignment="0" applyProtection="0"/>
    <xf numFmtId="0" fontId="12" fillId="22" borderId="11" applyNumberFormat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26" borderId="1" applyNumberFormat="0" applyAlignment="0" applyProtection="0"/>
    <xf numFmtId="0" fontId="17" fillId="26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14" applyNumberFormat="0" applyFill="0" applyAlignment="0" applyProtection="0"/>
    <xf numFmtId="0" fontId="10" fillId="0" borderId="0" applyNumberFormat="0" applyFill="0" applyBorder="0" applyAlignment="0" applyProtection="0"/>
  </cellStyleXfs>
  <cellXfs count="466">
    <xf numFmtId="0" fontId="0" fillId="0" borderId="0" xfId="0" applyAlignment="1">
      <alignment/>
    </xf>
    <xf numFmtId="0" fontId="18" fillId="0" borderId="0" xfId="0" applyFont="1" applyAlignment="1">
      <alignment/>
    </xf>
    <xf numFmtId="1" fontId="20" fillId="5" borderId="15" xfId="125" applyNumberFormat="1" applyFont="1" applyFill="1" applyBorder="1" applyAlignment="1">
      <alignment vertical="center"/>
      <protection/>
    </xf>
    <xf numFmtId="0" fontId="20" fillId="5" borderId="16" xfId="125" applyFont="1" applyFill="1" applyBorder="1" applyAlignment="1">
      <alignment vertical="center"/>
      <protection/>
    </xf>
    <xf numFmtId="0" fontId="26" fillId="0" borderId="0" xfId="0" applyFont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15" xfId="125" applyFont="1" applyFill="1" applyBorder="1" applyAlignment="1">
      <alignment horizontal="center" vertical="center"/>
      <protection/>
    </xf>
    <xf numFmtId="0" fontId="27" fillId="0" borderId="17" xfId="125" applyFont="1" applyFill="1" applyBorder="1" applyAlignment="1">
      <alignment vertical="center" wrapText="1"/>
      <protection/>
    </xf>
    <xf numFmtId="0" fontId="28" fillId="0" borderId="15" xfId="125" applyFont="1" applyFill="1" applyBorder="1" applyAlignment="1">
      <alignment horizontal="center" vertical="center"/>
      <protection/>
    </xf>
    <xf numFmtId="0" fontId="28" fillId="0" borderId="17" xfId="125" applyFont="1" applyFill="1" applyBorder="1" applyAlignment="1">
      <alignment vertical="center" wrapText="1"/>
      <protection/>
    </xf>
    <xf numFmtId="0" fontId="29" fillId="0" borderId="17" xfId="125" applyFont="1" applyFill="1" applyBorder="1" applyAlignment="1">
      <alignment vertical="center" wrapText="1"/>
      <protection/>
    </xf>
    <xf numFmtId="1" fontId="27" fillId="5" borderId="15" xfId="124" applyNumberFormat="1" applyFont="1" applyFill="1" applyBorder="1" applyAlignment="1">
      <alignment horizontal="center" vertical="center"/>
      <protection/>
    </xf>
    <xf numFmtId="0" fontId="27" fillId="5" borderId="16" xfId="124" applyFont="1" applyFill="1" applyBorder="1" applyAlignment="1">
      <alignment horizontal="center" vertical="center"/>
      <protection/>
    </xf>
    <xf numFmtId="166" fontId="27" fillId="0" borderId="15" xfId="124" applyNumberFormat="1" applyFont="1" applyFill="1" applyBorder="1" applyAlignment="1">
      <alignment horizontal="center" vertical="center"/>
      <protection/>
    </xf>
    <xf numFmtId="0" fontId="27" fillId="0" borderId="17" xfId="124" applyFont="1" applyFill="1" applyBorder="1" applyAlignment="1">
      <alignment horizontal="left" vertical="center" wrapText="1"/>
      <protection/>
    </xf>
    <xf numFmtId="166" fontId="28" fillId="0" borderId="15" xfId="124" applyNumberFormat="1" applyFont="1" applyFill="1" applyBorder="1" applyAlignment="1">
      <alignment horizontal="center" vertical="center"/>
      <protection/>
    </xf>
    <xf numFmtId="0" fontId="28" fillId="0" borderId="17" xfId="124" applyFont="1" applyFill="1" applyBorder="1" applyAlignment="1">
      <alignment vertical="center" wrapText="1"/>
      <protection/>
    </xf>
    <xf numFmtId="0" fontId="28" fillId="0" borderId="17" xfId="124" applyFont="1" applyFill="1" applyBorder="1" applyAlignment="1">
      <alignment horizontal="left" vertical="center" wrapText="1"/>
      <protection/>
    </xf>
    <xf numFmtId="0" fontId="29" fillId="0" borderId="17" xfId="124" applyFont="1" applyFill="1" applyBorder="1" applyAlignment="1">
      <alignment horizontal="left" vertical="center" wrapText="1"/>
      <protection/>
    </xf>
    <xf numFmtId="0" fontId="29" fillId="0" borderId="17" xfId="124" applyFont="1" applyFill="1" applyBorder="1" applyAlignment="1">
      <alignment vertical="center" wrapText="1"/>
      <protection/>
    </xf>
    <xf numFmtId="0" fontId="23" fillId="22" borderId="18" xfId="124" applyFont="1" applyFill="1" applyBorder="1" applyAlignment="1">
      <alignment horizontal="left" vertical="center" wrapText="1"/>
      <protection/>
    </xf>
    <xf numFmtId="166" fontId="21" fillId="22" borderId="19" xfId="125" applyNumberFormat="1" applyFont="1" applyFill="1" applyBorder="1" applyAlignment="1">
      <alignment vertical="center" wrapText="1"/>
      <protection/>
    </xf>
    <xf numFmtId="0" fontId="22" fillId="22" borderId="20" xfId="124" applyFont="1" applyFill="1" applyBorder="1" applyAlignment="1">
      <alignment horizontal="center" vertical="center" wrapText="1"/>
      <protection/>
    </xf>
    <xf numFmtId="0" fontId="21" fillId="22" borderId="21" xfId="125" applyFont="1" applyFill="1" applyBorder="1" applyAlignment="1">
      <alignment horizontal="center" vertical="center"/>
      <protection/>
    </xf>
    <xf numFmtId="166" fontId="21" fillId="22" borderId="19" xfId="124" applyNumberFormat="1" applyFont="1" applyFill="1" applyBorder="1" applyAlignment="1">
      <alignment horizontal="center" vertical="center" wrapText="1"/>
      <protection/>
    </xf>
    <xf numFmtId="0" fontId="21" fillId="22" borderId="21" xfId="124" applyFont="1" applyFill="1" applyBorder="1" applyAlignment="1">
      <alignment horizontal="center" vertical="center"/>
      <protection/>
    </xf>
    <xf numFmtId="0" fontId="30" fillId="5" borderId="17" xfId="125" applyFont="1" applyFill="1" applyBorder="1" applyAlignment="1">
      <alignment vertical="center"/>
      <protection/>
    </xf>
    <xf numFmtId="0" fontId="30" fillId="5" borderId="17" xfId="124" applyFont="1" applyFill="1" applyBorder="1" applyAlignment="1">
      <alignment horizontal="left" vertical="center"/>
      <protection/>
    </xf>
    <xf numFmtId="0" fontId="23" fillId="22" borderId="17" xfId="124" applyFont="1" applyFill="1" applyBorder="1" applyAlignment="1">
      <alignment horizontal="left" vertical="center" wrapText="1"/>
      <protection/>
    </xf>
    <xf numFmtId="0" fontId="31" fillId="0" borderId="0" xfId="0" applyFont="1" applyAlignment="1">
      <alignment horizontal="center"/>
    </xf>
    <xf numFmtId="0" fontId="3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9" fillId="0" borderId="0" xfId="0" applyFont="1" applyAlignment="1">
      <alignment/>
    </xf>
    <xf numFmtId="3" fontId="29" fillId="27" borderId="15" xfId="0" applyNumberFormat="1" applyFont="1" applyFill="1" applyBorder="1" applyAlignment="1">
      <alignment horizontal="center" vertical="center" wrapText="1"/>
    </xf>
    <xf numFmtId="3" fontId="29" fillId="27" borderId="17" xfId="0" applyNumberFormat="1" applyFont="1" applyFill="1" applyBorder="1" applyAlignment="1">
      <alignment horizontal="center"/>
    </xf>
    <xf numFmtId="3" fontId="29" fillId="27" borderId="17" xfId="0" applyNumberFormat="1" applyFont="1" applyFill="1" applyBorder="1" applyAlignment="1">
      <alignment/>
    </xf>
    <xf numFmtId="3" fontId="29" fillId="27" borderId="16" xfId="0" applyNumberFormat="1" applyFont="1" applyFill="1" applyBorder="1" applyAlignment="1">
      <alignment/>
    </xf>
    <xf numFmtId="3" fontId="29" fillId="0" borderId="15" xfId="0" applyNumberFormat="1" applyFont="1" applyBorder="1" applyAlignment="1">
      <alignment vertical="center" wrapText="1"/>
    </xf>
    <xf numFmtId="3" fontId="29" fillId="0" borderId="17" xfId="0" applyNumberFormat="1" applyFont="1" applyBorder="1" applyAlignment="1">
      <alignment vertical="center"/>
    </xf>
    <xf numFmtId="3" fontId="29" fillId="0" borderId="16" xfId="0" applyNumberFormat="1" applyFont="1" applyBorder="1" applyAlignment="1">
      <alignment vertical="center"/>
    </xf>
    <xf numFmtId="0" fontId="33" fillId="0" borderId="0" xfId="0" applyFont="1" applyAlignment="1">
      <alignment/>
    </xf>
    <xf numFmtId="0" fontId="36" fillId="0" borderId="0" xfId="0" applyFont="1" applyAlignment="1">
      <alignment horizontal="right"/>
    </xf>
    <xf numFmtId="0" fontId="37" fillId="0" borderId="0" xfId="0" applyFont="1" applyAlignment="1">
      <alignment/>
    </xf>
    <xf numFmtId="0" fontId="39" fillId="0" borderId="0" xfId="0" applyFont="1" applyAlignment="1">
      <alignment horizontal="center"/>
    </xf>
    <xf numFmtId="0" fontId="27" fillId="0" borderId="0" xfId="0" applyFont="1" applyAlignment="1">
      <alignment/>
    </xf>
    <xf numFmtId="0" fontId="27" fillId="0" borderId="15" xfId="0" applyFont="1" applyBorder="1" applyAlignment="1">
      <alignment horizontal="center" vertical="center"/>
    </xf>
    <xf numFmtId="0" fontId="27" fillId="22" borderId="22" xfId="0" applyFont="1" applyFill="1" applyBorder="1" applyAlignment="1">
      <alignment/>
    </xf>
    <xf numFmtId="0" fontId="0" fillId="0" borderId="0" xfId="0" applyAlignment="1">
      <alignment horizontal="right"/>
    </xf>
    <xf numFmtId="3" fontId="27" fillId="0" borderId="17" xfId="0" applyNumberFormat="1" applyFont="1" applyBorder="1" applyAlignment="1">
      <alignment horizontal="center" vertical="center"/>
    </xf>
    <xf numFmtId="3" fontId="30" fillId="22" borderId="18" xfId="0" applyNumberFormat="1" applyFont="1" applyFill="1" applyBorder="1" applyAlignment="1">
      <alignment horizontal="center" vertical="center"/>
    </xf>
    <xf numFmtId="0" fontId="34" fillId="0" borderId="15" xfId="125" applyFont="1" applyFill="1" applyBorder="1" applyAlignment="1">
      <alignment horizontal="center" vertical="center"/>
      <protection/>
    </xf>
    <xf numFmtId="0" fontId="34" fillId="0" borderId="17" xfId="125" applyFont="1" applyFill="1" applyBorder="1" applyAlignment="1">
      <alignment vertical="center" wrapText="1"/>
      <protection/>
    </xf>
    <xf numFmtId="3" fontId="34" fillId="0" borderId="16" xfId="125" applyNumberFormat="1" applyFont="1" applyFill="1" applyBorder="1" applyAlignment="1">
      <alignment vertical="center"/>
      <protection/>
    </xf>
    <xf numFmtId="0" fontId="34" fillId="22" borderId="15" xfId="125" applyFont="1" applyFill="1" applyBorder="1" applyAlignment="1">
      <alignment horizontal="center" vertical="center"/>
      <protection/>
    </xf>
    <xf numFmtId="0" fontId="34" fillId="22" borderId="17" xfId="125" applyFont="1" applyFill="1" applyBorder="1" applyAlignment="1">
      <alignment vertical="center" wrapText="1"/>
      <protection/>
    </xf>
    <xf numFmtId="166" fontId="34" fillId="0" borderId="15" xfId="124" applyNumberFormat="1" applyFont="1" applyFill="1" applyBorder="1" applyAlignment="1">
      <alignment horizontal="center" vertical="center"/>
      <protection/>
    </xf>
    <xf numFmtId="0" fontId="34" fillId="0" borderId="17" xfId="124" applyFont="1" applyFill="1" applyBorder="1" applyAlignment="1">
      <alignment vertical="center" wrapText="1"/>
      <protection/>
    </xf>
    <xf numFmtId="166" fontId="34" fillId="22" borderId="15" xfId="124" applyNumberFormat="1" applyFont="1" applyFill="1" applyBorder="1" applyAlignment="1">
      <alignment horizontal="center" vertical="center"/>
      <protection/>
    </xf>
    <xf numFmtId="0" fontId="34" fillId="22" borderId="17" xfId="124" applyFont="1" applyFill="1" applyBorder="1" applyAlignment="1">
      <alignment horizontal="left" vertical="center" wrapText="1"/>
      <protection/>
    </xf>
    <xf numFmtId="0" fontId="40" fillId="0" borderId="0" xfId="0" applyFont="1" applyAlignment="1">
      <alignment/>
    </xf>
    <xf numFmtId="0" fontId="23" fillId="22" borderId="15" xfId="0" applyFont="1" applyFill="1" applyBorder="1" applyAlignment="1">
      <alignment horizontal="center"/>
    </xf>
    <xf numFmtId="0" fontId="23" fillId="22" borderId="22" xfId="0" applyFont="1" applyFill="1" applyBorder="1" applyAlignment="1">
      <alignment horizontal="center"/>
    </xf>
    <xf numFmtId="1" fontId="27" fillId="22" borderId="15" xfId="124" applyNumberFormat="1" applyFont="1" applyFill="1" applyBorder="1" applyAlignment="1">
      <alignment horizontal="center" vertical="center"/>
      <protection/>
    </xf>
    <xf numFmtId="0" fontId="30" fillId="22" borderId="17" xfId="124" applyFont="1" applyFill="1" applyBorder="1" applyAlignment="1">
      <alignment horizontal="left" vertical="center"/>
      <protection/>
    </xf>
    <xf numFmtId="0" fontId="27" fillId="22" borderId="16" xfId="124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34" fillId="22" borderId="22" xfId="125" applyFont="1" applyFill="1" applyBorder="1" applyAlignment="1">
      <alignment horizontal="center" vertical="center"/>
      <protection/>
    </xf>
    <xf numFmtId="0" fontId="34" fillId="22" borderId="18" xfId="125" applyFont="1" applyFill="1" applyBorder="1" applyAlignment="1">
      <alignment vertical="center" wrapText="1"/>
      <protection/>
    </xf>
    <xf numFmtId="3" fontId="23" fillId="0" borderId="17" xfId="0" applyNumberFormat="1" applyFont="1" applyBorder="1" applyAlignment="1">
      <alignment vertical="center"/>
    </xf>
    <xf numFmtId="3" fontId="29" fillId="0" borderId="15" xfId="0" applyNumberFormat="1" applyFont="1" applyBorder="1" applyAlignment="1">
      <alignment horizontal="center" vertical="center" wrapText="1"/>
    </xf>
    <xf numFmtId="3" fontId="23" fillId="0" borderId="15" xfId="0" applyNumberFormat="1" applyFont="1" applyBorder="1" applyAlignment="1">
      <alignment horizontal="center" vertical="center" wrapText="1"/>
    </xf>
    <xf numFmtId="3" fontId="23" fillId="0" borderId="17" xfId="0" applyNumberFormat="1" applyFont="1" applyBorder="1" applyAlignment="1">
      <alignment horizontal="center" vertical="center" wrapText="1"/>
    </xf>
    <xf numFmtId="3" fontId="29" fillId="22" borderId="15" xfId="0" applyNumberFormat="1" applyFont="1" applyFill="1" applyBorder="1" applyAlignment="1">
      <alignment horizontal="center"/>
    </xf>
    <xf numFmtId="3" fontId="26" fillId="22" borderId="17" xfId="0" applyNumberFormat="1" applyFont="1" applyFill="1" applyBorder="1" applyAlignment="1">
      <alignment horizontal="right" vertical="center"/>
    </xf>
    <xf numFmtId="3" fontId="23" fillId="22" borderId="17" xfId="0" applyNumberFormat="1" applyFont="1" applyFill="1" applyBorder="1" applyAlignment="1">
      <alignment/>
    </xf>
    <xf numFmtId="3" fontId="26" fillId="22" borderId="16" xfId="0" applyNumberFormat="1" applyFont="1" applyFill="1" applyBorder="1" applyAlignment="1">
      <alignment vertical="center"/>
    </xf>
    <xf numFmtId="3" fontId="23" fillId="0" borderId="17" xfId="0" applyNumberFormat="1" applyFont="1" applyBorder="1" applyAlignment="1">
      <alignment horizontal="left" vertic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22" fillId="22" borderId="21" xfId="124" applyFont="1" applyFill="1" applyBorder="1" applyAlignment="1">
      <alignment horizontal="center" vertical="center" wrapText="1"/>
      <protection/>
    </xf>
    <xf numFmtId="0" fontId="20" fillId="5" borderId="17" xfId="125" applyFont="1" applyFill="1" applyBorder="1" applyAlignment="1">
      <alignment vertical="center"/>
      <protection/>
    </xf>
    <xf numFmtId="3" fontId="27" fillId="0" borderId="17" xfId="125" applyNumberFormat="1" applyFont="1" applyFill="1" applyBorder="1" applyAlignment="1">
      <alignment vertical="center"/>
      <protection/>
    </xf>
    <xf numFmtId="0" fontId="27" fillId="5" borderId="17" xfId="124" applyFont="1" applyFill="1" applyBorder="1" applyAlignment="1">
      <alignment horizontal="center" vertical="center"/>
      <protection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166" fontId="21" fillId="22" borderId="15" xfId="124" applyNumberFormat="1" applyFont="1" applyFill="1" applyBorder="1" applyAlignment="1">
      <alignment horizontal="center" vertical="center" wrapText="1"/>
      <protection/>
    </xf>
    <xf numFmtId="0" fontId="21" fillId="22" borderId="17" xfId="124" applyFont="1" applyFill="1" applyBorder="1" applyAlignment="1">
      <alignment horizontal="center" vertical="center"/>
      <protection/>
    </xf>
    <xf numFmtId="3" fontId="28" fillId="0" borderId="17" xfId="125" applyNumberFormat="1" applyFont="1" applyFill="1" applyBorder="1" applyAlignment="1">
      <alignment vertical="center"/>
      <protection/>
    </xf>
    <xf numFmtId="3" fontId="34" fillId="0" borderId="17" xfId="125" applyNumberFormat="1" applyFont="1" applyFill="1" applyBorder="1" applyAlignment="1">
      <alignment vertical="center"/>
      <protection/>
    </xf>
    <xf numFmtId="3" fontId="34" fillId="22" borderId="17" xfId="125" applyNumberFormat="1" applyFont="1" applyFill="1" applyBorder="1" applyAlignment="1">
      <alignment vertical="center"/>
      <protection/>
    </xf>
    <xf numFmtId="3" fontId="34" fillId="22" borderId="18" xfId="125" applyNumberFormat="1" applyFont="1" applyFill="1" applyBorder="1" applyAlignment="1">
      <alignment vertical="center"/>
      <protection/>
    </xf>
    <xf numFmtId="3" fontId="27" fillId="0" borderId="17" xfId="124" applyNumberFormat="1" applyFont="1" applyFill="1" applyBorder="1" applyAlignment="1">
      <alignment vertical="center" wrapText="1"/>
      <protection/>
    </xf>
    <xf numFmtId="3" fontId="28" fillId="0" borderId="17" xfId="124" applyNumberFormat="1" applyFont="1" applyFill="1" applyBorder="1" applyAlignment="1">
      <alignment vertical="center" wrapText="1"/>
      <protection/>
    </xf>
    <xf numFmtId="3" fontId="34" fillId="0" borderId="17" xfId="124" applyNumberFormat="1" applyFont="1" applyFill="1" applyBorder="1" applyAlignment="1">
      <alignment vertical="center" wrapText="1"/>
      <protection/>
    </xf>
    <xf numFmtId="3" fontId="29" fillId="0" borderId="17" xfId="124" applyNumberFormat="1" applyFont="1" applyFill="1" applyBorder="1" applyAlignment="1">
      <alignment vertical="center" wrapText="1"/>
      <protection/>
    </xf>
    <xf numFmtId="3" fontId="34" fillId="22" borderId="17" xfId="124" applyNumberFormat="1" applyFont="1" applyFill="1" applyBorder="1" applyAlignment="1">
      <alignment vertical="center" wrapText="1"/>
      <protection/>
    </xf>
    <xf numFmtId="0" fontId="23" fillId="22" borderId="17" xfId="0" applyFont="1" applyFill="1" applyBorder="1" applyAlignment="1">
      <alignment/>
    </xf>
    <xf numFmtId="0" fontId="23" fillId="22" borderId="18" xfId="0" applyFont="1" applyFill="1" applyBorder="1" applyAlignment="1">
      <alignment/>
    </xf>
    <xf numFmtId="0" fontId="23" fillId="0" borderId="0" xfId="124" applyFont="1" applyFill="1" applyBorder="1" applyAlignment="1">
      <alignment horizontal="left" vertical="center" wrapText="1"/>
      <protection/>
    </xf>
    <xf numFmtId="166" fontId="28" fillId="0" borderId="0" xfId="124" applyNumberFormat="1" applyFont="1" applyFill="1" applyBorder="1" applyAlignment="1">
      <alignment horizontal="center" vertical="center"/>
      <protection/>
    </xf>
    <xf numFmtId="0" fontId="27" fillId="22" borderId="17" xfId="124" applyFont="1" applyFill="1" applyBorder="1" applyAlignment="1">
      <alignment horizontal="center" vertical="center"/>
      <protection/>
    </xf>
    <xf numFmtId="3" fontId="41" fillId="22" borderId="17" xfId="0" applyNumberFormat="1" applyFont="1" applyFill="1" applyBorder="1" applyAlignment="1">
      <alignment/>
    </xf>
    <xf numFmtId="3" fontId="41" fillId="22" borderId="18" xfId="0" applyNumberFormat="1" applyFont="1" applyFill="1" applyBorder="1" applyAlignment="1">
      <alignment/>
    </xf>
    <xf numFmtId="3" fontId="18" fillId="0" borderId="17" xfId="0" applyNumberFormat="1" applyFont="1" applyBorder="1" applyAlignment="1">
      <alignment vertical="center"/>
    </xf>
    <xf numFmtId="3" fontId="23" fillId="0" borderId="17" xfId="0" applyNumberFormat="1" applyFont="1" applyBorder="1" applyAlignment="1">
      <alignment horizontal="right" vertical="center" wrapText="1"/>
    </xf>
    <xf numFmtId="3" fontId="26" fillId="22" borderId="17" xfId="0" applyNumberFormat="1" applyFont="1" applyFill="1" applyBorder="1" applyAlignment="1">
      <alignment vertical="center"/>
    </xf>
    <xf numFmtId="0" fontId="23" fillId="0" borderId="15" xfId="0" applyFont="1" applyBorder="1" applyAlignment="1">
      <alignment horizontal="center" vertical="center"/>
    </xf>
    <xf numFmtId="0" fontId="23" fillId="22" borderId="22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/>
    </xf>
    <xf numFmtId="0" fontId="42" fillId="22" borderId="15" xfId="0" applyFont="1" applyFill="1" applyBorder="1" applyAlignment="1">
      <alignment horizontal="center" vertical="center"/>
    </xf>
    <xf numFmtId="0" fontId="27" fillId="26" borderId="15" xfId="0" applyFont="1" applyFill="1" applyBorder="1" applyAlignment="1">
      <alignment horizontal="center" vertical="center"/>
    </xf>
    <xf numFmtId="0" fontId="34" fillId="22" borderId="15" xfId="0" applyFont="1" applyFill="1" applyBorder="1" applyAlignment="1">
      <alignment horizontal="center" vertical="center"/>
    </xf>
    <xf numFmtId="3" fontId="34" fillId="22" borderId="16" xfId="0" applyNumberFormat="1" applyFont="1" applyFill="1" applyBorder="1" applyAlignment="1">
      <alignment horizontal="right" vertical="center"/>
    </xf>
    <xf numFmtId="0" fontId="34" fillId="22" borderId="2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1" fillId="0" borderId="16" xfId="0" applyFont="1" applyFill="1" applyBorder="1" applyAlignment="1">
      <alignment horizontal="center"/>
    </xf>
    <xf numFmtId="3" fontId="42" fillId="22" borderId="17" xfId="0" applyNumberFormat="1" applyFont="1" applyFill="1" applyBorder="1" applyAlignment="1">
      <alignment vertical="center"/>
    </xf>
    <xf numFmtId="3" fontId="27" fillId="0" borderId="17" xfId="0" applyNumberFormat="1" applyFont="1" applyFill="1" applyBorder="1" applyAlignment="1">
      <alignment vertical="center"/>
    </xf>
    <xf numFmtId="3" fontId="34" fillId="22" borderId="17" xfId="0" applyNumberFormat="1" applyFont="1" applyFill="1" applyBorder="1" applyAlignment="1">
      <alignment horizontal="right" vertical="center"/>
    </xf>
    <xf numFmtId="3" fontId="29" fillId="0" borderId="17" xfId="0" applyNumberFormat="1" applyFont="1" applyFill="1" applyBorder="1" applyAlignment="1">
      <alignment horizontal="right" vertical="center"/>
    </xf>
    <xf numFmtId="3" fontId="34" fillId="22" borderId="18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horizontal="right"/>
    </xf>
    <xf numFmtId="0" fontId="37" fillId="0" borderId="17" xfId="125" applyFont="1" applyFill="1" applyBorder="1" applyAlignment="1">
      <alignment vertical="center" wrapText="1"/>
      <protection/>
    </xf>
    <xf numFmtId="0" fontId="35" fillId="26" borderId="15" xfId="0" applyFont="1" applyFill="1" applyBorder="1" applyAlignment="1">
      <alignment horizontal="center" vertical="center"/>
    </xf>
    <xf numFmtId="3" fontId="35" fillId="0" borderId="17" xfId="0" applyNumberFormat="1" applyFont="1" applyFill="1" applyBorder="1" applyAlignment="1">
      <alignment vertical="center"/>
    </xf>
    <xf numFmtId="3" fontId="37" fillId="0" borderId="17" xfId="125" applyNumberFormat="1" applyFont="1" applyFill="1" applyBorder="1" applyAlignment="1">
      <alignment vertical="center"/>
      <protection/>
    </xf>
    <xf numFmtId="0" fontId="20" fillId="5" borderId="23" xfId="125" applyFont="1" applyFill="1" applyBorder="1" applyAlignment="1">
      <alignment vertical="center"/>
      <protection/>
    </xf>
    <xf numFmtId="0" fontId="37" fillId="0" borderId="15" xfId="125" applyFont="1" applyFill="1" applyBorder="1" applyAlignment="1">
      <alignment horizontal="center" vertical="center"/>
      <protection/>
    </xf>
    <xf numFmtId="0" fontId="31" fillId="0" borderId="0" xfId="0" applyFont="1" applyAlignment="1">
      <alignment/>
    </xf>
    <xf numFmtId="0" fontId="54" fillId="0" borderId="0" xfId="0" applyFont="1" applyAlignment="1">
      <alignment horizontal="right"/>
    </xf>
    <xf numFmtId="0" fontId="40" fillId="0" borderId="0" xfId="0" applyFont="1" applyAlignment="1">
      <alignment horizontal="right"/>
    </xf>
    <xf numFmtId="0" fontId="0" fillId="0" borderId="24" xfId="0" applyBorder="1" applyAlignment="1">
      <alignment/>
    </xf>
    <xf numFmtId="3" fontId="23" fillId="0" borderId="17" xfId="0" applyNumberFormat="1" applyFont="1" applyBorder="1" applyAlignment="1">
      <alignment/>
    </xf>
    <xf numFmtId="3" fontId="23" fillId="0" borderId="16" xfId="0" applyNumberFormat="1" applyFont="1" applyBorder="1" applyAlignment="1">
      <alignment/>
    </xf>
    <xf numFmtId="3" fontId="26" fillId="22" borderId="18" xfId="0" applyNumberFormat="1" applyFont="1" applyFill="1" applyBorder="1" applyAlignment="1">
      <alignment vertical="center"/>
    </xf>
    <xf numFmtId="3" fontId="26" fillId="22" borderId="25" xfId="0" applyNumberFormat="1" applyFont="1" applyFill="1" applyBorder="1" applyAlignment="1">
      <alignment vertical="center"/>
    </xf>
    <xf numFmtId="168" fontId="27" fillId="0" borderId="16" xfId="125" applyNumberFormat="1" applyFont="1" applyFill="1" applyBorder="1" applyAlignment="1">
      <alignment vertical="center"/>
      <protection/>
    </xf>
    <xf numFmtId="168" fontId="28" fillId="0" borderId="16" xfId="125" applyNumberFormat="1" applyFont="1" applyFill="1" applyBorder="1" applyAlignment="1">
      <alignment vertical="center"/>
      <protection/>
    </xf>
    <xf numFmtId="168" fontId="34" fillId="0" borderId="16" xfId="125" applyNumberFormat="1" applyFont="1" applyFill="1" applyBorder="1" applyAlignment="1">
      <alignment vertical="center"/>
      <protection/>
    </xf>
    <xf numFmtId="168" fontId="34" fillId="22" borderId="16" xfId="125" applyNumberFormat="1" applyFont="1" applyFill="1" applyBorder="1" applyAlignment="1">
      <alignment vertical="center"/>
      <protection/>
    </xf>
    <xf numFmtId="168" fontId="34" fillId="22" borderId="25" xfId="125" applyNumberFormat="1" applyFont="1" applyFill="1" applyBorder="1" applyAlignment="1">
      <alignment vertical="center"/>
      <protection/>
    </xf>
    <xf numFmtId="168" fontId="27" fillId="0" borderId="16" xfId="124" applyNumberFormat="1" applyFont="1" applyFill="1" applyBorder="1" applyAlignment="1">
      <alignment vertical="center" wrapText="1"/>
      <protection/>
    </xf>
    <xf numFmtId="168" fontId="34" fillId="0" borderId="16" xfId="124" applyNumberFormat="1" applyFont="1" applyFill="1" applyBorder="1" applyAlignment="1">
      <alignment vertical="center" wrapText="1"/>
      <protection/>
    </xf>
    <xf numFmtId="168" fontId="34" fillId="22" borderId="16" xfId="124" applyNumberFormat="1" applyFont="1" applyFill="1" applyBorder="1" applyAlignment="1">
      <alignment vertical="center" wrapText="1"/>
      <protection/>
    </xf>
    <xf numFmtId="168" fontId="34" fillId="22" borderId="25" xfId="124" applyNumberFormat="1" applyFont="1" applyFill="1" applyBorder="1" applyAlignment="1">
      <alignment vertical="center" wrapText="1"/>
      <protection/>
    </xf>
    <xf numFmtId="168" fontId="29" fillId="0" borderId="17" xfId="0" applyNumberFormat="1" applyFont="1" applyBorder="1" applyAlignment="1">
      <alignment vertical="center"/>
    </xf>
    <xf numFmtId="168" fontId="23" fillId="0" borderId="17" xfId="0" applyNumberFormat="1" applyFont="1" applyBorder="1" applyAlignment="1">
      <alignment vertical="center"/>
    </xf>
    <xf numFmtId="168" fontId="26" fillId="22" borderId="17" xfId="0" applyNumberFormat="1" applyFont="1" applyFill="1" applyBorder="1" applyAlignment="1">
      <alignment horizontal="right" vertical="center"/>
    </xf>
    <xf numFmtId="168" fontId="29" fillId="0" borderId="16" xfId="0" applyNumberFormat="1" applyFont="1" applyBorder="1" applyAlignment="1">
      <alignment vertical="center"/>
    </xf>
    <xf numFmtId="168" fontId="23" fillId="0" borderId="16" xfId="0" applyNumberFormat="1" applyFont="1" applyBorder="1" applyAlignment="1">
      <alignment vertical="center"/>
    </xf>
    <xf numFmtId="3" fontId="28" fillId="0" borderId="17" xfId="0" applyNumberFormat="1" applyFont="1" applyFill="1" applyBorder="1" applyAlignment="1">
      <alignment vertical="center"/>
    </xf>
    <xf numFmtId="3" fontId="28" fillId="0" borderId="17" xfId="0" applyNumberFormat="1" applyFont="1" applyFill="1" applyBorder="1" applyAlignment="1">
      <alignment/>
    </xf>
    <xf numFmtId="168" fontId="42" fillId="22" borderId="16" xfId="0" applyNumberFormat="1" applyFont="1" applyFill="1" applyBorder="1" applyAlignment="1">
      <alignment vertical="center"/>
    </xf>
    <xf numFmtId="168" fontId="34" fillId="22" borderId="25" xfId="0" applyNumberFormat="1" applyFont="1" applyFill="1" applyBorder="1" applyAlignment="1">
      <alignment horizontal="right" vertical="center"/>
    </xf>
    <xf numFmtId="168" fontId="28" fillId="0" borderId="16" xfId="124" applyNumberFormat="1" applyFont="1" applyFill="1" applyBorder="1" applyAlignment="1">
      <alignment vertical="center" wrapText="1"/>
      <protection/>
    </xf>
    <xf numFmtId="168" fontId="34" fillId="22" borderId="26" xfId="125" applyNumberFormat="1" applyFont="1" applyFill="1" applyBorder="1" applyAlignment="1">
      <alignment vertical="center"/>
      <protection/>
    </xf>
    <xf numFmtId="168" fontId="34" fillId="22" borderId="27" xfId="125" applyNumberFormat="1" applyFont="1" applyFill="1" applyBorder="1" applyAlignment="1">
      <alignment vertical="center"/>
      <protection/>
    </xf>
    <xf numFmtId="168" fontId="41" fillId="22" borderId="17" xfId="0" applyNumberFormat="1" applyFont="1" applyFill="1" applyBorder="1" applyAlignment="1">
      <alignment/>
    </xf>
    <xf numFmtId="168" fontId="41" fillId="22" borderId="16" xfId="0" applyNumberFormat="1" applyFont="1" applyFill="1" applyBorder="1" applyAlignment="1">
      <alignment/>
    </xf>
    <xf numFmtId="168" fontId="41" fillId="22" borderId="25" xfId="0" applyNumberFormat="1" applyFont="1" applyFill="1" applyBorder="1" applyAlignment="1">
      <alignment/>
    </xf>
    <xf numFmtId="168" fontId="35" fillId="0" borderId="16" xfId="125" applyNumberFormat="1" applyFont="1" applyFill="1" applyBorder="1" applyAlignment="1">
      <alignment vertical="center"/>
      <protection/>
    </xf>
    <xf numFmtId="0" fontId="18" fillId="0" borderId="28" xfId="0" applyFont="1" applyBorder="1" applyAlignment="1">
      <alignment/>
    </xf>
    <xf numFmtId="166" fontId="28" fillId="0" borderId="0" xfId="124" applyNumberFormat="1" applyFont="1" applyFill="1" applyBorder="1" applyAlignment="1">
      <alignment vertical="center"/>
      <protection/>
    </xf>
    <xf numFmtId="3" fontId="29" fillId="0" borderId="20" xfId="0" applyNumberFormat="1" applyFont="1" applyBorder="1" applyAlignment="1">
      <alignment/>
    </xf>
    <xf numFmtId="3" fontId="29" fillId="0" borderId="16" xfId="0" applyNumberFormat="1" applyFont="1" applyBorder="1" applyAlignment="1">
      <alignment/>
    </xf>
    <xf numFmtId="3" fontId="23" fillId="0" borderId="25" xfId="0" applyNumberFormat="1" applyFont="1" applyBorder="1" applyAlignment="1">
      <alignment/>
    </xf>
    <xf numFmtId="3" fontId="27" fillId="0" borderId="26" xfId="0" applyNumberFormat="1" applyFont="1" applyBorder="1" applyAlignment="1">
      <alignment horizontal="center" vertical="center"/>
    </xf>
    <xf numFmtId="3" fontId="30" fillId="22" borderId="29" xfId="0" applyNumberFormat="1" applyFont="1" applyFill="1" applyBorder="1" applyAlignment="1">
      <alignment horizontal="center" vertical="center"/>
    </xf>
    <xf numFmtId="168" fontId="27" fillId="0" borderId="16" xfId="0" applyNumberFormat="1" applyFont="1" applyFill="1" applyBorder="1" applyAlignment="1">
      <alignment vertical="center"/>
    </xf>
    <xf numFmtId="168" fontId="28" fillId="0" borderId="16" xfId="0" applyNumberFormat="1" applyFont="1" applyFill="1" applyBorder="1" applyAlignment="1">
      <alignment vertical="center"/>
    </xf>
    <xf numFmtId="168" fontId="18" fillId="0" borderId="17" xfId="0" applyNumberFormat="1" applyFont="1" applyBorder="1" applyAlignment="1">
      <alignment vertical="center"/>
    </xf>
    <xf numFmtId="168" fontId="26" fillId="22" borderId="16" xfId="0" applyNumberFormat="1" applyFont="1" applyFill="1" applyBorder="1" applyAlignment="1">
      <alignment vertical="center"/>
    </xf>
    <xf numFmtId="3" fontId="29" fillId="0" borderId="17" xfId="0" applyNumberFormat="1" applyFont="1" applyFill="1" applyBorder="1" applyAlignment="1">
      <alignment horizontal="left" vertical="center"/>
    </xf>
    <xf numFmtId="168" fontId="41" fillId="0" borderId="16" xfId="0" applyNumberFormat="1" applyFont="1" applyFill="1" applyBorder="1" applyAlignment="1">
      <alignment horizontal="right" vertical="center"/>
    </xf>
    <xf numFmtId="168" fontId="29" fillId="0" borderId="16" xfId="0" applyNumberFormat="1" applyFont="1" applyFill="1" applyBorder="1" applyAlignment="1">
      <alignment horizontal="right" vertical="center"/>
    </xf>
    <xf numFmtId="0" fontId="23" fillId="22" borderId="30" xfId="0" applyFont="1" applyFill="1" applyBorder="1" applyAlignment="1">
      <alignment horizontal="center"/>
    </xf>
    <xf numFmtId="0" fontId="23" fillId="22" borderId="31" xfId="124" applyFont="1" applyFill="1" applyBorder="1" applyAlignment="1">
      <alignment horizontal="left" vertical="center" wrapText="1"/>
      <protection/>
    </xf>
    <xf numFmtId="0" fontId="23" fillId="22" borderId="31" xfId="0" applyFont="1" applyFill="1" applyBorder="1" applyAlignment="1">
      <alignment/>
    </xf>
    <xf numFmtId="166" fontId="34" fillId="22" borderId="22" xfId="124" applyNumberFormat="1" applyFont="1" applyFill="1" applyBorder="1" applyAlignment="1">
      <alignment horizontal="center" vertical="center"/>
      <protection/>
    </xf>
    <xf numFmtId="0" fontId="34" fillId="22" borderId="18" xfId="124" applyFont="1" applyFill="1" applyBorder="1" applyAlignment="1">
      <alignment horizontal="left" vertical="center" wrapText="1"/>
      <protection/>
    </xf>
    <xf numFmtId="3" fontId="34" fillId="22" borderId="18" xfId="124" applyNumberFormat="1" applyFont="1" applyFill="1" applyBorder="1" applyAlignment="1">
      <alignment vertical="center" wrapText="1"/>
      <protection/>
    </xf>
    <xf numFmtId="3" fontId="37" fillId="0" borderId="17" xfId="0" applyNumberFormat="1" applyFont="1" applyFill="1" applyBorder="1" applyAlignment="1">
      <alignment vertical="center"/>
    </xf>
    <xf numFmtId="3" fontId="29" fillId="0" borderId="32" xfId="0" applyNumberFormat="1" applyFont="1" applyBorder="1" applyAlignment="1">
      <alignment horizontal="left" vertical="center"/>
    </xf>
    <xf numFmtId="3" fontId="29" fillId="0" borderId="33" xfId="0" applyNumberFormat="1" applyFont="1" applyBorder="1" applyAlignment="1">
      <alignment horizontal="left" vertical="center"/>
    </xf>
    <xf numFmtId="3" fontId="29" fillId="0" borderId="26" xfId="0" applyNumberFormat="1" applyFont="1" applyBorder="1" applyAlignment="1">
      <alignment horizontal="left" vertical="center"/>
    </xf>
    <xf numFmtId="0" fontId="0" fillId="0" borderId="0" xfId="123">
      <alignment/>
      <protection/>
    </xf>
    <xf numFmtId="0" fontId="25" fillId="0" borderId="0" xfId="123" applyFont="1" applyAlignment="1">
      <alignment horizontal="center"/>
      <protection/>
    </xf>
    <xf numFmtId="0" fontId="26" fillId="0" borderId="0" xfId="123" applyFont="1" applyAlignment="1">
      <alignment horizontal="center" wrapText="1"/>
      <protection/>
    </xf>
    <xf numFmtId="0" fontId="0" fillId="0" borderId="0" xfId="123" applyBorder="1">
      <alignment/>
      <protection/>
    </xf>
    <xf numFmtId="0" fontId="26" fillId="0" borderId="0" xfId="123" applyFont="1" applyBorder="1" applyAlignment="1">
      <alignment horizontal="center"/>
      <protection/>
    </xf>
    <xf numFmtId="0" fontId="25" fillId="0" borderId="0" xfId="123" applyFont="1" applyBorder="1" applyAlignment="1">
      <alignment horizontal="center"/>
      <protection/>
    </xf>
    <xf numFmtId="0" fontId="23" fillId="0" borderId="15" xfId="123" applyFont="1" applyBorder="1" applyAlignment="1">
      <alignment horizontal="center" vertical="center" wrapText="1"/>
      <protection/>
    </xf>
    <xf numFmtId="0" fontId="23" fillId="0" borderId="17" xfId="123" applyFont="1" applyBorder="1" applyAlignment="1">
      <alignment horizontal="center" vertical="center" wrapText="1"/>
      <protection/>
    </xf>
    <xf numFmtId="0" fontId="23" fillId="0" borderId="17" xfId="123" applyNumberFormat="1" applyFont="1" applyBorder="1" applyAlignment="1">
      <alignment horizontal="center" vertical="center" wrapText="1"/>
      <protection/>
    </xf>
    <xf numFmtId="0" fontId="23" fillId="5" borderId="17" xfId="123" applyNumberFormat="1" applyFont="1" applyFill="1" applyBorder="1" applyAlignment="1">
      <alignment horizontal="center" vertical="center" wrapText="1"/>
      <protection/>
    </xf>
    <xf numFmtId="0" fontId="23" fillId="5" borderId="16" xfId="123" applyNumberFormat="1" applyFont="1" applyFill="1" applyBorder="1" applyAlignment="1">
      <alignment horizontal="center" vertical="center" wrapText="1"/>
      <protection/>
    </xf>
    <xf numFmtId="0" fontId="23" fillId="0" borderId="15" xfId="123" applyFont="1" applyBorder="1" applyAlignment="1">
      <alignment horizontal="center"/>
      <protection/>
    </xf>
    <xf numFmtId="0" fontId="23" fillId="0" borderId="17" xfId="123" applyFont="1" applyBorder="1" applyAlignment="1">
      <alignment horizontal="center"/>
      <protection/>
    </xf>
    <xf numFmtId="0" fontId="23" fillId="5" borderId="17" xfId="123" applyFont="1" applyFill="1" applyBorder="1" applyAlignment="1">
      <alignment horizontal="center"/>
      <protection/>
    </xf>
    <xf numFmtId="0" fontId="23" fillId="5" borderId="16" xfId="123" applyFont="1" applyFill="1" applyBorder="1" applyAlignment="1">
      <alignment horizontal="center"/>
      <protection/>
    </xf>
    <xf numFmtId="0" fontId="23" fillId="0" borderId="15" xfId="123" applyFont="1" applyBorder="1" applyAlignment="1">
      <alignment horizontal="center" vertical="center"/>
      <protection/>
    </xf>
    <xf numFmtId="3" fontId="23" fillId="0" borderId="17" xfId="123" applyNumberFormat="1" applyFont="1" applyBorder="1" applyAlignment="1">
      <alignment horizontal="right" vertical="center"/>
      <protection/>
    </xf>
    <xf numFmtId="168" fontId="23" fillId="0" borderId="17" xfId="123" applyNumberFormat="1" applyFont="1" applyBorder="1" applyAlignment="1">
      <alignment horizontal="right" vertical="center"/>
      <protection/>
    </xf>
    <xf numFmtId="3" fontId="23" fillId="5" borderId="17" xfId="123" applyNumberFormat="1" applyFont="1" applyFill="1" applyBorder="1" applyAlignment="1">
      <alignment horizontal="right" vertical="center"/>
      <protection/>
    </xf>
    <xf numFmtId="168" fontId="23" fillId="5" borderId="16" xfId="123" applyNumberFormat="1" applyFont="1" applyFill="1" applyBorder="1" applyAlignment="1">
      <alignment horizontal="right" vertical="center"/>
      <protection/>
    </xf>
    <xf numFmtId="0" fontId="23" fillId="0" borderId="15" xfId="123" applyFont="1" applyBorder="1">
      <alignment/>
      <protection/>
    </xf>
    <xf numFmtId="3" fontId="29" fillId="0" borderId="17" xfId="123" applyNumberFormat="1" applyFont="1" applyBorder="1" applyAlignment="1">
      <alignment horizontal="right" vertical="center"/>
      <protection/>
    </xf>
    <xf numFmtId="3" fontId="29" fillId="5" borderId="17" xfId="123" applyNumberFormat="1" applyFont="1" applyFill="1" applyBorder="1" applyAlignment="1">
      <alignment horizontal="right" vertical="center"/>
      <protection/>
    </xf>
    <xf numFmtId="168" fontId="29" fillId="5" borderId="16" xfId="123" applyNumberFormat="1" applyFont="1" applyFill="1" applyBorder="1" applyAlignment="1">
      <alignment horizontal="right" vertical="center"/>
      <protection/>
    </xf>
    <xf numFmtId="168" fontId="29" fillId="0" borderId="17" xfId="123" applyNumberFormat="1" applyFont="1" applyBorder="1" applyAlignment="1">
      <alignment horizontal="right" vertical="center"/>
      <protection/>
    </xf>
    <xf numFmtId="0" fontId="23" fillId="5" borderId="22" xfId="123" applyFont="1" applyFill="1" applyBorder="1" applyAlignment="1">
      <alignment horizontal="center" vertical="center"/>
      <protection/>
    </xf>
    <xf numFmtId="3" fontId="23" fillId="5" borderId="18" xfId="123" applyNumberFormat="1" applyFont="1" applyFill="1" applyBorder="1" applyAlignment="1">
      <alignment horizontal="right" vertical="center"/>
      <protection/>
    </xf>
    <xf numFmtId="168" fontId="23" fillId="5" borderId="25" xfId="123" applyNumberFormat="1" applyFont="1" applyFill="1" applyBorder="1" applyAlignment="1">
      <alignment horizontal="right" vertical="center"/>
      <protection/>
    </xf>
    <xf numFmtId="0" fontId="25" fillId="0" borderId="0" xfId="123" applyFont="1" applyAlignment="1">
      <alignment/>
      <protection/>
    </xf>
    <xf numFmtId="0" fontId="26" fillId="0" borderId="0" xfId="123" applyFont="1" applyAlignment="1">
      <alignment wrapText="1"/>
      <protection/>
    </xf>
    <xf numFmtId="0" fontId="23" fillId="0" borderId="16" xfId="123" applyNumberFormat="1" applyFont="1" applyBorder="1" applyAlignment="1">
      <alignment horizontal="center" vertical="center" wrapText="1"/>
      <protection/>
    </xf>
    <xf numFmtId="0" fontId="23" fillId="0" borderId="16" xfId="123" applyFont="1" applyBorder="1" applyAlignment="1">
      <alignment horizontal="center"/>
      <protection/>
    </xf>
    <xf numFmtId="3" fontId="23" fillId="0" borderId="17" xfId="123" applyNumberFormat="1" applyFont="1" applyBorder="1" applyAlignment="1">
      <alignment vertical="center"/>
      <protection/>
    </xf>
    <xf numFmtId="168" fontId="23" fillId="0" borderId="17" xfId="123" applyNumberFormat="1" applyFont="1" applyBorder="1" applyAlignment="1">
      <alignment vertical="center"/>
      <protection/>
    </xf>
    <xf numFmtId="3" fontId="23" fillId="5" borderId="17" xfId="123" applyNumberFormat="1" applyFont="1" applyFill="1" applyBorder="1" applyAlignment="1">
      <alignment vertical="center"/>
      <protection/>
    </xf>
    <xf numFmtId="168" fontId="23" fillId="5" borderId="17" xfId="123" applyNumberFormat="1" applyFont="1" applyFill="1" applyBorder="1" applyAlignment="1">
      <alignment vertical="center"/>
      <protection/>
    </xf>
    <xf numFmtId="168" fontId="23" fillId="0" borderId="17" xfId="123" applyNumberFormat="1" applyFont="1" applyFill="1" applyBorder="1" applyAlignment="1">
      <alignment vertical="center"/>
      <protection/>
    </xf>
    <xf numFmtId="168" fontId="23" fillId="0" borderId="16" xfId="123" applyNumberFormat="1" applyFont="1" applyFill="1" applyBorder="1" applyAlignment="1">
      <alignment vertical="center"/>
      <protection/>
    </xf>
    <xf numFmtId="3" fontId="29" fillId="0" borderId="17" xfId="123" applyNumberFormat="1" applyFont="1" applyBorder="1">
      <alignment/>
      <protection/>
    </xf>
    <xf numFmtId="168" fontId="29" fillId="0" borderId="17" xfId="123" applyNumberFormat="1" applyFont="1" applyBorder="1">
      <alignment/>
      <protection/>
    </xf>
    <xf numFmtId="3" fontId="29" fillId="5" borderId="17" xfId="123" applyNumberFormat="1" applyFont="1" applyFill="1" applyBorder="1">
      <alignment/>
      <protection/>
    </xf>
    <xf numFmtId="168" fontId="29" fillId="5" borderId="17" xfId="123" applyNumberFormat="1" applyFont="1" applyFill="1" applyBorder="1">
      <alignment/>
      <protection/>
    </xf>
    <xf numFmtId="168" fontId="29" fillId="0" borderId="17" xfId="123" applyNumberFormat="1" applyFont="1" applyFill="1" applyBorder="1" applyAlignment="1">
      <alignment vertical="center"/>
      <protection/>
    </xf>
    <xf numFmtId="168" fontId="29" fillId="0" borderId="16" xfId="123" applyNumberFormat="1" applyFont="1" applyFill="1" applyBorder="1" applyAlignment="1">
      <alignment vertical="center"/>
      <protection/>
    </xf>
    <xf numFmtId="0" fontId="23" fillId="22" borderId="22" xfId="123" applyFont="1" applyFill="1" applyBorder="1" applyAlignment="1">
      <alignment horizontal="center" vertical="center"/>
      <protection/>
    </xf>
    <xf numFmtId="3" fontId="23" fillId="5" borderId="18" xfId="123" applyNumberFormat="1" applyFont="1" applyFill="1" applyBorder="1">
      <alignment/>
      <protection/>
    </xf>
    <xf numFmtId="168" fontId="23" fillId="5" borderId="18" xfId="123" applyNumberFormat="1" applyFont="1" applyFill="1" applyBorder="1">
      <alignment/>
      <protection/>
    </xf>
    <xf numFmtId="168" fontId="23" fillId="5" borderId="25" xfId="123" applyNumberFormat="1" applyFont="1" applyFill="1" applyBorder="1">
      <alignment/>
      <protection/>
    </xf>
    <xf numFmtId="168" fontId="37" fillId="0" borderId="16" xfId="125" applyNumberFormat="1" applyFont="1" applyFill="1" applyBorder="1" applyAlignment="1">
      <alignment vertical="center"/>
      <protection/>
    </xf>
    <xf numFmtId="168" fontId="23" fillId="5" borderId="18" xfId="123" applyNumberFormat="1" applyFont="1" applyFill="1" applyBorder="1" applyAlignment="1">
      <alignment horizontal="right" vertical="center"/>
      <protection/>
    </xf>
    <xf numFmtId="0" fontId="23" fillId="0" borderId="30" xfId="0" applyFont="1" applyBorder="1" applyAlignment="1">
      <alignment horizontal="center" vertical="center"/>
    </xf>
    <xf numFmtId="3" fontId="29" fillId="0" borderId="34" xfId="0" applyNumberFormat="1" applyFont="1" applyBorder="1" applyAlignment="1">
      <alignment/>
    </xf>
    <xf numFmtId="3" fontId="29" fillId="0" borderId="31" xfId="0" applyNumberFormat="1" applyFont="1" applyBorder="1" applyAlignment="1">
      <alignment/>
    </xf>
    <xf numFmtId="3" fontId="29" fillId="0" borderId="35" xfId="0" applyNumberFormat="1" applyFont="1" applyBorder="1" applyAlignment="1">
      <alignment/>
    </xf>
    <xf numFmtId="168" fontId="23" fillId="0" borderId="17" xfId="123" applyNumberFormat="1" applyFont="1" applyBorder="1">
      <alignment/>
      <protection/>
    </xf>
    <xf numFmtId="0" fontId="28" fillId="26" borderId="15" xfId="0" applyFont="1" applyFill="1" applyBorder="1" applyAlignment="1">
      <alignment horizontal="center" vertical="center"/>
    </xf>
    <xf numFmtId="3" fontId="23" fillId="0" borderId="17" xfId="0" applyNumberFormat="1" applyFont="1" applyFill="1" applyBorder="1" applyAlignment="1">
      <alignment horizontal="right" vertical="center"/>
    </xf>
    <xf numFmtId="168" fontId="23" fillId="0" borderId="16" xfId="0" applyNumberFormat="1" applyFont="1" applyFill="1" applyBorder="1" applyAlignment="1">
      <alignment horizontal="right" vertical="center"/>
    </xf>
    <xf numFmtId="3" fontId="23" fillId="0" borderId="26" xfId="0" applyNumberFormat="1" applyFont="1" applyBorder="1" applyAlignment="1">
      <alignment/>
    </xf>
    <xf numFmtId="3" fontId="26" fillId="22" borderId="29" xfId="0" applyNumberFormat="1" applyFont="1" applyFill="1" applyBorder="1" applyAlignment="1">
      <alignment vertical="center"/>
    </xf>
    <xf numFmtId="3" fontId="23" fillId="0" borderId="36" xfId="0" applyNumberFormat="1" applyFont="1" applyBorder="1" applyAlignment="1">
      <alignment/>
    </xf>
    <xf numFmtId="3" fontId="29" fillId="0" borderId="37" xfId="0" applyNumberFormat="1" applyFont="1" applyBorder="1" applyAlignment="1">
      <alignment/>
    </xf>
    <xf numFmtId="3" fontId="26" fillId="22" borderId="38" xfId="0" applyNumberFormat="1" applyFont="1" applyFill="1" applyBorder="1" applyAlignment="1">
      <alignment vertical="center"/>
    </xf>
    <xf numFmtId="3" fontId="29" fillId="0" borderId="39" xfId="0" applyNumberFormat="1" applyFont="1" applyBorder="1" applyAlignment="1">
      <alignment/>
    </xf>
    <xf numFmtId="3" fontId="26" fillId="22" borderId="40" xfId="0" applyNumberFormat="1" applyFont="1" applyFill="1" applyBorder="1" applyAlignment="1">
      <alignment vertical="center"/>
    </xf>
    <xf numFmtId="0" fontId="37" fillId="0" borderId="16" xfId="125" applyFont="1" applyFill="1" applyBorder="1" applyAlignment="1">
      <alignment vertical="center" wrapText="1"/>
      <protection/>
    </xf>
    <xf numFmtId="0" fontId="25" fillId="0" borderId="0" xfId="0" applyFont="1" applyAlignment="1">
      <alignment horizontal="center"/>
    </xf>
    <xf numFmtId="0" fontId="18" fillId="0" borderId="24" xfId="0" applyFont="1" applyBorder="1" applyAlignment="1">
      <alignment horizontal="right"/>
    </xf>
    <xf numFmtId="0" fontId="26" fillId="0" borderId="0" xfId="0" applyFont="1" applyAlignment="1">
      <alignment horizontal="center"/>
    </xf>
    <xf numFmtId="0" fontId="18" fillId="0" borderId="28" xfId="0" applyFont="1" applyBorder="1" applyAlignment="1">
      <alignment horizontal="center"/>
    </xf>
    <xf numFmtId="0" fontId="26" fillId="0" borderId="24" xfId="0" applyFont="1" applyBorder="1" applyAlignment="1">
      <alignment horizontal="right"/>
    </xf>
    <xf numFmtId="0" fontId="26" fillId="0" borderId="0" xfId="0" applyFont="1" applyAlignment="1">
      <alignment horizontal="center" vertical="center" wrapText="1"/>
    </xf>
    <xf numFmtId="166" fontId="28" fillId="0" borderId="0" xfId="124" applyNumberFormat="1" applyFont="1" applyFill="1" applyBorder="1" applyAlignment="1">
      <alignment horizontal="left" vertical="center"/>
      <protection/>
    </xf>
    <xf numFmtId="0" fontId="29" fillId="0" borderId="15" xfId="0" applyFont="1" applyBorder="1" applyAlignment="1">
      <alignment horizontal="left"/>
    </xf>
    <xf numFmtId="0" fontId="29" fillId="0" borderId="17" xfId="0" applyFont="1" applyBorder="1" applyAlignment="1">
      <alignment horizontal="left"/>
    </xf>
    <xf numFmtId="0" fontId="23" fillId="0" borderId="22" xfId="0" applyFont="1" applyBorder="1" applyAlignment="1">
      <alignment horizontal="left"/>
    </xf>
    <xf numFmtId="0" fontId="23" fillId="0" borderId="18" xfId="0" applyFont="1" applyBorder="1" applyAlignment="1">
      <alignment horizontal="left"/>
    </xf>
    <xf numFmtId="0" fontId="19" fillId="0" borderId="24" xfId="124" applyFont="1" applyFill="1" applyBorder="1" applyAlignment="1">
      <alignment horizontal="right" vertical="center" wrapText="1"/>
      <protection/>
    </xf>
    <xf numFmtId="0" fontId="26" fillId="0" borderId="0" xfId="0" applyFont="1" applyAlignment="1">
      <alignment horizontal="center" wrapText="1"/>
    </xf>
    <xf numFmtId="0" fontId="29" fillId="0" borderId="19" xfId="0" applyFont="1" applyBorder="1" applyAlignment="1">
      <alignment horizontal="left"/>
    </xf>
    <xf numFmtId="0" fontId="29" fillId="0" borderId="21" xfId="0" applyFont="1" applyBorder="1" applyAlignment="1">
      <alignment horizontal="left"/>
    </xf>
    <xf numFmtId="166" fontId="28" fillId="0" borderId="0" xfId="124" applyNumberFormat="1" applyFont="1" applyFill="1" applyBorder="1" applyAlignment="1">
      <alignment horizontal="center" vertical="center"/>
      <protection/>
    </xf>
    <xf numFmtId="0" fontId="23" fillId="5" borderId="18" xfId="123" applyFont="1" applyFill="1" applyBorder="1" applyAlignment="1">
      <alignment horizontal="left" vertical="center" wrapText="1"/>
      <protection/>
    </xf>
    <xf numFmtId="0" fontId="23" fillId="0" borderId="17" xfId="123" applyFont="1" applyBorder="1" applyAlignment="1">
      <alignment horizontal="left" vertical="center" wrapText="1"/>
      <protection/>
    </xf>
    <xf numFmtId="0" fontId="29" fillId="0" borderId="17" xfId="123" applyFont="1" applyBorder="1" applyAlignment="1">
      <alignment horizontal="left" vertical="center" wrapText="1"/>
      <protection/>
    </xf>
    <xf numFmtId="0" fontId="23" fillId="0" borderId="17" xfId="123" applyFont="1" applyBorder="1" applyAlignment="1">
      <alignment horizontal="center" vertical="center" wrapText="1"/>
      <protection/>
    </xf>
    <xf numFmtId="0" fontId="23" fillId="0" borderId="17" xfId="123" applyFont="1" applyBorder="1" applyAlignment="1">
      <alignment horizontal="center"/>
      <protection/>
    </xf>
    <xf numFmtId="0" fontId="25" fillId="0" borderId="0" xfId="123" applyFont="1" applyAlignment="1">
      <alignment horizontal="center"/>
      <protection/>
    </xf>
    <xf numFmtId="0" fontId="26" fillId="0" borderId="0" xfId="123" applyFont="1" applyAlignment="1">
      <alignment horizontal="center" wrapText="1"/>
      <protection/>
    </xf>
    <xf numFmtId="0" fontId="25" fillId="0" borderId="24" xfId="123" applyFont="1" applyBorder="1" applyAlignment="1">
      <alignment horizontal="right"/>
      <protection/>
    </xf>
    <xf numFmtId="0" fontId="23" fillId="0" borderId="19" xfId="123" applyFont="1" applyBorder="1" applyAlignment="1">
      <alignment horizontal="center" vertical="center" wrapText="1"/>
      <protection/>
    </xf>
    <xf numFmtId="0" fontId="23" fillId="0" borderId="15" xfId="123" applyFont="1" applyBorder="1" applyAlignment="1">
      <alignment horizontal="center" vertical="center" wrapText="1"/>
      <protection/>
    </xf>
    <xf numFmtId="0" fontId="23" fillId="0" borderId="21" xfId="123" applyFont="1" applyBorder="1" applyAlignment="1">
      <alignment horizontal="center" vertical="center" wrapText="1"/>
      <protection/>
    </xf>
    <xf numFmtId="0" fontId="23" fillId="0" borderId="41" xfId="123" applyFont="1" applyBorder="1" applyAlignment="1">
      <alignment horizontal="center" vertical="center" wrapText="1"/>
      <protection/>
    </xf>
    <xf numFmtId="0" fontId="23" fillId="0" borderId="42" xfId="123" applyFont="1" applyBorder="1" applyAlignment="1">
      <alignment horizontal="center" vertical="center" wrapText="1"/>
      <protection/>
    </xf>
    <xf numFmtId="0" fontId="23" fillId="0" borderId="43" xfId="123" applyFont="1" applyBorder="1" applyAlignment="1">
      <alignment horizontal="center" vertical="center" wrapText="1"/>
      <protection/>
    </xf>
    <xf numFmtId="0" fontId="23" fillId="0" borderId="44" xfId="123" applyNumberFormat="1" applyFont="1" applyBorder="1" applyAlignment="1">
      <alignment horizontal="center" vertical="center" wrapText="1"/>
      <protection/>
    </xf>
    <xf numFmtId="0" fontId="23" fillId="0" borderId="45" xfId="123" applyNumberFormat="1" applyFont="1" applyBorder="1" applyAlignment="1">
      <alignment horizontal="center" vertical="center" wrapText="1"/>
      <protection/>
    </xf>
    <xf numFmtId="0" fontId="23" fillId="0" borderId="34" xfId="123" applyNumberFormat="1" applyFont="1" applyBorder="1" applyAlignment="1">
      <alignment horizontal="center" vertical="center" wrapText="1"/>
      <protection/>
    </xf>
    <xf numFmtId="0" fontId="23" fillId="0" borderId="46" xfId="123" applyNumberFormat="1" applyFont="1" applyBorder="1" applyAlignment="1">
      <alignment horizontal="center" vertical="center" wrapText="1"/>
      <protection/>
    </xf>
    <xf numFmtId="0" fontId="23" fillId="0" borderId="47" xfId="123" applyNumberFormat="1" applyFont="1" applyBorder="1" applyAlignment="1">
      <alignment horizontal="center" vertical="center" wrapText="1"/>
      <protection/>
    </xf>
    <xf numFmtId="0" fontId="23" fillId="0" borderId="48" xfId="123" applyNumberFormat="1" applyFont="1" applyBorder="1" applyAlignment="1">
      <alignment horizontal="center" vertical="center" wrapText="1"/>
      <protection/>
    </xf>
    <xf numFmtId="0" fontId="23" fillId="0" borderId="44" xfId="123" applyFont="1" applyBorder="1" applyAlignment="1">
      <alignment horizontal="center" vertical="center" wrapText="1"/>
      <protection/>
    </xf>
    <xf numFmtId="0" fontId="23" fillId="0" borderId="45" xfId="123" applyFont="1" applyBorder="1" applyAlignment="1">
      <alignment horizontal="center" vertical="center" wrapText="1"/>
      <protection/>
    </xf>
    <xf numFmtId="0" fontId="23" fillId="0" borderId="34" xfId="123" applyFont="1" applyBorder="1" applyAlignment="1">
      <alignment horizontal="center" vertical="center" wrapText="1"/>
      <protection/>
    </xf>
    <xf numFmtId="0" fontId="23" fillId="0" borderId="46" xfId="123" applyFont="1" applyBorder="1" applyAlignment="1">
      <alignment horizontal="center" vertical="center" wrapText="1"/>
      <protection/>
    </xf>
    <xf numFmtId="0" fontId="23" fillId="0" borderId="47" xfId="123" applyFont="1" applyBorder="1" applyAlignment="1">
      <alignment horizontal="center" vertical="center" wrapText="1"/>
      <protection/>
    </xf>
    <xf numFmtId="0" fontId="23" fillId="0" borderId="48" xfId="123" applyFont="1" applyBorder="1" applyAlignment="1">
      <alignment horizontal="center" vertical="center" wrapText="1"/>
      <protection/>
    </xf>
    <xf numFmtId="0" fontId="23" fillId="5" borderId="44" xfId="123" applyFont="1" applyFill="1" applyBorder="1" applyAlignment="1">
      <alignment horizontal="center" vertical="center"/>
      <protection/>
    </xf>
    <xf numFmtId="0" fontId="23" fillId="5" borderId="45" xfId="123" applyFont="1" applyFill="1" applyBorder="1" applyAlignment="1">
      <alignment horizontal="center" vertical="center"/>
      <protection/>
    </xf>
    <xf numFmtId="0" fontId="23" fillId="5" borderId="49" xfId="123" applyFont="1" applyFill="1" applyBorder="1" applyAlignment="1">
      <alignment horizontal="center" vertical="center"/>
      <protection/>
    </xf>
    <xf numFmtId="0" fontId="23" fillId="5" borderId="46" xfId="123" applyFont="1" applyFill="1" applyBorder="1" applyAlignment="1">
      <alignment horizontal="center" vertical="center"/>
      <protection/>
    </xf>
    <xf numFmtId="0" fontId="23" fillId="5" borderId="47" xfId="123" applyFont="1" applyFill="1" applyBorder="1" applyAlignment="1">
      <alignment horizontal="center" vertical="center"/>
      <protection/>
    </xf>
    <xf numFmtId="0" fontId="23" fillId="5" borderId="50" xfId="123" applyFont="1" applyFill="1" applyBorder="1" applyAlignment="1">
      <alignment horizontal="center" vertical="center"/>
      <protection/>
    </xf>
    <xf numFmtId="0" fontId="23" fillId="5" borderId="44" xfId="123" applyNumberFormat="1" applyFont="1" applyFill="1" applyBorder="1" applyAlignment="1">
      <alignment horizontal="center" vertical="center" wrapText="1"/>
      <protection/>
    </xf>
    <xf numFmtId="0" fontId="23" fillId="5" borderId="45" xfId="123" applyNumberFormat="1" applyFont="1" applyFill="1" applyBorder="1" applyAlignment="1">
      <alignment horizontal="center" vertical="center" wrapText="1"/>
      <protection/>
    </xf>
    <xf numFmtId="0" fontId="23" fillId="5" borderId="34" xfId="123" applyNumberFormat="1" applyFont="1" applyFill="1" applyBorder="1" applyAlignment="1">
      <alignment horizontal="center" vertical="center" wrapText="1"/>
      <protection/>
    </xf>
    <xf numFmtId="0" fontId="23" fillId="5" borderId="46" xfId="123" applyNumberFormat="1" applyFont="1" applyFill="1" applyBorder="1" applyAlignment="1">
      <alignment horizontal="center" vertical="center" wrapText="1"/>
      <protection/>
    </xf>
    <xf numFmtId="0" fontId="23" fillId="5" borderId="47" xfId="123" applyNumberFormat="1" applyFont="1" applyFill="1" applyBorder="1" applyAlignment="1">
      <alignment horizontal="center" vertical="center" wrapText="1"/>
      <protection/>
    </xf>
    <xf numFmtId="0" fontId="23" fillId="5" borderId="48" xfId="123" applyNumberFormat="1" applyFont="1" applyFill="1" applyBorder="1" applyAlignment="1">
      <alignment horizontal="center" vertical="center" wrapText="1"/>
      <protection/>
    </xf>
    <xf numFmtId="0" fontId="23" fillId="0" borderId="51" xfId="123" applyFont="1" applyBorder="1" applyAlignment="1">
      <alignment horizontal="center" vertical="center" wrapText="1"/>
      <protection/>
    </xf>
    <xf numFmtId="0" fontId="23" fillId="0" borderId="52" xfId="123" applyFont="1" applyFill="1" applyBorder="1" applyAlignment="1">
      <alignment horizontal="center" vertical="center" wrapText="1"/>
      <protection/>
    </xf>
    <xf numFmtId="0" fontId="23" fillId="0" borderId="28" xfId="123" applyFont="1" applyFill="1" applyBorder="1" applyAlignment="1">
      <alignment horizontal="center" vertical="center" wrapText="1"/>
      <protection/>
    </xf>
    <xf numFmtId="0" fontId="23" fillId="0" borderId="53" xfId="123" applyFont="1" applyFill="1" applyBorder="1" applyAlignment="1">
      <alignment horizontal="center" vertical="center" wrapText="1"/>
      <protection/>
    </xf>
    <xf numFmtId="0" fontId="23" fillId="0" borderId="54" xfId="123" applyFont="1" applyFill="1" applyBorder="1" applyAlignment="1">
      <alignment horizontal="center" vertical="center" wrapText="1"/>
      <protection/>
    </xf>
    <xf numFmtId="0" fontId="23" fillId="0" borderId="0" xfId="123" applyFont="1" applyFill="1" applyBorder="1" applyAlignment="1">
      <alignment horizontal="center" vertical="center" wrapText="1"/>
      <protection/>
    </xf>
    <xf numFmtId="0" fontId="23" fillId="0" borderId="55" xfId="123" applyFont="1" applyFill="1" applyBorder="1" applyAlignment="1">
      <alignment horizontal="center" vertical="center" wrapText="1"/>
      <protection/>
    </xf>
    <xf numFmtId="0" fontId="23" fillId="0" borderId="46" xfId="123" applyFont="1" applyFill="1" applyBorder="1" applyAlignment="1">
      <alignment horizontal="center" vertical="center" wrapText="1"/>
      <protection/>
    </xf>
    <xf numFmtId="0" fontId="23" fillId="0" borderId="47" xfId="123" applyFont="1" applyFill="1" applyBorder="1" applyAlignment="1">
      <alignment horizontal="center" vertical="center" wrapText="1"/>
      <protection/>
    </xf>
    <xf numFmtId="0" fontId="23" fillId="0" borderId="50" xfId="123" applyFont="1" applyFill="1" applyBorder="1" applyAlignment="1">
      <alignment horizontal="center" vertical="center" wrapText="1"/>
      <protection/>
    </xf>
    <xf numFmtId="3" fontId="26" fillId="22" borderId="56" xfId="0" applyNumberFormat="1" applyFont="1" applyFill="1" applyBorder="1" applyAlignment="1">
      <alignment horizontal="left" vertical="center"/>
    </xf>
    <xf numFmtId="3" fontId="26" fillId="22" borderId="24" xfId="0" applyNumberFormat="1" applyFont="1" applyFill="1" applyBorder="1" applyAlignment="1">
      <alignment horizontal="left" vertical="center"/>
    </xf>
    <xf numFmtId="3" fontId="26" fillId="22" borderId="57" xfId="0" applyNumberFormat="1" applyFont="1" applyFill="1" applyBorder="1" applyAlignment="1">
      <alignment horizontal="left" vertical="center"/>
    </xf>
    <xf numFmtId="3" fontId="29" fillId="0" borderId="17" xfId="0" applyNumberFormat="1" applyFont="1" applyBorder="1" applyAlignment="1">
      <alignment horizontal="left" vertical="center" wrapText="1"/>
    </xf>
    <xf numFmtId="3" fontId="18" fillId="0" borderId="17" xfId="0" applyNumberFormat="1" applyFont="1" applyFill="1" applyBorder="1" applyAlignment="1">
      <alignment horizontal="left" vertical="center"/>
    </xf>
    <xf numFmtId="3" fontId="26" fillId="22" borderId="58" xfId="0" applyNumberFormat="1" applyFont="1" applyFill="1" applyBorder="1" applyAlignment="1">
      <alignment horizontal="left" vertical="center"/>
    </xf>
    <xf numFmtId="3" fontId="26" fillId="22" borderId="33" xfId="0" applyNumberFormat="1" applyFont="1" applyFill="1" applyBorder="1" applyAlignment="1">
      <alignment horizontal="left" vertical="center"/>
    </xf>
    <xf numFmtId="3" fontId="26" fillId="22" borderId="26" xfId="0" applyNumberFormat="1" applyFont="1" applyFill="1" applyBorder="1" applyAlignment="1">
      <alignment horizontal="left" vertical="center"/>
    </xf>
    <xf numFmtId="3" fontId="18" fillId="0" borderId="32" xfId="0" applyNumberFormat="1" applyFont="1" applyFill="1" applyBorder="1" applyAlignment="1">
      <alignment horizontal="left" vertical="center"/>
    </xf>
    <xf numFmtId="3" fontId="18" fillId="0" borderId="33" xfId="0" applyNumberFormat="1" applyFont="1" applyFill="1" applyBorder="1" applyAlignment="1">
      <alignment horizontal="left" vertical="center"/>
    </xf>
    <xf numFmtId="3" fontId="18" fillId="0" borderId="26" xfId="0" applyNumberFormat="1" applyFont="1" applyFill="1" applyBorder="1" applyAlignment="1">
      <alignment horizontal="left" vertical="center"/>
    </xf>
    <xf numFmtId="3" fontId="23" fillId="0" borderId="32" xfId="0" applyNumberFormat="1" applyFont="1" applyFill="1" applyBorder="1" applyAlignment="1">
      <alignment horizontal="left" vertical="center"/>
    </xf>
    <xf numFmtId="3" fontId="23" fillId="0" borderId="33" xfId="0" applyNumberFormat="1" applyFont="1" applyFill="1" applyBorder="1" applyAlignment="1">
      <alignment horizontal="left" vertical="center"/>
    </xf>
    <xf numFmtId="3" fontId="23" fillId="0" borderId="26" xfId="0" applyNumberFormat="1" applyFont="1" applyFill="1" applyBorder="1" applyAlignment="1">
      <alignment horizontal="left" vertical="center"/>
    </xf>
    <xf numFmtId="3" fontId="29" fillId="0" borderId="32" xfId="0" applyNumberFormat="1" applyFont="1" applyBorder="1" applyAlignment="1">
      <alignment horizontal="center" vertical="center"/>
    </xf>
    <xf numFmtId="3" fontId="29" fillId="0" borderId="33" xfId="0" applyNumberFormat="1" applyFont="1" applyBorder="1" applyAlignment="1">
      <alignment horizontal="center" vertical="center"/>
    </xf>
    <xf numFmtId="3" fontId="29" fillId="0" borderId="26" xfId="0" applyNumberFormat="1" applyFont="1" applyBorder="1" applyAlignment="1">
      <alignment horizontal="center" vertical="center"/>
    </xf>
    <xf numFmtId="3" fontId="29" fillId="0" borderId="17" xfId="0" applyNumberFormat="1" applyFont="1" applyBorder="1" applyAlignment="1">
      <alignment horizontal="center" vertical="center"/>
    </xf>
    <xf numFmtId="0" fontId="23" fillId="0" borderId="17" xfId="0" applyFont="1" applyBorder="1" applyAlignment="1">
      <alignment horizontal="left"/>
    </xf>
    <xf numFmtId="3" fontId="18" fillId="0" borderId="32" xfId="0" applyNumberFormat="1" applyFont="1" applyBorder="1" applyAlignment="1">
      <alignment horizontal="left" vertical="center"/>
    </xf>
    <xf numFmtId="3" fontId="18" fillId="0" borderId="33" xfId="0" applyNumberFormat="1" applyFont="1" applyBorder="1" applyAlignment="1">
      <alignment horizontal="left" vertical="center"/>
    </xf>
    <xf numFmtId="3" fontId="18" fillId="0" borderId="26" xfId="0" applyNumberFormat="1" applyFont="1" applyBorder="1" applyAlignment="1">
      <alignment horizontal="left" vertical="center"/>
    </xf>
    <xf numFmtId="3" fontId="29" fillId="0" borderId="17" xfId="0" applyNumberFormat="1" applyFont="1" applyBorder="1" applyAlignment="1">
      <alignment horizontal="left" vertical="center"/>
    </xf>
    <xf numFmtId="3" fontId="23" fillId="27" borderId="17" xfId="0" applyNumberFormat="1" applyFont="1" applyFill="1" applyBorder="1" applyAlignment="1">
      <alignment horizontal="left" vertical="center"/>
    </xf>
    <xf numFmtId="0" fontId="23" fillId="22" borderId="21" xfId="0" applyFont="1" applyFill="1" applyBorder="1" applyAlignment="1">
      <alignment horizontal="center" vertical="center"/>
    </xf>
    <xf numFmtId="0" fontId="23" fillId="22" borderId="17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22" borderId="21" xfId="0" applyFont="1" applyFill="1" applyBorder="1" applyAlignment="1">
      <alignment horizontal="center" vertical="center" wrapText="1"/>
    </xf>
    <xf numFmtId="0" fontId="23" fillId="22" borderId="17" xfId="0" applyFont="1" applyFill="1" applyBorder="1" applyAlignment="1">
      <alignment horizontal="center" vertical="center" wrapText="1"/>
    </xf>
    <xf numFmtId="0" fontId="23" fillId="22" borderId="19" xfId="0" applyFont="1" applyFill="1" applyBorder="1" applyAlignment="1">
      <alignment horizontal="center" vertical="center" wrapText="1"/>
    </xf>
    <xf numFmtId="0" fontId="23" fillId="22" borderId="15" xfId="0" applyFont="1" applyFill="1" applyBorder="1" applyAlignment="1">
      <alignment horizontal="center" vertical="center" wrapText="1"/>
    </xf>
    <xf numFmtId="3" fontId="29" fillId="0" borderId="32" xfId="0" applyNumberFormat="1" applyFont="1" applyBorder="1" applyAlignment="1">
      <alignment horizontal="left" vertical="center"/>
    </xf>
    <xf numFmtId="3" fontId="29" fillId="0" borderId="33" xfId="0" applyNumberFormat="1" applyFont="1" applyBorder="1" applyAlignment="1">
      <alignment horizontal="left" vertical="center"/>
    </xf>
    <xf numFmtId="3" fontId="29" fillId="0" borderId="26" xfId="0" applyNumberFormat="1" applyFont="1" applyBorder="1" applyAlignment="1">
      <alignment horizontal="left" vertical="center"/>
    </xf>
    <xf numFmtId="0" fontId="0" fillId="0" borderId="24" xfId="0" applyBorder="1" applyAlignment="1">
      <alignment horizontal="right"/>
    </xf>
    <xf numFmtId="0" fontId="23" fillId="22" borderId="59" xfId="0" applyFont="1" applyFill="1" applyBorder="1" applyAlignment="1">
      <alignment horizontal="center" vertical="center" wrapText="1"/>
    </xf>
    <xf numFmtId="0" fontId="23" fillId="22" borderId="60" xfId="0" applyFont="1" applyFill="1" applyBorder="1" applyAlignment="1">
      <alignment horizontal="center" vertical="center" wrapText="1"/>
    </xf>
    <xf numFmtId="3" fontId="29" fillId="0" borderId="32" xfId="0" applyNumberFormat="1" applyFont="1" applyBorder="1" applyAlignment="1">
      <alignment horizontal="left" vertical="center" wrapText="1"/>
    </xf>
    <xf numFmtId="3" fontId="29" fillId="0" borderId="33" xfId="0" applyNumberFormat="1" applyFont="1" applyBorder="1" applyAlignment="1">
      <alignment horizontal="left" vertical="center" wrapText="1"/>
    </xf>
    <xf numFmtId="3" fontId="29" fillId="0" borderId="26" xfId="0" applyNumberFormat="1" applyFont="1" applyBorder="1" applyAlignment="1">
      <alignment horizontal="left" vertical="center" wrapText="1"/>
    </xf>
    <xf numFmtId="3" fontId="23" fillId="0" borderId="32" xfId="0" applyNumberFormat="1" applyFont="1" applyBorder="1" applyAlignment="1">
      <alignment horizontal="center" vertical="center"/>
    </xf>
    <xf numFmtId="3" fontId="23" fillId="0" borderId="33" xfId="0" applyNumberFormat="1" applyFont="1" applyBorder="1" applyAlignment="1">
      <alignment horizontal="center" vertical="center"/>
    </xf>
    <xf numFmtId="3" fontId="23" fillId="0" borderId="26" xfId="0" applyNumberFormat="1" applyFont="1" applyBorder="1" applyAlignment="1">
      <alignment horizontal="center" vertical="center"/>
    </xf>
    <xf numFmtId="0" fontId="34" fillId="22" borderId="61" xfId="0" applyFont="1" applyFill="1" applyBorder="1" applyAlignment="1">
      <alignment horizontal="left" vertical="center"/>
    </xf>
    <xf numFmtId="0" fontId="34" fillId="22" borderId="62" xfId="0" applyFont="1" applyFill="1" applyBorder="1" applyAlignment="1">
      <alignment horizontal="left" vertical="center"/>
    </xf>
    <xf numFmtId="0" fontId="34" fillId="22" borderId="29" xfId="0" applyFont="1" applyFill="1" applyBorder="1" applyAlignment="1">
      <alignment horizontal="left" vertical="center"/>
    </xf>
    <xf numFmtId="0" fontId="28" fillId="26" borderId="32" xfId="0" applyFont="1" applyFill="1" applyBorder="1" applyAlignment="1">
      <alignment horizontal="left" vertical="center"/>
    </xf>
    <xf numFmtId="0" fontId="28" fillId="26" borderId="33" xfId="0" applyFont="1" applyFill="1" applyBorder="1" applyAlignment="1">
      <alignment horizontal="left" vertical="center"/>
    </xf>
    <xf numFmtId="0" fontId="28" fillId="26" borderId="26" xfId="0" applyFont="1" applyFill="1" applyBorder="1" applyAlignment="1">
      <alignment horizontal="left" vertical="center"/>
    </xf>
    <xf numFmtId="0" fontId="28" fillId="26" borderId="32" xfId="0" applyFont="1" applyFill="1" applyBorder="1" applyAlignment="1">
      <alignment horizontal="left" vertical="center" wrapText="1"/>
    </xf>
    <xf numFmtId="0" fontId="28" fillId="26" borderId="33" xfId="0" applyFont="1" applyFill="1" applyBorder="1" applyAlignment="1">
      <alignment horizontal="left" vertical="center" wrapText="1"/>
    </xf>
    <xf numFmtId="0" fontId="28" fillId="26" borderId="26" xfId="0" applyFont="1" applyFill="1" applyBorder="1" applyAlignment="1">
      <alignment horizontal="left" vertical="center" wrapText="1"/>
    </xf>
    <xf numFmtId="0" fontId="27" fillId="26" borderId="17" xfId="0" applyFont="1" applyFill="1" applyBorder="1" applyAlignment="1">
      <alignment horizontal="left" vertical="center" wrapText="1"/>
    </xf>
    <xf numFmtId="0" fontId="21" fillId="0" borderId="15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0" fontId="37" fillId="26" borderId="17" xfId="0" applyFont="1" applyFill="1" applyBorder="1" applyAlignment="1">
      <alignment horizontal="left" vertical="center"/>
    </xf>
    <xf numFmtId="0" fontId="27" fillId="26" borderId="32" xfId="0" applyFont="1" applyFill="1" applyBorder="1" applyAlignment="1">
      <alignment horizontal="left" vertical="center" wrapText="1"/>
    </xf>
    <xf numFmtId="0" fontId="27" fillId="26" borderId="33" xfId="0" applyFont="1" applyFill="1" applyBorder="1" applyAlignment="1">
      <alignment horizontal="left" vertical="center" wrapText="1"/>
    </xf>
    <xf numFmtId="0" fontId="27" fillId="26" borderId="26" xfId="0" applyFont="1" applyFill="1" applyBorder="1" applyAlignment="1">
      <alignment horizontal="left" vertical="center" wrapText="1"/>
    </xf>
    <xf numFmtId="0" fontId="28" fillId="26" borderId="17" xfId="0" applyFont="1" applyFill="1" applyBorder="1" applyAlignment="1">
      <alignment horizontal="left" vertical="center"/>
    </xf>
    <xf numFmtId="0" fontId="27" fillId="26" borderId="17" xfId="0" applyFont="1" applyFill="1" applyBorder="1" applyAlignment="1">
      <alignment horizontal="left" vertical="center"/>
    </xf>
    <xf numFmtId="0" fontId="42" fillId="22" borderId="17" xfId="0" applyFont="1" applyFill="1" applyBorder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33" fillId="0" borderId="24" xfId="0" applyFont="1" applyBorder="1" applyAlignment="1">
      <alignment horizontal="right"/>
    </xf>
    <xf numFmtId="0" fontId="21" fillId="22" borderId="19" xfId="0" applyFont="1" applyFill="1" applyBorder="1" applyAlignment="1">
      <alignment horizontal="center" vertical="center" wrapText="1"/>
    </xf>
    <xf numFmtId="0" fontId="21" fillId="22" borderId="15" xfId="0" applyFont="1" applyFill="1" applyBorder="1" applyAlignment="1">
      <alignment horizontal="center" vertical="center" wrapText="1"/>
    </xf>
    <xf numFmtId="0" fontId="28" fillId="22" borderId="21" xfId="0" applyFont="1" applyFill="1" applyBorder="1" applyAlignment="1">
      <alignment horizontal="center" vertical="center"/>
    </xf>
    <xf numFmtId="0" fontId="28" fillId="22" borderId="17" xfId="0" applyFont="1" applyFill="1" applyBorder="1" applyAlignment="1">
      <alignment horizontal="center" vertical="center"/>
    </xf>
    <xf numFmtId="0" fontId="21" fillId="22" borderId="21" xfId="0" applyFont="1" applyFill="1" applyBorder="1" applyAlignment="1">
      <alignment horizontal="center" vertical="center" wrapText="1"/>
    </xf>
    <xf numFmtId="0" fontId="21" fillId="22" borderId="17" xfId="0" applyFont="1" applyFill="1" applyBorder="1" applyAlignment="1">
      <alignment horizontal="center" vertical="center" wrapText="1"/>
    </xf>
    <xf numFmtId="0" fontId="21" fillId="22" borderId="63" xfId="0" applyFont="1" applyFill="1" applyBorder="1" applyAlignment="1">
      <alignment horizontal="center" vertical="center" wrapText="1"/>
    </xf>
    <xf numFmtId="0" fontId="21" fillId="22" borderId="64" xfId="0" applyFont="1" applyFill="1" applyBorder="1" applyAlignment="1">
      <alignment horizontal="center" vertical="center" wrapText="1"/>
    </xf>
    <xf numFmtId="0" fontId="21" fillId="22" borderId="65" xfId="0" applyFont="1" applyFill="1" applyBorder="1" applyAlignment="1">
      <alignment horizontal="center" vertical="center" wrapText="1"/>
    </xf>
    <xf numFmtId="0" fontId="21" fillId="22" borderId="20" xfId="0" applyFont="1" applyFill="1" applyBorder="1" applyAlignment="1">
      <alignment horizontal="center" vertical="center" wrapText="1"/>
    </xf>
    <xf numFmtId="0" fontId="21" fillId="22" borderId="16" xfId="0" applyFont="1" applyFill="1" applyBorder="1" applyAlignment="1">
      <alignment horizontal="center" vertical="center" wrapText="1"/>
    </xf>
    <xf numFmtId="0" fontId="34" fillId="22" borderId="32" xfId="0" applyFont="1" applyFill="1" applyBorder="1" applyAlignment="1">
      <alignment horizontal="left" vertical="center"/>
    </xf>
    <xf numFmtId="0" fontId="34" fillId="22" borderId="33" xfId="0" applyFont="1" applyFill="1" applyBorder="1" applyAlignment="1">
      <alignment horizontal="left" vertical="center"/>
    </xf>
    <xf numFmtId="0" fontId="34" fillId="22" borderId="26" xfId="0" applyFont="1" applyFill="1" applyBorder="1" applyAlignment="1">
      <alignment horizontal="left" vertical="center"/>
    </xf>
    <xf numFmtId="0" fontId="28" fillId="22" borderId="21" xfId="0" applyFont="1" applyFill="1" applyBorder="1" applyAlignment="1">
      <alignment horizontal="center" vertical="center" wrapText="1"/>
    </xf>
    <xf numFmtId="0" fontId="28" fillId="22" borderId="20" xfId="0" applyFont="1" applyFill="1" applyBorder="1" applyAlignment="1">
      <alignment horizontal="center" vertical="center" wrapText="1"/>
    </xf>
    <xf numFmtId="0" fontId="28" fillId="22" borderId="17" xfId="0" applyFont="1" applyFill="1" applyBorder="1" applyAlignment="1">
      <alignment horizontal="center" vertical="center" wrapText="1"/>
    </xf>
    <xf numFmtId="0" fontId="28" fillId="22" borderId="16" xfId="0" applyFont="1" applyFill="1" applyBorder="1" applyAlignment="1">
      <alignment horizontal="center" vertical="center" wrapText="1"/>
    </xf>
    <xf numFmtId="0" fontId="30" fillId="22" borderId="18" xfId="0" applyFont="1" applyFill="1" applyBorder="1" applyAlignment="1">
      <alignment horizontal="left" vertical="center"/>
    </xf>
    <xf numFmtId="0" fontId="27" fillId="0" borderId="24" xfId="0" applyFont="1" applyBorder="1" applyAlignment="1">
      <alignment horizontal="right"/>
    </xf>
    <xf numFmtId="0" fontId="28" fillId="22" borderId="18" xfId="0" applyFont="1" applyFill="1" applyBorder="1" applyAlignment="1">
      <alignment horizontal="center" vertical="center"/>
    </xf>
    <xf numFmtId="0" fontId="28" fillId="22" borderId="25" xfId="0" applyFont="1" applyFill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32" xfId="0" applyFont="1" applyBorder="1" applyAlignment="1">
      <alignment horizontal="left" vertical="center"/>
    </xf>
    <xf numFmtId="0" fontId="27" fillId="0" borderId="33" xfId="0" applyFont="1" applyBorder="1" applyAlignment="1">
      <alignment horizontal="left" vertical="center"/>
    </xf>
    <xf numFmtId="0" fontId="27" fillId="0" borderId="26" xfId="0" applyFont="1" applyBorder="1" applyAlignment="1">
      <alignment horizontal="left" vertical="center"/>
    </xf>
    <xf numFmtId="0" fontId="28" fillId="22" borderId="63" xfId="0" applyFont="1" applyFill="1" applyBorder="1" applyAlignment="1">
      <alignment horizontal="center" vertical="center" wrapText="1"/>
    </xf>
    <xf numFmtId="0" fontId="28" fillId="22" borderId="64" xfId="0" applyFont="1" applyFill="1" applyBorder="1" applyAlignment="1">
      <alignment horizontal="center" vertical="center" wrapText="1"/>
    </xf>
    <xf numFmtId="0" fontId="28" fillId="22" borderId="65" xfId="0" applyFont="1" applyFill="1" applyBorder="1" applyAlignment="1">
      <alignment horizontal="center" vertical="center" wrapText="1"/>
    </xf>
    <xf numFmtId="0" fontId="28" fillId="22" borderId="19" xfId="0" applyFont="1" applyFill="1" applyBorder="1" applyAlignment="1">
      <alignment horizontal="center" vertical="center" wrapText="1"/>
    </xf>
    <xf numFmtId="0" fontId="28" fillId="22" borderId="15" xfId="0" applyFont="1" applyFill="1" applyBorder="1" applyAlignment="1">
      <alignment horizontal="center" vertical="center" wrapText="1"/>
    </xf>
    <xf numFmtId="0" fontId="28" fillId="22" borderId="66" xfId="0" applyFont="1" applyFill="1" applyBorder="1" applyAlignment="1">
      <alignment horizontal="center" vertical="center" wrapText="1"/>
    </xf>
    <xf numFmtId="0" fontId="28" fillId="22" borderId="67" xfId="0" applyFont="1" applyFill="1" applyBorder="1" applyAlignment="1">
      <alignment horizontal="center" vertical="center" wrapText="1"/>
    </xf>
    <xf numFmtId="0" fontId="28" fillId="22" borderId="48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right"/>
    </xf>
    <xf numFmtId="0" fontId="38" fillId="0" borderId="0" xfId="0" applyFont="1" applyAlignment="1">
      <alignment horizontal="center" vertical="center"/>
    </xf>
    <xf numFmtId="0" fontId="54" fillId="0" borderId="0" xfId="0" applyFont="1" applyAlignment="1">
      <alignment horizontal="right"/>
    </xf>
    <xf numFmtId="0" fontId="23" fillId="22" borderId="18" xfId="0" applyFont="1" applyFill="1" applyBorder="1" applyAlignment="1">
      <alignment horizontal="left" vertical="center" wrapText="1"/>
    </xf>
    <xf numFmtId="0" fontId="23" fillId="0" borderId="17" xfId="0" applyFont="1" applyBorder="1" applyAlignment="1">
      <alignment horizontal="left" vertical="center" wrapText="1"/>
    </xf>
    <xf numFmtId="0" fontId="23" fillId="22" borderId="68" xfId="0" applyFont="1" applyFill="1" applyBorder="1" applyAlignment="1">
      <alignment horizontal="center" vertical="center" wrapText="1"/>
    </xf>
    <xf numFmtId="0" fontId="56" fillId="0" borderId="32" xfId="123" applyFont="1" applyBorder="1" applyAlignment="1">
      <alignment horizontal="left" wrapText="1"/>
      <protection/>
    </xf>
    <xf numFmtId="0" fontId="56" fillId="0" borderId="33" xfId="123" applyFont="1" applyBorder="1" applyAlignment="1">
      <alignment horizontal="left" wrapText="1"/>
      <protection/>
    </xf>
    <xf numFmtId="0" fontId="56" fillId="0" borderId="26" xfId="123" applyFont="1" applyBorder="1" applyAlignment="1">
      <alignment horizontal="left" wrapText="1"/>
      <protection/>
    </xf>
    <xf numFmtId="0" fontId="55" fillId="22" borderId="52" xfId="0" applyFont="1" applyFill="1" applyBorder="1" applyAlignment="1">
      <alignment horizontal="center" vertical="center"/>
    </xf>
    <xf numFmtId="0" fontId="55" fillId="22" borderId="69" xfId="0" applyFont="1" applyFill="1" applyBorder="1" applyAlignment="1">
      <alignment horizontal="center" vertical="center"/>
    </xf>
    <xf numFmtId="0" fontId="55" fillId="22" borderId="46" xfId="0" applyFont="1" applyFill="1" applyBorder="1" applyAlignment="1">
      <alignment horizontal="center" vertical="center"/>
    </xf>
    <xf numFmtId="0" fontId="55" fillId="22" borderId="70" xfId="0" applyFont="1" applyFill="1" applyBorder="1" applyAlignment="1">
      <alignment horizontal="center" vertical="center"/>
    </xf>
    <xf numFmtId="0" fontId="29" fillId="0" borderId="24" xfId="0" applyFont="1" applyBorder="1" applyAlignment="1">
      <alignment horizontal="right"/>
    </xf>
    <xf numFmtId="0" fontId="23" fillId="22" borderId="26" xfId="0" applyFont="1" applyFill="1" applyBorder="1" applyAlignment="1">
      <alignment horizontal="center" vertical="center" wrapText="1"/>
    </xf>
    <xf numFmtId="0" fontId="23" fillId="22" borderId="16" xfId="0" applyFont="1" applyFill="1" applyBorder="1" applyAlignment="1">
      <alignment horizontal="center" vertical="center" wrapText="1"/>
    </xf>
    <xf numFmtId="0" fontId="55" fillId="22" borderId="28" xfId="0" applyFont="1" applyFill="1" applyBorder="1" applyAlignment="1">
      <alignment horizontal="center" vertical="center"/>
    </xf>
    <xf numFmtId="0" fontId="55" fillId="22" borderId="53" xfId="0" applyFont="1" applyFill="1" applyBorder="1" applyAlignment="1">
      <alignment horizontal="center" vertical="center"/>
    </xf>
    <xf numFmtId="0" fontId="55" fillId="22" borderId="47" xfId="0" applyFont="1" applyFill="1" applyBorder="1" applyAlignment="1">
      <alignment horizontal="center" vertical="center"/>
    </xf>
    <xf numFmtId="0" fontId="55" fillId="22" borderId="50" xfId="0" applyFont="1" applyFill="1" applyBorder="1" applyAlignment="1">
      <alignment horizontal="center" vertical="center"/>
    </xf>
    <xf numFmtId="0" fontId="52" fillId="22" borderId="21" xfId="0" applyFont="1" applyFill="1" applyBorder="1" applyAlignment="1">
      <alignment horizontal="center" vertical="center"/>
    </xf>
    <xf numFmtId="0" fontId="52" fillId="22" borderId="17" xfId="0" applyFont="1" applyFill="1" applyBorder="1" applyAlignment="1">
      <alignment horizontal="center" vertical="center"/>
    </xf>
    <xf numFmtId="0" fontId="23" fillId="22" borderId="36" xfId="0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21" xfId="0" applyFont="1" applyBorder="1" applyAlignment="1">
      <alignment horizontal="center" wrapText="1"/>
    </xf>
    <xf numFmtId="0" fontId="23" fillId="0" borderId="0" xfId="0" applyFont="1" applyAlignment="1">
      <alignment horizontal="center"/>
    </xf>
    <xf numFmtId="0" fontId="23" fillId="0" borderId="15" xfId="0" applyFont="1" applyBorder="1" applyAlignment="1">
      <alignment horizontal="left"/>
    </xf>
    <xf numFmtId="3" fontId="23" fillId="0" borderId="17" xfId="0" applyNumberFormat="1" applyFont="1" applyBorder="1" applyAlignment="1">
      <alignment horizontal="right" wrapText="1"/>
    </xf>
    <xf numFmtId="3" fontId="23" fillId="0" borderId="16" xfId="0" applyNumberFormat="1" applyFont="1" applyBorder="1" applyAlignment="1">
      <alignment horizontal="right" wrapText="1"/>
    </xf>
    <xf numFmtId="3" fontId="29" fillId="0" borderId="17" xfId="0" applyNumberFormat="1" applyFont="1" applyBorder="1" applyAlignment="1">
      <alignment horizontal="right" wrapText="1"/>
    </xf>
    <xf numFmtId="0" fontId="29" fillId="0" borderId="30" xfId="0" applyFont="1" applyBorder="1" applyAlignment="1">
      <alignment horizontal="left"/>
    </xf>
    <xf numFmtId="0" fontId="29" fillId="0" borderId="31" xfId="0" applyFont="1" applyBorder="1" applyAlignment="1">
      <alignment horizontal="left"/>
    </xf>
    <xf numFmtId="3" fontId="29" fillId="0" borderId="31" xfId="0" applyNumberFormat="1" applyFont="1" applyBorder="1" applyAlignment="1">
      <alignment horizontal="right" wrapText="1"/>
    </xf>
    <xf numFmtId="3" fontId="29" fillId="0" borderId="16" xfId="0" applyNumberFormat="1" applyFont="1" applyBorder="1" applyAlignment="1">
      <alignment horizontal="right" wrapText="1"/>
    </xf>
    <xf numFmtId="3" fontId="29" fillId="0" borderId="35" xfId="0" applyNumberFormat="1" applyFont="1" applyBorder="1" applyAlignment="1">
      <alignment horizontal="right" wrapText="1"/>
    </xf>
    <xf numFmtId="3" fontId="23" fillId="0" borderId="21" xfId="0" applyNumberFormat="1" applyFont="1" applyBorder="1" applyAlignment="1">
      <alignment horizontal="right" wrapText="1"/>
    </xf>
    <xf numFmtId="0" fontId="23" fillId="0" borderId="19" xfId="0" applyFont="1" applyBorder="1" applyAlignment="1">
      <alignment horizontal="left"/>
    </xf>
    <xf numFmtId="0" fontId="23" fillId="0" borderId="21" xfId="0" applyFont="1" applyBorder="1" applyAlignment="1">
      <alignment horizontal="left"/>
    </xf>
    <xf numFmtId="3" fontId="23" fillId="0" borderId="20" xfId="0" applyNumberFormat="1" applyFont="1" applyBorder="1" applyAlignment="1">
      <alignment horizontal="right" wrapText="1"/>
    </xf>
    <xf numFmtId="10" fontId="23" fillId="0" borderId="71" xfId="139" applyNumberFormat="1" applyFont="1" applyBorder="1" applyAlignment="1">
      <alignment horizontal="right" wrapText="1"/>
    </xf>
    <xf numFmtId="10" fontId="23" fillId="0" borderId="72" xfId="139" applyNumberFormat="1" applyFont="1" applyBorder="1" applyAlignment="1">
      <alignment horizontal="right" wrapText="1"/>
    </xf>
    <xf numFmtId="0" fontId="29" fillId="0" borderId="22" xfId="0" applyFont="1" applyBorder="1" applyAlignment="1">
      <alignment horizontal="left"/>
    </xf>
    <xf numFmtId="0" fontId="29" fillId="0" borderId="18" xfId="0" applyFont="1" applyBorder="1" applyAlignment="1">
      <alignment horizontal="left"/>
    </xf>
    <xf numFmtId="3" fontId="29" fillId="0" borderId="18" xfId="0" applyNumberFormat="1" applyFont="1" applyBorder="1" applyAlignment="1">
      <alignment horizontal="right" wrapText="1"/>
    </xf>
    <xf numFmtId="3" fontId="29" fillId="0" borderId="25" xfId="0" applyNumberFormat="1" applyFont="1" applyBorder="1" applyAlignment="1">
      <alignment horizontal="right" wrapText="1"/>
    </xf>
    <xf numFmtId="0" fontId="23" fillId="0" borderId="73" xfId="0" applyFont="1" applyBorder="1" applyAlignment="1">
      <alignment horizontal="left" wrapText="1"/>
    </xf>
    <xf numFmtId="0" fontId="23" fillId="0" borderId="74" xfId="0" applyFont="1" applyBorder="1" applyAlignment="1">
      <alignment horizontal="left" wrapText="1"/>
    </xf>
    <xf numFmtId="0" fontId="23" fillId="0" borderId="75" xfId="0" applyFont="1" applyBorder="1" applyAlignment="1">
      <alignment horizontal="left" wrapText="1"/>
    </xf>
  </cellXfs>
  <cellStyles count="130">
    <cellStyle name="Normal" xfId="0"/>
    <cellStyle name="20% - 1. jelölőszín" xfId="15"/>
    <cellStyle name="20% - 1. jelölőszín 2" xfId="16"/>
    <cellStyle name="20% - 2. jelölőszín" xfId="17"/>
    <cellStyle name="20% - 2. jelölőszín 2" xfId="18"/>
    <cellStyle name="20% - 3. jelölőszín" xfId="19"/>
    <cellStyle name="20% - 3. jelölőszín 2" xfId="20"/>
    <cellStyle name="20% - 4. jelölőszín" xfId="21"/>
    <cellStyle name="20% - 4. jelölőszín 2" xfId="22"/>
    <cellStyle name="20% - 5. jelölőszín" xfId="23"/>
    <cellStyle name="20% - 5. jelölőszín 2" xfId="24"/>
    <cellStyle name="20% - 6. jelölőszín" xfId="25"/>
    <cellStyle name="20% - 6. jelölőszín 2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40% - 1. jelölőszín" xfId="33"/>
    <cellStyle name="40% - 1. jelölőszín 2" xfId="34"/>
    <cellStyle name="40% - 2. jelölőszín" xfId="35"/>
    <cellStyle name="40% - 2. jelölőszín 2" xfId="36"/>
    <cellStyle name="40% - 3. jelölőszín" xfId="37"/>
    <cellStyle name="40% - 3. jelölőszín 2" xfId="38"/>
    <cellStyle name="40% - 4. jelölőszín" xfId="39"/>
    <cellStyle name="40% - 4. jelölőszín 2" xfId="40"/>
    <cellStyle name="40% - 5. jelölőszín" xfId="41"/>
    <cellStyle name="40% - 5. jelölőszín 2" xfId="42"/>
    <cellStyle name="40% - 6. jelölőszín" xfId="43"/>
    <cellStyle name="40% - 6. jelölőszín 2" xfId="44"/>
    <cellStyle name="40% - Accent1" xfId="45"/>
    <cellStyle name="40% - Accent2" xfId="46"/>
    <cellStyle name="40% - Accent3" xfId="47"/>
    <cellStyle name="40% - Accent4" xfId="48"/>
    <cellStyle name="40% - Accent5" xfId="49"/>
    <cellStyle name="40% - Accent6" xfId="50"/>
    <cellStyle name="60% - 1. jelölőszín" xfId="51"/>
    <cellStyle name="60% - 1. jelölőszín 2" xfId="52"/>
    <cellStyle name="60% - 2. jelölőszín" xfId="53"/>
    <cellStyle name="60% - 2. jelölőszín 2" xfId="54"/>
    <cellStyle name="60% - 3. jelölőszín" xfId="55"/>
    <cellStyle name="60% - 3. jelölőszín 2" xfId="56"/>
    <cellStyle name="60% - 4. jelölőszín" xfId="57"/>
    <cellStyle name="60% - 4. jelölőszín 2" xfId="58"/>
    <cellStyle name="60% - 5. jelölőszín" xfId="59"/>
    <cellStyle name="60% - 5. jelölőszín 2" xfId="60"/>
    <cellStyle name="60% - 6. jelölőszín" xfId="61"/>
    <cellStyle name="60% - 6. jelölőszín 2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Bevitel" xfId="76"/>
    <cellStyle name="Bevitel 2" xfId="77"/>
    <cellStyle name="Calculation" xfId="78"/>
    <cellStyle name="Check Cell" xfId="79"/>
    <cellStyle name="Cím" xfId="80"/>
    <cellStyle name="Cím 2" xfId="81"/>
    <cellStyle name="Címsor 1" xfId="82"/>
    <cellStyle name="Címsor 1 2" xfId="83"/>
    <cellStyle name="Címsor 2" xfId="84"/>
    <cellStyle name="Címsor 2 2" xfId="85"/>
    <cellStyle name="Címsor 3" xfId="86"/>
    <cellStyle name="Címsor 3 2" xfId="87"/>
    <cellStyle name="Címsor 4" xfId="88"/>
    <cellStyle name="Címsor 4 2" xfId="89"/>
    <cellStyle name="Ellenőrzőcella" xfId="90"/>
    <cellStyle name="Ellenőrzőcella 2" xfId="91"/>
    <cellStyle name="Explanatory Text" xfId="92"/>
    <cellStyle name="Comma" xfId="93"/>
    <cellStyle name="Comma [0]" xfId="94"/>
    <cellStyle name="Figyelmeztetés" xfId="95"/>
    <cellStyle name="Figyelmeztetés 2" xfId="96"/>
    <cellStyle name="Good" xfId="97"/>
    <cellStyle name="Heading 1" xfId="98"/>
    <cellStyle name="Heading 2" xfId="99"/>
    <cellStyle name="Heading 3" xfId="100"/>
    <cellStyle name="Heading 4" xfId="101"/>
    <cellStyle name="Hyperlink" xfId="102"/>
    <cellStyle name="Hivatkozott cella" xfId="103"/>
    <cellStyle name="Hivatkozott cella 2" xfId="104"/>
    <cellStyle name="Input" xfId="105"/>
    <cellStyle name="Jegyzet" xfId="106"/>
    <cellStyle name="Jegyzet 2" xfId="107"/>
    <cellStyle name="Jelölőszín 1" xfId="108"/>
    <cellStyle name="Jelölőszín 2" xfId="109"/>
    <cellStyle name="Jelölőszín 3" xfId="110"/>
    <cellStyle name="Jelölőszín 4" xfId="111"/>
    <cellStyle name="Jelölőszín 5" xfId="112"/>
    <cellStyle name="Jelölőszín 6" xfId="113"/>
    <cellStyle name="Jó" xfId="114"/>
    <cellStyle name="Jó 2" xfId="115"/>
    <cellStyle name="Kimenet" xfId="116"/>
    <cellStyle name="Kimenet 2" xfId="117"/>
    <cellStyle name="Followed Hyperlink" xfId="118"/>
    <cellStyle name="Linked Cell" xfId="119"/>
    <cellStyle name="Magyarázó szöveg" xfId="120"/>
    <cellStyle name="Magyarázó szöveg 2" xfId="121"/>
    <cellStyle name="Neutral" xfId="122"/>
    <cellStyle name="Normál 2" xfId="123"/>
    <cellStyle name="Normál_Munka1" xfId="124"/>
    <cellStyle name="Normál_Munka2" xfId="125"/>
    <cellStyle name="Note" xfId="126"/>
    <cellStyle name="Note 2" xfId="127"/>
    <cellStyle name="Output" xfId="128"/>
    <cellStyle name="Összesen" xfId="129"/>
    <cellStyle name="Összesen 2" xfId="130"/>
    <cellStyle name="Currency" xfId="131"/>
    <cellStyle name="Currency [0]" xfId="132"/>
    <cellStyle name="Rossz" xfId="133"/>
    <cellStyle name="Rossz 2" xfId="134"/>
    <cellStyle name="Semleges" xfId="135"/>
    <cellStyle name="Semleges 2" xfId="136"/>
    <cellStyle name="Számítás" xfId="137"/>
    <cellStyle name="Számítás 2" xfId="138"/>
    <cellStyle name="Percent" xfId="139"/>
    <cellStyle name="Százalék 2" xfId="140"/>
    <cellStyle name="Title" xfId="141"/>
    <cellStyle name="Total" xfId="142"/>
    <cellStyle name="Warning Text" xfId="1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0"/>
  <sheetViews>
    <sheetView tabSelected="1" zoomScalePageLayoutView="0" workbookViewId="0" topLeftCell="A1">
      <selection activeCell="B1" sqref="B1:G1"/>
    </sheetView>
  </sheetViews>
  <sheetFormatPr defaultColWidth="9.140625" defaultRowHeight="12.75"/>
  <cols>
    <col min="1" max="1" width="9.140625" style="1" customWidth="1"/>
    <col min="2" max="2" width="6.00390625" style="1" customWidth="1"/>
    <col min="3" max="3" width="55.7109375" style="1" customWidth="1"/>
    <col min="4" max="4" width="14.8515625" style="1" customWidth="1"/>
    <col min="5" max="5" width="15.421875" style="1" customWidth="1"/>
    <col min="6" max="6" width="12.57421875" style="1" customWidth="1"/>
    <col min="7" max="16384" width="9.140625" style="1" customWidth="1"/>
  </cols>
  <sheetData>
    <row r="1" spans="2:9" ht="12.75" customHeight="1">
      <c r="B1" s="253" t="s">
        <v>300</v>
      </c>
      <c r="C1" s="253"/>
      <c r="D1" s="253"/>
      <c r="E1" s="253"/>
      <c r="F1" s="253"/>
      <c r="G1" s="253"/>
      <c r="H1" s="5"/>
      <c r="I1"/>
    </row>
    <row r="2" spans="3:9" ht="16.5">
      <c r="C2" s="255" t="s">
        <v>274</v>
      </c>
      <c r="D2" s="255"/>
      <c r="E2" s="255"/>
      <c r="F2" s="255"/>
      <c r="G2" s="6"/>
      <c r="H2" s="6"/>
      <c r="I2" s="6"/>
    </row>
    <row r="3" spans="5:6" ht="13.5" thickBot="1">
      <c r="E3" s="254" t="s">
        <v>208</v>
      </c>
      <c r="F3" s="254"/>
    </row>
    <row r="4" spans="2:6" ht="46.5" customHeight="1" thickTop="1">
      <c r="B4" s="22" t="s">
        <v>5</v>
      </c>
      <c r="C4" s="24" t="s">
        <v>6</v>
      </c>
      <c r="D4" s="80" t="s">
        <v>227</v>
      </c>
      <c r="E4" s="80" t="s">
        <v>271</v>
      </c>
      <c r="F4" s="23" t="s">
        <v>169</v>
      </c>
    </row>
    <row r="5" spans="2:6" ht="15" customHeight="1">
      <c r="B5" s="2"/>
      <c r="C5" s="27" t="s">
        <v>24</v>
      </c>
      <c r="D5" s="81"/>
      <c r="E5" s="81"/>
      <c r="F5" s="3"/>
    </row>
    <row r="6" spans="2:6" ht="15" customHeight="1">
      <c r="B6" s="7" t="s">
        <v>2</v>
      </c>
      <c r="C6" s="8" t="s">
        <v>9</v>
      </c>
      <c r="D6" s="82">
        <v>82322210</v>
      </c>
      <c r="E6" s="82">
        <v>88608166</v>
      </c>
      <c r="F6" s="138">
        <f>(E6/D6)*100</f>
        <v>107.63579597778048</v>
      </c>
    </row>
    <row r="7" spans="2:6" ht="15" customHeight="1">
      <c r="B7" s="7" t="s">
        <v>3</v>
      </c>
      <c r="C7" s="8" t="s">
        <v>10</v>
      </c>
      <c r="D7" s="82">
        <v>112059667</v>
      </c>
      <c r="E7" s="82">
        <v>108072450</v>
      </c>
      <c r="F7" s="138">
        <f aca="true" t="shared" si="0" ref="F7:F59">(E7/D7)*100</f>
        <v>96.44188037788832</v>
      </c>
    </row>
    <row r="8" spans="2:6" ht="33" customHeight="1">
      <c r="B8" s="7" t="s">
        <v>4</v>
      </c>
      <c r="C8" s="8" t="s">
        <v>189</v>
      </c>
      <c r="D8" s="82">
        <v>94891469</v>
      </c>
      <c r="E8" s="82">
        <v>94087685</v>
      </c>
      <c r="F8" s="138">
        <f t="shared" si="0"/>
        <v>99.15294387528135</v>
      </c>
    </row>
    <row r="9" spans="2:6" ht="15" customHeight="1">
      <c r="B9" s="7" t="s">
        <v>1</v>
      </c>
      <c r="C9" s="8" t="s">
        <v>182</v>
      </c>
      <c r="D9" s="82">
        <v>9400000</v>
      </c>
      <c r="E9" s="82">
        <v>9400000</v>
      </c>
      <c r="F9" s="138">
        <v>0.05</v>
      </c>
    </row>
    <row r="10" spans="2:6" ht="15" customHeight="1">
      <c r="B10" s="7" t="s">
        <v>7</v>
      </c>
      <c r="C10" s="8" t="s">
        <v>11</v>
      </c>
      <c r="D10" s="82">
        <v>6162530</v>
      </c>
      <c r="E10" s="82">
        <v>6116550</v>
      </c>
      <c r="F10" s="138">
        <f t="shared" si="0"/>
        <v>99.25387787158846</v>
      </c>
    </row>
    <row r="11" spans="2:6" ht="15" customHeight="1">
      <c r="B11" s="7" t="s">
        <v>28</v>
      </c>
      <c r="C11" s="8" t="s">
        <v>12</v>
      </c>
      <c r="D11" s="82">
        <v>0</v>
      </c>
      <c r="E11" s="82">
        <v>0</v>
      </c>
      <c r="F11" s="138">
        <v>0</v>
      </c>
    </row>
    <row r="12" spans="2:6" ht="15" customHeight="1">
      <c r="B12" s="7" t="s">
        <v>29</v>
      </c>
      <c r="C12" s="8" t="s">
        <v>13</v>
      </c>
      <c r="D12" s="82">
        <v>0</v>
      </c>
      <c r="E12" s="82">
        <v>0</v>
      </c>
      <c r="F12" s="138">
        <v>0</v>
      </c>
    </row>
    <row r="13" spans="2:6" ht="15" customHeight="1">
      <c r="B13" s="9" t="s">
        <v>30</v>
      </c>
      <c r="C13" s="10" t="s">
        <v>190</v>
      </c>
      <c r="D13" s="89">
        <f>D6+D7+D8+D10+D9</f>
        <v>304835876</v>
      </c>
      <c r="E13" s="89">
        <f>E6+E7+E8+E10+E9</f>
        <v>306284851</v>
      </c>
      <c r="F13" s="139">
        <f t="shared" si="0"/>
        <v>100.47532955077767</v>
      </c>
    </row>
    <row r="14" spans="2:6" ht="30.75" customHeight="1">
      <c r="B14" s="7" t="s">
        <v>31</v>
      </c>
      <c r="C14" s="8" t="s">
        <v>14</v>
      </c>
      <c r="D14" s="82">
        <f>SUM(D15:D17)</f>
        <v>61422802</v>
      </c>
      <c r="E14" s="82">
        <f>SUM(E15:E18)</f>
        <v>83811476</v>
      </c>
      <c r="F14" s="138">
        <f t="shared" si="0"/>
        <v>136.4501020321411</v>
      </c>
    </row>
    <row r="15" spans="2:6" ht="16.5" customHeight="1">
      <c r="B15" s="7"/>
      <c r="C15" s="124" t="s">
        <v>148</v>
      </c>
      <c r="D15" s="127">
        <v>50000000</v>
      </c>
      <c r="E15" s="127">
        <v>50000000</v>
      </c>
      <c r="F15" s="235">
        <f t="shared" si="0"/>
        <v>100</v>
      </c>
    </row>
    <row r="16" spans="2:6" ht="16.5" customHeight="1">
      <c r="B16" s="7"/>
      <c r="C16" s="124" t="s">
        <v>267</v>
      </c>
      <c r="D16" s="127">
        <v>10657602</v>
      </c>
      <c r="E16" s="127">
        <v>12220708</v>
      </c>
      <c r="F16" s="235">
        <f t="shared" si="0"/>
        <v>114.66658259522171</v>
      </c>
    </row>
    <row r="17" spans="2:6" ht="16.5" customHeight="1">
      <c r="B17" s="7"/>
      <c r="C17" s="124" t="s">
        <v>245</v>
      </c>
      <c r="D17" s="127">
        <v>765200</v>
      </c>
      <c r="E17" s="127">
        <v>0</v>
      </c>
      <c r="F17" s="235">
        <v>0</v>
      </c>
    </row>
    <row r="18" spans="2:6" ht="24.75" customHeight="1">
      <c r="B18" s="7"/>
      <c r="C18" s="124" t="s">
        <v>296</v>
      </c>
      <c r="D18" s="127">
        <v>0</v>
      </c>
      <c r="E18" s="127">
        <v>21590768</v>
      </c>
      <c r="F18" s="235">
        <v>0</v>
      </c>
    </row>
    <row r="19" spans="2:6" ht="30" customHeight="1">
      <c r="B19" s="51" t="s">
        <v>92</v>
      </c>
      <c r="C19" s="52" t="s">
        <v>192</v>
      </c>
      <c r="D19" s="90">
        <f>D13+D14</f>
        <v>366258678</v>
      </c>
      <c r="E19" s="90">
        <f>E13+E14</f>
        <v>390096327</v>
      </c>
      <c r="F19" s="140">
        <f t="shared" si="0"/>
        <v>106.50841889403641</v>
      </c>
    </row>
    <row r="20" spans="2:6" ht="15" customHeight="1">
      <c r="B20" s="7" t="s">
        <v>32</v>
      </c>
      <c r="C20" s="8" t="s">
        <v>15</v>
      </c>
      <c r="D20" s="82">
        <v>0</v>
      </c>
      <c r="E20" s="82">
        <v>0</v>
      </c>
      <c r="F20" s="138">
        <v>0</v>
      </c>
    </row>
    <row r="21" spans="2:6" ht="30" customHeight="1">
      <c r="B21" s="7" t="s">
        <v>33</v>
      </c>
      <c r="C21" s="8" t="s">
        <v>297</v>
      </c>
      <c r="D21" s="82">
        <f>D22+D23</f>
        <v>81309719</v>
      </c>
      <c r="E21" s="82">
        <f>E22+E23+E24</f>
        <v>35000000</v>
      </c>
      <c r="F21" s="138">
        <v>0</v>
      </c>
    </row>
    <row r="22" spans="2:6" ht="18.75" customHeight="1">
      <c r="B22" s="7"/>
      <c r="C22" s="124" t="s">
        <v>248</v>
      </c>
      <c r="D22" s="127">
        <v>76918780</v>
      </c>
      <c r="E22" s="127">
        <v>0</v>
      </c>
      <c r="F22" s="252">
        <v>0</v>
      </c>
    </row>
    <row r="23" spans="2:6" ht="18.75" customHeight="1">
      <c r="B23" s="7"/>
      <c r="C23" s="124" t="s">
        <v>246</v>
      </c>
      <c r="D23" s="127">
        <v>4390939</v>
      </c>
      <c r="E23" s="127">
        <v>0</v>
      </c>
      <c r="F23" s="252">
        <v>0</v>
      </c>
    </row>
    <row r="24" spans="2:6" ht="18.75" customHeight="1">
      <c r="B24" s="7"/>
      <c r="C24" s="124" t="s">
        <v>273</v>
      </c>
      <c r="D24" s="127">
        <v>0</v>
      </c>
      <c r="E24" s="127">
        <v>35000000</v>
      </c>
      <c r="F24" s="252">
        <v>0</v>
      </c>
    </row>
    <row r="25" spans="2:6" ht="30" customHeight="1">
      <c r="B25" s="51" t="s">
        <v>93</v>
      </c>
      <c r="C25" s="52" t="s">
        <v>191</v>
      </c>
      <c r="D25" s="90">
        <f>D21+D20</f>
        <v>81309719</v>
      </c>
      <c r="E25" s="90">
        <f>E21+E20</f>
        <v>35000000</v>
      </c>
      <c r="F25" s="140">
        <v>0</v>
      </c>
    </row>
    <row r="26" spans="2:6" ht="15" customHeight="1">
      <c r="B26" s="7" t="s">
        <v>34</v>
      </c>
      <c r="C26" s="8" t="s">
        <v>193</v>
      </c>
      <c r="D26" s="82">
        <f>SUM(D27:D28)</f>
        <v>59500000</v>
      </c>
      <c r="E26" s="82">
        <f>SUM(E27:E28)</f>
        <v>59500000</v>
      </c>
      <c r="F26" s="138">
        <f t="shared" si="0"/>
        <v>100</v>
      </c>
    </row>
    <row r="27" spans="2:6" ht="15" customHeight="1">
      <c r="B27" s="7" t="s">
        <v>35</v>
      </c>
      <c r="C27" s="8" t="s">
        <v>26</v>
      </c>
      <c r="D27" s="82">
        <v>52000000</v>
      </c>
      <c r="E27" s="82">
        <v>52000000</v>
      </c>
      <c r="F27" s="138">
        <f t="shared" si="0"/>
        <v>100</v>
      </c>
    </row>
    <row r="28" spans="2:6" ht="15" customHeight="1">
      <c r="B28" s="7" t="s">
        <v>36</v>
      </c>
      <c r="C28" s="8" t="s">
        <v>27</v>
      </c>
      <c r="D28" s="82">
        <v>7500000</v>
      </c>
      <c r="E28" s="82">
        <v>7500000</v>
      </c>
      <c r="F28" s="138">
        <f t="shared" si="0"/>
        <v>100</v>
      </c>
    </row>
    <row r="29" spans="2:6" ht="15" customHeight="1">
      <c r="B29" s="7" t="s">
        <v>37</v>
      </c>
      <c r="C29" s="8" t="s">
        <v>194</v>
      </c>
      <c r="D29" s="82">
        <v>182100000</v>
      </c>
      <c r="E29" s="82">
        <v>190000000</v>
      </c>
      <c r="F29" s="138">
        <f t="shared" si="0"/>
        <v>104.3382756727073</v>
      </c>
    </row>
    <row r="30" spans="2:6" ht="15" customHeight="1">
      <c r="B30" s="7" t="s">
        <v>38</v>
      </c>
      <c r="C30" s="8" t="s">
        <v>117</v>
      </c>
      <c r="D30" s="82">
        <v>182100000</v>
      </c>
      <c r="E30" s="82">
        <v>190000000</v>
      </c>
      <c r="F30" s="138">
        <f t="shared" si="0"/>
        <v>104.3382756727073</v>
      </c>
    </row>
    <row r="31" spans="2:6" ht="15" customHeight="1">
      <c r="B31" s="7" t="s">
        <v>39</v>
      </c>
      <c r="C31" s="8" t="s">
        <v>17</v>
      </c>
      <c r="D31" s="82">
        <v>20000000</v>
      </c>
      <c r="E31" s="82">
        <v>20800000</v>
      </c>
      <c r="F31" s="138">
        <f t="shared" si="0"/>
        <v>104</v>
      </c>
    </row>
    <row r="32" spans="2:6" ht="15" customHeight="1">
      <c r="B32" s="7" t="s">
        <v>40</v>
      </c>
      <c r="C32" s="8" t="s">
        <v>195</v>
      </c>
      <c r="D32" s="82">
        <v>300000</v>
      </c>
      <c r="E32" s="82">
        <v>50000</v>
      </c>
      <c r="F32" s="138">
        <f t="shared" si="0"/>
        <v>16.666666666666664</v>
      </c>
    </row>
    <row r="33" spans="2:6" ht="15" customHeight="1">
      <c r="B33" s="7" t="s">
        <v>41</v>
      </c>
      <c r="C33" s="8" t="s">
        <v>101</v>
      </c>
      <c r="D33" s="82">
        <v>300000</v>
      </c>
      <c r="E33" s="82">
        <v>50000</v>
      </c>
      <c r="F33" s="138">
        <f t="shared" si="0"/>
        <v>16.666666666666664</v>
      </c>
    </row>
    <row r="34" spans="2:6" ht="28.5" customHeight="1">
      <c r="B34" s="7" t="s">
        <v>42</v>
      </c>
      <c r="C34" s="8" t="s">
        <v>116</v>
      </c>
      <c r="D34" s="82">
        <v>500000</v>
      </c>
      <c r="E34" s="82">
        <v>500000</v>
      </c>
      <c r="F34" s="138">
        <f t="shared" si="0"/>
        <v>100</v>
      </c>
    </row>
    <row r="35" spans="2:6" ht="30" customHeight="1">
      <c r="B35" s="51" t="s">
        <v>94</v>
      </c>
      <c r="C35" s="52" t="s">
        <v>196</v>
      </c>
      <c r="D35" s="90">
        <f>D26+D29+D31+D32+D34</f>
        <v>262400000</v>
      </c>
      <c r="E35" s="90">
        <f>E26+E29+E31+E32+E34</f>
        <v>270850000</v>
      </c>
      <c r="F35" s="140">
        <f t="shared" si="0"/>
        <v>103.2202743902439</v>
      </c>
    </row>
    <row r="36" spans="2:6" ht="15" customHeight="1">
      <c r="B36" s="7" t="s">
        <v>43</v>
      </c>
      <c r="C36" s="11" t="s">
        <v>102</v>
      </c>
      <c r="D36" s="82">
        <v>3000000</v>
      </c>
      <c r="E36" s="82">
        <v>3000000</v>
      </c>
      <c r="F36" s="138">
        <f t="shared" si="0"/>
        <v>100</v>
      </c>
    </row>
    <row r="37" spans="2:6" ht="15" customHeight="1">
      <c r="B37" s="7" t="s">
        <v>44</v>
      </c>
      <c r="C37" s="11" t="s">
        <v>103</v>
      </c>
      <c r="D37" s="82">
        <v>11000000</v>
      </c>
      <c r="E37" s="82">
        <v>11864000</v>
      </c>
      <c r="F37" s="138">
        <f t="shared" si="0"/>
        <v>107.85454545454544</v>
      </c>
    </row>
    <row r="38" spans="2:6" ht="15" customHeight="1">
      <c r="B38" s="7" t="s">
        <v>45</v>
      </c>
      <c r="C38" s="11" t="s">
        <v>104</v>
      </c>
      <c r="D38" s="82">
        <v>11500000</v>
      </c>
      <c r="E38" s="82">
        <v>11500000</v>
      </c>
      <c r="F38" s="138">
        <f t="shared" si="0"/>
        <v>100</v>
      </c>
    </row>
    <row r="39" spans="2:6" ht="15" customHeight="1">
      <c r="B39" s="7" t="s">
        <v>46</v>
      </c>
      <c r="C39" s="11" t="s">
        <v>18</v>
      </c>
      <c r="D39" s="82">
        <v>2000000</v>
      </c>
      <c r="E39" s="82">
        <v>2000000</v>
      </c>
      <c r="F39" s="138">
        <f t="shared" si="0"/>
        <v>100</v>
      </c>
    </row>
    <row r="40" spans="2:6" ht="15" customHeight="1">
      <c r="B40" s="7" t="s">
        <v>47</v>
      </c>
      <c r="C40" s="11" t="s">
        <v>19</v>
      </c>
      <c r="D40" s="82"/>
      <c r="E40" s="82"/>
      <c r="F40" s="138">
        <v>0</v>
      </c>
    </row>
    <row r="41" spans="2:6" ht="15" customHeight="1">
      <c r="B41" s="7"/>
      <c r="C41" s="11" t="s">
        <v>151</v>
      </c>
      <c r="D41" s="82">
        <v>6075000</v>
      </c>
      <c r="E41" s="82">
        <v>6075000</v>
      </c>
      <c r="F41" s="138">
        <f t="shared" si="0"/>
        <v>100</v>
      </c>
    </row>
    <row r="42" spans="2:6" ht="30" customHeight="1">
      <c r="B42" s="51" t="s">
        <v>95</v>
      </c>
      <c r="C42" s="52" t="s">
        <v>197</v>
      </c>
      <c r="D42" s="90">
        <f>D36+D37+D38+D39+D41</f>
        <v>33575000</v>
      </c>
      <c r="E42" s="90">
        <f>E36+E37+E38+E39+E41</f>
        <v>34439000</v>
      </c>
      <c r="F42" s="140">
        <f t="shared" si="0"/>
        <v>102.57334326135516</v>
      </c>
    </row>
    <row r="43" spans="2:6" ht="15" customHeight="1">
      <c r="B43" s="7" t="s">
        <v>48</v>
      </c>
      <c r="C43" s="11" t="s">
        <v>20</v>
      </c>
      <c r="D43" s="82">
        <v>12382825</v>
      </c>
      <c r="E43" s="82">
        <v>0</v>
      </c>
      <c r="F43" s="138">
        <f t="shared" si="0"/>
        <v>0</v>
      </c>
    </row>
    <row r="44" spans="2:6" ht="15" customHeight="1">
      <c r="B44" s="7" t="s">
        <v>49</v>
      </c>
      <c r="C44" s="11" t="s">
        <v>21</v>
      </c>
      <c r="D44" s="82"/>
      <c r="E44" s="82"/>
      <c r="F44" s="138">
        <v>0</v>
      </c>
    </row>
    <row r="45" spans="2:6" ht="30" customHeight="1">
      <c r="B45" s="51" t="s">
        <v>96</v>
      </c>
      <c r="C45" s="52" t="s">
        <v>198</v>
      </c>
      <c r="D45" s="90">
        <f>D43+D44</f>
        <v>12382825</v>
      </c>
      <c r="E45" s="90">
        <f>E43+E44</f>
        <v>0</v>
      </c>
      <c r="F45" s="139">
        <f t="shared" si="0"/>
        <v>0</v>
      </c>
    </row>
    <row r="46" spans="2:6" ht="29.25" customHeight="1">
      <c r="B46" s="7" t="s">
        <v>50</v>
      </c>
      <c r="C46" s="8" t="s">
        <v>105</v>
      </c>
      <c r="D46" s="82">
        <v>210000</v>
      </c>
      <c r="E46" s="82">
        <v>210000</v>
      </c>
      <c r="F46" s="138">
        <f t="shared" si="0"/>
        <v>100</v>
      </c>
    </row>
    <row r="47" spans="2:6" ht="18.75" customHeight="1">
      <c r="B47" s="7" t="s">
        <v>51</v>
      </c>
      <c r="C47" s="11" t="s">
        <v>147</v>
      </c>
      <c r="D47" s="82">
        <v>0</v>
      </c>
      <c r="E47" s="82">
        <v>0</v>
      </c>
      <c r="F47" s="138">
        <v>0</v>
      </c>
    </row>
    <row r="48" spans="2:6" ht="30" customHeight="1">
      <c r="B48" s="51" t="s">
        <v>97</v>
      </c>
      <c r="C48" s="52" t="s">
        <v>199</v>
      </c>
      <c r="D48" s="90">
        <f>D46+D47</f>
        <v>210000</v>
      </c>
      <c r="E48" s="90">
        <f>E46+E47</f>
        <v>210000</v>
      </c>
      <c r="F48" s="140">
        <f t="shared" si="0"/>
        <v>100</v>
      </c>
    </row>
    <row r="49" spans="2:6" ht="30" customHeight="1">
      <c r="B49" s="7" t="s">
        <v>52</v>
      </c>
      <c r="C49" s="8" t="s">
        <v>22</v>
      </c>
      <c r="D49" s="82">
        <v>460000</v>
      </c>
      <c r="E49" s="82">
        <v>460000</v>
      </c>
      <c r="F49" s="138">
        <f t="shared" si="0"/>
        <v>100</v>
      </c>
    </row>
    <row r="50" spans="2:6" ht="15" customHeight="1">
      <c r="B50" s="7" t="s">
        <v>53</v>
      </c>
      <c r="C50" s="11" t="s">
        <v>124</v>
      </c>
      <c r="D50" s="82">
        <v>0</v>
      </c>
      <c r="E50" s="82">
        <v>0</v>
      </c>
      <c r="F50" s="138">
        <v>0</v>
      </c>
    </row>
    <row r="51" spans="2:6" ht="15" customHeight="1">
      <c r="B51" s="7"/>
      <c r="C51" s="11" t="s">
        <v>168</v>
      </c>
      <c r="D51" s="82">
        <v>0</v>
      </c>
      <c r="E51" s="82">
        <v>0</v>
      </c>
      <c r="F51" s="138">
        <v>0</v>
      </c>
    </row>
    <row r="52" spans="2:6" ht="15" customHeight="1">
      <c r="B52" s="7"/>
      <c r="C52" s="11" t="s">
        <v>171</v>
      </c>
      <c r="D52" s="82">
        <v>0</v>
      </c>
      <c r="E52" s="82">
        <v>0</v>
      </c>
      <c r="F52" s="138">
        <v>0</v>
      </c>
    </row>
    <row r="53" spans="2:6" ht="30" customHeight="1">
      <c r="B53" s="51" t="s">
        <v>98</v>
      </c>
      <c r="C53" s="52" t="s">
        <v>200</v>
      </c>
      <c r="D53" s="90">
        <f>D49+D50</f>
        <v>460000</v>
      </c>
      <c r="E53" s="90">
        <f>E49+E50</f>
        <v>460000</v>
      </c>
      <c r="F53" s="140">
        <f t="shared" si="0"/>
        <v>100</v>
      </c>
    </row>
    <row r="54" spans="2:6" ht="30" customHeight="1">
      <c r="B54" s="54" t="s">
        <v>54</v>
      </c>
      <c r="C54" s="55" t="s">
        <v>99</v>
      </c>
      <c r="D54" s="91">
        <f>D19+D25+D35+D42+D45+D48+D53</f>
        <v>756596222</v>
      </c>
      <c r="E54" s="91">
        <f>E19+E25+E35+E42+E45+E48+E53</f>
        <v>731055327</v>
      </c>
      <c r="F54" s="141">
        <f t="shared" si="0"/>
        <v>96.62423704251593</v>
      </c>
    </row>
    <row r="55" spans="2:6" ht="30" customHeight="1">
      <c r="B55" s="7" t="s">
        <v>55</v>
      </c>
      <c r="C55" s="8" t="s">
        <v>247</v>
      </c>
      <c r="D55" s="82">
        <v>394396927</v>
      </c>
      <c r="E55" s="82">
        <v>415845328</v>
      </c>
      <c r="F55" s="138">
        <f t="shared" si="0"/>
        <v>105.43827792045653</v>
      </c>
    </row>
    <row r="56" spans="2:6" ht="12" customHeight="1">
      <c r="B56" s="129"/>
      <c r="C56" s="124" t="s">
        <v>155</v>
      </c>
      <c r="D56" s="127">
        <v>110067234</v>
      </c>
      <c r="E56" s="127">
        <v>115806870</v>
      </c>
      <c r="F56" s="138">
        <f t="shared" si="0"/>
        <v>105.21466361187926</v>
      </c>
    </row>
    <row r="57" spans="2:6" ht="12" customHeight="1">
      <c r="B57" s="129"/>
      <c r="C57" s="124" t="s">
        <v>268</v>
      </c>
      <c r="D57" s="127">
        <v>284329693</v>
      </c>
      <c r="E57" s="127">
        <v>300038458</v>
      </c>
      <c r="F57" s="138">
        <f t="shared" si="0"/>
        <v>105.52484154372156</v>
      </c>
    </row>
    <row r="58" spans="2:6" ht="30" customHeight="1">
      <c r="B58" s="51" t="s">
        <v>100</v>
      </c>
      <c r="C58" s="52" t="s">
        <v>201</v>
      </c>
      <c r="D58" s="90">
        <f>D55</f>
        <v>394396927</v>
      </c>
      <c r="E58" s="90">
        <f>E55</f>
        <v>415845328</v>
      </c>
      <c r="F58" s="140">
        <f t="shared" si="0"/>
        <v>105.43827792045653</v>
      </c>
    </row>
    <row r="59" spans="2:6" ht="30" customHeight="1" thickBot="1">
      <c r="B59" s="67" t="s">
        <v>56</v>
      </c>
      <c r="C59" s="68" t="s">
        <v>202</v>
      </c>
      <c r="D59" s="92">
        <f>D54+D58</f>
        <v>1150993149</v>
      </c>
      <c r="E59" s="92">
        <f>E54+E58</f>
        <v>1146900655</v>
      </c>
      <c r="F59" s="142">
        <f t="shared" si="0"/>
        <v>99.64443802262805</v>
      </c>
    </row>
    <row r="60" spans="2:6" ht="36" customHeight="1" thickTop="1">
      <c r="B60" s="256"/>
      <c r="C60" s="256"/>
      <c r="D60" s="256"/>
      <c r="E60" s="256"/>
      <c r="F60" s="163"/>
    </row>
  </sheetData>
  <sheetProtection/>
  <mergeCells count="4">
    <mergeCell ref="B1:G1"/>
    <mergeCell ref="E3:F3"/>
    <mergeCell ref="C2:F2"/>
    <mergeCell ref="B60:E60"/>
  </mergeCells>
  <printOptions/>
  <pageMargins left="0.984251968503937" right="0.984251968503937" top="0.984251968503937" bottom="0.7874015748031497" header="0.5118110236220472" footer="0.5118110236220472"/>
  <pageSetup fitToHeight="1" fitToWidth="1" horizontalDpi="600" verticalDpi="600" orientation="portrait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M52"/>
  <sheetViews>
    <sheetView zoomScalePageLayoutView="0" workbookViewId="0" topLeftCell="A1">
      <selection activeCell="B5" sqref="B5:M5"/>
    </sheetView>
  </sheetViews>
  <sheetFormatPr defaultColWidth="9.140625" defaultRowHeight="12.75"/>
  <cols>
    <col min="2" max="2" width="4.00390625" style="0" customWidth="1"/>
    <col min="5" max="5" width="4.28125" style="0" customWidth="1"/>
    <col min="6" max="7" width="8.00390625" style="0" hidden="1" customWidth="1"/>
    <col min="8" max="8" width="17.140625" style="0" customWidth="1"/>
    <col min="9" max="9" width="18.140625" style="0" customWidth="1"/>
    <col min="10" max="10" width="12.140625" style="0" customWidth="1"/>
  </cols>
  <sheetData>
    <row r="1" spans="2:13" ht="15.75">
      <c r="B1" s="41"/>
      <c r="C1" s="41"/>
      <c r="D1" s="41"/>
      <c r="E1" s="41"/>
      <c r="F1" s="417"/>
      <c r="G1" s="417"/>
      <c r="H1" s="417"/>
      <c r="I1" s="417"/>
      <c r="J1" s="417"/>
      <c r="K1" s="417"/>
      <c r="L1" s="417"/>
      <c r="M1" s="417"/>
    </row>
    <row r="2" spans="2:13" ht="12.75">
      <c r="B2" s="41"/>
      <c r="C2" s="41"/>
      <c r="D2" s="41"/>
      <c r="E2" s="41"/>
      <c r="F2" s="42"/>
      <c r="G2" s="42"/>
      <c r="H2" s="42"/>
      <c r="I2" s="42"/>
      <c r="J2" s="42"/>
      <c r="K2" s="42"/>
      <c r="L2" s="42"/>
      <c r="M2" s="42"/>
    </row>
    <row r="3" spans="2:13" ht="12.75">
      <c r="B3" s="41"/>
      <c r="C3" s="41"/>
      <c r="D3" s="41"/>
      <c r="E3" s="41"/>
      <c r="F3" s="42"/>
      <c r="G3" s="42"/>
      <c r="H3" s="42"/>
      <c r="I3" s="42"/>
      <c r="J3" s="42"/>
      <c r="K3" s="42"/>
      <c r="L3" s="42"/>
      <c r="M3" s="42"/>
    </row>
    <row r="4" spans="2:13" ht="12.75"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3"/>
    </row>
    <row r="5" spans="2:13" ht="15" customHeight="1">
      <c r="B5" s="418" t="s">
        <v>309</v>
      </c>
      <c r="C5" s="418"/>
      <c r="D5" s="418"/>
      <c r="E5" s="418"/>
      <c r="F5" s="418"/>
      <c r="G5" s="418"/>
      <c r="H5" s="418"/>
      <c r="I5" s="418"/>
      <c r="J5" s="418"/>
      <c r="K5" s="418"/>
      <c r="L5" s="418"/>
      <c r="M5" s="418"/>
    </row>
    <row r="6" spans="2:13" ht="15" customHeight="1">
      <c r="B6" s="379" t="s">
        <v>288</v>
      </c>
      <c r="C6" s="379"/>
      <c r="D6" s="379"/>
      <c r="E6" s="379"/>
      <c r="F6" s="379"/>
      <c r="G6" s="379"/>
      <c r="H6" s="379"/>
      <c r="I6" s="379"/>
      <c r="J6" s="379"/>
      <c r="K6" s="379"/>
      <c r="L6" s="379"/>
      <c r="M6" s="379"/>
    </row>
    <row r="7" spans="2:13" ht="15" customHeight="1">
      <c r="B7" s="379" t="s">
        <v>86</v>
      </c>
      <c r="C7" s="379"/>
      <c r="D7" s="379"/>
      <c r="E7" s="379"/>
      <c r="F7" s="379"/>
      <c r="G7" s="379"/>
      <c r="H7" s="379"/>
      <c r="I7" s="379"/>
      <c r="J7" s="379"/>
      <c r="K7" s="379"/>
      <c r="L7" s="379"/>
      <c r="M7" s="379"/>
    </row>
    <row r="8" spans="2:13" ht="12.75" customHeight="1"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</row>
    <row r="9" spans="2:13" ht="12.75" customHeight="1"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</row>
    <row r="10" spans="2:13" ht="16.5" thickBot="1"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01" t="s">
        <v>222</v>
      </c>
      <c r="M10" s="401"/>
    </row>
    <row r="11" spans="2:13" ht="13.5" customHeight="1" thickTop="1">
      <c r="B11" s="412" t="s">
        <v>68</v>
      </c>
      <c r="C11" s="396" t="s">
        <v>87</v>
      </c>
      <c r="D11" s="396"/>
      <c r="E11" s="396"/>
      <c r="F11" s="396"/>
      <c r="G11" s="414"/>
      <c r="H11" s="409" t="s">
        <v>227</v>
      </c>
      <c r="I11" s="409" t="s">
        <v>271</v>
      </c>
      <c r="J11" s="409" t="s">
        <v>169</v>
      </c>
      <c r="K11" s="396" t="s">
        <v>88</v>
      </c>
      <c r="L11" s="396"/>
      <c r="M11" s="397"/>
    </row>
    <row r="12" spans="2:13" ht="12.75" customHeight="1">
      <c r="B12" s="413"/>
      <c r="C12" s="398"/>
      <c r="D12" s="398"/>
      <c r="E12" s="398"/>
      <c r="F12" s="398"/>
      <c r="G12" s="415"/>
      <c r="H12" s="410"/>
      <c r="I12" s="410"/>
      <c r="J12" s="410"/>
      <c r="K12" s="398"/>
      <c r="L12" s="398"/>
      <c r="M12" s="399"/>
    </row>
    <row r="13" spans="2:13" ht="12.75" customHeight="1">
      <c r="B13" s="413"/>
      <c r="C13" s="398"/>
      <c r="D13" s="398"/>
      <c r="E13" s="398"/>
      <c r="F13" s="398"/>
      <c r="G13" s="415"/>
      <c r="H13" s="410"/>
      <c r="I13" s="410"/>
      <c r="J13" s="410"/>
      <c r="K13" s="398"/>
      <c r="L13" s="398"/>
      <c r="M13" s="399"/>
    </row>
    <row r="14" spans="2:13" ht="12.75" customHeight="1">
      <c r="B14" s="413"/>
      <c r="C14" s="398"/>
      <c r="D14" s="398"/>
      <c r="E14" s="398"/>
      <c r="F14" s="398"/>
      <c r="G14" s="416"/>
      <c r="H14" s="411"/>
      <c r="I14" s="411"/>
      <c r="J14" s="411"/>
      <c r="K14" s="398"/>
      <c r="L14" s="398"/>
      <c r="M14" s="399"/>
    </row>
    <row r="15" spans="2:13" ht="19.5" customHeight="1">
      <c r="B15" s="46" t="s">
        <v>2</v>
      </c>
      <c r="C15" s="406" t="s">
        <v>90</v>
      </c>
      <c r="D15" s="407"/>
      <c r="E15" s="408"/>
      <c r="F15" s="49"/>
      <c r="G15" s="168"/>
      <c r="H15" s="49">
        <v>14723248</v>
      </c>
      <c r="I15" s="49">
        <v>12135986</v>
      </c>
      <c r="J15" s="49">
        <v>0</v>
      </c>
      <c r="K15" s="404" t="s">
        <v>89</v>
      </c>
      <c r="L15" s="404"/>
      <c r="M15" s="405"/>
    </row>
    <row r="16" spans="2:13" ht="19.5" customHeight="1">
      <c r="B16" s="46" t="s">
        <v>3</v>
      </c>
      <c r="C16" s="406" t="s">
        <v>270</v>
      </c>
      <c r="D16" s="407"/>
      <c r="E16" s="408"/>
      <c r="F16" s="49"/>
      <c r="G16" s="168"/>
      <c r="H16" s="49">
        <v>1800000</v>
      </c>
      <c r="I16" s="49">
        <v>1800000</v>
      </c>
      <c r="J16" s="49">
        <v>0</v>
      </c>
      <c r="K16" s="404" t="s">
        <v>89</v>
      </c>
      <c r="L16" s="404"/>
      <c r="M16" s="405"/>
    </row>
    <row r="17" spans="2:13" ht="24.75" customHeight="1" thickBot="1">
      <c r="B17" s="47"/>
      <c r="C17" s="400" t="s">
        <v>91</v>
      </c>
      <c r="D17" s="400"/>
      <c r="E17" s="400"/>
      <c r="F17" s="50"/>
      <c r="G17" s="169"/>
      <c r="H17" s="50">
        <f>SUM(H15:H16)</f>
        <v>16523248</v>
      </c>
      <c r="I17" s="50">
        <f>SUM(I15:I16)</f>
        <v>13935986</v>
      </c>
      <c r="J17" s="50">
        <f>SUM(J15:J16)</f>
        <v>0</v>
      </c>
      <c r="K17" s="402"/>
      <c r="L17" s="402"/>
      <c r="M17" s="403"/>
    </row>
    <row r="18" ht="16.5" customHeight="1" thickTop="1"/>
    <row r="19" ht="16.5" customHeight="1"/>
    <row r="52" ht="12.75">
      <c r="M52" s="48"/>
    </row>
  </sheetData>
  <sheetProtection/>
  <mergeCells count="19">
    <mergeCell ref="B11:B14"/>
    <mergeCell ref="G11:G14"/>
    <mergeCell ref="H11:H14"/>
    <mergeCell ref="C11:E14"/>
    <mergeCell ref="F1:M1"/>
    <mergeCell ref="B5:M5"/>
    <mergeCell ref="B6:M6"/>
    <mergeCell ref="B7:M7"/>
    <mergeCell ref="F11:F14"/>
    <mergeCell ref="J11:J14"/>
    <mergeCell ref="K11:M14"/>
    <mergeCell ref="C17:E17"/>
    <mergeCell ref="L10:M10"/>
    <mergeCell ref="K17:M17"/>
    <mergeCell ref="K16:M16"/>
    <mergeCell ref="C15:E15"/>
    <mergeCell ref="K15:M15"/>
    <mergeCell ref="I11:I14"/>
    <mergeCell ref="C16:E16"/>
  </mergeCells>
  <printOptions/>
  <pageMargins left="0.75" right="0.75" top="1" bottom="1" header="0.5" footer="0.5"/>
  <pageSetup horizontalDpi="600" verticalDpi="600" orientation="portrait" paperSize="9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L24"/>
  <sheetViews>
    <sheetView zoomScalePageLayoutView="0" workbookViewId="0" topLeftCell="A1">
      <selection activeCell="B5" sqref="B5:L5"/>
    </sheetView>
  </sheetViews>
  <sheetFormatPr defaultColWidth="9.140625" defaultRowHeight="12.75"/>
  <cols>
    <col min="2" max="2" width="4.00390625" style="0" customWidth="1"/>
    <col min="5" max="5" width="13.28125" style="0" customWidth="1"/>
    <col min="6" max="6" width="7.7109375" style="0" customWidth="1"/>
    <col min="7" max="7" width="14.7109375" style="0" customWidth="1"/>
    <col min="8" max="8" width="16.00390625" style="0" customWidth="1"/>
    <col min="9" max="12" width="17.7109375" style="0" customWidth="1"/>
  </cols>
  <sheetData>
    <row r="1" spans="8:12" ht="15.75">
      <c r="H1" s="419"/>
      <c r="I1" s="419"/>
      <c r="J1" s="131"/>
      <c r="L1" s="131"/>
    </row>
    <row r="2" spans="8:12" ht="12.75">
      <c r="H2" s="132"/>
      <c r="I2" s="132"/>
      <c r="J2" s="132"/>
      <c r="K2" s="132"/>
      <c r="L2" s="132"/>
    </row>
    <row r="5" spans="2:12" ht="16.5">
      <c r="B5" s="253" t="s">
        <v>310</v>
      </c>
      <c r="C5" s="253"/>
      <c r="D5" s="253"/>
      <c r="E5" s="253"/>
      <c r="F5" s="253"/>
      <c r="G5" s="253"/>
      <c r="H5" s="253"/>
      <c r="I5" s="253"/>
      <c r="J5" s="253"/>
      <c r="K5" s="253"/>
      <c r="L5" s="253"/>
    </row>
    <row r="6" spans="2:12" ht="16.5">
      <c r="B6" s="255" t="s">
        <v>164</v>
      </c>
      <c r="C6" s="255"/>
      <c r="D6" s="255"/>
      <c r="E6" s="255"/>
      <c r="F6" s="255"/>
      <c r="G6" s="255"/>
      <c r="H6" s="255"/>
      <c r="I6" s="255"/>
      <c r="J6" s="255"/>
      <c r="K6" s="255"/>
      <c r="L6" s="255"/>
    </row>
    <row r="7" spans="2:12" ht="16.5">
      <c r="B7" s="255" t="s">
        <v>290</v>
      </c>
      <c r="C7" s="255"/>
      <c r="D7" s="255"/>
      <c r="E7" s="255"/>
      <c r="F7" s="255"/>
      <c r="G7" s="255"/>
      <c r="H7" s="255"/>
      <c r="I7" s="255"/>
      <c r="J7" s="255"/>
      <c r="K7" s="255"/>
      <c r="L7" s="255"/>
    </row>
    <row r="8" spans="2:12" ht="12.75" customHeight="1"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</row>
    <row r="10" spans="8:12" ht="15" customHeight="1" thickBot="1">
      <c r="H10" s="133"/>
      <c r="I10" s="430" t="s">
        <v>206</v>
      </c>
      <c r="J10" s="430"/>
      <c r="K10" s="430"/>
      <c r="L10" s="430"/>
    </row>
    <row r="11" spans="2:12" ht="16.5" customHeight="1" thickTop="1">
      <c r="B11" s="346" t="s">
        <v>68</v>
      </c>
      <c r="C11" s="437" t="s">
        <v>6</v>
      </c>
      <c r="D11" s="437"/>
      <c r="E11" s="437"/>
      <c r="F11" s="437"/>
      <c r="G11" s="426" t="s">
        <v>165</v>
      </c>
      <c r="H11" s="427"/>
      <c r="I11" s="433" t="s">
        <v>166</v>
      </c>
      <c r="J11" s="433"/>
      <c r="K11" s="433"/>
      <c r="L11" s="434"/>
    </row>
    <row r="12" spans="2:12" ht="15.75" customHeight="1">
      <c r="B12" s="347"/>
      <c r="C12" s="438"/>
      <c r="D12" s="438"/>
      <c r="E12" s="438"/>
      <c r="F12" s="438"/>
      <c r="G12" s="428"/>
      <c r="H12" s="429"/>
      <c r="I12" s="435"/>
      <c r="J12" s="435"/>
      <c r="K12" s="435"/>
      <c r="L12" s="436"/>
    </row>
    <row r="13" spans="2:12" ht="39.75" customHeight="1">
      <c r="B13" s="347"/>
      <c r="C13" s="438"/>
      <c r="D13" s="438"/>
      <c r="E13" s="438"/>
      <c r="F13" s="438"/>
      <c r="G13" s="345" t="s">
        <v>257</v>
      </c>
      <c r="H13" s="439" t="s">
        <v>291</v>
      </c>
      <c r="I13" s="422" t="s">
        <v>258</v>
      </c>
      <c r="J13" s="345" t="s">
        <v>259</v>
      </c>
      <c r="K13" s="431" t="s">
        <v>292</v>
      </c>
      <c r="L13" s="432" t="s">
        <v>293</v>
      </c>
    </row>
    <row r="14" spans="2:12" ht="39.75" customHeight="1">
      <c r="B14" s="347"/>
      <c r="C14" s="438"/>
      <c r="D14" s="438"/>
      <c r="E14" s="438"/>
      <c r="F14" s="438"/>
      <c r="G14" s="345"/>
      <c r="H14" s="439"/>
      <c r="I14" s="422"/>
      <c r="J14" s="345"/>
      <c r="K14" s="431"/>
      <c r="L14" s="432"/>
    </row>
    <row r="15" spans="2:12" ht="34.5" customHeight="1">
      <c r="B15" s="108" t="s">
        <v>63</v>
      </c>
      <c r="C15" s="421" t="s">
        <v>167</v>
      </c>
      <c r="D15" s="421"/>
      <c r="E15" s="421"/>
      <c r="F15" s="421"/>
      <c r="G15" s="134">
        <f aca="true" t="shared" si="0" ref="G15:L15">SUM(G16:G22)</f>
        <v>116143093</v>
      </c>
      <c r="H15" s="247">
        <f t="shared" si="0"/>
        <v>35000000</v>
      </c>
      <c r="I15" s="245">
        <f t="shared" si="0"/>
        <v>139227569</v>
      </c>
      <c r="J15" s="134">
        <f t="shared" si="0"/>
        <v>9772181</v>
      </c>
      <c r="K15" s="134">
        <f t="shared" si="0"/>
        <v>268469673</v>
      </c>
      <c r="L15" s="135">
        <f t="shared" si="0"/>
        <v>16000000</v>
      </c>
    </row>
    <row r="16" spans="2:12" ht="41.25" customHeight="1">
      <c r="B16" s="237"/>
      <c r="C16" s="423" t="s">
        <v>260</v>
      </c>
      <c r="D16" s="424"/>
      <c r="E16" s="424"/>
      <c r="F16" s="425"/>
      <c r="G16" s="239">
        <v>0</v>
      </c>
      <c r="H16" s="248">
        <v>35000000</v>
      </c>
      <c r="I16" s="250">
        <f>E16-G16</f>
        <v>0</v>
      </c>
      <c r="J16" s="239">
        <v>0</v>
      </c>
      <c r="K16" s="238">
        <v>246830674</v>
      </c>
      <c r="L16" s="240">
        <v>16000000</v>
      </c>
    </row>
    <row r="17" spans="2:12" ht="37.5" customHeight="1">
      <c r="B17" s="237"/>
      <c r="C17" s="423" t="s">
        <v>261</v>
      </c>
      <c r="D17" s="424"/>
      <c r="E17" s="424"/>
      <c r="F17" s="425"/>
      <c r="G17" s="239">
        <v>0</v>
      </c>
      <c r="H17" s="248">
        <v>0</v>
      </c>
      <c r="I17" s="250">
        <v>40783475</v>
      </c>
      <c r="J17" s="239">
        <v>0</v>
      </c>
      <c r="K17" s="238">
        <v>0</v>
      </c>
      <c r="L17" s="240">
        <v>0</v>
      </c>
    </row>
    <row r="18" spans="2:12" ht="63.75" customHeight="1">
      <c r="B18" s="237"/>
      <c r="C18" s="423" t="s">
        <v>262</v>
      </c>
      <c r="D18" s="424"/>
      <c r="E18" s="424"/>
      <c r="F18" s="425"/>
      <c r="G18" s="239">
        <v>76918780</v>
      </c>
      <c r="H18" s="248">
        <v>0</v>
      </c>
      <c r="I18" s="250">
        <v>76918780</v>
      </c>
      <c r="J18" s="239">
        <v>0</v>
      </c>
      <c r="K18" s="238">
        <v>0</v>
      </c>
      <c r="L18" s="240">
        <v>0</v>
      </c>
    </row>
    <row r="19" spans="2:12" ht="40.5" customHeight="1">
      <c r="B19" s="237"/>
      <c r="C19" s="423" t="s">
        <v>263</v>
      </c>
      <c r="D19" s="424"/>
      <c r="E19" s="424"/>
      <c r="F19" s="425"/>
      <c r="G19" s="239">
        <v>0</v>
      </c>
      <c r="H19" s="248">
        <v>0</v>
      </c>
      <c r="I19" s="250">
        <v>3940000</v>
      </c>
      <c r="J19" s="239">
        <v>0</v>
      </c>
      <c r="K19" s="238">
        <v>0</v>
      </c>
      <c r="L19" s="240">
        <v>0</v>
      </c>
    </row>
    <row r="20" spans="2:12" ht="43.5" customHeight="1">
      <c r="B20" s="237"/>
      <c r="C20" s="423" t="s">
        <v>264</v>
      </c>
      <c r="D20" s="424"/>
      <c r="E20" s="424"/>
      <c r="F20" s="425"/>
      <c r="G20" s="239">
        <v>13194375</v>
      </c>
      <c r="H20" s="248">
        <v>0</v>
      </c>
      <c r="I20" s="250">
        <v>13194375</v>
      </c>
      <c r="J20" s="239">
        <v>2199063</v>
      </c>
      <c r="K20" s="238">
        <v>0</v>
      </c>
      <c r="L20" s="240">
        <v>0</v>
      </c>
    </row>
    <row r="21" spans="2:12" ht="32.25" customHeight="1">
      <c r="B21" s="237"/>
      <c r="C21" s="423" t="s">
        <v>265</v>
      </c>
      <c r="D21" s="424"/>
      <c r="E21" s="424"/>
      <c r="F21" s="425"/>
      <c r="G21" s="239">
        <v>4390939</v>
      </c>
      <c r="H21" s="248">
        <v>0</v>
      </c>
      <c r="I21" s="250">
        <v>4390939</v>
      </c>
      <c r="J21" s="239">
        <v>7573118</v>
      </c>
      <c r="K21" s="238">
        <v>0</v>
      </c>
      <c r="L21" s="240">
        <v>0</v>
      </c>
    </row>
    <row r="22" spans="2:12" ht="32.25" customHeight="1">
      <c r="B22" s="237"/>
      <c r="C22" s="423" t="s">
        <v>294</v>
      </c>
      <c r="D22" s="424"/>
      <c r="E22" s="424"/>
      <c r="F22" s="425"/>
      <c r="G22" s="239">
        <v>21638999</v>
      </c>
      <c r="H22" s="248">
        <v>0</v>
      </c>
      <c r="I22" s="250">
        <v>0</v>
      </c>
      <c r="J22" s="239">
        <v>0</v>
      </c>
      <c r="K22" s="238">
        <v>21638999</v>
      </c>
      <c r="L22" s="240"/>
    </row>
    <row r="23" spans="2:12" ht="32.25" customHeight="1">
      <c r="B23" s="237"/>
      <c r="C23" s="423" t="s">
        <v>295</v>
      </c>
      <c r="D23" s="424"/>
      <c r="E23" s="424"/>
      <c r="F23" s="425"/>
      <c r="G23" s="239">
        <v>20671743</v>
      </c>
      <c r="H23" s="248">
        <v>22230813</v>
      </c>
      <c r="I23" s="250">
        <v>21311788</v>
      </c>
      <c r="J23" s="239">
        <v>0</v>
      </c>
      <c r="K23" s="238">
        <v>21590768</v>
      </c>
      <c r="L23" s="240">
        <v>0</v>
      </c>
    </row>
    <row r="24" spans="2:12" ht="34.5" customHeight="1" thickBot="1">
      <c r="B24" s="109" t="s">
        <v>85</v>
      </c>
      <c r="C24" s="420" t="s">
        <v>62</v>
      </c>
      <c r="D24" s="420"/>
      <c r="E24" s="420"/>
      <c r="F24" s="420"/>
      <c r="G24" s="136">
        <f>SUM(G16:G23)</f>
        <v>136814836</v>
      </c>
      <c r="H24" s="249">
        <f>SUM(H16:H23)</f>
        <v>57230813</v>
      </c>
      <c r="I24" s="251">
        <f>SUM(I16:I23)</f>
        <v>160539357</v>
      </c>
      <c r="J24" s="136">
        <f>SUM(J16:J23)</f>
        <v>9772181</v>
      </c>
      <c r="K24" s="246">
        <f>SUM(K16:K23)</f>
        <v>290060441</v>
      </c>
      <c r="L24" s="137">
        <f>SUM(L16:L21)</f>
        <v>16000000</v>
      </c>
    </row>
    <row r="25" ht="13.5" thickTop="1"/>
  </sheetData>
  <sheetProtection/>
  <mergeCells count="25">
    <mergeCell ref="C23:F23"/>
    <mergeCell ref="K13:K14"/>
    <mergeCell ref="L13:L14"/>
    <mergeCell ref="I11:L12"/>
    <mergeCell ref="B11:B14"/>
    <mergeCell ref="C11:F14"/>
    <mergeCell ref="H13:H14"/>
    <mergeCell ref="C16:F16"/>
    <mergeCell ref="C17:F17"/>
    <mergeCell ref="B6:L6"/>
    <mergeCell ref="B7:L7"/>
    <mergeCell ref="I10:L10"/>
    <mergeCell ref="C22:F22"/>
    <mergeCell ref="C18:F18"/>
    <mergeCell ref="C20:F20"/>
    <mergeCell ref="H1:I1"/>
    <mergeCell ref="J13:J14"/>
    <mergeCell ref="G13:G14"/>
    <mergeCell ref="C24:F24"/>
    <mergeCell ref="C15:F15"/>
    <mergeCell ref="I13:I14"/>
    <mergeCell ref="C21:F21"/>
    <mergeCell ref="G11:H12"/>
    <mergeCell ref="B5:L5"/>
    <mergeCell ref="C19:F19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13"/>
  <sheetViews>
    <sheetView zoomScalePageLayoutView="0" workbookViewId="0" topLeftCell="A1">
      <selection activeCell="G33" sqref="G33"/>
    </sheetView>
  </sheetViews>
  <sheetFormatPr defaultColWidth="9.140625" defaultRowHeight="12.75"/>
  <cols>
    <col min="5" max="32" width="4.57421875" style="0" customWidth="1"/>
  </cols>
  <sheetData>
    <row r="1" spans="4:32" ht="16.5">
      <c r="D1" s="253" t="s">
        <v>311</v>
      </c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</row>
    <row r="2" spans="3:31" ht="15.75" customHeight="1">
      <c r="C2" s="443" t="s">
        <v>134</v>
      </c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  <c r="Q2" s="443"/>
      <c r="R2" s="443"/>
      <c r="S2" s="443"/>
      <c r="T2" s="443"/>
      <c r="U2" s="443"/>
      <c r="V2" s="443"/>
      <c r="W2" s="443"/>
      <c r="X2" s="443"/>
      <c r="Y2" s="443"/>
      <c r="Z2" s="443"/>
      <c r="AA2" s="443"/>
      <c r="AB2" s="443"/>
      <c r="AC2" s="443"/>
      <c r="AD2" s="443"/>
      <c r="AE2" s="443"/>
    </row>
    <row r="3" spans="3:31" ht="15.75" customHeight="1">
      <c r="C3" s="443" t="s">
        <v>289</v>
      </c>
      <c r="D3" s="443"/>
      <c r="E3" s="443"/>
      <c r="F3" s="443"/>
      <c r="G3" s="443"/>
      <c r="H3" s="443"/>
      <c r="I3" s="443"/>
      <c r="J3" s="443"/>
      <c r="K3" s="443"/>
      <c r="L3" s="443"/>
      <c r="M3" s="443"/>
      <c r="N3" s="443"/>
      <c r="O3" s="443"/>
      <c r="P3" s="443"/>
      <c r="Q3" s="443"/>
      <c r="R3" s="443"/>
      <c r="S3" s="443"/>
      <c r="T3" s="443"/>
      <c r="U3" s="443"/>
      <c r="V3" s="443"/>
      <c r="W3" s="443"/>
      <c r="X3" s="443"/>
      <c r="Y3" s="443"/>
      <c r="Z3" s="443"/>
      <c r="AA3" s="443"/>
      <c r="AB3" s="443"/>
      <c r="AC3" s="443"/>
      <c r="AD3" s="443"/>
      <c r="AE3" s="443"/>
    </row>
    <row r="4" spans="3:31" ht="15.75" customHeight="1">
      <c r="C4" s="443" t="s">
        <v>156</v>
      </c>
      <c r="D4" s="443"/>
      <c r="E4" s="443"/>
      <c r="F4" s="443"/>
      <c r="G4" s="443"/>
      <c r="H4" s="443"/>
      <c r="I4" s="443"/>
      <c r="J4" s="443"/>
      <c r="K4" s="443"/>
      <c r="L4" s="443"/>
      <c r="M4" s="443"/>
      <c r="N4" s="443"/>
      <c r="O4" s="443"/>
      <c r="P4" s="443"/>
      <c r="Q4" s="443"/>
      <c r="R4" s="443"/>
      <c r="S4" s="443"/>
      <c r="T4" s="443"/>
      <c r="U4" s="443"/>
      <c r="V4" s="443"/>
      <c r="W4" s="443"/>
      <c r="X4" s="443"/>
      <c r="Y4" s="443"/>
      <c r="Z4" s="443"/>
      <c r="AA4" s="443"/>
      <c r="AB4" s="443"/>
      <c r="AC4" s="443"/>
      <c r="AD4" s="443"/>
      <c r="AE4" s="443"/>
    </row>
    <row r="5" ht="13.5" thickBot="1">
      <c r="AE5" t="s">
        <v>207</v>
      </c>
    </row>
    <row r="6" spans="1:32" ht="16.5" customHeight="1" thickTop="1">
      <c r="A6" s="440" t="s">
        <v>6</v>
      </c>
      <c r="B6" s="441"/>
      <c r="C6" s="441"/>
      <c r="D6" s="441"/>
      <c r="E6" s="442">
        <v>2020</v>
      </c>
      <c r="F6" s="442"/>
      <c r="G6" s="442">
        <v>2021</v>
      </c>
      <c r="H6" s="442"/>
      <c r="I6" s="442">
        <v>2022</v>
      </c>
      <c r="J6" s="442"/>
      <c r="K6" s="442">
        <v>2023</v>
      </c>
      <c r="L6" s="442"/>
      <c r="M6" s="442">
        <v>2024</v>
      </c>
      <c r="N6" s="442"/>
      <c r="O6" s="442">
        <v>2025</v>
      </c>
      <c r="P6" s="442"/>
      <c r="Q6" s="442">
        <v>2026</v>
      </c>
      <c r="R6" s="442"/>
      <c r="S6" s="442">
        <v>2027</v>
      </c>
      <c r="T6" s="442"/>
      <c r="U6" s="442">
        <v>2028</v>
      </c>
      <c r="V6" s="442"/>
      <c r="W6" s="442">
        <v>2029</v>
      </c>
      <c r="X6" s="442"/>
      <c r="Y6" s="442">
        <v>2030</v>
      </c>
      <c r="Z6" s="442"/>
      <c r="AA6" s="442">
        <v>2031</v>
      </c>
      <c r="AB6" s="442"/>
      <c r="AC6" s="442">
        <v>2032</v>
      </c>
      <c r="AD6" s="442"/>
      <c r="AE6" s="442">
        <v>2033</v>
      </c>
      <c r="AF6" s="442"/>
    </row>
    <row r="7" spans="1:32" ht="15.75">
      <c r="A7" s="444" t="s">
        <v>157</v>
      </c>
      <c r="B7" s="335"/>
      <c r="C7" s="335"/>
      <c r="D7" s="335"/>
      <c r="E7" s="445"/>
      <c r="F7" s="445"/>
      <c r="G7" s="445"/>
      <c r="H7" s="445"/>
      <c r="I7" s="445"/>
      <c r="J7" s="445"/>
      <c r="K7" s="445"/>
      <c r="L7" s="445"/>
      <c r="M7" s="445"/>
      <c r="N7" s="445"/>
      <c r="O7" s="445"/>
      <c r="P7" s="445"/>
      <c r="Q7" s="445"/>
      <c r="R7" s="445"/>
      <c r="S7" s="445"/>
      <c r="T7" s="445"/>
      <c r="U7" s="445"/>
      <c r="V7" s="445"/>
      <c r="W7" s="445"/>
      <c r="X7" s="445"/>
      <c r="Y7" s="445"/>
      <c r="Z7" s="445"/>
      <c r="AA7" s="445"/>
      <c r="AB7" s="445"/>
      <c r="AC7" s="445"/>
      <c r="AD7" s="445"/>
      <c r="AE7" s="445"/>
      <c r="AF7" s="446"/>
    </row>
    <row r="8" spans="1:32" ht="15.75">
      <c r="A8" s="260" t="s">
        <v>158</v>
      </c>
      <c r="B8" s="261"/>
      <c r="C8" s="261"/>
      <c r="D8" s="261"/>
      <c r="E8" s="447"/>
      <c r="F8" s="447"/>
      <c r="G8" s="447"/>
      <c r="H8" s="447"/>
      <c r="I8" s="447"/>
      <c r="J8" s="447"/>
      <c r="K8" s="447"/>
      <c r="L8" s="447"/>
      <c r="M8" s="447"/>
      <c r="N8" s="447"/>
      <c r="O8" s="447"/>
      <c r="P8" s="447"/>
      <c r="Q8" s="447"/>
      <c r="R8" s="447"/>
      <c r="S8" s="447"/>
      <c r="T8" s="447"/>
      <c r="U8" s="447"/>
      <c r="V8" s="447"/>
      <c r="W8" s="447"/>
      <c r="X8" s="447"/>
      <c r="Y8" s="447"/>
      <c r="Z8" s="447"/>
      <c r="AA8" s="447"/>
      <c r="AB8" s="447"/>
      <c r="AC8" s="447"/>
      <c r="AD8" s="447"/>
      <c r="AE8" s="447"/>
      <c r="AF8" s="451"/>
    </row>
    <row r="9" spans="1:32" ht="16.5" thickBot="1">
      <c r="A9" s="448" t="s">
        <v>159</v>
      </c>
      <c r="B9" s="449"/>
      <c r="C9" s="449"/>
      <c r="D9" s="449"/>
      <c r="E9" s="450"/>
      <c r="F9" s="450"/>
      <c r="G9" s="450"/>
      <c r="H9" s="450"/>
      <c r="I9" s="450"/>
      <c r="J9" s="450"/>
      <c r="K9" s="450"/>
      <c r="L9" s="450"/>
      <c r="M9" s="450"/>
      <c r="N9" s="450"/>
      <c r="O9" s="450"/>
      <c r="P9" s="450"/>
      <c r="Q9" s="450"/>
      <c r="R9" s="450"/>
      <c r="S9" s="450"/>
      <c r="T9" s="450"/>
      <c r="U9" s="450"/>
      <c r="V9" s="450"/>
      <c r="W9" s="450"/>
      <c r="X9" s="450"/>
      <c r="Y9" s="450"/>
      <c r="Z9" s="450"/>
      <c r="AA9" s="450"/>
      <c r="AB9" s="450"/>
      <c r="AC9" s="450"/>
      <c r="AD9" s="450"/>
      <c r="AE9" s="450"/>
      <c r="AF9" s="452"/>
    </row>
    <row r="10" spans="1:32" ht="16.5" thickTop="1">
      <c r="A10" s="454" t="s">
        <v>160</v>
      </c>
      <c r="B10" s="455"/>
      <c r="C10" s="455"/>
      <c r="D10" s="455"/>
      <c r="E10" s="453"/>
      <c r="F10" s="453"/>
      <c r="G10" s="453"/>
      <c r="H10" s="453"/>
      <c r="I10" s="453"/>
      <c r="J10" s="453"/>
      <c r="K10" s="453"/>
      <c r="L10" s="453"/>
      <c r="M10" s="453"/>
      <c r="N10" s="453"/>
      <c r="O10" s="453"/>
      <c r="P10" s="453"/>
      <c r="Q10" s="453"/>
      <c r="R10" s="453"/>
      <c r="S10" s="453"/>
      <c r="T10" s="453"/>
      <c r="U10" s="453"/>
      <c r="V10" s="453"/>
      <c r="W10" s="453"/>
      <c r="X10" s="453"/>
      <c r="Y10" s="453"/>
      <c r="Z10" s="453"/>
      <c r="AA10" s="453"/>
      <c r="AB10" s="453"/>
      <c r="AC10" s="453"/>
      <c r="AD10" s="453"/>
      <c r="AE10" s="453"/>
      <c r="AF10" s="456"/>
    </row>
    <row r="11" spans="1:32" ht="15.75">
      <c r="A11" s="260" t="s">
        <v>161</v>
      </c>
      <c r="B11" s="261"/>
      <c r="C11" s="261"/>
      <c r="D11" s="261"/>
      <c r="E11" s="447"/>
      <c r="F11" s="447"/>
      <c r="G11" s="447"/>
      <c r="H11" s="447"/>
      <c r="I11" s="447"/>
      <c r="J11" s="447"/>
      <c r="K11" s="447"/>
      <c r="L11" s="447"/>
      <c r="M11" s="447"/>
      <c r="N11" s="447"/>
      <c r="O11" s="447"/>
      <c r="P11" s="447"/>
      <c r="Q11" s="447"/>
      <c r="R11" s="447"/>
      <c r="S11" s="447"/>
      <c r="T11" s="447"/>
      <c r="U11" s="447"/>
      <c r="V11" s="447"/>
      <c r="W11" s="447"/>
      <c r="X11" s="447"/>
      <c r="Y11" s="447"/>
      <c r="Z11" s="447"/>
      <c r="AA11" s="447"/>
      <c r="AB11" s="447"/>
      <c r="AC11" s="447"/>
      <c r="AD11" s="447"/>
      <c r="AE11" s="447"/>
      <c r="AF11" s="451"/>
    </row>
    <row r="12" spans="1:32" ht="16.5" thickBot="1">
      <c r="A12" s="459" t="s">
        <v>162</v>
      </c>
      <c r="B12" s="460"/>
      <c r="C12" s="460"/>
      <c r="D12" s="460"/>
      <c r="E12" s="461"/>
      <c r="F12" s="461"/>
      <c r="G12" s="461"/>
      <c r="H12" s="461"/>
      <c r="I12" s="461"/>
      <c r="J12" s="461"/>
      <c r="K12" s="461"/>
      <c r="L12" s="461"/>
      <c r="M12" s="461"/>
      <c r="N12" s="461"/>
      <c r="O12" s="461"/>
      <c r="P12" s="461"/>
      <c r="Q12" s="461"/>
      <c r="R12" s="461"/>
      <c r="S12" s="461"/>
      <c r="T12" s="461"/>
      <c r="U12" s="461"/>
      <c r="V12" s="461"/>
      <c r="W12" s="461"/>
      <c r="X12" s="461"/>
      <c r="Y12" s="461"/>
      <c r="Z12" s="461"/>
      <c r="AA12" s="461"/>
      <c r="AB12" s="461"/>
      <c r="AC12" s="461"/>
      <c r="AD12" s="461"/>
      <c r="AE12" s="461"/>
      <c r="AF12" s="462"/>
    </row>
    <row r="13" spans="1:32" s="130" customFormat="1" ht="36.75" customHeight="1" thickBot="1" thickTop="1">
      <c r="A13" s="463" t="s">
        <v>163</v>
      </c>
      <c r="B13" s="464"/>
      <c r="C13" s="464"/>
      <c r="D13" s="465"/>
      <c r="E13" s="457">
        <v>0</v>
      </c>
      <c r="F13" s="457"/>
      <c r="G13" s="457">
        <v>0</v>
      </c>
      <c r="H13" s="457"/>
      <c r="I13" s="457">
        <v>0</v>
      </c>
      <c r="J13" s="457"/>
      <c r="K13" s="457">
        <v>0</v>
      </c>
      <c r="L13" s="457"/>
      <c r="M13" s="457">
        <v>0</v>
      </c>
      <c r="N13" s="457"/>
      <c r="O13" s="457">
        <v>0</v>
      </c>
      <c r="P13" s="457"/>
      <c r="Q13" s="457">
        <v>0</v>
      </c>
      <c r="R13" s="457"/>
      <c r="S13" s="457">
        <v>0</v>
      </c>
      <c r="T13" s="457"/>
      <c r="U13" s="457">
        <v>0</v>
      </c>
      <c r="V13" s="457"/>
      <c r="W13" s="457">
        <v>0</v>
      </c>
      <c r="X13" s="457"/>
      <c r="Y13" s="457">
        <v>0</v>
      </c>
      <c r="Z13" s="457"/>
      <c r="AA13" s="457">
        <v>0</v>
      </c>
      <c r="AB13" s="457"/>
      <c r="AC13" s="457">
        <v>0</v>
      </c>
      <c r="AD13" s="457"/>
      <c r="AE13" s="457">
        <v>0</v>
      </c>
      <c r="AF13" s="458"/>
    </row>
    <row r="14" ht="13.5" thickTop="1"/>
  </sheetData>
  <sheetProtection/>
  <mergeCells count="124">
    <mergeCell ref="AA13:AB13"/>
    <mergeCell ref="AC13:AD13"/>
    <mergeCell ref="S13:T13"/>
    <mergeCell ref="U13:V13"/>
    <mergeCell ref="W13:X13"/>
    <mergeCell ref="Y13:Z13"/>
    <mergeCell ref="A13:D13"/>
    <mergeCell ref="E13:F13"/>
    <mergeCell ref="G13:H13"/>
    <mergeCell ref="I13:J13"/>
    <mergeCell ref="O13:P13"/>
    <mergeCell ref="Q13:R13"/>
    <mergeCell ref="K13:L13"/>
    <mergeCell ref="M13:N13"/>
    <mergeCell ref="AC12:AD12"/>
    <mergeCell ref="AE12:AF12"/>
    <mergeCell ref="Q12:R12"/>
    <mergeCell ref="S12:T12"/>
    <mergeCell ref="U12:V12"/>
    <mergeCell ref="W12:X12"/>
    <mergeCell ref="Y12:Z12"/>
    <mergeCell ref="AE13:AF13"/>
    <mergeCell ref="A12:D12"/>
    <mergeCell ref="E12:F12"/>
    <mergeCell ref="G12:H12"/>
    <mergeCell ref="AA11:AB11"/>
    <mergeCell ref="I12:J12"/>
    <mergeCell ref="K12:L12"/>
    <mergeCell ref="M12:N12"/>
    <mergeCell ref="O12:P12"/>
    <mergeCell ref="AA12:AB12"/>
    <mergeCell ref="K11:L11"/>
    <mergeCell ref="AC11:AD11"/>
    <mergeCell ref="AE11:AF11"/>
    <mergeCell ref="S11:T11"/>
    <mergeCell ref="U11:V11"/>
    <mergeCell ref="W11:X11"/>
    <mergeCell ref="Y11:Z11"/>
    <mergeCell ref="M11:N11"/>
    <mergeCell ref="O11:P11"/>
    <mergeCell ref="Q11:R11"/>
    <mergeCell ref="A11:D11"/>
    <mergeCell ref="E11:F11"/>
    <mergeCell ref="G11:H11"/>
    <mergeCell ref="I11:J11"/>
    <mergeCell ref="AC10:AD10"/>
    <mergeCell ref="AE10:AF10"/>
    <mergeCell ref="Q10:R10"/>
    <mergeCell ref="S10:T10"/>
    <mergeCell ref="U10:V10"/>
    <mergeCell ref="W10:X10"/>
    <mergeCell ref="Y10:Z10"/>
    <mergeCell ref="A10:D10"/>
    <mergeCell ref="E10:F10"/>
    <mergeCell ref="G10:H10"/>
    <mergeCell ref="AA9:AB9"/>
    <mergeCell ref="I10:J10"/>
    <mergeCell ref="K10:L10"/>
    <mergeCell ref="M10:N10"/>
    <mergeCell ref="O10:P10"/>
    <mergeCell ref="AA10:AB10"/>
    <mergeCell ref="K9:L9"/>
    <mergeCell ref="AC9:AD9"/>
    <mergeCell ref="AE9:AF9"/>
    <mergeCell ref="S9:T9"/>
    <mergeCell ref="U9:V9"/>
    <mergeCell ref="W9:X9"/>
    <mergeCell ref="Y9:Z9"/>
    <mergeCell ref="M9:N9"/>
    <mergeCell ref="O9:P9"/>
    <mergeCell ref="Q9:R9"/>
    <mergeCell ref="A9:D9"/>
    <mergeCell ref="E9:F9"/>
    <mergeCell ref="G9:H9"/>
    <mergeCell ref="I9:J9"/>
    <mergeCell ref="AC8:AD8"/>
    <mergeCell ref="AE8:AF8"/>
    <mergeCell ref="Q8:R8"/>
    <mergeCell ref="S8:T8"/>
    <mergeCell ref="U8:V8"/>
    <mergeCell ref="W8:X8"/>
    <mergeCell ref="Y8:Z8"/>
    <mergeCell ref="A8:D8"/>
    <mergeCell ref="E8:F8"/>
    <mergeCell ref="G8:H8"/>
    <mergeCell ref="AA7:AB7"/>
    <mergeCell ref="I8:J8"/>
    <mergeCell ref="K8:L8"/>
    <mergeCell ref="M8:N8"/>
    <mergeCell ref="O8:P8"/>
    <mergeCell ref="AA8:AB8"/>
    <mergeCell ref="AC7:AD7"/>
    <mergeCell ref="AE7:AF7"/>
    <mergeCell ref="S7:T7"/>
    <mergeCell ref="U7:V7"/>
    <mergeCell ref="W7:X7"/>
    <mergeCell ref="Y7:Z7"/>
    <mergeCell ref="A7:D7"/>
    <mergeCell ref="E7:F7"/>
    <mergeCell ref="G7:H7"/>
    <mergeCell ref="I7:J7"/>
    <mergeCell ref="O6:P6"/>
    <mergeCell ref="AA6:AB6"/>
    <mergeCell ref="K7:L7"/>
    <mergeCell ref="M7:N7"/>
    <mergeCell ref="O7:P7"/>
    <mergeCell ref="Q7:R7"/>
    <mergeCell ref="AC6:AD6"/>
    <mergeCell ref="AE6:AF6"/>
    <mergeCell ref="Q6:R6"/>
    <mergeCell ref="S6:T6"/>
    <mergeCell ref="U6:V6"/>
    <mergeCell ref="W6:X6"/>
    <mergeCell ref="Y6:Z6"/>
    <mergeCell ref="D1:AF1"/>
    <mergeCell ref="A6:D6"/>
    <mergeCell ref="E6:F6"/>
    <mergeCell ref="G6:H6"/>
    <mergeCell ref="C2:AE2"/>
    <mergeCell ref="C3:AE3"/>
    <mergeCell ref="C4:AE4"/>
    <mergeCell ref="I6:J6"/>
    <mergeCell ref="K6:L6"/>
    <mergeCell ref="M6:N6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40"/>
  <sheetViews>
    <sheetView zoomScalePageLayoutView="0" workbookViewId="0" topLeftCell="A1">
      <selection activeCell="B3" sqref="B3:G3"/>
    </sheetView>
  </sheetViews>
  <sheetFormatPr defaultColWidth="9.140625" defaultRowHeight="12.75"/>
  <cols>
    <col min="2" max="2" width="6.00390625" style="0" customWidth="1"/>
    <col min="3" max="3" width="55.7109375" style="0" customWidth="1"/>
    <col min="4" max="4" width="15.28125" style="0" customWidth="1"/>
    <col min="5" max="5" width="15.140625" style="0" customWidth="1"/>
    <col min="6" max="6" width="12.57421875" style="0" customWidth="1"/>
  </cols>
  <sheetData>
    <row r="3" spans="2:7" ht="16.5">
      <c r="B3" s="253" t="s">
        <v>301</v>
      </c>
      <c r="C3" s="253"/>
      <c r="D3" s="253"/>
      <c r="E3" s="253"/>
      <c r="F3" s="253"/>
      <c r="G3" s="253"/>
    </row>
    <row r="4" spans="2:7" ht="16.5">
      <c r="B4" s="255" t="s">
        <v>274</v>
      </c>
      <c r="C4" s="255"/>
      <c r="D4" s="255"/>
      <c r="E4" s="255"/>
      <c r="F4" s="255"/>
      <c r="G4" s="255"/>
    </row>
    <row r="5" spans="3:6" ht="17.25" thickBot="1">
      <c r="C5" s="4"/>
      <c r="D5" s="4"/>
      <c r="E5" s="4" t="s">
        <v>208</v>
      </c>
      <c r="F5" s="4"/>
    </row>
    <row r="6" spans="2:6" ht="29.25" thickTop="1">
      <c r="B6" s="25" t="s">
        <v>5</v>
      </c>
      <c r="C6" s="26" t="s">
        <v>6</v>
      </c>
      <c r="D6" s="80" t="s">
        <v>227</v>
      </c>
      <c r="E6" s="80" t="s">
        <v>271</v>
      </c>
      <c r="F6" s="23" t="s">
        <v>169</v>
      </c>
    </row>
    <row r="7" spans="2:6" ht="18.75">
      <c r="B7" s="12"/>
      <c r="C7" s="28" t="s">
        <v>25</v>
      </c>
      <c r="D7" s="83"/>
      <c r="E7" s="83"/>
      <c r="F7" s="13"/>
    </row>
    <row r="8" spans="2:6" ht="15.75">
      <c r="B8" s="14" t="s">
        <v>2</v>
      </c>
      <c r="C8" s="15" t="s">
        <v>58</v>
      </c>
      <c r="D8" s="93">
        <v>100464562</v>
      </c>
      <c r="E8" s="93">
        <v>104018364</v>
      </c>
      <c r="F8" s="143">
        <f>(E8/D8)*100</f>
        <v>103.53736872908479</v>
      </c>
    </row>
    <row r="9" spans="2:6" ht="15.75">
      <c r="B9" s="14" t="s">
        <v>3</v>
      </c>
      <c r="C9" s="15" t="s">
        <v>65</v>
      </c>
      <c r="D9" s="93">
        <v>188695786</v>
      </c>
      <c r="E9" s="93">
        <v>195738591</v>
      </c>
      <c r="F9" s="143">
        <f aca="true" t="shared" si="0" ref="F9:F40">(E9/D9)*100</f>
        <v>103.73235944972295</v>
      </c>
    </row>
    <row r="10" spans="2:6" ht="15.75">
      <c r="B10" s="16" t="s">
        <v>4</v>
      </c>
      <c r="C10" s="17" t="s">
        <v>210</v>
      </c>
      <c r="D10" s="94">
        <f>SUM(D8:D9)</f>
        <v>289160348</v>
      </c>
      <c r="E10" s="94">
        <f>SUM(E8:E9)</f>
        <v>299756955</v>
      </c>
      <c r="F10" s="156">
        <f t="shared" si="0"/>
        <v>103.6646127566564</v>
      </c>
    </row>
    <row r="11" spans="2:6" ht="15.75">
      <c r="B11" s="14" t="s">
        <v>1</v>
      </c>
      <c r="C11" s="15" t="s">
        <v>187</v>
      </c>
      <c r="D11" s="93">
        <v>19181400</v>
      </c>
      <c r="E11" s="93">
        <v>19181400</v>
      </c>
      <c r="F11" s="143">
        <f t="shared" si="0"/>
        <v>100</v>
      </c>
    </row>
    <row r="12" spans="2:6" ht="31.5">
      <c r="B12" s="14" t="s">
        <v>7</v>
      </c>
      <c r="C12" s="15" t="s">
        <v>170</v>
      </c>
      <c r="D12" s="93">
        <v>9203000</v>
      </c>
      <c r="E12" s="93">
        <v>11614200</v>
      </c>
      <c r="F12" s="143">
        <f t="shared" si="0"/>
        <v>126.20015212430728</v>
      </c>
    </row>
    <row r="13" spans="2:6" ht="15.75">
      <c r="B13" s="16" t="s">
        <v>28</v>
      </c>
      <c r="C13" s="18" t="s">
        <v>211</v>
      </c>
      <c r="D13" s="94">
        <f>SUM(D11:D12)</f>
        <v>28384400</v>
      </c>
      <c r="E13" s="94">
        <f>SUM(E11:E12)</f>
        <v>30795600</v>
      </c>
      <c r="F13" s="156">
        <f t="shared" si="0"/>
        <v>108.49480700666562</v>
      </c>
    </row>
    <row r="14" spans="2:6" ht="15.75">
      <c r="B14" s="56" t="s">
        <v>106</v>
      </c>
      <c r="C14" s="57" t="s">
        <v>212</v>
      </c>
      <c r="D14" s="95">
        <f>D10+D13</f>
        <v>317544748</v>
      </c>
      <c r="E14" s="95">
        <f>E10+E13</f>
        <v>330552555</v>
      </c>
      <c r="F14" s="144">
        <f t="shared" si="0"/>
        <v>104.09636975006748</v>
      </c>
    </row>
    <row r="15" spans="2:6" ht="15.75">
      <c r="B15" s="14" t="s">
        <v>29</v>
      </c>
      <c r="C15" s="15" t="s">
        <v>58</v>
      </c>
      <c r="D15" s="93">
        <v>21312732</v>
      </c>
      <c r="E15" s="93">
        <v>23090253</v>
      </c>
      <c r="F15" s="143">
        <f t="shared" si="0"/>
        <v>108.34018369864549</v>
      </c>
    </row>
    <row r="16" spans="2:6" ht="15.75">
      <c r="B16" s="14" t="s">
        <v>30</v>
      </c>
      <c r="C16" s="15" t="s">
        <v>65</v>
      </c>
      <c r="D16" s="93">
        <v>41961376</v>
      </c>
      <c r="E16" s="93">
        <v>45172023</v>
      </c>
      <c r="F16" s="143">
        <f t="shared" si="0"/>
        <v>107.65143402351724</v>
      </c>
    </row>
    <row r="17" spans="2:6" ht="31.5">
      <c r="B17" s="56" t="s">
        <v>107</v>
      </c>
      <c r="C17" s="57" t="s">
        <v>213</v>
      </c>
      <c r="D17" s="95">
        <f>SUM(D15:D16)</f>
        <v>63274108</v>
      </c>
      <c r="E17" s="95">
        <f>SUM(E15:E16)</f>
        <v>68262276</v>
      </c>
      <c r="F17" s="144">
        <f t="shared" si="0"/>
        <v>107.88342681970325</v>
      </c>
    </row>
    <row r="18" spans="2:6" ht="15.75">
      <c r="B18" s="14" t="s">
        <v>31</v>
      </c>
      <c r="C18" s="15" t="s">
        <v>58</v>
      </c>
      <c r="D18" s="96">
        <v>15514000</v>
      </c>
      <c r="E18" s="96">
        <v>15514000</v>
      </c>
      <c r="F18" s="143">
        <f t="shared" si="0"/>
        <v>100</v>
      </c>
    </row>
    <row r="19" spans="2:6" ht="15.75">
      <c r="B19" s="14" t="s">
        <v>32</v>
      </c>
      <c r="C19" s="15" t="s">
        <v>60</v>
      </c>
      <c r="D19" s="96">
        <v>324597000</v>
      </c>
      <c r="E19" s="96">
        <v>340635109</v>
      </c>
      <c r="F19" s="143">
        <f t="shared" si="0"/>
        <v>104.94092952183784</v>
      </c>
    </row>
    <row r="20" spans="2:6" ht="15.75">
      <c r="B20" s="14" t="s">
        <v>33</v>
      </c>
      <c r="C20" s="15" t="s">
        <v>59</v>
      </c>
      <c r="D20" s="96">
        <v>8499000</v>
      </c>
      <c r="E20" s="96">
        <v>12615000</v>
      </c>
      <c r="F20" s="143">
        <f t="shared" si="0"/>
        <v>148.42922696787858</v>
      </c>
    </row>
    <row r="21" spans="2:6" ht="15.75">
      <c r="B21" s="56" t="s">
        <v>108</v>
      </c>
      <c r="C21" s="57" t="s">
        <v>214</v>
      </c>
      <c r="D21" s="95">
        <f>D18+D19+D20</f>
        <v>348610000</v>
      </c>
      <c r="E21" s="95">
        <f>E18+E19+E20</f>
        <v>368764109</v>
      </c>
      <c r="F21" s="144">
        <f t="shared" si="0"/>
        <v>105.78127678494593</v>
      </c>
    </row>
    <row r="22" spans="2:6" ht="15.75">
      <c r="B22" s="56" t="s">
        <v>109</v>
      </c>
      <c r="C22" s="57" t="s">
        <v>149</v>
      </c>
      <c r="D22" s="95">
        <v>7873000</v>
      </c>
      <c r="E22" s="95">
        <v>10698000</v>
      </c>
      <c r="F22" s="144">
        <f t="shared" si="0"/>
        <v>135.8821287946145</v>
      </c>
    </row>
    <row r="23" spans="2:6" ht="31.5">
      <c r="B23" s="14" t="s">
        <v>34</v>
      </c>
      <c r="C23" s="20" t="s">
        <v>186</v>
      </c>
      <c r="D23" s="96">
        <v>0</v>
      </c>
      <c r="E23" s="96">
        <v>0</v>
      </c>
      <c r="F23" s="143">
        <v>0</v>
      </c>
    </row>
    <row r="24" spans="2:6" ht="31.5">
      <c r="B24" s="14" t="s">
        <v>35</v>
      </c>
      <c r="C24" s="20" t="s">
        <v>129</v>
      </c>
      <c r="D24" s="96">
        <v>8010000</v>
      </c>
      <c r="E24" s="96">
        <v>8400000</v>
      </c>
      <c r="F24" s="143">
        <f t="shared" si="0"/>
        <v>104.8689138576779</v>
      </c>
    </row>
    <row r="25" spans="2:6" ht="15.75">
      <c r="B25" s="14" t="s">
        <v>36</v>
      </c>
      <c r="C25" s="20" t="s">
        <v>0</v>
      </c>
      <c r="D25" s="96">
        <f>D26+D27</f>
        <v>16523248</v>
      </c>
      <c r="E25" s="96">
        <f>E26+E27</f>
        <v>13935986</v>
      </c>
      <c r="F25" s="143">
        <f t="shared" si="0"/>
        <v>84.34168633188825</v>
      </c>
    </row>
    <row r="26" spans="2:6" ht="15.75">
      <c r="B26" s="14"/>
      <c r="C26" s="15" t="s">
        <v>173</v>
      </c>
      <c r="D26" s="96">
        <v>14723248</v>
      </c>
      <c r="E26" s="96">
        <v>12135986</v>
      </c>
      <c r="F26" s="143">
        <f t="shared" si="0"/>
        <v>82.42736928699428</v>
      </c>
    </row>
    <row r="27" spans="2:6" ht="15.75">
      <c r="B27" s="14"/>
      <c r="C27" s="15" t="s">
        <v>226</v>
      </c>
      <c r="D27" s="96">
        <v>1800000</v>
      </c>
      <c r="E27" s="96">
        <v>1800000</v>
      </c>
      <c r="F27" s="143">
        <v>0</v>
      </c>
    </row>
    <row r="28" spans="2:6" ht="15.75">
      <c r="B28" s="56" t="s">
        <v>110</v>
      </c>
      <c r="C28" s="57" t="s">
        <v>215</v>
      </c>
      <c r="D28" s="95">
        <f>SUM(D23:D25)</f>
        <v>24533248</v>
      </c>
      <c r="E28" s="95">
        <f>SUM(E23:E25)</f>
        <v>22335986</v>
      </c>
      <c r="F28" s="144">
        <f t="shared" si="0"/>
        <v>91.04373786952303</v>
      </c>
    </row>
    <row r="29" spans="2:6" ht="15.75">
      <c r="B29" s="56" t="s">
        <v>111</v>
      </c>
      <c r="C29" s="57" t="s">
        <v>79</v>
      </c>
      <c r="D29" s="95">
        <v>322192704</v>
      </c>
      <c r="E29" s="95">
        <v>294442674</v>
      </c>
      <c r="F29" s="144">
        <f t="shared" si="0"/>
        <v>91.38713271421565</v>
      </c>
    </row>
    <row r="30" spans="2:6" ht="15.75">
      <c r="B30" s="56" t="s">
        <v>112</v>
      </c>
      <c r="C30" s="57" t="s">
        <v>80</v>
      </c>
      <c r="D30" s="95">
        <v>55547532</v>
      </c>
      <c r="E30" s="95">
        <v>40288999</v>
      </c>
      <c r="F30" s="144">
        <f t="shared" si="0"/>
        <v>72.53067336997078</v>
      </c>
    </row>
    <row r="31" spans="2:6" ht="31.5">
      <c r="B31" s="56" t="s">
        <v>113</v>
      </c>
      <c r="C31" s="57" t="s">
        <v>81</v>
      </c>
      <c r="D31" s="95">
        <v>0</v>
      </c>
      <c r="E31" s="95">
        <v>0</v>
      </c>
      <c r="F31" s="144">
        <v>0</v>
      </c>
    </row>
    <row r="32" spans="2:6" s="60" customFormat="1" ht="31.5">
      <c r="B32" s="58" t="s">
        <v>37</v>
      </c>
      <c r="C32" s="59" t="s">
        <v>115</v>
      </c>
      <c r="D32" s="97">
        <f>D14+D17+D21+D22+D28+D29+D30+D31</f>
        <v>1139575340</v>
      </c>
      <c r="E32" s="97">
        <f>E14+E17+E21+E22+E28+E29+E30+E31</f>
        <v>1135344599</v>
      </c>
      <c r="F32" s="145">
        <f t="shared" si="0"/>
        <v>99.62874407233137</v>
      </c>
    </row>
    <row r="33" spans="2:6" ht="31.5">
      <c r="B33" s="14" t="s">
        <v>38</v>
      </c>
      <c r="C33" s="19" t="s">
        <v>150</v>
      </c>
      <c r="D33" s="96">
        <v>0</v>
      </c>
      <c r="E33" s="96">
        <v>0</v>
      </c>
      <c r="F33" s="143">
        <v>0</v>
      </c>
    </row>
    <row r="34" spans="2:6" ht="15.75">
      <c r="B34" s="14" t="s">
        <v>39</v>
      </c>
      <c r="C34" s="19" t="s">
        <v>216</v>
      </c>
      <c r="D34" s="96">
        <v>10675808</v>
      </c>
      <c r="E34" s="96">
        <v>10789271</v>
      </c>
      <c r="F34" s="143">
        <v>0</v>
      </c>
    </row>
    <row r="35" spans="2:6" ht="15.75">
      <c r="B35" s="14" t="s">
        <v>40</v>
      </c>
      <c r="C35" s="19" t="s">
        <v>249</v>
      </c>
      <c r="D35" s="96">
        <v>742001</v>
      </c>
      <c r="E35" s="96">
        <v>766785</v>
      </c>
      <c r="F35" s="143"/>
    </row>
    <row r="36" spans="2:6" ht="15.75">
      <c r="B36" s="56" t="s">
        <v>114</v>
      </c>
      <c r="C36" s="57" t="s">
        <v>250</v>
      </c>
      <c r="D36" s="95">
        <f>D35+D34</f>
        <v>11417809</v>
      </c>
      <c r="E36" s="95">
        <f>E35+E34</f>
        <v>11556056</v>
      </c>
      <c r="F36" s="144">
        <v>0</v>
      </c>
    </row>
    <row r="37" spans="2:6" s="60" customFormat="1" ht="15.75">
      <c r="B37" s="58" t="s">
        <v>40</v>
      </c>
      <c r="C37" s="59" t="s">
        <v>218</v>
      </c>
      <c r="D37" s="97">
        <f>D32+D36</f>
        <v>1150993149</v>
      </c>
      <c r="E37" s="97">
        <f>E32+E36</f>
        <v>1146900655</v>
      </c>
      <c r="F37" s="145">
        <f t="shared" si="0"/>
        <v>99.64443802262805</v>
      </c>
    </row>
    <row r="38" spans="2:6" ht="15.75">
      <c r="B38" s="61" t="s">
        <v>41</v>
      </c>
      <c r="C38" s="29" t="s">
        <v>66</v>
      </c>
      <c r="D38" s="98">
        <v>84.5</v>
      </c>
      <c r="E38" s="98">
        <v>84.5</v>
      </c>
      <c r="F38" s="145">
        <f t="shared" si="0"/>
        <v>100</v>
      </c>
    </row>
    <row r="39" spans="2:6" ht="15.75">
      <c r="B39" s="177" t="s">
        <v>42</v>
      </c>
      <c r="C39" s="178" t="s">
        <v>209</v>
      </c>
      <c r="D39" s="179">
        <v>9</v>
      </c>
      <c r="E39" s="179">
        <v>9</v>
      </c>
      <c r="F39" s="145">
        <f t="shared" si="0"/>
        <v>100</v>
      </c>
    </row>
    <row r="40" spans="2:6" ht="16.5" thickBot="1">
      <c r="B40" s="62" t="s">
        <v>43</v>
      </c>
      <c r="C40" s="21" t="s">
        <v>67</v>
      </c>
      <c r="D40" s="99">
        <v>25</v>
      </c>
      <c r="E40" s="99">
        <v>25</v>
      </c>
      <c r="F40" s="146">
        <f t="shared" si="0"/>
        <v>100</v>
      </c>
    </row>
    <row r="41" ht="13.5" thickTop="1"/>
  </sheetData>
  <sheetProtection/>
  <mergeCells count="2">
    <mergeCell ref="B3:G3"/>
    <mergeCell ref="B4:G4"/>
  </mergeCells>
  <printOptions/>
  <pageMargins left="0.75" right="0.75" top="1" bottom="1" header="0.5" footer="0.5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46"/>
  <sheetViews>
    <sheetView zoomScalePageLayoutView="0" workbookViewId="0" topLeftCell="A1">
      <selection activeCell="C2" sqref="C2:F2"/>
    </sheetView>
  </sheetViews>
  <sheetFormatPr defaultColWidth="9.140625" defaultRowHeight="12.75"/>
  <cols>
    <col min="2" max="2" width="6.00390625" style="0" customWidth="1"/>
    <col min="3" max="3" width="55.7109375" style="0" customWidth="1"/>
    <col min="4" max="6" width="12.57421875" style="0" customWidth="1"/>
  </cols>
  <sheetData>
    <row r="2" spans="3:6" ht="16.5">
      <c r="C2" s="253" t="s">
        <v>302</v>
      </c>
      <c r="D2" s="253"/>
      <c r="E2" s="253"/>
      <c r="F2" s="253"/>
    </row>
    <row r="3" spans="2:6" ht="33.75" customHeight="1">
      <c r="B3" s="258" t="s">
        <v>275</v>
      </c>
      <c r="C3" s="258"/>
      <c r="D3" s="258"/>
      <c r="E3" s="258"/>
      <c r="F3" s="258"/>
    </row>
    <row r="4" spans="3:6" ht="17.25" thickBot="1">
      <c r="C4" s="4"/>
      <c r="D4" s="4"/>
      <c r="E4" s="257" t="s">
        <v>208</v>
      </c>
      <c r="F4" s="257"/>
    </row>
    <row r="5" spans="2:6" s="1" customFormat="1" ht="46.5" customHeight="1" thickTop="1">
      <c r="B5" s="22" t="s">
        <v>5</v>
      </c>
      <c r="C5" s="24" t="s">
        <v>6</v>
      </c>
      <c r="D5" s="80" t="s">
        <v>227</v>
      </c>
      <c r="E5" s="80" t="s">
        <v>271</v>
      </c>
      <c r="F5" s="23" t="s">
        <v>169</v>
      </c>
    </row>
    <row r="6" spans="2:6" s="1" customFormat="1" ht="15" customHeight="1">
      <c r="B6" s="2"/>
      <c r="C6" s="27" t="s">
        <v>24</v>
      </c>
      <c r="D6" s="81"/>
      <c r="E6" s="81"/>
      <c r="F6" s="128"/>
    </row>
    <row r="7" spans="2:6" s="1" customFormat="1" ht="15" customHeight="1">
      <c r="B7" s="7" t="s">
        <v>2</v>
      </c>
      <c r="C7" s="8" t="s">
        <v>9</v>
      </c>
      <c r="D7" s="82">
        <v>82322210</v>
      </c>
      <c r="E7" s="82">
        <v>88608166</v>
      </c>
      <c r="F7" s="138">
        <f>(E7/D7)*100</f>
        <v>107.63579597778048</v>
      </c>
    </row>
    <row r="8" spans="2:6" s="1" customFormat="1" ht="15" customHeight="1">
      <c r="B8" s="7" t="s">
        <v>3</v>
      </c>
      <c r="C8" s="8" t="s">
        <v>10</v>
      </c>
      <c r="D8" s="82">
        <v>112059667</v>
      </c>
      <c r="E8" s="82">
        <v>108072450</v>
      </c>
      <c r="F8" s="138">
        <f aca="true" t="shared" si="0" ref="F8:F40">(E8/D8)*100</f>
        <v>96.44188037788832</v>
      </c>
    </row>
    <row r="9" spans="2:6" s="1" customFormat="1" ht="33" customHeight="1">
      <c r="B9" s="7" t="s">
        <v>4</v>
      </c>
      <c r="C9" s="8" t="s">
        <v>189</v>
      </c>
      <c r="D9" s="82">
        <v>94891469</v>
      </c>
      <c r="E9" s="82">
        <v>94087685</v>
      </c>
      <c r="F9" s="138">
        <f t="shared" si="0"/>
        <v>99.15294387528135</v>
      </c>
    </row>
    <row r="10" spans="2:6" s="1" customFormat="1" ht="15" customHeight="1">
      <c r="B10" s="7" t="s">
        <v>1</v>
      </c>
      <c r="C10" s="8" t="s">
        <v>182</v>
      </c>
      <c r="D10" s="82">
        <v>9400000</v>
      </c>
      <c r="E10" s="82">
        <v>9400000</v>
      </c>
      <c r="F10" s="138">
        <v>0.05</v>
      </c>
    </row>
    <row r="11" spans="2:6" s="1" customFormat="1" ht="15" customHeight="1">
      <c r="B11" s="7" t="s">
        <v>7</v>
      </c>
      <c r="C11" s="8" t="s">
        <v>11</v>
      </c>
      <c r="D11" s="82">
        <v>6162530</v>
      </c>
      <c r="E11" s="82">
        <v>6116550</v>
      </c>
      <c r="F11" s="138">
        <f t="shared" si="0"/>
        <v>99.25387787158846</v>
      </c>
    </row>
    <row r="12" spans="2:6" s="1" customFormat="1" ht="15" customHeight="1">
      <c r="B12" s="7" t="s">
        <v>28</v>
      </c>
      <c r="C12" s="8" t="s">
        <v>12</v>
      </c>
      <c r="D12" s="82">
        <v>0</v>
      </c>
      <c r="E12" s="82">
        <v>0</v>
      </c>
      <c r="F12" s="138">
        <v>0</v>
      </c>
    </row>
    <row r="13" spans="2:6" s="1" customFormat="1" ht="15" customHeight="1">
      <c r="B13" s="7" t="s">
        <v>29</v>
      </c>
      <c r="C13" s="8" t="s">
        <v>13</v>
      </c>
      <c r="D13" s="82">
        <v>0</v>
      </c>
      <c r="E13" s="82">
        <v>0</v>
      </c>
      <c r="F13" s="138">
        <v>0</v>
      </c>
    </row>
    <row r="14" spans="2:6" s="1" customFormat="1" ht="15" customHeight="1">
      <c r="B14" s="9" t="s">
        <v>30</v>
      </c>
      <c r="C14" s="10" t="s">
        <v>190</v>
      </c>
      <c r="D14" s="89">
        <f>D7+D8+D9+D11+D10</f>
        <v>304835876</v>
      </c>
      <c r="E14" s="89">
        <f>E7+E8+E9+E11+E10</f>
        <v>306284851</v>
      </c>
      <c r="F14" s="139">
        <f t="shared" si="0"/>
        <v>100.47532955077767</v>
      </c>
    </row>
    <row r="15" spans="2:6" s="1" customFormat="1" ht="30.75" customHeight="1">
      <c r="B15" s="7" t="s">
        <v>31</v>
      </c>
      <c r="C15" s="8" t="s">
        <v>14</v>
      </c>
      <c r="D15" s="82">
        <f>SUM(D16:D18)</f>
        <v>61422802</v>
      </c>
      <c r="E15" s="82">
        <f>SUM(E16:E19)</f>
        <v>83811476</v>
      </c>
      <c r="F15" s="138">
        <f t="shared" si="0"/>
        <v>136.4501020321411</v>
      </c>
    </row>
    <row r="16" spans="2:6" s="1" customFormat="1" ht="16.5" customHeight="1">
      <c r="B16" s="7"/>
      <c r="C16" s="124" t="s">
        <v>148</v>
      </c>
      <c r="D16" s="127">
        <v>50000000</v>
      </c>
      <c r="E16" s="127">
        <v>50000000</v>
      </c>
      <c r="F16" s="235">
        <f t="shared" si="0"/>
        <v>100</v>
      </c>
    </row>
    <row r="17" spans="2:6" s="1" customFormat="1" ht="16.5" customHeight="1">
      <c r="B17" s="7"/>
      <c r="C17" s="124" t="s">
        <v>244</v>
      </c>
      <c r="D17" s="127">
        <v>10657602</v>
      </c>
      <c r="E17" s="127">
        <v>12220708</v>
      </c>
      <c r="F17" s="235">
        <f t="shared" si="0"/>
        <v>114.66658259522171</v>
      </c>
    </row>
    <row r="18" spans="2:6" s="1" customFormat="1" ht="16.5" customHeight="1">
      <c r="B18" s="7"/>
      <c r="C18" s="124" t="s">
        <v>245</v>
      </c>
      <c r="D18" s="127">
        <v>765200</v>
      </c>
      <c r="E18" s="127">
        <v>0</v>
      </c>
      <c r="F18" s="235">
        <v>0</v>
      </c>
    </row>
    <row r="19" spans="2:6" s="1" customFormat="1" ht="16.5" customHeight="1">
      <c r="B19" s="7"/>
      <c r="C19" s="124" t="s">
        <v>272</v>
      </c>
      <c r="D19" s="127">
        <v>0</v>
      </c>
      <c r="E19" s="127">
        <v>21590768</v>
      </c>
      <c r="F19" s="235"/>
    </row>
    <row r="20" spans="2:6" s="1" customFormat="1" ht="30" customHeight="1">
      <c r="B20" s="51" t="s">
        <v>92</v>
      </c>
      <c r="C20" s="52" t="s">
        <v>192</v>
      </c>
      <c r="D20" s="90">
        <f>D14+D15</f>
        <v>366258678</v>
      </c>
      <c r="E20" s="90">
        <f>E14+E15</f>
        <v>390096327</v>
      </c>
      <c r="F20" s="140">
        <f t="shared" si="0"/>
        <v>106.50841889403641</v>
      </c>
    </row>
    <row r="21" spans="2:6" s="1" customFormat="1" ht="15" customHeight="1">
      <c r="B21" s="7" t="s">
        <v>34</v>
      </c>
      <c r="C21" s="8" t="s">
        <v>193</v>
      </c>
      <c r="D21" s="82">
        <f>SUM(D22:D23)</f>
        <v>59500000</v>
      </c>
      <c r="E21" s="82">
        <f>SUM(E22:E23)</f>
        <v>59500000</v>
      </c>
      <c r="F21" s="138">
        <f t="shared" si="0"/>
        <v>100</v>
      </c>
    </row>
    <row r="22" spans="2:6" s="1" customFormat="1" ht="15" customHeight="1">
      <c r="B22" s="7" t="s">
        <v>35</v>
      </c>
      <c r="C22" s="8" t="s">
        <v>26</v>
      </c>
      <c r="D22" s="82">
        <v>52000000</v>
      </c>
      <c r="E22" s="82">
        <v>52000000</v>
      </c>
      <c r="F22" s="138">
        <f t="shared" si="0"/>
        <v>100</v>
      </c>
    </row>
    <row r="23" spans="2:6" s="1" customFormat="1" ht="15" customHeight="1">
      <c r="B23" s="7" t="s">
        <v>36</v>
      </c>
      <c r="C23" s="8" t="s">
        <v>27</v>
      </c>
      <c r="D23" s="82">
        <v>7500000</v>
      </c>
      <c r="E23" s="82">
        <v>7500000</v>
      </c>
      <c r="F23" s="138">
        <f t="shared" si="0"/>
        <v>100</v>
      </c>
    </row>
    <row r="24" spans="2:6" s="1" customFormat="1" ht="15" customHeight="1">
      <c r="B24" s="7" t="s">
        <v>37</v>
      </c>
      <c r="C24" s="8" t="s">
        <v>194</v>
      </c>
      <c r="D24" s="82">
        <v>182100000</v>
      </c>
      <c r="E24" s="82">
        <v>190000000</v>
      </c>
      <c r="F24" s="138">
        <f t="shared" si="0"/>
        <v>104.3382756727073</v>
      </c>
    </row>
    <row r="25" spans="2:6" s="1" customFormat="1" ht="15" customHeight="1">
      <c r="B25" s="7" t="s">
        <v>38</v>
      </c>
      <c r="C25" s="8" t="s">
        <v>117</v>
      </c>
      <c r="D25" s="82">
        <v>182100000</v>
      </c>
      <c r="E25" s="82">
        <v>190000000</v>
      </c>
      <c r="F25" s="138">
        <f t="shared" si="0"/>
        <v>104.3382756727073</v>
      </c>
    </row>
    <row r="26" spans="2:6" s="1" customFormat="1" ht="15" customHeight="1">
      <c r="B26" s="7" t="s">
        <v>39</v>
      </c>
      <c r="C26" s="8" t="s">
        <v>17</v>
      </c>
      <c r="D26" s="82">
        <v>20000000</v>
      </c>
      <c r="E26" s="82">
        <v>20800000</v>
      </c>
      <c r="F26" s="138">
        <f t="shared" si="0"/>
        <v>104</v>
      </c>
    </row>
    <row r="27" spans="2:6" s="1" customFormat="1" ht="15" customHeight="1">
      <c r="B27" s="7" t="s">
        <v>40</v>
      </c>
      <c r="C27" s="8" t="s">
        <v>195</v>
      </c>
      <c r="D27" s="82">
        <v>300000</v>
      </c>
      <c r="E27" s="82">
        <v>50000</v>
      </c>
      <c r="F27" s="138">
        <f t="shared" si="0"/>
        <v>16.666666666666664</v>
      </c>
    </row>
    <row r="28" spans="2:6" s="1" customFormat="1" ht="15" customHeight="1">
      <c r="B28" s="7" t="s">
        <v>41</v>
      </c>
      <c r="C28" s="8" t="s">
        <v>101</v>
      </c>
      <c r="D28" s="82">
        <v>300000</v>
      </c>
      <c r="E28" s="82">
        <v>50000</v>
      </c>
      <c r="F28" s="138">
        <f t="shared" si="0"/>
        <v>16.666666666666664</v>
      </c>
    </row>
    <row r="29" spans="2:6" s="1" customFormat="1" ht="28.5" customHeight="1">
      <c r="B29" s="7" t="s">
        <v>42</v>
      </c>
      <c r="C29" s="8" t="s">
        <v>116</v>
      </c>
      <c r="D29" s="82">
        <v>500000</v>
      </c>
      <c r="E29" s="82">
        <v>500000</v>
      </c>
      <c r="F29" s="138">
        <f t="shared" si="0"/>
        <v>100</v>
      </c>
    </row>
    <row r="30" spans="2:6" s="1" customFormat="1" ht="30" customHeight="1">
      <c r="B30" s="51" t="s">
        <v>94</v>
      </c>
      <c r="C30" s="52" t="s">
        <v>196</v>
      </c>
      <c r="D30" s="90">
        <f>D21+D24+D26+D27+D29</f>
        <v>262400000</v>
      </c>
      <c r="E30" s="90">
        <f>E21+E24+E26+E27+E29</f>
        <v>270850000</v>
      </c>
      <c r="F30" s="140">
        <f t="shared" si="0"/>
        <v>103.2202743902439</v>
      </c>
    </row>
    <row r="31" spans="2:6" s="1" customFormat="1" ht="15" customHeight="1">
      <c r="B31" s="7" t="s">
        <v>43</v>
      </c>
      <c r="C31" s="11" t="s">
        <v>102</v>
      </c>
      <c r="D31" s="82">
        <v>3000000</v>
      </c>
      <c r="E31" s="82">
        <v>3000000</v>
      </c>
      <c r="F31" s="138">
        <f t="shared" si="0"/>
        <v>100</v>
      </c>
    </row>
    <row r="32" spans="2:6" s="1" customFormat="1" ht="15" customHeight="1">
      <c r="B32" s="7" t="s">
        <v>44</v>
      </c>
      <c r="C32" s="11" t="s">
        <v>103</v>
      </c>
      <c r="D32" s="82">
        <v>11000000</v>
      </c>
      <c r="E32" s="82">
        <v>11864000</v>
      </c>
      <c r="F32" s="138">
        <f t="shared" si="0"/>
        <v>107.85454545454544</v>
      </c>
    </row>
    <row r="33" spans="2:6" s="1" customFormat="1" ht="15" customHeight="1">
      <c r="B33" s="7" t="s">
        <v>45</v>
      </c>
      <c r="C33" s="11" t="s">
        <v>104</v>
      </c>
      <c r="D33" s="82">
        <v>11500000</v>
      </c>
      <c r="E33" s="82">
        <v>11500000</v>
      </c>
      <c r="F33" s="138">
        <f t="shared" si="0"/>
        <v>100</v>
      </c>
    </row>
    <row r="34" spans="2:6" s="1" customFormat="1" ht="15" customHeight="1">
      <c r="B34" s="7" t="s">
        <v>46</v>
      </c>
      <c r="C34" s="11" t="s">
        <v>18</v>
      </c>
      <c r="D34" s="82">
        <v>2000000</v>
      </c>
      <c r="E34" s="82">
        <v>2000000</v>
      </c>
      <c r="F34" s="138">
        <f t="shared" si="0"/>
        <v>100</v>
      </c>
    </row>
    <row r="35" spans="2:6" s="1" customFormat="1" ht="15" customHeight="1">
      <c r="B35" s="7" t="s">
        <v>47</v>
      </c>
      <c r="C35" s="11" t="s">
        <v>19</v>
      </c>
      <c r="D35" s="82"/>
      <c r="E35" s="82"/>
      <c r="F35" s="138">
        <v>0</v>
      </c>
    </row>
    <row r="36" spans="2:6" s="1" customFormat="1" ht="15" customHeight="1">
      <c r="B36" s="7"/>
      <c r="C36" s="11" t="s">
        <v>151</v>
      </c>
      <c r="D36" s="82">
        <v>6075000</v>
      </c>
      <c r="E36" s="82">
        <v>6075000</v>
      </c>
      <c r="F36" s="138">
        <f t="shared" si="0"/>
        <v>100</v>
      </c>
    </row>
    <row r="37" spans="2:6" s="1" customFormat="1" ht="30" customHeight="1">
      <c r="B37" s="51" t="s">
        <v>95</v>
      </c>
      <c r="C37" s="52" t="s">
        <v>197</v>
      </c>
      <c r="D37" s="90">
        <f>D31+D32+D33+D34+D36</f>
        <v>33575000</v>
      </c>
      <c r="E37" s="90">
        <f>E31+E32+E33+E34+E36</f>
        <v>34439000</v>
      </c>
      <c r="F37" s="140">
        <f t="shared" si="0"/>
        <v>102.57334326135516</v>
      </c>
    </row>
    <row r="38" spans="2:6" s="1" customFormat="1" ht="29.25" customHeight="1">
      <c r="B38" s="7" t="s">
        <v>50</v>
      </c>
      <c r="C38" s="8" t="s">
        <v>105</v>
      </c>
      <c r="D38" s="82">
        <v>210000</v>
      </c>
      <c r="E38" s="82">
        <v>210000</v>
      </c>
      <c r="F38" s="138">
        <f t="shared" si="0"/>
        <v>100</v>
      </c>
    </row>
    <row r="39" spans="2:6" s="1" customFormat="1" ht="18.75" customHeight="1">
      <c r="B39" s="7" t="s">
        <v>51</v>
      </c>
      <c r="C39" s="11" t="s">
        <v>147</v>
      </c>
      <c r="D39" s="82">
        <v>0</v>
      </c>
      <c r="E39" s="82">
        <v>0</v>
      </c>
      <c r="F39" s="138">
        <v>0</v>
      </c>
    </row>
    <row r="40" spans="2:6" s="1" customFormat="1" ht="30" customHeight="1">
      <c r="B40" s="51" t="s">
        <v>97</v>
      </c>
      <c r="C40" s="52" t="s">
        <v>199</v>
      </c>
      <c r="D40" s="90">
        <f>D38+D39</f>
        <v>210000</v>
      </c>
      <c r="E40" s="90">
        <f>E38+E39</f>
        <v>210000</v>
      </c>
      <c r="F40" s="140">
        <f t="shared" si="0"/>
        <v>100</v>
      </c>
    </row>
    <row r="41" spans="2:6" s="1" customFormat="1" ht="30" customHeight="1">
      <c r="B41" s="54" t="s">
        <v>49</v>
      </c>
      <c r="C41" s="55" t="s">
        <v>152</v>
      </c>
      <c r="D41" s="91">
        <f>D20+D30+D37+D40</f>
        <v>662443678</v>
      </c>
      <c r="E41" s="91">
        <f>E20+E30+E37+E40</f>
        <v>695595327</v>
      </c>
      <c r="F41" s="157">
        <f>(E41/D41)*100</f>
        <v>105.00444794040287</v>
      </c>
    </row>
    <row r="42" spans="2:6" s="1" customFormat="1" ht="21" customHeight="1">
      <c r="B42" s="7" t="s">
        <v>55</v>
      </c>
      <c r="C42" s="8" t="s">
        <v>23</v>
      </c>
      <c r="D42" s="82">
        <v>110067234</v>
      </c>
      <c r="E42" s="82">
        <v>115806870</v>
      </c>
      <c r="F42" s="138">
        <f>(E42/D42)*100</f>
        <v>105.21466361187926</v>
      </c>
    </row>
    <row r="43" spans="2:6" s="1" customFormat="1" ht="15.75" customHeight="1">
      <c r="B43" s="129"/>
      <c r="C43" s="124" t="s">
        <v>155</v>
      </c>
      <c r="D43" s="127">
        <v>110067234</v>
      </c>
      <c r="E43" s="127">
        <v>115806870</v>
      </c>
      <c r="F43" s="138">
        <f>(E43/D43)*100</f>
        <v>105.21466361187926</v>
      </c>
    </row>
    <row r="44" spans="2:6" s="1" customFormat="1" ht="30" customHeight="1" thickBot="1">
      <c r="B44" s="67" t="s">
        <v>52</v>
      </c>
      <c r="C44" s="68" t="s">
        <v>203</v>
      </c>
      <c r="D44" s="92">
        <f>D41+D43</f>
        <v>772510912</v>
      </c>
      <c r="E44" s="92">
        <f>E41+E43</f>
        <v>811402197</v>
      </c>
      <c r="F44" s="158">
        <f>F41+F43</f>
        <v>210.21911155228213</v>
      </c>
    </row>
    <row r="45" ht="13.5" thickTop="1"/>
    <row r="46" spans="2:6" s="66" customFormat="1" ht="15.75">
      <c r="B46" s="259"/>
      <c r="C46" s="259"/>
      <c r="D46" s="259"/>
      <c r="E46" s="259"/>
      <c r="F46" s="100"/>
    </row>
  </sheetData>
  <sheetProtection/>
  <mergeCells count="4">
    <mergeCell ref="E4:F4"/>
    <mergeCell ref="C2:F2"/>
    <mergeCell ref="B3:F3"/>
    <mergeCell ref="B46:E46"/>
  </mergeCell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9"/>
  <sheetViews>
    <sheetView zoomScalePageLayoutView="0" workbookViewId="0" topLeftCell="A1">
      <selection activeCell="B2" sqref="B2:F2"/>
    </sheetView>
  </sheetViews>
  <sheetFormatPr defaultColWidth="9.140625" defaultRowHeight="12.75"/>
  <cols>
    <col min="2" max="2" width="6.00390625" style="0" customWidth="1"/>
    <col min="3" max="3" width="55.7109375" style="0" customWidth="1"/>
    <col min="4" max="4" width="14.28125" style="0" customWidth="1"/>
    <col min="5" max="6" width="12.57421875" style="0" customWidth="1"/>
  </cols>
  <sheetData>
    <row r="2" spans="1:6" ht="16.5">
      <c r="A2" s="5"/>
      <c r="B2" s="253" t="s">
        <v>303</v>
      </c>
      <c r="C2" s="253"/>
      <c r="D2" s="253"/>
      <c r="E2" s="253"/>
      <c r="F2" s="253"/>
    </row>
    <row r="3" spans="2:6" ht="33.75" customHeight="1">
      <c r="B3" s="265" t="s">
        <v>275</v>
      </c>
      <c r="C3" s="265"/>
      <c r="D3" s="265"/>
      <c r="E3" s="265"/>
      <c r="F3" s="265"/>
    </row>
    <row r="4" spans="3:6" ht="16.5">
      <c r="C4" s="4"/>
      <c r="D4" s="4"/>
      <c r="E4" s="4"/>
      <c r="F4" s="4"/>
    </row>
    <row r="5" spans="2:6" s="66" customFormat="1" ht="16.5" thickBot="1">
      <c r="B5" s="101"/>
      <c r="C5" s="100"/>
      <c r="D5" s="100"/>
      <c r="E5" s="264" t="s">
        <v>208</v>
      </c>
      <c r="F5" s="264"/>
    </row>
    <row r="6" spans="2:6" s="1" customFormat="1" ht="46.5" customHeight="1" thickTop="1">
      <c r="B6" s="22" t="s">
        <v>5</v>
      </c>
      <c r="C6" s="24" t="s">
        <v>6</v>
      </c>
      <c r="D6" s="80" t="s">
        <v>227</v>
      </c>
      <c r="E6" s="80" t="s">
        <v>271</v>
      </c>
      <c r="F6" s="23" t="s">
        <v>169</v>
      </c>
    </row>
    <row r="7" spans="2:6" ht="18.75">
      <c r="B7" s="63"/>
      <c r="C7" s="64" t="s">
        <v>25</v>
      </c>
      <c r="D7" s="102"/>
      <c r="E7" s="102"/>
      <c r="F7" s="65"/>
    </row>
    <row r="8" spans="2:6" ht="15.75">
      <c r="B8" s="14" t="s">
        <v>2</v>
      </c>
      <c r="C8" s="15" t="s">
        <v>58</v>
      </c>
      <c r="D8" s="93">
        <v>100464562</v>
      </c>
      <c r="E8" s="93">
        <v>104018364</v>
      </c>
      <c r="F8" s="143">
        <f>(E8/D8)*100</f>
        <v>103.53736872908479</v>
      </c>
    </row>
    <row r="9" spans="2:6" ht="15.75">
      <c r="B9" s="14" t="s">
        <v>3</v>
      </c>
      <c r="C9" s="15" t="s">
        <v>65</v>
      </c>
      <c r="D9" s="93">
        <v>188695786</v>
      </c>
      <c r="E9" s="93">
        <v>195738591</v>
      </c>
      <c r="F9" s="143">
        <f aca="true" t="shared" si="0" ref="F9:F28">(E9/D9)*100</f>
        <v>103.73235944972295</v>
      </c>
    </row>
    <row r="10" spans="2:6" ht="15.75">
      <c r="B10" s="16" t="s">
        <v>4</v>
      </c>
      <c r="C10" s="17" t="s">
        <v>210</v>
      </c>
      <c r="D10" s="94">
        <f>SUM(D8:D9)</f>
        <v>289160348</v>
      </c>
      <c r="E10" s="94">
        <f>SUM(E8:E9)</f>
        <v>299756955</v>
      </c>
      <c r="F10" s="156">
        <f t="shared" si="0"/>
        <v>103.6646127566564</v>
      </c>
    </row>
    <row r="11" spans="2:6" ht="15.75">
      <c r="B11" s="14" t="s">
        <v>1</v>
      </c>
      <c r="C11" s="15" t="s">
        <v>187</v>
      </c>
      <c r="D11" s="93">
        <v>19181400</v>
      </c>
      <c r="E11" s="93">
        <v>19181400</v>
      </c>
      <c r="F11" s="143">
        <f t="shared" si="0"/>
        <v>100</v>
      </c>
    </row>
    <row r="12" spans="2:6" ht="31.5">
      <c r="B12" s="14" t="s">
        <v>7</v>
      </c>
      <c r="C12" s="15" t="s">
        <v>170</v>
      </c>
      <c r="D12" s="93">
        <v>9203000</v>
      </c>
      <c r="E12" s="93">
        <v>11614200</v>
      </c>
      <c r="F12" s="143">
        <f t="shared" si="0"/>
        <v>126.20015212430728</v>
      </c>
    </row>
    <row r="13" spans="2:6" ht="15.75">
      <c r="B13" s="16" t="s">
        <v>28</v>
      </c>
      <c r="C13" s="18" t="s">
        <v>211</v>
      </c>
      <c r="D13" s="94">
        <f>SUM(D11:D12)</f>
        <v>28384400</v>
      </c>
      <c r="E13" s="94">
        <f>SUM(E11:E12)</f>
        <v>30795600</v>
      </c>
      <c r="F13" s="156">
        <f t="shared" si="0"/>
        <v>108.49480700666562</v>
      </c>
    </row>
    <row r="14" spans="2:6" ht="15.75">
      <c r="B14" s="56" t="s">
        <v>106</v>
      </c>
      <c r="C14" s="57" t="s">
        <v>212</v>
      </c>
      <c r="D14" s="95">
        <f>D10+D13</f>
        <v>317544748</v>
      </c>
      <c r="E14" s="95">
        <f>E10+E13</f>
        <v>330552555</v>
      </c>
      <c r="F14" s="144">
        <f t="shared" si="0"/>
        <v>104.09636975006748</v>
      </c>
    </row>
    <row r="15" spans="2:6" ht="15.75">
      <c r="B15" s="14" t="s">
        <v>29</v>
      </c>
      <c r="C15" s="15" t="s">
        <v>58</v>
      </c>
      <c r="D15" s="93">
        <v>21312732</v>
      </c>
      <c r="E15" s="93">
        <v>23090253</v>
      </c>
      <c r="F15" s="143">
        <f t="shared" si="0"/>
        <v>108.34018369864549</v>
      </c>
    </row>
    <row r="16" spans="2:6" ht="15.75">
      <c r="B16" s="14" t="s">
        <v>30</v>
      </c>
      <c r="C16" s="15" t="s">
        <v>65</v>
      </c>
      <c r="D16" s="93">
        <v>41961376</v>
      </c>
      <c r="E16" s="93">
        <v>45172023</v>
      </c>
      <c r="F16" s="143">
        <f t="shared" si="0"/>
        <v>107.65143402351724</v>
      </c>
    </row>
    <row r="17" spans="2:6" ht="31.5">
      <c r="B17" s="56" t="s">
        <v>107</v>
      </c>
      <c r="C17" s="57" t="s">
        <v>213</v>
      </c>
      <c r="D17" s="95">
        <f>SUM(D15:D16)</f>
        <v>63274108</v>
      </c>
      <c r="E17" s="95">
        <f>SUM(E15:E16)</f>
        <v>68262276</v>
      </c>
      <c r="F17" s="144">
        <f t="shared" si="0"/>
        <v>107.88342681970325</v>
      </c>
    </row>
    <row r="18" spans="2:6" ht="15.75">
      <c r="B18" s="14" t="s">
        <v>31</v>
      </c>
      <c r="C18" s="15" t="s">
        <v>58</v>
      </c>
      <c r="D18" s="96">
        <v>15514000</v>
      </c>
      <c r="E18" s="96">
        <v>15514000</v>
      </c>
      <c r="F18" s="143">
        <f t="shared" si="0"/>
        <v>100</v>
      </c>
    </row>
    <row r="19" spans="2:6" ht="15.75">
      <c r="B19" s="14" t="s">
        <v>32</v>
      </c>
      <c r="C19" s="15" t="s">
        <v>60</v>
      </c>
      <c r="D19" s="96">
        <v>324597000</v>
      </c>
      <c r="E19" s="96">
        <v>340635109</v>
      </c>
      <c r="F19" s="143">
        <f t="shared" si="0"/>
        <v>104.94092952183784</v>
      </c>
    </row>
    <row r="20" spans="2:6" ht="15.75">
      <c r="B20" s="14" t="s">
        <v>33</v>
      </c>
      <c r="C20" s="15" t="s">
        <v>59</v>
      </c>
      <c r="D20" s="96">
        <v>8499000</v>
      </c>
      <c r="E20" s="96">
        <v>12615000</v>
      </c>
      <c r="F20" s="143">
        <f t="shared" si="0"/>
        <v>148.42922696787858</v>
      </c>
    </row>
    <row r="21" spans="2:6" ht="15.75">
      <c r="B21" s="56" t="s">
        <v>108</v>
      </c>
      <c r="C21" s="57" t="s">
        <v>214</v>
      </c>
      <c r="D21" s="95">
        <f>D18+D19+D20</f>
        <v>348610000</v>
      </c>
      <c r="E21" s="95">
        <f>E18+E19+E20</f>
        <v>368764109</v>
      </c>
      <c r="F21" s="144">
        <f t="shared" si="0"/>
        <v>105.78127678494593</v>
      </c>
    </row>
    <row r="22" spans="2:6" ht="15.75">
      <c r="B22" s="56" t="s">
        <v>109</v>
      </c>
      <c r="C22" s="57" t="s">
        <v>149</v>
      </c>
      <c r="D22" s="95">
        <v>7873000</v>
      </c>
      <c r="E22" s="95">
        <v>10698000</v>
      </c>
      <c r="F22" s="144">
        <f t="shared" si="0"/>
        <v>135.8821287946145</v>
      </c>
    </row>
    <row r="23" spans="2:6" ht="31.5">
      <c r="B23" s="14" t="s">
        <v>34</v>
      </c>
      <c r="C23" s="20" t="s">
        <v>186</v>
      </c>
      <c r="D23" s="96">
        <v>0</v>
      </c>
      <c r="E23" s="96">
        <v>0</v>
      </c>
      <c r="F23" s="143">
        <v>0</v>
      </c>
    </row>
    <row r="24" spans="2:6" ht="31.5">
      <c r="B24" s="14" t="s">
        <v>35</v>
      </c>
      <c r="C24" s="20" t="s">
        <v>129</v>
      </c>
      <c r="D24" s="96">
        <v>8010000</v>
      </c>
      <c r="E24" s="96">
        <v>8400000</v>
      </c>
      <c r="F24" s="143">
        <f t="shared" si="0"/>
        <v>104.8689138576779</v>
      </c>
    </row>
    <row r="25" spans="2:6" ht="15.75">
      <c r="B25" s="14" t="s">
        <v>36</v>
      </c>
      <c r="C25" s="20" t="s">
        <v>0</v>
      </c>
      <c r="D25" s="96">
        <f>D26+D27</f>
        <v>16523248</v>
      </c>
      <c r="E25" s="96">
        <f>E26+E27</f>
        <v>13935986</v>
      </c>
      <c r="F25" s="143">
        <f t="shared" si="0"/>
        <v>84.34168633188825</v>
      </c>
    </row>
    <row r="26" spans="2:6" ht="15.75">
      <c r="B26" s="14"/>
      <c r="C26" s="15" t="s">
        <v>173</v>
      </c>
      <c r="D26" s="96">
        <v>14723248</v>
      </c>
      <c r="E26" s="96">
        <v>12135986</v>
      </c>
      <c r="F26" s="143">
        <f t="shared" si="0"/>
        <v>82.42736928699428</v>
      </c>
    </row>
    <row r="27" spans="2:6" ht="15.75">
      <c r="B27" s="14"/>
      <c r="C27" s="15" t="s">
        <v>226</v>
      </c>
      <c r="D27" s="96">
        <v>1800000</v>
      </c>
      <c r="E27" s="96">
        <v>1800000</v>
      </c>
      <c r="F27" s="143">
        <v>0</v>
      </c>
    </row>
    <row r="28" spans="2:6" ht="15.75">
      <c r="B28" s="56" t="s">
        <v>110</v>
      </c>
      <c r="C28" s="57" t="s">
        <v>215</v>
      </c>
      <c r="D28" s="95">
        <f>SUM(D23:D25)</f>
        <v>24533248</v>
      </c>
      <c r="E28" s="95">
        <f>SUM(E23:E25)</f>
        <v>22335986</v>
      </c>
      <c r="F28" s="144">
        <f t="shared" si="0"/>
        <v>91.04373786952303</v>
      </c>
    </row>
    <row r="29" spans="2:6" ht="15.75">
      <c r="B29" s="54" t="s">
        <v>37</v>
      </c>
      <c r="C29" s="55" t="s">
        <v>153</v>
      </c>
      <c r="D29" s="91">
        <f>D14+D17+D21+D22+D28</f>
        <v>761835104</v>
      </c>
      <c r="E29" s="91">
        <f>E14+E17+E21+E22+E28</f>
        <v>800612926</v>
      </c>
      <c r="F29" s="141">
        <f>(E29/D29)*100</f>
        <v>105.09005450082279</v>
      </c>
    </row>
    <row r="30" spans="2:6" ht="31.5">
      <c r="B30" s="14" t="s">
        <v>38</v>
      </c>
      <c r="C30" s="19" t="s">
        <v>150</v>
      </c>
      <c r="D30" s="96">
        <v>0</v>
      </c>
      <c r="E30" s="96">
        <v>0</v>
      </c>
      <c r="F30" s="143">
        <v>0</v>
      </c>
    </row>
    <row r="31" spans="2:6" ht="15.75">
      <c r="B31" s="14" t="s">
        <v>39</v>
      </c>
      <c r="C31" s="19" t="s">
        <v>216</v>
      </c>
      <c r="D31" s="96">
        <v>10675808</v>
      </c>
      <c r="E31" s="96">
        <v>10789271</v>
      </c>
      <c r="F31" s="143">
        <v>0</v>
      </c>
    </row>
    <row r="32" spans="2:6" ht="15.75">
      <c r="B32" s="56" t="s">
        <v>114</v>
      </c>
      <c r="C32" s="57" t="s">
        <v>217</v>
      </c>
      <c r="D32" s="95">
        <f>D31</f>
        <v>10675808</v>
      </c>
      <c r="E32" s="95">
        <f>E31</f>
        <v>10789271</v>
      </c>
      <c r="F32" s="144">
        <v>0</v>
      </c>
    </row>
    <row r="33" spans="2:6" s="60" customFormat="1" ht="16.5" thickBot="1">
      <c r="B33" s="180" t="s">
        <v>40</v>
      </c>
      <c r="C33" s="181" t="s">
        <v>218</v>
      </c>
      <c r="D33" s="182">
        <f>D29+D32</f>
        <v>772510912</v>
      </c>
      <c r="E33" s="182">
        <f>E29+E32</f>
        <v>811402197</v>
      </c>
      <c r="F33" s="146">
        <f>(E33/D33)*100</f>
        <v>105.03439943641857</v>
      </c>
    </row>
    <row r="34" ht="13.5" thickTop="1"/>
    <row r="35" spans="2:6" ht="15.75">
      <c r="B35" s="268" t="s">
        <v>174</v>
      </c>
      <c r="C35" s="268"/>
      <c r="D35" s="268"/>
      <c r="E35" s="268"/>
      <c r="F35" s="268"/>
    </row>
    <row r="36" spans="2:5" ht="16.5" thickBot="1">
      <c r="B36" s="164"/>
      <c r="C36" s="164"/>
      <c r="D36" s="164"/>
      <c r="E36" s="164"/>
    </row>
    <row r="37" spans="2:5" ht="16.5" thickTop="1">
      <c r="B37" s="266" t="s">
        <v>61</v>
      </c>
      <c r="C37" s="267"/>
      <c r="D37" s="165">
        <f>2!E41</f>
        <v>695595327</v>
      </c>
      <c r="E37" s="32"/>
    </row>
    <row r="38" spans="2:5" ht="15.75">
      <c r="B38" s="260" t="s">
        <v>175</v>
      </c>
      <c r="C38" s="261"/>
      <c r="D38" s="166">
        <f>E33</f>
        <v>811402197</v>
      </c>
      <c r="E38" s="32"/>
    </row>
    <row r="39" spans="2:4" ht="16.5" thickBot="1">
      <c r="B39" s="262" t="s">
        <v>176</v>
      </c>
      <c r="C39" s="263"/>
      <c r="D39" s="167">
        <f>D37-D38</f>
        <v>-115806870</v>
      </c>
    </row>
    <row r="40" ht="13.5" thickTop="1"/>
  </sheetData>
  <sheetProtection/>
  <mergeCells count="7">
    <mergeCell ref="B38:C38"/>
    <mergeCell ref="B39:C39"/>
    <mergeCell ref="E5:F5"/>
    <mergeCell ref="B2:F2"/>
    <mergeCell ref="B3:F3"/>
    <mergeCell ref="B37:C37"/>
    <mergeCell ref="B35:F35"/>
  </mergeCells>
  <printOptions/>
  <pageMargins left="0.75" right="0.75" top="1" bottom="1" header="0.5" footer="0.5"/>
  <pageSetup fitToHeight="1" fitToWidth="1"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G37"/>
  <sheetViews>
    <sheetView zoomScalePageLayoutView="0" workbookViewId="0" topLeftCell="A1">
      <selection activeCell="B2" sqref="B2:F2"/>
    </sheetView>
  </sheetViews>
  <sheetFormatPr defaultColWidth="9.140625" defaultRowHeight="12.75"/>
  <cols>
    <col min="2" max="2" width="6.00390625" style="0" customWidth="1"/>
    <col min="3" max="3" width="55.7109375" style="0" customWidth="1"/>
    <col min="4" max="4" width="12.57421875" style="0" customWidth="1"/>
    <col min="5" max="5" width="14.57421875" style="0" customWidth="1"/>
    <col min="6" max="6" width="12.57421875" style="0" customWidth="1"/>
  </cols>
  <sheetData>
    <row r="2" spans="2:6" ht="16.5">
      <c r="B2" s="253" t="s">
        <v>304</v>
      </c>
      <c r="C2" s="253"/>
      <c r="D2" s="253"/>
      <c r="E2" s="253"/>
      <c r="F2" s="253"/>
    </row>
    <row r="3" spans="2:6" ht="30.75" customHeight="1">
      <c r="B3" s="265" t="s">
        <v>276</v>
      </c>
      <c r="C3" s="265"/>
      <c r="D3" s="265"/>
      <c r="E3" s="265"/>
      <c r="F3" s="265"/>
    </row>
    <row r="4" ht="13.5" thickBot="1">
      <c r="F4" s="123" t="s">
        <v>208</v>
      </c>
    </row>
    <row r="5" spans="2:6" s="1" customFormat="1" ht="46.5" customHeight="1" thickTop="1">
      <c r="B5" s="22" t="s">
        <v>5</v>
      </c>
      <c r="C5" s="24" t="s">
        <v>6</v>
      </c>
      <c r="D5" s="80" t="s">
        <v>227</v>
      </c>
      <c r="E5" s="80" t="s">
        <v>271</v>
      </c>
      <c r="F5" s="23" t="s">
        <v>169</v>
      </c>
    </row>
    <row r="6" spans="2:6" s="1" customFormat="1" ht="15" customHeight="1">
      <c r="B6" s="2"/>
      <c r="C6" s="27" t="s">
        <v>24</v>
      </c>
      <c r="D6" s="81"/>
      <c r="E6" s="81"/>
      <c r="F6" s="3"/>
    </row>
    <row r="7" spans="2:6" s="1" customFormat="1" ht="15" customHeight="1">
      <c r="B7" s="7" t="s">
        <v>34</v>
      </c>
      <c r="C7" s="8" t="s">
        <v>15</v>
      </c>
      <c r="D7" s="82">
        <v>0</v>
      </c>
      <c r="E7" s="82">
        <v>0</v>
      </c>
      <c r="F7" s="138">
        <v>0</v>
      </c>
    </row>
    <row r="8" spans="2:6" s="1" customFormat="1" ht="30" customHeight="1">
      <c r="B8" s="7" t="s">
        <v>35</v>
      </c>
      <c r="C8" s="8" t="s">
        <v>16</v>
      </c>
      <c r="D8" s="82">
        <v>81309719</v>
      </c>
      <c r="E8" s="82">
        <v>35000000</v>
      </c>
      <c r="F8" s="138">
        <v>0</v>
      </c>
    </row>
    <row r="9" spans="2:6" s="1" customFormat="1" ht="30" customHeight="1">
      <c r="B9" s="51" t="s">
        <v>93</v>
      </c>
      <c r="C9" s="52" t="s">
        <v>57</v>
      </c>
      <c r="D9" s="90">
        <f>SUM(D7:D8)</f>
        <v>81309719</v>
      </c>
      <c r="E9" s="90">
        <f>SUM(E7:E8)</f>
        <v>35000000</v>
      </c>
      <c r="F9" s="140">
        <v>0</v>
      </c>
    </row>
    <row r="10" spans="2:6" s="1" customFormat="1" ht="15" customHeight="1">
      <c r="B10" s="7" t="s">
        <v>48</v>
      </c>
      <c r="C10" s="11" t="s">
        <v>20</v>
      </c>
      <c r="D10" s="82">
        <v>12382825</v>
      </c>
      <c r="E10" s="82">
        <v>0</v>
      </c>
      <c r="F10" s="138">
        <f aca="true" t="shared" si="0" ref="F10:F17">(E10/D10)*100</f>
        <v>0</v>
      </c>
    </row>
    <row r="11" spans="2:6" s="1" customFormat="1" ht="15" customHeight="1">
      <c r="B11" s="7" t="s">
        <v>49</v>
      </c>
      <c r="C11" s="11" t="s">
        <v>21</v>
      </c>
      <c r="D11" s="82"/>
      <c r="E11" s="82"/>
      <c r="F11" s="138">
        <v>0</v>
      </c>
    </row>
    <row r="12" spans="2:6" s="1" customFormat="1" ht="30" customHeight="1">
      <c r="B12" s="51" t="s">
        <v>96</v>
      </c>
      <c r="C12" s="52" t="s">
        <v>198</v>
      </c>
      <c r="D12" s="90">
        <f>D10+D11</f>
        <v>12382825</v>
      </c>
      <c r="E12" s="90">
        <f>E10+E11</f>
        <v>0</v>
      </c>
      <c r="F12" s="139">
        <f t="shared" si="0"/>
        <v>0</v>
      </c>
    </row>
    <row r="13" spans="2:6" s="1" customFormat="1" ht="30" customHeight="1">
      <c r="B13" s="7" t="s">
        <v>52</v>
      </c>
      <c r="C13" s="8" t="s">
        <v>22</v>
      </c>
      <c r="D13" s="82">
        <v>460000</v>
      </c>
      <c r="E13" s="82">
        <v>460000</v>
      </c>
      <c r="F13" s="138">
        <f t="shared" si="0"/>
        <v>100</v>
      </c>
    </row>
    <row r="14" spans="2:6" s="1" customFormat="1" ht="15" customHeight="1">
      <c r="B14" s="7" t="s">
        <v>53</v>
      </c>
      <c r="C14" s="11" t="s">
        <v>124</v>
      </c>
      <c r="D14" s="82">
        <v>0</v>
      </c>
      <c r="E14" s="82">
        <v>0</v>
      </c>
      <c r="F14" s="138">
        <v>0</v>
      </c>
    </row>
    <row r="15" spans="2:6" s="1" customFormat="1" ht="15" customHeight="1">
      <c r="B15" s="7"/>
      <c r="C15" s="11" t="s">
        <v>168</v>
      </c>
      <c r="D15" s="82">
        <v>0</v>
      </c>
      <c r="E15" s="82">
        <v>0</v>
      </c>
      <c r="F15" s="138">
        <v>0</v>
      </c>
    </row>
    <row r="16" spans="2:6" s="1" customFormat="1" ht="15" customHeight="1">
      <c r="B16" s="7"/>
      <c r="C16" s="11" t="s">
        <v>171</v>
      </c>
      <c r="D16" s="82">
        <v>0</v>
      </c>
      <c r="E16" s="82">
        <v>0</v>
      </c>
      <c r="F16" s="138">
        <v>0</v>
      </c>
    </row>
    <row r="17" spans="2:6" s="1" customFormat="1" ht="30" customHeight="1">
      <c r="B17" s="51" t="s">
        <v>98</v>
      </c>
      <c r="C17" s="52" t="s">
        <v>200</v>
      </c>
      <c r="D17" s="90">
        <f>D13+D14</f>
        <v>460000</v>
      </c>
      <c r="E17" s="90">
        <f>E13+E14</f>
        <v>460000</v>
      </c>
      <c r="F17" s="140">
        <f t="shared" si="0"/>
        <v>100</v>
      </c>
    </row>
    <row r="18" spans="2:6" ht="15.75">
      <c r="B18" s="54" t="s">
        <v>29</v>
      </c>
      <c r="C18" s="55" t="s">
        <v>130</v>
      </c>
      <c r="D18" s="103">
        <f>D9+D12+D17</f>
        <v>94152544</v>
      </c>
      <c r="E18" s="103">
        <f>E9+E12+E17</f>
        <v>35460000</v>
      </c>
      <c r="F18" s="160">
        <f>(E18/D18)*100</f>
        <v>37.66228557775348</v>
      </c>
    </row>
    <row r="19" spans="2:6" ht="15.75">
      <c r="B19" s="7" t="s">
        <v>30</v>
      </c>
      <c r="C19" s="8" t="s">
        <v>23</v>
      </c>
      <c r="D19" s="82">
        <v>284329693</v>
      </c>
      <c r="E19" s="82">
        <v>300038458</v>
      </c>
      <c r="F19" s="162">
        <f>(E19/D19)*100</f>
        <v>105.52484154372156</v>
      </c>
    </row>
    <row r="20" spans="2:6" s="1" customFormat="1" ht="30" customHeight="1">
      <c r="B20" s="51" t="s">
        <v>100</v>
      </c>
      <c r="C20" s="52" t="s">
        <v>131</v>
      </c>
      <c r="D20" s="90">
        <v>284329693</v>
      </c>
      <c r="E20" s="90">
        <v>300038458</v>
      </c>
      <c r="F20" s="53">
        <f>F19</f>
        <v>105.52484154372156</v>
      </c>
    </row>
    <row r="21" spans="2:6" ht="15.75">
      <c r="B21" s="54" t="s">
        <v>31</v>
      </c>
      <c r="C21" s="55" t="s">
        <v>132</v>
      </c>
      <c r="D21" s="103">
        <f>D18+D20</f>
        <v>378482237</v>
      </c>
      <c r="E21" s="103">
        <f>E18+E20</f>
        <v>335498458</v>
      </c>
      <c r="F21" s="160">
        <f>F18+F20</f>
        <v>143.18712712147504</v>
      </c>
    </row>
    <row r="22" spans="2:6" ht="13.5" thickBot="1">
      <c r="B22" s="84"/>
      <c r="C22" s="85"/>
      <c r="D22" s="85"/>
      <c r="E22" s="85"/>
      <c r="F22" s="86"/>
    </row>
    <row r="23" spans="2:6" ht="29.25" thickTop="1">
      <c r="B23" s="87" t="s">
        <v>5</v>
      </c>
      <c r="C23" s="88" t="s">
        <v>6</v>
      </c>
      <c r="D23" s="80" t="s">
        <v>227</v>
      </c>
      <c r="E23" s="80" t="s">
        <v>271</v>
      </c>
      <c r="F23" s="23" t="s">
        <v>169</v>
      </c>
    </row>
    <row r="24" spans="2:6" ht="18.75">
      <c r="B24" s="12"/>
      <c r="C24" s="28" t="s">
        <v>25</v>
      </c>
      <c r="D24" s="83"/>
      <c r="E24" s="83"/>
      <c r="F24" s="13"/>
    </row>
    <row r="25" spans="2:6" ht="15.75">
      <c r="B25" s="56" t="s">
        <v>111</v>
      </c>
      <c r="C25" s="57" t="s">
        <v>79</v>
      </c>
      <c r="D25" s="95">
        <v>322192704</v>
      </c>
      <c r="E25" s="95">
        <v>294442674</v>
      </c>
      <c r="F25" s="144">
        <f>(E25/D25)*100</f>
        <v>91.38713271421565</v>
      </c>
    </row>
    <row r="26" spans="2:6" ht="15.75">
      <c r="B26" s="56" t="s">
        <v>112</v>
      </c>
      <c r="C26" s="57" t="s">
        <v>80</v>
      </c>
      <c r="D26" s="95">
        <v>55547532</v>
      </c>
      <c r="E26" s="95">
        <v>40288999</v>
      </c>
      <c r="F26" s="144">
        <f>(E26/D26)*100</f>
        <v>72.53067336997078</v>
      </c>
    </row>
    <row r="27" spans="2:6" ht="31.5">
      <c r="B27" s="56" t="s">
        <v>113</v>
      </c>
      <c r="C27" s="57" t="s">
        <v>81</v>
      </c>
      <c r="D27" s="95">
        <v>0</v>
      </c>
      <c r="E27" s="95">
        <v>0</v>
      </c>
      <c r="F27" s="144">
        <v>0</v>
      </c>
    </row>
    <row r="28" spans="2:6" ht="15.75">
      <c r="B28" s="54" t="s">
        <v>2</v>
      </c>
      <c r="C28" s="55" t="s">
        <v>219</v>
      </c>
      <c r="D28" s="103">
        <f>SUM(D25:D27)</f>
        <v>377740236</v>
      </c>
      <c r="E28" s="103">
        <f>SUM(E25:E27)</f>
        <v>334731673</v>
      </c>
      <c r="F28" s="159">
        <f>(E28/D28)*100</f>
        <v>88.61424891999062</v>
      </c>
    </row>
    <row r="29" spans="2:6" s="1" customFormat="1" ht="30" customHeight="1">
      <c r="B29" s="51" t="s">
        <v>114</v>
      </c>
      <c r="C29" s="52" t="s">
        <v>269</v>
      </c>
      <c r="D29" s="90">
        <v>742001</v>
      </c>
      <c r="E29" s="90">
        <v>766785</v>
      </c>
      <c r="F29" s="53">
        <v>0</v>
      </c>
    </row>
    <row r="30" spans="2:6" ht="16.5" thickBot="1">
      <c r="B30" s="67" t="s">
        <v>4</v>
      </c>
      <c r="C30" s="68" t="s">
        <v>133</v>
      </c>
      <c r="D30" s="104">
        <f>D28+D29</f>
        <v>378482237</v>
      </c>
      <c r="E30" s="104">
        <f>E28+E29</f>
        <v>335498458</v>
      </c>
      <c r="F30" s="161">
        <f>F28+F29</f>
        <v>88.61424891999062</v>
      </c>
    </row>
    <row r="31" ht="13.5" thickTop="1"/>
    <row r="33" spans="3:7" ht="15.75">
      <c r="C33" s="268" t="s">
        <v>177</v>
      </c>
      <c r="D33" s="268"/>
      <c r="E33" s="268"/>
      <c r="F33" s="268"/>
      <c r="G33" s="268"/>
    </row>
    <row r="34" spans="3:6" ht="16.5" thickBot="1">
      <c r="C34" s="164"/>
      <c r="D34" s="164"/>
      <c r="E34" s="164"/>
      <c r="F34" s="164"/>
    </row>
    <row r="35" spans="3:6" ht="16.5" thickTop="1">
      <c r="C35" s="266" t="s">
        <v>178</v>
      </c>
      <c r="D35" s="267"/>
      <c r="E35" s="165">
        <f>E18</f>
        <v>35460000</v>
      </c>
      <c r="F35" s="32"/>
    </row>
    <row r="36" spans="3:6" ht="15.75">
      <c r="C36" s="260" t="s">
        <v>179</v>
      </c>
      <c r="D36" s="261"/>
      <c r="E36" s="166">
        <f>E30</f>
        <v>335498458</v>
      </c>
      <c r="F36" s="32"/>
    </row>
    <row r="37" spans="3:5" ht="16.5" thickBot="1">
      <c r="C37" s="262" t="s">
        <v>176</v>
      </c>
      <c r="D37" s="263"/>
      <c r="E37" s="167">
        <f>E35-E36</f>
        <v>-300038458</v>
      </c>
    </row>
    <row r="38" ht="13.5" thickTop="1"/>
  </sheetData>
  <sheetProtection/>
  <mergeCells count="6">
    <mergeCell ref="C36:D36"/>
    <mergeCell ref="C37:D37"/>
    <mergeCell ref="B3:F3"/>
    <mergeCell ref="B2:F2"/>
    <mergeCell ref="C33:G33"/>
    <mergeCell ref="C35:D35"/>
  </mergeCells>
  <printOptions/>
  <pageMargins left="0.75" right="0.75" top="1" bottom="1" header="0.5" footer="0.5"/>
  <pageSetup horizontalDpi="600" verticalDpi="600" orientation="portrait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0"/>
  <sheetViews>
    <sheetView zoomScalePageLayoutView="0" workbookViewId="0" topLeftCell="A1">
      <selection activeCell="D2" sqref="D2:N2"/>
    </sheetView>
  </sheetViews>
  <sheetFormatPr defaultColWidth="9.140625" defaultRowHeight="12.75"/>
  <cols>
    <col min="1" max="1" width="5.421875" style="187" customWidth="1"/>
    <col min="2" max="4" width="9.140625" style="187" customWidth="1"/>
    <col min="5" max="7" width="13.7109375" style="187" customWidth="1"/>
    <col min="8" max="10" width="18.28125" style="187" customWidth="1"/>
    <col min="11" max="13" width="17.8515625" style="187" customWidth="1"/>
    <col min="14" max="16" width="15.28125" style="187" customWidth="1"/>
    <col min="17" max="16384" width="9.140625" style="187" customWidth="1"/>
  </cols>
  <sheetData>
    <row r="2" spans="4:16" ht="16.5" customHeight="1">
      <c r="D2" s="274" t="s">
        <v>305</v>
      </c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188"/>
      <c r="P2" s="188"/>
    </row>
    <row r="3" spans="4:16" ht="16.5" customHeight="1">
      <c r="D3" s="275" t="s">
        <v>277</v>
      </c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189"/>
      <c r="P3" s="189"/>
    </row>
    <row r="4" spans="1:16" ht="17.25" thickBot="1">
      <c r="A4" s="190"/>
      <c r="B4" s="190"/>
      <c r="C4" s="190"/>
      <c r="D4" s="190"/>
      <c r="E4" s="191"/>
      <c r="F4" s="191"/>
      <c r="G4" s="191"/>
      <c r="H4" s="191"/>
      <c r="I4" s="191"/>
      <c r="J4" s="191"/>
      <c r="K4" s="191"/>
      <c r="L4" s="191"/>
      <c r="M4" s="191"/>
      <c r="N4" s="192"/>
      <c r="O4" s="276" t="s">
        <v>207</v>
      </c>
      <c r="P4" s="276"/>
    </row>
    <row r="5" spans="1:16" ht="16.5" customHeight="1" thickTop="1">
      <c r="A5" s="277" t="s">
        <v>228</v>
      </c>
      <c r="B5" s="279" t="s">
        <v>229</v>
      </c>
      <c r="C5" s="279"/>
      <c r="D5" s="279"/>
      <c r="E5" s="280" t="s">
        <v>24</v>
      </c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2"/>
    </row>
    <row r="6" spans="1:16" ht="15.75" customHeight="1">
      <c r="A6" s="278"/>
      <c r="B6" s="272"/>
      <c r="C6" s="272"/>
      <c r="D6" s="272"/>
      <c r="E6" s="283" t="s">
        <v>61</v>
      </c>
      <c r="F6" s="284"/>
      <c r="G6" s="285"/>
      <c r="H6" s="289" t="s">
        <v>230</v>
      </c>
      <c r="I6" s="290"/>
      <c r="J6" s="291"/>
      <c r="K6" s="289" t="s">
        <v>231</v>
      </c>
      <c r="L6" s="290"/>
      <c r="M6" s="291"/>
      <c r="N6" s="295" t="s">
        <v>62</v>
      </c>
      <c r="O6" s="296"/>
      <c r="P6" s="297"/>
    </row>
    <row r="7" spans="1:16" ht="35.25" customHeight="1">
      <c r="A7" s="278"/>
      <c r="B7" s="272"/>
      <c r="C7" s="272"/>
      <c r="D7" s="272"/>
      <c r="E7" s="286"/>
      <c r="F7" s="287"/>
      <c r="G7" s="288"/>
      <c r="H7" s="292"/>
      <c r="I7" s="293"/>
      <c r="J7" s="294"/>
      <c r="K7" s="292"/>
      <c r="L7" s="293"/>
      <c r="M7" s="294"/>
      <c r="N7" s="298"/>
      <c r="O7" s="299"/>
      <c r="P7" s="300"/>
    </row>
    <row r="8" spans="1:16" ht="31.5">
      <c r="A8" s="193"/>
      <c r="B8" s="272"/>
      <c r="C8" s="272"/>
      <c r="D8" s="272"/>
      <c r="E8" s="195" t="s">
        <v>227</v>
      </c>
      <c r="F8" s="195" t="s">
        <v>271</v>
      </c>
      <c r="G8" s="195" t="s">
        <v>169</v>
      </c>
      <c r="H8" s="194" t="s">
        <v>227</v>
      </c>
      <c r="I8" s="194" t="s">
        <v>271</v>
      </c>
      <c r="J8" s="195" t="s">
        <v>169</v>
      </c>
      <c r="K8" s="195" t="s">
        <v>227</v>
      </c>
      <c r="L8" s="195" t="s">
        <v>271</v>
      </c>
      <c r="M8" s="195" t="s">
        <v>169</v>
      </c>
      <c r="N8" s="196" t="s">
        <v>227</v>
      </c>
      <c r="O8" s="196" t="s">
        <v>271</v>
      </c>
      <c r="P8" s="197" t="s">
        <v>169</v>
      </c>
    </row>
    <row r="9" spans="1:16" ht="15.75">
      <c r="A9" s="198" t="s">
        <v>2</v>
      </c>
      <c r="B9" s="273" t="s">
        <v>3</v>
      </c>
      <c r="C9" s="273"/>
      <c r="D9" s="273"/>
      <c r="E9" s="199" t="s">
        <v>4</v>
      </c>
      <c r="F9" s="199" t="s">
        <v>1</v>
      </c>
      <c r="G9" s="199" t="s">
        <v>7</v>
      </c>
      <c r="H9" s="199" t="s">
        <v>28</v>
      </c>
      <c r="I9" s="199" t="s">
        <v>29</v>
      </c>
      <c r="J9" s="199" t="s">
        <v>30</v>
      </c>
      <c r="K9" s="199" t="s">
        <v>31</v>
      </c>
      <c r="L9" s="199" t="s">
        <v>32</v>
      </c>
      <c r="M9" s="199" t="s">
        <v>33</v>
      </c>
      <c r="N9" s="200" t="s">
        <v>34</v>
      </c>
      <c r="O9" s="200" t="s">
        <v>35</v>
      </c>
      <c r="P9" s="201" t="s">
        <v>36</v>
      </c>
    </row>
    <row r="10" spans="1:16" ht="36.75" customHeight="1">
      <c r="A10" s="202" t="s">
        <v>63</v>
      </c>
      <c r="B10" s="270" t="s">
        <v>232</v>
      </c>
      <c r="C10" s="270"/>
      <c r="D10" s="270"/>
      <c r="E10" s="203">
        <v>0</v>
      </c>
      <c r="F10" s="203">
        <v>0</v>
      </c>
      <c r="G10" s="204">
        <v>0</v>
      </c>
      <c r="H10" s="203">
        <v>81883110</v>
      </c>
      <c r="I10" s="203">
        <v>87386400</v>
      </c>
      <c r="J10" s="204">
        <f aca="true" t="shared" si="0" ref="J10:J20">(I10/H10)*100</f>
        <v>106.72090984331201</v>
      </c>
      <c r="K10" s="203">
        <f>'4. (2)'!N10-4!H10</f>
        <v>61971384</v>
      </c>
      <c r="L10" s="203">
        <f>'4. (2)'!O10-4!I10</f>
        <v>64531217</v>
      </c>
      <c r="M10" s="204">
        <f aca="true" t="shared" si="1" ref="M10:M20">(L10/K10)*100</f>
        <v>104.13066940702824</v>
      </c>
      <c r="N10" s="205">
        <f aca="true" t="shared" si="2" ref="N10:N20">K10+H10+E10</f>
        <v>143854494</v>
      </c>
      <c r="O10" s="205">
        <f>F10+I10+L10</f>
        <v>151917617</v>
      </c>
      <c r="P10" s="206">
        <f aca="true" t="shared" si="3" ref="P10:P20">(O10/N10)*100</f>
        <v>105.60505464639847</v>
      </c>
    </row>
    <row r="11" spans="1:16" ht="36.75" customHeight="1">
      <c r="A11" s="207"/>
      <c r="B11" s="271" t="s">
        <v>58</v>
      </c>
      <c r="C11" s="271"/>
      <c r="D11" s="271"/>
      <c r="E11" s="208">
        <v>0</v>
      </c>
      <c r="F11" s="208">
        <v>0</v>
      </c>
      <c r="G11" s="204">
        <v>0</v>
      </c>
      <c r="H11" s="208">
        <v>81883110</v>
      </c>
      <c r="I11" s="208">
        <v>87386400</v>
      </c>
      <c r="J11" s="204">
        <f t="shared" si="0"/>
        <v>106.72090984331201</v>
      </c>
      <c r="K11" s="208">
        <f>'4. (2)'!N11-4!H11-4!E11</f>
        <v>61971384</v>
      </c>
      <c r="L11" s="208">
        <f>'4. (2)'!O11-4!I11-4!F11</f>
        <v>64531217</v>
      </c>
      <c r="M11" s="204">
        <f t="shared" si="1"/>
        <v>104.13066940702824</v>
      </c>
      <c r="N11" s="209">
        <f t="shared" si="2"/>
        <v>143854494</v>
      </c>
      <c r="O11" s="209">
        <f>F11+I11+L11</f>
        <v>151917617</v>
      </c>
      <c r="P11" s="210">
        <f t="shared" si="3"/>
        <v>105.60505464639847</v>
      </c>
    </row>
    <row r="12" spans="1:16" ht="36.75" customHeight="1">
      <c r="A12" s="202" t="s">
        <v>85</v>
      </c>
      <c r="B12" s="270" t="s">
        <v>233</v>
      </c>
      <c r="C12" s="270"/>
      <c r="D12" s="270"/>
      <c r="E12" s="203">
        <v>3302000</v>
      </c>
      <c r="F12" s="203">
        <v>3302000</v>
      </c>
      <c r="G12" s="203">
        <f>G13</f>
        <v>100</v>
      </c>
      <c r="H12" s="203">
        <v>145244067</v>
      </c>
      <c r="I12" s="203">
        <v>139854507</v>
      </c>
      <c r="J12" s="204">
        <f t="shared" si="0"/>
        <v>96.28930798254224</v>
      </c>
      <c r="K12" s="203">
        <f>'4. (2)'!N12-4!H12-4!E12</f>
        <v>35976750</v>
      </c>
      <c r="L12" s="203">
        <f>'4. (2)'!O12-4!I12-4!F12</f>
        <v>44924130</v>
      </c>
      <c r="M12" s="204">
        <f t="shared" si="1"/>
        <v>124.86989514061165</v>
      </c>
      <c r="N12" s="205">
        <f t="shared" si="2"/>
        <v>184522817</v>
      </c>
      <c r="O12" s="205">
        <f>O13</f>
        <v>188080637</v>
      </c>
      <c r="P12" s="206">
        <f t="shared" si="3"/>
        <v>101.9281192742684</v>
      </c>
    </row>
    <row r="13" spans="1:16" ht="36.75" customHeight="1">
      <c r="A13" s="207"/>
      <c r="B13" s="271" t="s">
        <v>65</v>
      </c>
      <c r="C13" s="271"/>
      <c r="D13" s="271"/>
      <c r="E13" s="208">
        <v>3302000</v>
      </c>
      <c r="F13" s="208">
        <v>3302000</v>
      </c>
      <c r="G13" s="211">
        <f aca="true" t="shared" si="4" ref="G13:G20">(F13/E13)*100</f>
        <v>100</v>
      </c>
      <c r="H13" s="208">
        <v>145244067</v>
      </c>
      <c r="I13" s="208">
        <v>139854507</v>
      </c>
      <c r="J13" s="211">
        <f t="shared" si="0"/>
        <v>96.28930798254224</v>
      </c>
      <c r="K13" s="208">
        <f>'4. (2)'!N13-4!H13-4!E13</f>
        <v>35976750</v>
      </c>
      <c r="L13" s="208">
        <f>'4. (2)'!O13-4!I13-4!F13</f>
        <v>44924130</v>
      </c>
      <c r="M13" s="211">
        <f t="shared" si="1"/>
        <v>124.86989514061165</v>
      </c>
      <c r="N13" s="209">
        <f t="shared" si="2"/>
        <v>184522817</v>
      </c>
      <c r="O13" s="209">
        <f aca="true" t="shared" si="5" ref="O13:O20">F13+I13+L13</f>
        <v>188080637</v>
      </c>
      <c r="P13" s="210">
        <f t="shared" si="3"/>
        <v>101.9281192742684</v>
      </c>
    </row>
    <row r="14" spans="1:16" ht="36.75" customHeight="1">
      <c r="A14" s="202" t="s">
        <v>64</v>
      </c>
      <c r="B14" s="270" t="s">
        <v>234</v>
      </c>
      <c r="C14" s="270"/>
      <c r="D14" s="270"/>
      <c r="E14" s="203">
        <v>6350000</v>
      </c>
      <c r="F14" s="203">
        <v>6350000</v>
      </c>
      <c r="G14" s="204">
        <f t="shared" si="4"/>
        <v>100</v>
      </c>
      <c r="H14" s="203">
        <v>16347000</v>
      </c>
      <c r="I14" s="203">
        <v>15795560</v>
      </c>
      <c r="J14" s="204">
        <f t="shared" si="0"/>
        <v>96.6266593258702</v>
      </c>
      <c r="K14" s="203">
        <f>'4. (2)'!N14-4!H14-4!E14</f>
        <v>20713808</v>
      </c>
      <c r="L14" s="203">
        <f>'4. (2)'!O14-4!I14-4!F14</f>
        <v>25426232</v>
      </c>
      <c r="M14" s="204">
        <f t="shared" si="1"/>
        <v>122.75015776915572</v>
      </c>
      <c r="N14" s="205">
        <f t="shared" si="2"/>
        <v>43410808</v>
      </c>
      <c r="O14" s="205">
        <f t="shared" si="5"/>
        <v>47571792</v>
      </c>
      <c r="P14" s="206">
        <f t="shared" si="3"/>
        <v>109.5851337298306</v>
      </c>
    </row>
    <row r="15" spans="1:16" ht="36.75" customHeight="1">
      <c r="A15" s="207"/>
      <c r="B15" s="271" t="s">
        <v>65</v>
      </c>
      <c r="C15" s="271"/>
      <c r="D15" s="271"/>
      <c r="E15" s="208">
        <v>6350000</v>
      </c>
      <c r="F15" s="208">
        <v>6350000</v>
      </c>
      <c r="G15" s="211">
        <f t="shared" si="4"/>
        <v>100</v>
      </c>
      <c r="H15" s="208">
        <v>16347000</v>
      </c>
      <c r="I15" s="208">
        <v>15795560</v>
      </c>
      <c r="J15" s="211">
        <f t="shared" si="0"/>
        <v>96.6266593258702</v>
      </c>
      <c r="K15" s="208">
        <f>'4. (2)'!N15-4!H15-4!E15</f>
        <v>20703808</v>
      </c>
      <c r="L15" s="208">
        <f>'4. (2)'!O15-4!I15-4!F15</f>
        <v>25426232</v>
      </c>
      <c r="M15" s="211">
        <f t="shared" si="1"/>
        <v>122.809446455454</v>
      </c>
      <c r="N15" s="209">
        <f t="shared" si="2"/>
        <v>43400808</v>
      </c>
      <c r="O15" s="209">
        <f t="shared" si="5"/>
        <v>47571792</v>
      </c>
      <c r="P15" s="210">
        <f t="shared" si="3"/>
        <v>109.61038329055994</v>
      </c>
    </row>
    <row r="16" spans="1:16" ht="36.75" customHeight="1">
      <c r="A16" s="202" t="s">
        <v>235</v>
      </c>
      <c r="B16" s="270" t="s">
        <v>236</v>
      </c>
      <c r="C16" s="270"/>
      <c r="D16" s="270"/>
      <c r="E16" s="203">
        <v>616000</v>
      </c>
      <c r="F16" s="203">
        <v>616000</v>
      </c>
      <c r="G16" s="204">
        <f t="shared" si="4"/>
        <v>100</v>
      </c>
      <c r="H16" s="203">
        <v>6162530</v>
      </c>
      <c r="I16" s="203">
        <v>6116550</v>
      </c>
      <c r="J16" s="204">
        <f t="shared" si="0"/>
        <v>99.25387787158846</v>
      </c>
      <c r="K16" s="203">
        <f>'4. (2)'!N16-4!H16-4!E16</f>
        <v>16435078</v>
      </c>
      <c r="L16" s="203">
        <f>'4. (2)'!O16-4!I16-4!F16</f>
        <v>17596456</v>
      </c>
      <c r="M16" s="204">
        <f t="shared" si="1"/>
        <v>107.06645870497238</v>
      </c>
      <c r="N16" s="205">
        <f t="shared" si="2"/>
        <v>23213608</v>
      </c>
      <c r="O16" s="205">
        <f t="shared" si="5"/>
        <v>24329006</v>
      </c>
      <c r="P16" s="206">
        <f t="shared" si="3"/>
        <v>104.80493165905102</v>
      </c>
    </row>
    <row r="17" spans="1:16" ht="36.75" customHeight="1">
      <c r="A17" s="207"/>
      <c r="B17" s="271" t="s">
        <v>65</v>
      </c>
      <c r="C17" s="271"/>
      <c r="D17" s="271"/>
      <c r="E17" s="208">
        <v>616000</v>
      </c>
      <c r="F17" s="208">
        <v>616000</v>
      </c>
      <c r="G17" s="211">
        <f t="shared" si="4"/>
        <v>100</v>
      </c>
      <c r="H17" s="208">
        <v>6162530</v>
      </c>
      <c r="I17" s="208">
        <v>6116550</v>
      </c>
      <c r="J17" s="211">
        <f t="shared" si="0"/>
        <v>99.25387787158846</v>
      </c>
      <c r="K17" s="208">
        <f>'4. (2)'!N17-4!H17-4!E17</f>
        <v>16435078</v>
      </c>
      <c r="L17" s="208">
        <f>'4. (2)'!O17-4!I17-4!F17</f>
        <v>17596456</v>
      </c>
      <c r="M17" s="211">
        <f t="shared" si="1"/>
        <v>107.06645870497238</v>
      </c>
      <c r="N17" s="209">
        <f t="shared" si="2"/>
        <v>23213608</v>
      </c>
      <c r="O17" s="209">
        <f t="shared" si="5"/>
        <v>24329006</v>
      </c>
      <c r="P17" s="210">
        <f t="shared" si="3"/>
        <v>104.80493165905102</v>
      </c>
    </row>
    <row r="18" spans="1:16" ht="36.75" customHeight="1">
      <c r="A18" s="202" t="s">
        <v>235</v>
      </c>
      <c r="B18" s="270" t="s">
        <v>237</v>
      </c>
      <c r="C18" s="270"/>
      <c r="D18" s="270"/>
      <c r="E18" s="203">
        <v>200000</v>
      </c>
      <c r="F18" s="203">
        <v>200000</v>
      </c>
      <c r="G18" s="204">
        <v>0</v>
      </c>
      <c r="H18" s="203">
        <v>24800000</v>
      </c>
      <c r="I18" s="203">
        <v>24800000</v>
      </c>
      <c r="J18" s="204">
        <f t="shared" si="0"/>
        <v>100</v>
      </c>
      <c r="K18" s="208">
        <f>'4. (2)'!N18-4!H18-4!E18</f>
        <v>13216843</v>
      </c>
      <c r="L18" s="203">
        <f>'4. (2)'!O18-4!I18-4!F18</f>
        <v>15417733</v>
      </c>
      <c r="M18" s="204">
        <v>0</v>
      </c>
      <c r="N18" s="205">
        <f t="shared" si="2"/>
        <v>38216843</v>
      </c>
      <c r="O18" s="205">
        <f t="shared" si="5"/>
        <v>40417733</v>
      </c>
      <c r="P18" s="206">
        <v>0</v>
      </c>
    </row>
    <row r="19" spans="1:16" ht="36.75" customHeight="1">
      <c r="A19" s="207"/>
      <c r="B19" s="271" t="s">
        <v>65</v>
      </c>
      <c r="C19" s="271"/>
      <c r="D19" s="271"/>
      <c r="E19" s="208">
        <v>200000</v>
      </c>
      <c r="F19" s="208">
        <v>200000</v>
      </c>
      <c r="G19" s="211">
        <v>0</v>
      </c>
      <c r="H19" s="208">
        <v>24800000</v>
      </c>
      <c r="I19" s="208">
        <v>24800000</v>
      </c>
      <c r="J19" s="211">
        <f t="shared" si="0"/>
        <v>100</v>
      </c>
      <c r="K19" s="208">
        <f>'4. (2)'!N19-4!H19-4!E19</f>
        <v>13216843</v>
      </c>
      <c r="L19" s="208">
        <f>'4. (2)'!O19-4!I19-4!F19</f>
        <v>15417733</v>
      </c>
      <c r="M19" s="211">
        <v>0</v>
      </c>
      <c r="N19" s="209">
        <f t="shared" si="2"/>
        <v>38216843</v>
      </c>
      <c r="O19" s="209">
        <f t="shared" si="5"/>
        <v>40417733</v>
      </c>
      <c r="P19" s="210">
        <v>0</v>
      </c>
    </row>
    <row r="20" spans="1:16" ht="36.75" customHeight="1" thickBot="1">
      <c r="A20" s="212" t="s">
        <v>238</v>
      </c>
      <c r="B20" s="269" t="s">
        <v>239</v>
      </c>
      <c r="C20" s="269"/>
      <c r="D20" s="269"/>
      <c r="E20" s="213">
        <f>E10+E12+E14+E16+E18</f>
        <v>10468000</v>
      </c>
      <c r="F20" s="213">
        <f aca="true" t="shared" si="6" ref="F20:K20">F10+F12+F14+F16+F18</f>
        <v>10468000</v>
      </c>
      <c r="G20" s="236">
        <f t="shared" si="4"/>
        <v>100</v>
      </c>
      <c r="H20" s="213">
        <f>H10+H12+H14+H16+H18</f>
        <v>274436707</v>
      </c>
      <c r="I20" s="213">
        <f t="shared" si="6"/>
        <v>273953017</v>
      </c>
      <c r="J20" s="236">
        <f t="shared" si="0"/>
        <v>99.82375171117324</v>
      </c>
      <c r="K20" s="213">
        <f t="shared" si="6"/>
        <v>148313863</v>
      </c>
      <c r="L20" s="213">
        <f>L10+L12+L14+L16+L18</f>
        <v>167895768</v>
      </c>
      <c r="M20" s="236">
        <f t="shared" si="1"/>
        <v>113.20301730661551</v>
      </c>
      <c r="N20" s="213">
        <f t="shared" si="2"/>
        <v>433218570</v>
      </c>
      <c r="O20" s="213">
        <f t="shared" si="5"/>
        <v>452316785</v>
      </c>
      <c r="P20" s="214">
        <f t="shared" si="3"/>
        <v>104.40844791117796</v>
      </c>
    </row>
    <row r="21" ht="13.5" thickTop="1"/>
  </sheetData>
  <sheetProtection/>
  <mergeCells count="23">
    <mergeCell ref="D2:N2"/>
    <mergeCell ref="D3:N3"/>
    <mergeCell ref="O4:P4"/>
    <mergeCell ref="A5:A7"/>
    <mergeCell ref="B5:D7"/>
    <mergeCell ref="E5:P5"/>
    <mergeCell ref="E6:G7"/>
    <mergeCell ref="H6:J7"/>
    <mergeCell ref="K6:M7"/>
    <mergeCell ref="N6:P7"/>
    <mergeCell ref="B8:D8"/>
    <mergeCell ref="B9:D9"/>
    <mergeCell ref="B10:D10"/>
    <mergeCell ref="B11:D11"/>
    <mergeCell ref="B12:D12"/>
    <mergeCell ref="B13:D13"/>
    <mergeCell ref="B20:D20"/>
    <mergeCell ref="B14:D14"/>
    <mergeCell ref="B15:D15"/>
    <mergeCell ref="B16:D16"/>
    <mergeCell ref="B17:D17"/>
    <mergeCell ref="B18:D18"/>
    <mergeCell ref="B19:D19"/>
  </mergeCells>
  <printOptions/>
  <pageMargins left="0.75" right="0.75" top="1" bottom="1" header="0.5" footer="0.5"/>
  <pageSetup fitToHeight="1" fitToWidth="1" horizontalDpi="600" verticalDpi="600" orientation="landscape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20"/>
  <sheetViews>
    <sheetView zoomScalePageLayoutView="0" workbookViewId="0" topLeftCell="A1">
      <selection activeCell="C2" sqref="C2:N2"/>
    </sheetView>
  </sheetViews>
  <sheetFormatPr defaultColWidth="9.140625" defaultRowHeight="12.75"/>
  <cols>
    <col min="1" max="1" width="5.421875" style="187" customWidth="1"/>
    <col min="2" max="4" width="9.140625" style="187" customWidth="1"/>
    <col min="5" max="14" width="15.140625" style="187" customWidth="1"/>
    <col min="15" max="15" width="15.8515625" style="187" customWidth="1"/>
    <col min="16" max="16" width="15.140625" style="187" customWidth="1"/>
    <col min="17" max="19" width="12.00390625" style="187" customWidth="1"/>
    <col min="20" max="16384" width="9.140625" style="187" customWidth="1"/>
  </cols>
  <sheetData>
    <row r="2" spans="3:23" ht="16.5" customHeight="1">
      <c r="C2" s="274" t="s">
        <v>306</v>
      </c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15"/>
      <c r="P2" s="215"/>
      <c r="Q2" s="215"/>
      <c r="R2" s="215"/>
      <c r="S2" s="215"/>
      <c r="T2" s="215"/>
      <c r="U2" s="215"/>
      <c r="V2" s="215"/>
      <c r="W2" s="215"/>
    </row>
    <row r="3" spans="3:23" ht="16.5" customHeight="1">
      <c r="C3" s="216"/>
      <c r="D3" s="275" t="s">
        <v>277</v>
      </c>
      <c r="E3" s="275"/>
      <c r="F3" s="275"/>
      <c r="G3" s="275"/>
      <c r="H3" s="275"/>
      <c r="I3" s="275"/>
      <c r="J3" s="275"/>
      <c r="K3" s="275"/>
      <c r="L3" s="275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</row>
    <row r="4" spans="1:19" ht="17.25" thickBot="1">
      <c r="A4" s="190"/>
      <c r="B4" s="190"/>
      <c r="C4" s="190"/>
      <c r="D4" s="190"/>
      <c r="Q4" s="276" t="s">
        <v>207</v>
      </c>
      <c r="R4" s="276"/>
      <c r="S4" s="276"/>
    </row>
    <row r="5" spans="1:19" ht="16.5" customHeight="1" thickTop="1">
      <c r="A5" s="277" t="s">
        <v>228</v>
      </c>
      <c r="B5" s="279" t="s">
        <v>229</v>
      </c>
      <c r="C5" s="279"/>
      <c r="D5" s="279"/>
      <c r="E5" s="280" t="s">
        <v>25</v>
      </c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307"/>
      <c r="Q5" s="308" t="s">
        <v>240</v>
      </c>
      <c r="R5" s="309"/>
      <c r="S5" s="310"/>
    </row>
    <row r="6" spans="1:19" ht="15.75" customHeight="1">
      <c r="A6" s="278"/>
      <c r="B6" s="272"/>
      <c r="C6" s="272"/>
      <c r="D6" s="272"/>
      <c r="E6" s="283" t="s">
        <v>241</v>
      </c>
      <c r="F6" s="284"/>
      <c r="G6" s="285"/>
      <c r="H6" s="283" t="s">
        <v>242</v>
      </c>
      <c r="I6" s="284"/>
      <c r="J6" s="285"/>
      <c r="K6" s="283" t="s">
        <v>243</v>
      </c>
      <c r="L6" s="284"/>
      <c r="M6" s="285"/>
      <c r="N6" s="301" t="s">
        <v>62</v>
      </c>
      <c r="O6" s="302"/>
      <c r="P6" s="303"/>
      <c r="Q6" s="311"/>
      <c r="R6" s="312"/>
      <c r="S6" s="313"/>
    </row>
    <row r="7" spans="1:19" ht="35.25" customHeight="1">
      <c r="A7" s="278"/>
      <c r="B7" s="272"/>
      <c r="C7" s="272"/>
      <c r="D7" s="272"/>
      <c r="E7" s="286"/>
      <c r="F7" s="287"/>
      <c r="G7" s="288"/>
      <c r="H7" s="286"/>
      <c r="I7" s="287"/>
      <c r="J7" s="288"/>
      <c r="K7" s="286"/>
      <c r="L7" s="287"/>
      <c r="M7" s="288"/>
      <c r="N7" s="304"/>
      <c r="O7" s="305"/>
      <c r="P7" s="306"/>
      <c r="Q7" s="314"/>
      <c r="R7" s="315"/>
      <c r="S7" s="316"/>
    </row>
    <row r="8" spans="1:19" ht="31.5">
      <c r="A8" s="193"/>
      <c r="B8" s="272"/>
      <c r="C8" s="272"/>
      <c r="D8" s="272"/>
      <c r="E8" s="195" t="s">
        <v>227</v>
      </c>
      <c r="F8" s="195" t="s">
        <v>271</v>
      </c>
      <c r="G8" s="195" t="s">
        <v>169</v>
      </c>
      <c r="H8" s="195" t="s">
        <v>227</v>
      </c>
      <c r="I8" s="195" t="s">
        <v>271</v>
      </c>
      <c r="J8" s="195" t="s">
        <v>169</v>
      </c>
      <c r="K8" s="195" t="s">
        <v>227</v>
      </c>
      <c r="L8" s="195" t="s">
        <v>271</v>
      </c>
      <c r="M8" s="195" t="s">
        <v>169</v>
      </c>
      <c r="N8" s="196" t="s">
        <v>227</v>
      </c>
      <c r="O8" s="196" t="s">
        <v>271</v>
      </c>
      <c r="P8" s="196" t="s">
        <v>169</v>
      </c>
      <c r="Q8" s="195" t="s">
        <v>227</v>
      </c>
      <c r="R8" s="195" t="s">
        <v>271</v>
      </c>
      <c r="S8" s="217" t="s">
        <v>169</v>
      </c>
    </row>
    <row r="9" spans="1:19" ht="15.75">
      <c r="A9" s="198" t="s">
        <v>2</v>
      </c>
      <c r="B9" s="273" t="s">
        <v>3</v>
      </c>
      <c r="C9" s="273"/>
      <c r="D9" s="273"/>
      <c r="E9" s="199" t="s">
        <v>4</v>
      </c>
      <c r="F9" s="199" t="s">
        <v>1</v>
      </c>
      <c r="G9" s="199" t="s">
        <v>7</v>
      </c>
      <c r="H9" s="199" t="s">
        <v>28</v>
      </c>
      <c r="I9" s="199" t="s">
        <v>29</v>
      </c>
      <c r="J9" s="199" t="s">
        <v>30</v>
      </c>
      <c r="K9" s="199" t="s">
        <v>31</v>
      </c>
      <c r="L9" s="199" t="s">
        <v>32</v>
      </c>
      <c r="M9" s="199" t="s">
        <v>33</v>
      </c>
      <c r="N9" s="200" t="s">
        <v>34</v>
      </c>
      <c r="O9" s="200" t="s">
        <v>35</v>
      </c>
      <c r="P9" s="200" t="s">
        <v>36</v>
      </c>
      <c r="Q9" s="199" t="s">
        <v>37</v>
      </c>
      <c r="R9" s="199" t="s">
        <v>38</v>
      </c>
      <c r="S9" s="218" t="s">
        <v>39</v>
      </c>
    </row>
    <row r="10" spans="1:19" ht="36.75" customHeight="1">
      <c r="A10" s="202" t="s">
        <v>63</v>
      </c>
      <c r="B10" s="270" t="s">
        <v>232</v>
      </c>
      <c r="C10" s="270"/>
      <c r="D10" s="270"/>
      <c r="E10" s="219">
        <v>107027762</v>
      </c>
      <c r="F10" s="219">
        <v>113313364</v>
      </c>
      <c r="G10" s="220">
        <f aca="true" t="shared" si="0" ref="G10:G20">(F10/E10)*100</f>
        <v>105.87287062958488</v>
      </c>
      <c r="H10" s="219">
        <v>21312732</v>
      </c>
      <c r="I10" s="219">
        <v>23090253</v>
      </c>
      <c r="J10" s="220">
        <f aca="true" t="shared" si="1" ref="J10:J20">(I10/H10)*100</f>
        <v>108.34018369864549</v>
      </c>
      <c r="K10" s="219">
        <v>15514000</v>
      </c>
      <c r="L10" s="219">
        <v>15514000</v>
      </c>
      <c r="M10" s="220">
        <f aca="true" t="shared" si="2" ref="M10:M20">(L10/K10)*100</f>
        <v>100</v>
      </c>
      <c r="N10" s="221">
        <f aca="true" t="shared" si="3" ref="N10:O19">K10+H10+E10</f>
        <v>143854494</v>
      </c>
      <c r="O10" s="221">
        <f t="shared" si="3"/>
        <v>151917617</v>
      </c>
      <c r="P10" s="222">
        <f aca="true" t="shared" si="4" ref="P10:P20">(O10/N10)*100</f>
        <v>105.60505464639847</v>
      </c>
      <c r="Q10" s="229">
        <v>25</v>
      </c>
      <c r="R10" s="223">
        <v>25</v>
      </c>
      <c r="S10" s="224">
        <f aca="true" t="shared" si="5" ref="S10:S19">R10/Q10*100</f>
        <v>100</v>
      </c>
    </row>
    <row r="11" spans="1:19" ht="36.75" customHeight="1">
      <c r="A11" s="207"/>
      <c r="B11" s="271" t="s">
        <v>58</v>
      </c>
      <c r="C11" s="271"/>
      <c r="D11" s="271"/>
      <c r="E11" s="225">
        <v>107027762</v>
      </c>
      <c r="F11" s="225">
        <v>113313364</v>
      </c>
      <c r="G11" s="226">
        <f t="shared" si="0"/>
        <v>105.87287062958488</v>
      </c>
      <c r="H11" s="225">
        <v>21312732</v>
      </c>
      <c r="I11" s="225">
        <v>23090253</v>
      </c>
      <c r="J11" s="226">
        <f t="shared" si="1"/>
        <v>108.34018369864549</v>
      </c>
      <c r="K11" s="225">
        <v>15514000</v>
      </c>
      <c r="L11" s="225">
        <v>15514000</v>
      </c>
      <c r="M11" s="226">
        <f t="shared" si="2"/>
        <v>100</v>
      </c>
      <c r="N11" s="227">
        <f t="shared" si="3"/>
        <v>143854494</v>
      </c>
      <c r="O11" s="227">
        <f t="shared" si="3"/>
        <v>151917617</v>
      </c>
      <c r="P11" s="228">
        <f t="shared" si="4"/>
        <v>105.60505464639847</v>
      </c>
      <c r="Q11" s="229">
        <v>25</v>
      </c>
      <c r="R11" s="229">
        <v>25</v>
      </c>
      <c r="S11" s="230">
        <f t="shared" si="5"/>
        <v>100</v>
      </c>
    </row>
    <row r="12" spans="1:19" ht="36.75" customHeight="1">
      <c r="A12" s="202" t="s">
        <v>85</v>
      </c>
      <c r="B12" s="270" t="s">
        <v>233</v>
      </c>
      <c r="C12" s="270"/>
      <c r="D12" s="270"/>
      <c r="E12" s="219">
        <v>120974683</v>
      </c>
      <c r="F12" s="219">
        <v>122411786</v>
      </c>
      <c r="G12" s="220">
        <f t="shared" si="0"/>
        <v>101.18793698347612</v>
      </c>
      <c r="H12" s="219">
        <v>24137134</v>
      </c>
      <c r="I12" s="219">
        <v>26257851</v>
      </c>
      <c r="J12" s="220">
        <f t="shared" si="1"/>
        <v>108.78611768903465</v>
      </c>
      <c r="K12" s="219">
        <v>39411000</v>
      </c>
      <c r="L12" s="219">
        <v>39411000</v>
      </c>
      <c r="M12" s="220">
        <f t="shared" si="2"/>
        <v>100</v>
      </c>
      <c r="N12" s="221">
        <f t="shared" si="3"/>
        <v>184522817</v>
      </c>
      <c r="O12" s="221">
        <f t="shared" si="3"/>
        <v>188080637</v>
      </c>
      <c r="P12" s="222">
        <f t="shared" si="4"/>
        <v>101.9281192742684</v>
      </c>
      <c r="Q12" s="223">
        <v>37</v>
      </c>
      <c r="R12" s="223">
        <v>37</v>
      </c>
      <c r="S12" s="224">
        <f t="shared" si="5"/>
        <v>100</v>
      </c>
    </row>
    <row r="13" spans="1:19" ht="36.75" customHeight="1">
      <c r="A13" s="207"/>
      <c r="B13" s="271" t="s">
        <v>65</v>
      </c>
      <c r="C13" s="271"/>
      <c r="D13" s="271"/>
      <c r="E13" s="225">
        <v>120974683</v>
      </c>
      <c r="F13" s="225">
        <v>122411786</v>
      </c>
      <c r="G13" s="226">
        <f t="shared" si="0"/>
        <v>101.18793698347612</v>
      </c>
      <c r="H13" s="225">
        <v>24137134</v>
      </c>
      <c r="I13" s="225">
        <v>26257851</v>
      </c>
      <c r="J13" s="226">
        <f t="shared" si="1"/>
        <v>108.78611768903465</v>
      </c>
      <c r="K13" s="225">
        <v>39411000</v>
      </c>
      <c r="L13" s="225">
        <v>39411000</v>
      </c>
      <c r="M13" s="226">
        <f t="shared" si="2"/>
        <v>100</v>
      </c>
      <c r="N13" s="227">
        <f t="shared" si="3"/>
        <v>184522817</v>
      </c>
      <c r="O13" s="227">
        <f t="shared" si="3"/>
        <v>188080637</v>
      </c>
      <c r="P13" s="228">
        <f t="shared" si="4"/>
        <v>101.9281192742684</v>
      </c>
      <c r="Q13" s="229">
        <v>37</v>
      </c>
      <c r="R13" s="229">
        <v>37</v>
      </c>
      <c r="S13" s="230">
        <f t="shared" si="5"/>
        <v>100</v>
      </c>
    </row>
    <row r="14" spans="1:19" ht="36.75" customHeight="1">
      <c r="A14" s="202" t="s">
        <v>64</v>
      </c>
      <c r="B14" s="270" t="s">
        <v>234</v>
      </c>
      <c r="C14" s="270"/>
      <c r="D14" s="270"/>
      <c r="E14" s="219">
        <v>24761406</v>
      </c>
      <c r="F14" s="219">
        <v>27400129</v>
      </c>
      <c r="G14" s="220">
        <f t="shared" si="0"/>
        <v>110.65659599458932</v>
      </c>
      <c r="H14" s="219">
        <v>5031402</v>
      </c>
      <c r="I14" s="219">
        <v>5551663</v>
      </c>
      <c r="J14" s="220">
        <f t="shared" si="1"/>
        <v>110.34027891231908</v>
      </c>
      <c r="K14" s="219">
        <v>13618000</v>
      </c>
      <c r="L14" s="219">
        <v>14620000</v>
      </c>
      <c r="M14" s="220">
        <f t="shared" si="2"/>
        <v>107.35790865031576</v>
      </c>
      <c r="N14" s="221">
        <f t="shared" si="3"/>
        <v>43410808</v>
      </c>
      <c r="O14" s="221">
        <f t="shared" si="3"/>
        <v>47571792</v>
      </c>
      <c r="P14" s="222">
        <f t="shared" si="4"/>
        <v>109.5851337298306</v>
      </c>
      <c r="Q14" s="223">
        <v>9.5</v>
      </c>
      <c r="R14" s="223">
        <v>9.5</v>
      </c>
      <c r="S14" s="224">
        <f t="shared" si="5"/>
        <v>100</v>
      </c>
    </row>
    <row r="15" spans="1:19" ht="36.75" customHeight="1">
      <c r="A15" s="207"/>
      <c r="B15" s="271" t="s">
        <v>65</v>
      </c>
      <c r="C15" s="271"/>
      <c r="D15" s="271"/>
      <c r="E15" s="225">
        <v>24761406</v>
      </c>
      <c r="F15" s="225">
        <v>27400129</v>
      </c>
      <c r="G15" s="226">
        <f t="shared" si="0"/>
        <v>110.65659599458932</v>
      </c>
      <c r="H15" s="225">
        <v>5021402</v>
      </c>
      <c r="I15" s="225">
        <v>5551663</v>
      </c>
      <c r="J15" s="226">
        <f t="shared" si="1"/>
        <v>110.56001889512133</v>
      </c>
      <c r="K15" s="225">
        <v>13618000</v>
      </c>
      <c r="L15" s="225">
        <v>14620000</v>
      </c>
      <c r="M15" s="226">
        <f t="shared" si="2"/>
        <v>107.35790865031576</v>
      </c>
      <c r="N15" s="227">
        <f t="shared" si="3"/>
        <v>43400808</v>
      </c>
      <c r="O15" s="227">
        <f t="shared" si="3"/>
        <v>47571792</v>
      </c>
      <c r="P15" s="228">
        <f t="shared" si="4"/>
        <v>109.61038329055994</v>
      </c>
      <c r="Q15" s="229">
        <v>9.5</v>
      </c>
      <c r="R15" s="229">
        <v>9.5</v>
      </c>
      <c r="S15" s="230">
        <f t="shared" si="5"/>
        <v>100</v>
      </c>
    </row>
    <row r="16" spans="1:19" ht="36.75" customHeight="1">
      <c r="A16" s="202" t="s">
        <v>235</v>
      </c>
      <c r="B16" s="270" t="s">
        <v>236</v>
      </c>
      <c r="C16" s="270"/>
      <c r="D16" s="270"/>
      <c r="E16" s="219">
        <v>9661477</v>
      </c>
      <c r="F16" s="219">
        <v>10575283</v>
      </c>
      <c r="G16" s="220">
        <f t="shared" si="0"/>
        <v>109.45824328930244</v>
      </c>
      <c r="H16" s="219">
        <v>1985131</v>
      </c>
      <c r="I16" s="219">
        <v>2186723</v>
      </c>
      <c r="J16" s="220">
        <f t="shared" si="1"/>
        <v>110.15509807665087</v>
      </c>
      <c r="K16" s="219">
        <v>11567000</v>
      </c>
      <c r="L16" s="219">
        <v>11567000</v>
      </c>
      <c r="M16" s="220">
        <f t="shared" si="2"/>
        <v>100</v>
      </c>
      <c r="N16" s="221">
        <f t="shared" si="3"/>
        <v>23213608</v>
      </c>
      <c r="O16" s="221">
        <f t="shared" si="3"/>
        <v>24329006</v>
      </c>
      <c r="P16" s="222">
        <f t="shared" si="4"/>
        <v>104.80493165905102</v>
      </c>
      <c r="Q16" s="223">
        <v>3</v>
      </c>
      <c r="R16" s="223">
        <v>3</v>
      </c>
      <c r="S16" s="224">
        <f t="shared" si="5"/>
        <v>100</v>
      </c>
    </row>
    <row r="17" spans="1:19" ht="36.75" customHeight="1">
      <c r="A17" s="207"/>
      <c r="B17" s="271" t="s">
        <v>65</v>
      </c>
      <c r="C17" s="271"/>
      <c r="D17" s="271"/>
      <c r="E17" s="225">
        <v>9661477</v>
      </c>
      <c r="F17" s="225">
        <v>10575283</v>
      </c>
      <c r="G17" s="226">
        <f t="shared" si="0"/>
        <v>109.45824328930244</v>
      </c>
      <c r="H17" s="225">
        <v>1985131</v>
      </c>
      <c r="I17" s="225">
        <v>2186723</v>
      </c>
      <c r="J17" s="226">
        <f t="shared" si="1"/>
        <v>110.15509807665087</v>
      </c>
      <c r="K17" s="225">
        <v>11567000</v>
      </c>
      <c r="L17" s="225">
        <v>11567000</v>
      </c>
      <c r="M17" s="226">
        <f t="shared" si="2"/>
        <v>100</v>
      </c>
      <c r="N17" s="227">
        <f t="shared" si="3"/>
        <v>23213608</v>
      </c>
      <c r="O17" s="227">
        <f t="shared" si="3"/>
        <v>24329006</v>
      </c>
      <c r="P17" s="228">
        <f t="shared" si="4"/>
        <v>104.80493165905102</v>
      </c>
      <c r="Q17" s="229">
        <v>3</v>
      </c>
      <c r="R17" s="229">
        <v>3</v>
      </c>
      <c r="S17" s="230">
        <f t="shared" si="5"/>
        <v>100</v>
      </c>
    </row>
    <row r="18" spans="1:19" ht="36.75" customHeight="1">
      <c r="A18" s="202" t="s">
        <v>235</v>
      </c>
      <c r="B18" s="270" t="s">
        <v>237</v>
      </c>
      <c r="C18" s="270"/>
      <c r="D18" s="270"/>
      <c r="E18" s="219">
        <v>26845993</v>
      </c>
      <c r="F18" s="219">
        <v>28250566</v>
      </c>
      <c r="G18" s="241">
        <f t="shared" si="0"/>
        <v>105.23196515770528</v>
      </c>
      <c r="H18" s="219">
        <v>5381850</v>
      </c>
      <c r="I18" s="219">
        <v>5678167</v>
      </c>
      <c r="J18" s="241">
        <f t="shared" si="1"/>
        <v>105.50585765117944</v>
      </c>
      <c r="K18" s="219">
        <v>5989000</v>
      </c>
      <c r="L18" s="219">
        <v>6489000</v>
      </c>
      <c r="M18" s="241">
        <f t="shared" si="2"/>
        <v>108.34863917181498</v>
      </c>
      <c r="N18" s="221">
        <f t="shared" si="3"/>
        <v>38216843</v>
      </c>
      <c r="O18" s="221">
        <f t="shared" si="3"/>
        <v>40417733</v>
      </c>
      <c r="P18" s="228">
        <f t="shared" si="4"/>
        <v>105.75895293077977</v>
      </c>
      <c r="Q18" s="223">
        <v>10</v>
      </c>
      <c r="R18" s="223">
        <v>10</v>
      </c>
      <c r="S18" s="230">
        <f t="shared" si="5"/>
        <v>100</v>
      </c>
    </row>
    <row r="19" spans="1:19" ht="36.75" customHeight="1">
      <c r="A19" s="207"/>
      <c r="B19" s="271" t="s">
        <v>65</v>
      </c>
      <c r="C19" s="271"/>
      <c r="D19" s="271"/>
      <c r="E19" s="225">
        <v>26845993</v>
      </c>
      <c r="F19" s="225">
        <v>28250566</v>
      </c>
      <c r="G19" s="226">
        <f t="shared" si="0"/>
        <v>105.23196515770528</v>
      </c>
      <c r="H19" s="225">
        <v>5381850</v>
      </c>
      <c r="I19" s="225">
        <v>5678167</v>
      </c>
      <c r="J19" s="226">
        <f t="shared" si="1"/>
        <v>105.50585765117944</v>
      </c>
      <c r="K19" s="225">
        <v>5989000</v>
      </c>
      <c r="L19" s="225">
        <v>6489000</v>
      </c>
      <c r="M19" s="226">
        <f t="shared" si="2"/>
        <v>108.34863917181498</v>
      </c>
      <c r="N19" s="227">
        <f t="shared" si="3"/>
        <v>38216843</v>
      </c>
      <c r="O19" s="227">
        <f t="shared" si="3"/>
        <v>40417733</v>
      </c>
      <c r="P19" s="228">
        <f t="shared" si="4"/>
        <v>105.75895293077977</v>
      </c>
      <c r="Q19" s="229">
        <v>10</v>
      </c>
      <c r="R19" s="229">
        <v>10</v>
      </c>
      <c r="S19" s="230">
        <f t="shared" si="5"/>
        <v>100</v>
      </c>
    </row>
    <row r="20" spans="1:19" ht="36.75" customHeight="1" thickBot="1">
      <c r="A20" s="231" t="s">
        <v>238</v>
      </c>
      <c r="B20" s="269" t="s">
        <v>239</v>
      </c>
      <c r="C20" s="269"/>
      <c r="D20" s="269"/>
      <c r="E20" s="232">
        <f>E10+E12+E14+E16+E18</f>
        <v>289271321</v>
      </c>
      <c r="F20" s="232">
        <f>F10+F12+F14+F16+F18</f>
        <v>301951128</v>
      </c>
      <c r="G20" s="233">
        <f t="shared" si="0"/>
        <v>104.38336125273891</v>
      </c>
      <c r="H20" s="232">
        <f>H10+H12+H14+H16+H18</f>
        <v>57848249</v>
      </c>
      <c r="I20" s="232">
        <f>I10+I12+I14+I16+I18</f>
        <v>62764657</v>
      </c>
      <c r="J20" s="233">
        <f t="shared" si="1"/>
        <v>108.4988017528413</v>
      </c>
      <c r="K20" s="232">
        <f>K10+K12+K14+K16+K18</f>
        <v>86099000</v>
      </c>
      <c r="L20" s="232">
        <f>L10+L12+L14+L16+L18</f>
        <v>87601000</v>
      </c>
      <c r="M20" s="233">
        <f t="shared" si="2"/>
        <v>101.74450342048107</v>
      </c>
      <c r="N20" s="232">
        <f>N10+N12+N14+N16+N18</f>
        <v>433218570</v>
      </c>
      <c r="O20" s="232">
        <f>O10+O12+O14+O16+O18</f>
        <v>452316785</v>
      </c>
      <c r="P20" s="233">
        <f t="shared" si="4"/>
        <v>104.40844791117796</v>
      </c>
      <c r="Q20" s="233">
        <f>Q10+Q12+Q14+Q16+Q18</f>
        <v>84.5</v>
      </c>
      <c r="R20" s="233">
        <f>R10+R12+R14+R16+R18</f>
        <v>84.5</v>
      </c>
      <c r="S20" s="234">
        <f>R20/Q20*100</f>
        <v>100</v>
      </c>
    </row>
    <row r="21" ht="13.5" thickTop="1"/>
  </sheetData>
  <sheetProtection/>
  <mergeCells count="24">
    <mergeCell ref="C2:N2"/>
    <mergeCell ref="D3:L3"/>
    <mergeCell ref="Q4:S4"/>
    <mergeCell ref="A5:A7"/>
    <mergeCell ref="B5:D7"/>
    <mergeCell ref="E5:P5"/>
    <mergeCell ref="Q5:S7"/>
    <mergeCell ref="E6:G7"/>
    <mergeCell ref="H6:J7"/>
    <mergeCell ref="K6:M7"/>
    <mergeCell ref="N6:P7"/>
    <mergeCell ref="B8:D8"/>
    <mergeCell ref="B9:D9"/>
    <mergeCell ref="B10:D10"/>
    <mergeCell ref="B11:D11"/>
    <mergeCell ref="B12:D12"/>
    <mergeCell ref="B19:D19"/>
    <mergeCell ref="B20:D20"/>
    <mergeCell ref="B13:D13"/>
    <mergeCell ref="B14:D14"/>
    <mergeCell ref="B15:D15"/>
    <mergeCell ref="B16:D16"/>
    <mergeCell ref="B17:D17"/>
    <mergeCell ref="B18:D18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3:R34"/>
  <sheetViews>
    <sheetView zoomScalePageLayoutView="0" workbookViewId="0" topLeftCell="C1">
      <selection activeCell="C3" sqref="C3:P3"/>
    </sheetView>
  </sheetViews>
  <sheetFormatPr defaultColWidth="9.140625" defaultRowHeight="12.75"/>
  <cols>
    <col min="3" max="3" width="6.57421875" style="0" customWidth="1"/>
    <col min="7" max="7" width="28.8515625" style="0" customWidth="1"/>
    <col min="8" max="9" width="16.28125" style="0" customWidth="1"/>
    <col min="10" max="10" width="9.28125" style="0" customWidth="1"/>
    <col min="11" max="11" width="5.140625" style="0" customWidth="1"/>
    <col min="15" max="15" width="22.57421875" style="0" customWidth="1"/>
    <col min="16" max="17" width="15.8515625" style="0" customWidth="1"/>
    <col min="18" max="18" width="9.421875" style="0" customWidth="1"/>
  </cols>
  <sheetData>
    <row r="3" spans="3:18" ht="16.5">
      <c r="C3" s="253" t="s">
        <v>307</v>
      </c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78"/>
      <c r="R3" s="78"/>
    </row>
    <row r="4" spans="3:18" ht="16.5">
      <c r="C4" s="343" t="s">
        <v>278</v>
      </c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79"/>
      <c r="R4" s="79"/>
    </row>
    <row r="5" spans="3:18" ht="12.75">
      <c r="C5" s="30"/>
      <c r="D5" s="30"/>
      <c r="E5" s="30"/>
      <c r="F5" s="30"/>
      <c r="G5" s="30"/>
      <c r="H5" s="30"/>
      <c r="I5" s="30"/>
      <c r="J5" s="30"/>
      <c r="K5" s="31"/>
      <c r="L5" s="32"/>
      <c r="M5" s="32"/>
      <c r="N5" s="32"/>
      <c r="O5" s="32"/>
      <c r="P5" s="32"/>
      <c r="Q5" s="32"/>
      <c r="R5" s="32"/>
    </row>
    <row r="6" spans="4:18" ht="12.75">
      <c r="D6" s="30"/>
      <c r="E6" s="30"/>
      <c r="F6" s="30"/>
      <c r="G6" s="30"/>
      <c r="H6" s="30"/>
      <c r="I6" s="30"/>
      <c r="J6" s="30"/>
      <c r="K6" s="32"/>
      <c r="L6" s="32"/>
      <c r="M6" s="32"/>
      <c r="N6" s="32"/>
      <c r="O6" s="32"/>
      <c r="P6" s="32"/>
      <c r="Q6" s="32"/>
      <c r="R6" s="32"/>
    </row>
    <row r="7" spans="5:18" ht="12.75">
      <c r="E7" s="30"/>
      <c r="F7" s="30"/>
      <c r="G7" s="30"/>
      <c r="H7" s="30"/>
      <c r="I7" s="30"/>
      <c r="J7" s="30"/>
      <c r="K7" s="32"/>
      <c r="L7" s="32"/>
      <c r="M7" s="32"/>
      <c r="N7" s="32"/>
      <c r="O7" s="32"/>
      <c r="P7" s="32"/>
      <c r="Q7" s="32"/>
      <c r="R7" s="32"/>
    </row>
    <row r="8" spans="3:18" ht="16.5" thickBot="1">
      <c r="C8" s="33"/>
      <c r="D8" s="33"/>
      <c r="E8" s="33"/>
      <c r="F8" s="33"/>
      <c r="G8" s="33"/>
      <c r="H8" s="33"/>
      <c r="I8" s="33"/>
      <c r="J8" s="33"/>
      <c r="K8" s="32"/>
      <c r="L8" s="32"/>
      <c r="M8" s="32"/>
      <c r="N8" s="32"/>
      <c r="O8" s="351" t="s">
        <v>206</v>
      </c>
      <c r="P8" s="351"/>
      <c r="Q8" s="351"/>
      <c r="R8" s="351"/>
    </row>
    <row r="9" spans="3:18" ht="13.5" customHeight="1" thickTop="1">
      <c r="C9" s="346" t="s">
        <v>68</v>
      </c>
      <c r="D9" s="341" t="s">
        <v>6</v>
      </c>
      <c r="E9" s="341"/>
      <c r="F9" s="341"/>
      <c r="G9" s="341"/>
      <c r="H9" s="344" t="s">
        <v>227</v>
      </c>
      <c r="I9" s="344" t="s">
        <v>271</v>
      </c>
      <c r="J9" s="344" t="s">
        <v>169</v>
      </c>
      <c r="K9" s="344" t="s">
        <v>68</v>
      </c>
      <c r="L9" s="341" t="s">
        <v>6</v>
      </c>
      <c r="M9" s="341"/>
      <c r="N9" s="341"/>
      <c r="O9" s="341"/>
      <c r="P9" s="344" t="s">
        <v>227</v>
      </c>
      <c r="Q9" s="344" t="s">
        <v>271</v>
      </c>
      <c r="R9" s="352" t="s">
        <v>169</v>
      </c>
    </row>
    <row r="10" spans="3:18" ht="31.5" customHeight="1">
      <c r="C10" s="347"/>
      <c r="D10" s="342"/>
      <c r="E10" s="342"/>
      <c r="F10" s="342"/>
      <c r="G10" s="342"/>
      <c r="H10" s="345"/>
      <c r="I10" s="345"/>
      <c r="J10" s="345"/>
      <c r="K10" s="345"/>
      <c r="L10" s="342"/>
      <c r="M10" s="342"/>
      <c r="N10" s="342"/>
      <c r="O10" s="342"/>
      <c r="P10" s="345"/>
      <c r="Q10" s="345"/>
      <c r="R10" s="353"/>
    </row>
    <row r="11" spans="3:18" ht="15.75">
      <c r="C11" s="34"/>
      <c r="D11" s="340" t="s">
        <v>69</v>
      </c>
      <c r="E11" s="340"/>
      <c r="F11" s="340"/>
      <c r="G11" s="340"/>
      <c r="H11" s="35"/>
      <c r="I11" s="35"/>
      <c r="J11" s="35"/>
      <c r="K11" s="36"/>
      <c r="L11" s="340" t="s">
        <v>70</v>
      </c>
      <c r="M11" s="340"/>
      <c r="N11" s="340"/>
      <c r="O11" s="340"/>
      <c r="P11" s="36"/>
      <c r="Q11" s="36"/>
      <c r="R11" s="37"/>
    </row>
    <row r="12" spans="3:18" ht="21.75" customHeight="1">
      <c r="C12" s="70" t="s">
        <v>92</v>
      </c>
      <c r="D12" s="339" t="s">
        <v>74</v>
      </c>
      <c r="E12" s="339"/>
      <c r="F12" s="339"/>
      <c r="G12" s="339"/>
      <c r="H12" s="39">
        <v>91821971</v>
      </c>
      <c r="I12" s="39">
        <v>116143310</v>
      </c>
      <c r="J12" s="147">
        <f>(I12/H12)*100</f>
        <v>126.48749393541117</v>
      </c>
      <c r="K12" s="39" t="s">
        <v>106</v>
      </c>
      <c r="L12" s="339" t="s">
        <v>76</v>
      </c>
      <c r="M12" s="339"/>
      <c r="N12" s="339"/>
      <c r="O12" s="339"/>
      <c r="P12" s="39">
        <v>28273427</v>
      </c>
      <c r="Q12" s="39">
        <v>28601427</v>
      </c>
      <c r="R12" s="150">
        <f>(Q12/P12)*100</f>
        <v>101.16009990582324</v>
      </c>
    </row>
    <row r="13" spans="3:18" ht="29.25" customHeight="1">
      <c r="C13" s="70" t="s">
        <v>93</v>
      </c>
      <c r="D13" s="354" t="s">
        <v>128</v>
      </c>
      <c r="E13" s="355"/>
      <c r="F13" s="355"/>
      <c r="G13" s="356"/>
      <c r="H13" s="39">
        <v>81309719</v>
      </c>
      <c r="I13" s="39">
        <v>35000000</v>
      </c>
      <c r="J13" s="147">
        <v>0</v>
      </c>
      <c r="K13" s="39" t="s">
        <v>107</v>
      </c>
      <c r="L13" s="320" t="s">
        <v>118</v>
      </c>
      <c r="M13" s="320"/>
      <c r="N13" s="320"/>
      <c r="O13" s="320"/>
      <c r="P13" s="39">
        <v>5425859</v>
      </c>
      <c r="Q13" s="39">
        <v>5497619</v>
      </c>
      <c r="R13" s="150">
        <f>(Q13/P13)*100</f>
        <v>101.32255556216998</v>
      </c>
    </row>
    <row r="14" spans="3:18" ht="21.75" customHeight="1">
      <c r="C14" s="70" t="s">
        <v>94</v>
      </c>
      <c r="D14" s="348" t="s">
        <v>71</v>
      </c>
      <c r="E14" s="349"/>
      <c r="F14" s="349"/>
      <c r="G14" s="350"/>
      <c r="H14" s="39">
        <v>262400000</v>
      </c>
      <c r="I14" s="39">
        <v>270850000</v>
      </c>
      <c r="J14" s="147">
        <f aca="true" t="shared" si="0" ref="J14:J21">(I14/H14)*100</f>
        <v>103.2202743902439</v>
      </c>
      <c r="K14" s="39" t="s">
        <v>107</v>
      </c>
      <c r="L14" s="320" t="s">
        <v>77</v>
      </c>
      <c r="M14" s="320"/>
      <c r="N14" s="320"/>
      <c r="O14" s="320"/>
      <c r="P14" s="39">
        <v>262511000</v>
      </c>
      <c r="Q14" s="39">
        <v>281163109</v>
      </c>
      <c r="R14" s="150">
        <f>(Q14/P14)*100</f>
        <v>107.10526758878676</v>
      </c>
    </row>
    <row r="15" spans="3:18" ht="21.75" customHeight="1">
      <c r="C15" s="70" t="s">
        <v>95</v>
      </c>
      <c r="D15" s="348" t="s">
        <v>72</v>
      </c>
      <c r="E15" s="349"/>
      <c r="F15" s="349"/>
      <c r="G15" s="350"/>
      <c r="H15" s="39">
        <v>23107000</v>
      </c>
      <c r="I15" s="39">
        <v>23971000</v>
      </c>
      <c r="J15" s="147">
        <f t="shared" si="0"/>
        <v>103.7391266715714</v>
      </c>
      <c r="K15" s="39"/>
      <c r="L15" s="320" t="s">
        <v>185</v>
      </c>
      <c r="M15" s="320"/>
      <c r="N15" s="320"/>
      <c r="O15" s="320"/>
      <c r="P15" s="39">
        <v>8499000</v>
      </c>
      <c r="Q15" s="39">
        <v>12615000</v>
      </c>
      <c r="R15" s="150">
        <v>0</v>
      </c>
    </row>
    <row r="16" spans="3:18" ht="21.75" customHeight="1">
      <c r="C16" s="70" t="s">
        <v>96</v>
      </c>
      <c r="D16" s="184" t="s">
        <v>84</v>
      </c>
      <c r="E16" s="185"/>
      <c r="F16" s="185"/>
      <c r="G16" s="186"/>
      <c r="H16" s="39">
        <v>12382825</v>
      </c>
      <c r="I16" s="39">
        <v>0</v>
      </c>
      <c r="J16" s="147">
        <f t="shared" si="0"/>
        <v>0</v>
      </c>
      <c r="K16" s="39" t="s">
        <v>109</v>
      </c>
      <c r="L16" s="320" t="s">
        <v>8</v>
      </c>
      <c r="M16" s="320"/>
      <c r="N16" s="320"/>
      <c r="O16" s="320"/>
      <c r="P16" s="39">
        <v>7873000</v>
      </c>
      <c r="Q16" s="39">
        <v>10698000</v>
      </c>
      <c r="R16" s="150">
        <f aca="true" t="shared" si="1" ref="R16:R23">(Q16/P16)*100</f>
        <v>135.8821287946145</v>
      </c>
    </row>
    <row r="17" spans="3:18" ht="21.75" customHeight="1">
      <c r="C17" s="70" t="s">
        <v>97</v>
      </c>
      <c r="D17" s="184" t="s">
        <v>73</v>
      </c>
      <c r="E17" s="185"/>
      <c r="F17" s="185"/>
      <c r="G17" s="186"/>
      <c r="H17" s="39">
        <v>210000</v>
      </c>
      <c r="I17" s="39">
        <v>210000</v>
      </c>
      <c r="J17" s="147">
        <f t="shared" si="0"/>
        <v>100</v>
      </c>
      <c r="K17" s="39" t="s">
        <v>110</v>
      </c>
      <c r="L17" s="320" t="s">
        <v>78</v>
      </c>
      <c r="M17" s="320"/>
      <c r="N17" s="320"/>
      <c r="O17" s="320"/>
      <c r="P17" s="39">
        <f>P18+P19+P21</f>
        <v>24533248</v>
      </c>
      <c r="Q17" s="39">
        <f>Q18+Q19+Q21</f>
        <v>22335986</v>
      </c>
      <c r="R17" s="150">
        <f t="shared" si="1"/>
        <v>91.04373786952303</v>
      </c>
    </row>
    <row r="18" spans="3:18" ht="21.75" customHeight="1">
      <c r="C18" s="70" t="s">
        <v>98</v>
      </c>
      <c r="D18" s="184" t="s">
        <v>125</v>
      </c>
      <c r="E18" s="185"/>
      <c r="F18" s="185"/>
      <c r="G18" s="186"/>
      <c r="H18" s="39">
        <v>460000</v>
      </c>
      <c r="I18" s="39">
        <v>460000</v>
      </c>
      <c r="J18" s="147">
        <f t="shared" si="0"/>
        <v>100</v>
      </c>
      <c r="K18" s="39"/>
      <c r="L18" s="320" t="s">
        <v>82</v>
      </c>
      <c r="M18" s="320"/>
      <c r="N18" s="320"/>
      <c r="O18" s="320"/>
      <c r="P18" s="39">
        <v>0</v>
      </c>
      <c r="Q18" s="39">
        <v>0</v>
      </c>
      <c r="R18" s="150">
        <v>0</v>
      </c>
    </row>
    <row r="19" spans="3:18" ht="21.75" customHeight="1">
      <c r="C19" s="71" t="s">
        <v>63</v>
      </c>
      <c r="D19" s="77" t="s">
        <v>119</v>
      </c>
      <c r="E19" s="77"/>
      <c r="F19" s="77"/>
      <c r="G19" s="77"/>
      <c r="H19" s="69">
        <f>SUM(H12:H18)</f>
        <v>471691515</v>
      </c>
      <c r="I19" s="69">
        <f>SUM(I12:I18)</f>
        <v>446634310</v>
      </c>
      <c r="J19" s="148">
        <f t="shared" si="0"/>
        <v>94.68779823185922</v>
      </c>
      <c r="K19" s="39"/>
      <c r="L19" s="320" t="s">
        <v>83</v>
      </c>
      <c r="M19" s="320"/>
      <c r="N19" s="320"/>
      <c r="O19" s="320"/>
      <c r="P19" s="39">
        <v>8010000</v>
      </c>
      <c r="Q19" s="39">
        <v>8400000</v>
      </c>
      <c r="R19" s="150">
        <f t="shared" si="1"/>
        <v>104.8689138576779</v>
      </c>
    </row>
    <row r="20" spans="3:18" ht="21.75" customHeight="1">
      <c r="C20" s="70" t="s">
        <v>100</v>
      </c>
      <c r="D20" s="348" t="s">
        <v>75</v>
      </c>
      <c r="E20" s="349"/>
      <c r="F20" s="349"/>
      <c r="G20" s="350"/>
      <c r="H20" s="39">
        <v>394396927</v>
      </c>
      <c r="I20" s="39">
        <v>415845328</v>
      </c>
      <c r="J20" s="147">
        <f t="shared" si="0"/>
        <v>105.43827792045653</v>
      </c>
      <c r="K20" s="39"/>
      <c r="L20" s="325" t="s">
        <v>120</v>
      </c>
      <c r="M20" s="326"/>
      <c r="N20" s="326"/>
      <c r="O20" s="327"/>
      <c r="P20" s="105">
        <v>8010000</v>
      </c>
      <c r="Q20" s="105">
        <v>8400000</v>
      </c>
      <c r="R20" s="150">
        <f t="shared" si="1"/>
        <v>104.8689138576779</v>
      </c>
    </row>
    <row r="21" spans="3:18" ht="21.75" customHeight="1">
      <c r="C21" s="38"/>
      <c r="D21" s="336" t="s">
        <v>154</v>
      </c>
      <c r="E21" s="337"/>
      <c r="F21" s="337"/>
      <c r="G21" s="338"/>
      <c r="H21" s="105">
        <v>393596476</v>
      </c>
      <c r="I21" s="105">
        <v>415845328</v>
      </c>
      <c r="J21" s="172">
        <f t="shared" si="0"/>
        <v>105.65270609790724</v>
      </c>
      <c r="K21" s="39"/>
      <c r="L21" s="325" t="s">
        <v>0</v>
      </c>
      <c r="M21" s="326"/>
      <c r="N21" s="326"/>
      <c r="O21" s="327"/>
      <c r="P21" s="105">
        <v>16523248</v>
      </c>
      <c r="Q21" s="105">
        <v>13935986</v>
      </c>
      <c r="R21" s="150">
        <f t="shared" si="1"/>
        <v>84.34168633188825</v>
      </c>
    </row>
    <row r="22" spans="3:18" ht="21.75" customHeight="1">
      <c r="C22" s="71"/>
      <c r="D22" s="357"/>
      <c r="E22" s="358"/>
      <c r="F22" s="358"/>
      <c r="G22" s="359"/>
      <c r="H22" s="69"/>
      <c r="I22" s="69"/>
      <c r="J22" s="148"/>
      <c r="K22" s="39" t="s">
        <v>111</v>
      </c>
      <c r="L22" s="174" t="s">
        <v>79</v>
      </c>
      <c r="M22" s="174"/>
      <c r="N22" s="174"/>
      <c r="O22" s="174"/>
      <c r="P22" s="39">
        <v>322192704</v>
      </c>
      <c r="Q22" s="39">
        <v>294442674</v>
      </c>
      <c r="R22" s="150">
        <f t="shared" si="1"/>
        <v>91.38713271421565</v>
      </c>
    </row>
    <row r="23" spans="3:18" ht="21.75" customHeight="1">
      <c r="C23" s="70"/>
      <c r="D23" s="331"/>
      <c r="E23" s="332"/>
      <c r="F23" s="332"/>
      <c r="G23" s="333"/>
      <c r="H23" s="39"/>
      <c r="I23" s="39"/>
      <c r="J23" s="147"/>
      <c r="K23" s="39" t="s">
        <v>112</v>
      </c>
      <c r="L23" s="174" t="s">
        <v>80</v>
      </c>
      <c r="M23" s="174"/>
      <c r="N23" s="174"/>
      <c r="O23" s="174"/>
      <c r="P23" s="39">
        <v>55547532</v>
      </c>
      <c r="Q23" s="39">
        <v>40288999</v>
      </c>
      <c r="R23" s="150">
        <f t="shared" si="1"/>
        <v>72.53067336997078</v>
      </c>
    </row>
    <row r="24" spans="3:18" ht="21.75" customHeight="1">
      <c r="C24" s="38"/>
      <c r="D24" s="336"/>
      <c r="E24" s="337"/>
      <c r="F24" s="337"/>
      <c r="G24" s="338"/>
      <c r="H24" s="105"/>
      <c r="I24" s="105"/>
      <c r="J24" s="172"/>
      <c r="K24" s="39" t="s">
        <v>113</v>
      </c>
      <c r="L24" s="174" t="s">
        <v>126</v>
      </c>
      <c r="M24" s="174"/>
      <c r="N24" s="174"/>
      <c r="O24" s="174"/>
      <c r="P24" s="39">
        <v>0</v>
      </c>
      <c r="Q24" s="39">
        <v>0</v>
      </c>
      <c r="R24" s="150">
        <v>0</v>
      </c>
    </row>
    <row r="25" spans="3:18" ht="21.75" customHeight="1">
      <c r="C25" s="38"/>
      <c r="D25" s="335"/>
      <c r="E25" s="335"/>
      <c r="F25" s="335"/>
      <c r="G25" s="335"/>
      <c r="H25" s="39"/>
      <c r="I25" s="39"/>
      <c r="J25" s="39"/>
      <c r="K25" s="72" t="s">
        <v>63</v>
      </c>
      <c r="L25" s="77" t="s">
        <v>122</v>
      </c>
      <c r="M25" s="77"/>
      <c r="N25" s="77"/>
      <c r="O25" s="77"/>
      <c r="P25" s="106">
        <f>P12+P13+P14+P16+P17+P22+P23</f>
        <v>706356770</v>
      </c>
      <c r="Q25" s="106">
        <f>Q12+Q13+Q14+Q16+Q17+Q22+Q23</f>
        <v>683027814</v>
      </c>
      <c r="R25" s="151">
        <f>(Q25/P25)*100</f>
        <v>96.69728429161938</v>
      </c>
    </row>
    <row r="26" spans="3:18" ht="21.75" customHeight="1">
      <c r="C26" s="38"/>
      <c r="D26" s="339"/>
      <c r="E26" s="339"/>
      <c r="F26" s="339"/>
      <c r="G26" s="339"/>
      <c r="H26" s="39"/>
      <c r="I26" s="39"/>
      <c r="J26" s="39"/>
      <c r="K26" s="39" t="s">
        <v>114</v>
      </c>
      <c r="L26" s="328" t="s">
        <v>180</v>
      </c>
      <c r="M26" s="329"/>
      <c r="N26" s="329"/>
      <c r="O26" s="330"/>
      <c r="P26" s="69">
        <f>P27+P28+P29</f>
        <v>159731672</v>
      </c>
      <c r="Q26" s="69">
        <f>Q27+Q28+Q29</f>
        <v>179451824</v>
      </c>
      <c r="R26" s="151">
        <f>(Q26/P26)*100</f>
        <v>112.34579952309021</v>
      </c>
    </row>
    <row r="27" spans="3:18" ht="21.75" customHeight="1">
      <c r="C27" s="38"/>
      <c r="D27" s="334"/>
      <c r="E27" s="334"/>
      <c r="F27" s="334"/>
      <c r="G27" s="334"/>
      <c r="H27" s="39"/>
      <c r="I27" s="39"/>
      <c r="J27" s="39"/>
      <c r="K27" s="39"/>
      <c r="L27" s="321" t="s">
        <v>181</v>
      </c>
      <c r="M27" s="321"/>
      <c r="N27" s="321"/>
      <c r="O27" s="321"/>
      <c r="P27" s="39">
        <f>4!K20</f>
        <v>148313863</v>
      </c>
      <c r="Q27" s="39">
        <f>4!L20</f>
        <v>167895768</v>
      </c>
      <c r="R27" s="150">
        <f>(Q27/P27)*100</f>
        <v>113.20301730661551</v>
      </c>
    </row>
    <row r="28" spans="3:18" ht="21.75" customHeight="1">
      <c r="C28" s="38"/>
      <c r="D28" s="334"/>
      <c r="E28" s="334"/>
      <c r="F28" s="334"/>
      <c r="G28" s="334"/>
      <c r="H28" s="39"/>
      <c r="I28" s="39"/>
      <c r="J28" s="39"/>
      <c r="K28" s="39"/>
      <c r="L28" s="321" t="s">
        <v>220</v>
      </c>
      <c r="M28" s="321"/>
      <c r="N28" s="321"/>
      <c r="O28" s="321"/>
      <c r="P28" s="39">
        <v>10675808</v>
      </c>
      <c r="Q28" s="39">
        <v>10789271</v>
      </c>
      <c r="R28" s="150">
        <f>(Q28/P28)*100</f>
        <v>101.0628048012853</v>
      </c>
    </row>
    <row r="29" spans="3:18" ht="21.75" customHeight="1">
      <c r="C29" s="38"/>
      <c r="D29" s="334"/>
      <c r="E29" s="334"/>
      <c r="F29" s="334"/>
      <c r="G29" s="334"/>
      <c r="H29" s="39"/>
      <c r="I29" s="39"/>
      <c r="J29" s="39"/>
      <c r="K29" s="39"/>
      <c r="L29" s="321" t="s">
        <v>256</v>
      </c>
      <c r="M29" s="321"/>
      <c r="N29" s="321"/>
      <c r="O29" s="321"/>
      <c r="P29" s="39">
        <v>742001</v>
      </c>
      <c r="Q29" s="39">
        <v>766785</v>
      </c>
      <c r="R29" s="150">
        <f>(Q29/P29)*100</f>
        <v>103.34015722350777</v>
      </c>
    </row>
    <row r="30" spans="3:18" ht="21.75" customHeight="1">
      <c r="C30" s="38"/>
      <c r="D30" s="331"/>
      <c r="E30" s="332"/>
      <c r="F30" s="332"/>
      <c r="G30" s="333"/>
      <c r="H30" s="39"/>
      <c r="I30" s="39"/>
      <c r="J30" s="39"/>
      <c r="K30" s="39"/>
      <c r="L30" s="325"/>
      <c r="M30" s="326"/>
      <c r="N30" s="326"/>
      <c r="O30" s="327"/>
      <c r="P30" s="39"/>
      <c r="Q30" s="39"/>
      <c r="R30" s="40"/>
    </row>
    <row r="31" spans="3:18" ht="16.5">
      <c r="C31" s="73"/>
      <c r="D31" s="107" t="s">
        <v>121</v>
      </c>
      <c r="E31" s="107"/>
      <c r="F31" s="107"/>
      <c r="G31" s="107"/>
      <c r="H31" s="74">
        <f>H19+H20</f>
        <v>866088442</v>
      </c>
      <c r="I31" s="74">
        <f>I19+I20</f>
        <v>862479638</v>
      </c>
      <c r="J31" s="149">
        <f>I31/H31*100</f>
        <v>99.58332153796367</v>
      </c>
      <c r="K31" s="75"/>
      <c r="L31" s="107" t="s">
        <v>123</v>
      </c>
      <c r="M31" s="107"/>
      <c r="N31" s="107"/>
      <c r="O31" s="107"/>
      <c r="P31" s="107">
        <f>P25+P26</f>
        <v>866088442</v>
      </c>
      <c r="Q31" s="107">
        <f>Q25+Q26</f>
        <v>862479638</v>
      </c>
      <c r="R31" s="173">
        <f>(Q31/P31)*100</f>
        <v>99.58332153796367</v>
      </c>
    </row>
    <row r="32" spans="3:18" ht="16.5">
      <c r="C32" s="322" t="s">
        <v>204</v>
      </c>
      <c r="D32" s="323"/>
      <c r="E32" s="323"/>
      <c r="F32" s="323"/>
      <c r="G32" s="323"/>
      <c r="H32" s="323"/>
      <c r="I32" s="323"/>
      <c r="J32" s="323"/>
      <c r="K32" s="323"/>
      <c r="L32" s="323"/>
      <c r="M32" s="323"/>
      <c r="N32" s="323"/>
      <c r="O32" s="323"/>
      <c r="P32" s="323"/>
      <c r="Q32" s="324"/>
      <c r="R32" s="76">
        <v>9</v>
      </c>
    </row>
    <row r="33" spans="3:18" ht="16.5">
      <c r="C33" s="322" t="s">
        <v>184</v>
      </c>
      <c r="D33" s="323"/>
      <c r="E33" s="323"/>
      <c r="F33" s="323"/>
      <c r="G33" s="323"/>
      <c r="H33" s="323"/>
      <c r="I33" s="323"/>
      <c r="J33" s="323"/>
      <c r="K33" s="323"/>
      <c r="L33" s="323"/>
      <c r="M33" s="323"/>
      <c r="N33" s="323"/>
      <c r="O33" s="323"/>
      <c r="P33" s="323"/>
      <c r="Q33" s="324"/>
      <c r="R33" s="76">
        <v>2</v>
      </c>
    </row>
    <row r="34" spans="3:18" ht="17.25" thickBot="1">
      <c r="C34" s="317" t="s">
        <v>127</v>
      </c>
      <c r="D34" s="318"/>
      <c r="E34" s="318"/>
      <c r="F34" s="318"/>
      <c r="G34" s="318"/>
      <c r="H34" s="318"/>
      <c r="I34" s="318"/>
      <c r="J34" s="318"/>
      <c r="K34" s="318"/>
      <c r="L34" s="318"/>
      <c r="M34" s="318"/>
      <c r="N34" s="318"/>
      <c r="O34" s="318"/>
      <c r="P34" s="318"/>
      <c r="Q34" s="319"/>
      <c r="R34" s="137">
        <v>25</v>
      </c>
    </row>
    <row r="35" ht="13.5" thickTop="1"/>
  </sheetData>
  <sheetProtection/>
  <mergeCells count="48">
    <mergeCell ref="D23:G23"/>
    <mergeCell ref="D12:G12"/>
    <mergeCell ref="D13:G13"/>
    <mergeCell ref="D9:G10"/>
    <mergeCell ref="K9:K10"/>
    <mergeCell ref="J9:J10"/>
    <mergeCell ref="D15:G15"/>
    <mergeCell ref="D22:G22"/>
    <mergeCell ref="O8:R8"/>
    <mergeCell ref="R9:R10"/>
    <mergeCell ref="Q9:Q10"/>
    <mergeCell ref="L12:O12"/>
    <mergeCell ref="H9:H10"/>
    <mergeCell ref="D14:G14"/>
    <mergeCell ref="I9:I10"/>
    <mergeCell ref="L15:O15"/>
    <mergeCell ref="D20:G20"/>
    <mergeCell ref="D21:G21"/>
    <mergeCell ref="L20:O20"/>
    <mergeCell ref="L21:O21"/>
    <mergeCell ref="L19:O19"/>
    <mergeCell ref="L18:O18"/>
    <mergeCell ref="C3:P3"/>
    <mergeCell ref="L13:O13"/>
    <mergeCell ref="L14:O14"/>
    <mergeCell ref="L16:O16"/>
    <mergeCell ref="L11:O11"/>
    <mergeCell ref="L9:O10"/>
    <mergeCell ref="C4:P4"/>
    <mergeCell ref="P9:P10"/>
    <mergeCell ref="D11:G11"/>
    <mergeCell ref="C9:C10"/>
    <mergeCell ref="D28:G28"/>
    <mergeCell ref="L29:O29"/>
    <mergeCell ref="D25:G25"/>
    <mergeCell ref="D27:G27"/>
    <mergeCell ref="D24:G24"/>
    <mergeCell ref="D26:G26"/>
    <mergeCell ref="C34:Q34"/>
    <mergeCell ref="L17:O17"/>
    <mergeCell ref="L27:O27"/>
    <mergeCell ref="L28:O28"/>
    <mergeCell ref="C33:Q33"/>
    <mergeCell ref="L30:O30"/>
    <mergeCell ref="L26:O26"/>
    <mergeCell ref="C32:Q32"/>
    <mergeCell ref="D30:G30"/>
    <mergeCell ref="D29:G29"/>
  </mergeCells>
  <printOptions/>
  <pageMargins left="0.75" right="0.75" top="1" bottom="1" header="0.5" footer="0.5"/>
  <pageSetup horizontalDpi="600" verticalDpi="600" orientation="landscape" paperSize="9" scale="5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Q49"/>
  <sheetViews>
    <sheetView zoomScalePageLayoutView="0" workbookViewId="0" topLeftCell="A1">
      <selection activeCell="D1" sqref="D1"/>
    </sheetView>
  </sheetViews>
  <sheetFormatPr defaultColWidth="9.140625" defaultRowHeight="12.75"/>
  <cols>
    <col min="2" max="2" width="4.140625" style="0" customWidth="1"/>
    <col min="5" max="5" width="24.00390625" style="0" customWidth="1"/>
    <col min="6" max="6" width="14.28125" style="0" customWidth="1"/>
    <col min="7" max="7" width="16.140625" style="0" customWidth="1"/>
    <col min="8" max="8" width="12.28125" style="0" customWidth="1"/>
  </cols>
  <sheetData>
    <row r="1" spans="4:17" ht="16.5">
      <c r="D1" s="5" t="s">
        <v>308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2:8" ht="16.5" customHeight="1">
      <c r="B2" s="379" t="s">
        <v>134</v>
      </c>
      <c r="C2" s="379"/>
      <c r="D2" s="379"/>
      <c r="E2" s="379"/>
      <c r="F2" s="379"/>
      <c r="G2" s="379"/>
      <c r="H2" s="379"/>
    </row>
    <row r="3" spans="2:8" ht="34.5" customHeight="1">
      <c r="B3" s="380" t="s">
        <v>279</v>
      </c>
      <c r="C3" s="380"/>
      <c r="D3" s="380"/>
      <c r="E3" s="380"/>
      <c r="F3" s="380"/>
      <c r="G3" s="380"/>
      <c r="H3" s="380"/>
    </row>
    <row r="4" spans="2:8" ht="15" customHeight="1" thickBot="1">
      <c r="B4" s="41"/>
      <c r="C4" s="41"/>
      <c r="D4" s="41"/>
      <c r="E4" s="41"/>
      <c r="F4" s="381" t="s">
        <v>205</v>
      </c>
      <c r="G4" s="381"/>
      <c r="H4" s="381"/>
    </row>
    <row r="5" spans="2:8" ht="12" customHeight="1" thickTop="1">
      <c r="B5" s="382" t="s">
        <v>135</v>
      </c>
      <c r="C5" s="384" t="s">
        <v>136</v>
      </c>
      <c r="D5" s="384"/>
      <c r="E5" s="384"/>
      <c r="F5" s="386" t="s">
        <v>227</v>
      </c>
      <c r="G5" s="388" t="s">
        <v>280</v>
      </c>
      <c r="H5" s="391" t="s">
        <v>169</v>
      </c>
    </row>
    <row r="6" spans="2:8" ht="12" customHeight="1">
      <c r="B6" s="383"/>
      <c r="C6" s="385"/>
      <c r="D6" s="385"/>
      <c r="E6" s="385"/>
      <c r="F6" s="387"/>
      <c r="G6" s="389"/>
      <c r="H6" s="392"/>
    </row>
    <row r="7" spans="2:8" ht="12" customHeight="1">
      <c r="B7" s="383"/>
      <c r="C7" s="385"/>
      <c r="D7" s="385"/>
      <c r="E7" s="385"/>
      <c r="F7" s="387"/>
      <c r="G7" s="389"/>
      <c r="H7" s="392"/>
    </row>
    <row r="8" spans="2:8" ht="18" customHeight="1">
      <c r="B8" s="383"/>
      <c r="C8" s="385"/>
      <c r="D8" s="385"/>
      <c r="E8" s="385"/>
      <c r="F8" s="387"/>
      <c r="G8" s="390"/>
      <c r="H8" s="392"/>
    </row>
    <row r="9" spans="2:8" ht="5.25" customHeight="1">
      <c r="B9" s="370"/>
      <c r="C9" s="371"/>
      <c r="D9" s="371"/>
      <c r="E9" s="371"/>
      <c r="F9" s="371"/>
      <c r="G9" s="110"/>
      <c r="H9" s="117"/>
    </row>
    <row r="10" spans="2:8" ht="24.75" customHeight="1">
      <c r="B10" s="111" t="s">
        <v>63</v>
      </c>
      <c r="C10" s="378" t="s">
        <v>137</v>
      </c>
      <c r="D10" s="378"/>
      <c r="E10" s="378"/>
      <c r="F10" s="118">
        <f>F11+F14+F17+F18</f>
        <v>322192704</v>
      </c>
      <c r="G10" s="118">
        <f>G11+G14+G17+G18</f>
        <v>294442674</v>
      </c>
      <c r="H10" s="154">
        <f>G10/F10*100</f>
        <v>91.38713271421565</v>
      </c>
    </row>
    <row r="11" spans="2:8" ht="19.5" customHeight="1">
      <c r="B11" s="112" t="s">
        <v>2</v>
      </c>
      <c r="C11" s="376" t="s">
        <v>138</v>
      </c>
      <c r="D11" s="376"/>
      <c r="E11" s="376"/>
      <c r="F11" s="152">
        <v>0</v>
      </c>
      <c r="G11" s="152">
        <f>SUM(G12:G13)</f>
        <v>10922000</v>
      </c>
      <c r="H11" s="171">
        <v>0</v>
      </c>
    </row>
    <row r="12" spans="2:8" ht="15" customHeight="1">
      <c r="B12" s="112"/>
      <c r="C12" s="369" t="s">
        <v>281</v>
      </c>
      <c r="D12" s="369"/>
      <c r="E12" s="369"/>
      <c r="F12" s="121">
        <v>0</v>
      </c>
      <c r="G12" s="121">
        <v>8509000</v>
      </c>
      <c r="H12" s="170">
        <v>0</v>
      </c>
    </row>
    <row r="13" spans="2:8" ht="15" customHeight="1">
      <c r="B13" s="112"/>
      <c r="C13" s="369" t="s">
        <v>282</v>
      </c>
      <c r="D13" s="369"/>
      <c r="E13" s="369"/>
      <c r="F13" s="121">
        <v>0</v>
      </c>
      <c r="G13" s="121">
        <v>2413000</v>
      </c>
      <c r="H13" s="170">
        <v>0</v>
      </c>
    </row>
    <row r="14" spans="2:8" ht="19.5" customHeight="1">
      <c r="B14" s="112" t="s">
        <v>3</v>
      </c>
      <c r="C14" s="376" t="s">
        <v>139</v>
      </c>
      <c r="D14" s="376"/>
      <c r="E14" s="376"/>
      <c r="F14" s="152">
        <f>SUM(F15:F16)</f>
        <v>240412671</v>
      </c>
      <c r="G14" s="152">
        <f>SUM(G15:G16)</f>
        <v>277830674</v>
      </c>
      <c r="H14" s="171">
        <f>G14/F14*100</f>
        <v>115.56407274390293</v>
      </c>
    </row>
    <row r="15" spans="2:8" ht="15" customHeight="1">
      <c r="B15" s="112"/>
      <c r="C15" s="373" t="s">
        <v>188</v>
      </c>
      <c r="D15" s="374"/>
      <c r="E15" s="375"/>
      <c r="F15" s="119">
        <v>15000000</v>
      </c>
      <c r="G15" s="119">
        <v>15000000</v>
      </c>
      <c r="H15" s="170">
        <f aca="true" t="shared" si="0" ref="H15:H27">G15/F15*100</f>
        <v>100</v>
      </c>
    </row>
    <row r="16" spans="2:8" ht="15" customHeight="1">
      <c r="B16" s="112"/>
      <c r="C16" s="369" t="s">
        <v>266</v>
      </c>
      <c r="D16" s="369"/>
      <c r="E16" s="369"/>
      <c r="F16" s="121">
        <v>225412671</v>
      </c>
      <c r="G16" s="121">
        <v>262830674</v>
      </c>
      <c r="H16" s="170">
        <f t="shared" si="0"/>
        <v>116.59977801336643</v>
      </c>
    </row>
    <row r="17" spans="2:8" ht="15" customHeight="1">
      <c r="B17" s="112" t="s">
        <v>4</v>
      </c>
      <c r="C17" s="376" t="s">
        <v>140</v>
      </c>
      <c r="D17" s="376"/>
      <c r="E17" s="376"/>
      <c r="F17" s="153">
        <v>0</v>
      </c>
      <c r="G17" s="153">
        <v>0</v>
      </c>
      <c r="H17" s="170">
        <v>0</v>
      </c>
    </row>
    <row r="18" spans="2:8" s="60" customFormat="1" ht="15" customHeight="1">
      <c r="B18" s="112" t="s">
        <v>1</v>
      </c>
      <c r="C18" s="376" t="s">
        <v>141</v>
      </c>
      <c r="D18" s="376"/>
      <c r="E18" s="376"/>
      <c r="F18" s="152">
        <f>F19+F21+F22+F23+F24+F25+F20</f>
        <v>81780033</v>
      </c>
      <c r="G18" s="152">
        <f>G19+G21+G22+G23+G24+G25+G20</f>
        <v>5690000</v>
      </c>
      <c r="H18" s="171">
        <f t="shared" si="0"/>
        <v>6.957688559504495</v>
      </c>
    </row>
    <row r="19" spans="2:8" s="60" customFormat="1" ht="15" customHeight="1">
      <c r="B19" s="125"/>
      <c r="C19" s="377" t="s">
        <v>284</v>
      </c>
      <c r="D19" s="377"/>
      <c r="E19" s="377"/>
      <c r="F19" s="126">
        <v>800000</v>
      </c>
      <c r="G19" s="126">
        <v>2000000</v>
      </c>
      <c r="H19" s="170">
        <f t="shared" si="0"/>
        <v>250</v>
      </c>
    </row>
    <row r="20" spans="2:8" s="60" customFormat="1" ht="15" customHeight="1">
      <c r="B20" s="125"/>
      <c r="C20" s="377" t="s">
        <v>251</v>
      </c>
      <c r="D20" s="377"/>
      <c r="E20" s="377"/>
      <c r="F20" s="126">
        <v>76918780</v>
      </c>
      <c r="G20" s="126">
        <v>0</v>
      </c>
      <c r="H20" s="170">
        <f t="shared" si="0"/>
        <v>0</v>
      </c>
    </row>
    <row r="21" spans="2:8" s="60" customFormat="1" ht="15" customHeight="1">
      <c r="B21" s="125"/>
      <c r="C21" s="377" t="s">
        <v>172</v>
      </c>
      <c r="D21" s="377"/>
      <c r="E21" s="377"/>
      <c r="F21" s="126">
        <v>500000</v>
      </c>
      <c r="G21" s="126">
        <v>500000</v>
      </c>
      <c r="H21" s="170">
        <f t="shared" si="0"/>
        <v>100</v>
      </c>
    </row>
    <row r="22" spans="2:8" ht="23.25" customHeight="1">
      <c r="B22" s="112"/>
      <c r="C22" s="373" t="s">
        <v>283</v>
      </c>
      <c r="D22" s="374"/>
      <c r="E22" s="375"/>
      <c r="F22" s="126">
        <v>1295000</v>
      </c>
      <c r="G22" s="126">
        <v>1478000</v>
      </c>
      <c r="H22" s="170">
        <f t="shared" si="0"/>
        <v>114.13127413127413</v>
      </c>
    </row>
    <row r="23" spans="2:8" ht="23.25" customHeight="1">
      <c r="B23" s="112"/>
      <c r="C23" s="373" t="s">
        <v>252</v>
      </c>
      <c r="D23" s="374"/>
      <c r="E23" s="375"/>
      <c r="F23" s="119">
        <v>0</v>
      </c>
      <c r="G23" s="119">
        <v>200000</v>
      </c>
      <c r="H23" s="170">
        <v>0</v>
      </c>
    </row>
    <row r="24" spans="2:8" ht="15" customHeight="1">
      <c r="B24" s="112"/>
      <c r="C24" s="377" t="s">
        <v>183</v>
      </c>
      <c r="D24" s="377"/>
      <c r="E24" s="377"/>
      <c r="F24" s="126">
        <v>900000</v>
      </c>
      <c r="G24" s="126">
        <v>200000</v>
      </c>
      <c r="H24" s="170">
        <f t="shared" si="0"/>
        <v>22.22222222222222</v>
      </c>
    </row>
    <row r="25" spans="2:8" ht="15" customHeight="1">
      <c r="B25" s="112"/>
      <c r="C25" s="377" t="s">
        <v>223</v>
      </c>
      <c r="D25" s="377"/>
      <c r="E25" s="377"/>
      <c r="F25" s="119">
        <f>F27+F26</f>
        <v>1366253</v>
      </c>
      <c r="G25" s="119">
        <f>G27+G26</f>
        <v>1312000</v>
      </c>
      <c r="H25" s="170">
        <f t="shared" si="0"/>
        <v>96.02906635886619</v>
      </c>
    </row>
    <row r="26" spans="2:8" ht="15" customHeight="1">
      <c r="B26" s="112"/>
      <c r="C26" s="372" t="s">
        <v>224</v>
      </c>
      <c r="D26" s="372"/>
      <c r="E26" s="372"/>
      <c r="F26" s="183">
        <v>750000</v>
      </c>
      <c r="G26" s="183">
        <v>700000</v>
      </c>
      <c r="H26" s="170">
        <f t="shared" si="0"/>
        <v>93.33333333333333</v>
      </c>
    </row>
    <row r="27" spans="2:8" ht="15" customHeight="1">
      <c r="B27" s="112"/>
      <c r="C27" s="372" t="s">
        <v>225</v>
      </c>
      <c r="D27" s="372"/>
      <c r="E27" s="372"/>
      <c r="F27" s="183">
        <v>616253</v>
      </c>
      <c r="G27" s="183">
        <v>612000</v>
      </c>
      <c r="H27" s="170">
        <f t="shared" si="0"/>
        <v>99.30986137187162</v>
      </c>
    </row>
    <row r="28" spans="2:8" ht="24.75" customHeight="1">
      <c r="B28" s="113" t="s">
        <v>85</v>
      </c>
      <c r="C28" s="393" t="s">
        <v>142</v>
      </c>
      <c r="D28" s="394"/>
      <c r="E28" s="395"/>
      <c r="F28" s="120">
        <f>F29+F39+F40</f>
        <v>55547532</v>
      </c>
      <c r="G28" s="120">
        <f>G29+G39+G40</f>
        <v>40289999</v>
      </c>
      <c r="H28" s="114">
        <v>0</v>
      </c>
    </row>
    <row r="29" spans="2:8" ht="19.5" customHeight="1">
      <c r="B29" s="112" t="s">
        <v>2</v>
      </c>
      <c r="C29" s="376" t="s">
        <v>143</v>
      </c>
      <c r="D29" s="376"/>
      <c r="E29" s="376"/>
      <c r="F29" s="243">
        <f>F30+F31+F33+F32</f>
        <v>55547532</v>
      </c>
      <c r="G29" s="243">
        <f>G30+G31+G33+G32+G34+G35+G37+G38+G36</f>
        <v>40289999</v>
      </c>
      <c r="H29" s="175">
        <f>G29/F29*100</f>
        <v>72.53247362997153</v>
      </c>
    </row>
    <row r="30" spans="2:8" ht="28.5" customHeight="1">
      <c r="B30" s="112"/>
      <c r="C30" s="369" t="s">
        <v>253</v>
      </c>
      <c r="D30" s="369"/>
      <c r="E30" s="369"/>
      <c r="F30" s="121">
        <v>40783475</v>
      </c>
      <c r="G30" s="121">
        <v>0</v>
      </c>
      <c r="H30" s="176">
        <v>0</v>
      </c>
    </row>
    <row r="31" spans="2:8" ht="28.5" customHeight="1">
      <c r="B31" s="112"/>
      <c r="C31" s="369" t="s">
        <v>254</v>
      </c>
      <c r="D31" s="369"/>
      <c r="E31" s="369"/>
      <c r="F31" s="121">
        <v>11964057</v>
      </c>
      <c r="G31" s="121">
        <v>0</v>
      </c>
      <c r="H31" s="176">
        <v>0</v>
      </c>
    </row>
    <row r="32" spans="2:8" ht="30.75" customHeight="1">
      <c r="B32" s="112"/>
      <c r="C32" s="369" t="s">
        <v>255</v>
      </c>
      <c r="D32" s="369"/>
      <c r="E32" s="369"/>
      <c r="F32" s="121">
        <v>800000</v>
      </c>
      <c r="G32" s="121">
        <v>0</v>
      </c>
      <c r="H32" s="176">
        <v>0</v>
      </c>
    </row>
    <row r="33" spans="2:8" ht="28.5" customHeight="1">
      <c r="B33" s="112"/>
      <c r="C33" s="369" t="s">
        <v>221</v>
      </c>
      <c r="D33" s="369"/>
      <c r="E33" s="369"/>
      <c r="F33" s="121">
        <v>2000000</v>
      </c>
      <c r="G33" s="121">
        <v>0</v>
      </c>
      <c r="H33" s="176">
        <v>0</v>
      </c>
    </row>
    <row r="34" spans="2:8" ht="28.5" customHeight="1">
      <c r="B34" s="112"/>
      <c r="C34" s="369" t="s">
        <v>285</v>
      </c>
      <c r="D34" s="369"/>
      <c r="E34" s="369"/>
      <c r="F34" s="121">
        <v>0</v>
      </c>
      <c r="G34" s="121">
        <v>15000000</v>
      </c>
      <c r="H34" s="176">
        <v>0</v>
      </c>
    </row>
    <row r="35" spans="2:8" ht="28.5" customHeight="1">
      <c r="B35" s="112"/>
      <c r="C35" s="369" t="s">
        <v>298</v>
      </c>
      <c r="D35" s="369"/>
      <c r="E35" s="369"/>
      <c r="F35" s="121">
        <v>0</v>
      </c>
      <c r="G35" s="121">
        <v>2000000</v>
      </c>
      <c r="H35" s="176">
        <v>0</v>
      </c>
    </row>
    <row r="36" spans="2:8" ht="38.25" customHeight="1">
      <c r="B36" s="112"/>
      <c r="C36" s="369" t="s">
        <v>299</v>
      </c>
      <c r="D36" s="369"/>
      <c r="E36" s="369"/>
      <c r="F36" s="121">
        <v>0</v>
      </c>
      <c r="G36" s="121">
        <v>500000</v>
      </c>
      <c r="H36" s="176"/>
    </row>
    <row r="37" spans="2:8" ht="28.5" customHeight="1">
      <c r="B37" s="112"/>
      <c r="C37" s="369" t="s">
        <v>286</v>
      </c>
      <c r="D37" s="369"/>
      <c r="E37" s="369"/>
      <c r="F37" s="121">
        <v>0</v>
      </c>
      <c r="G37" s="121">
        <v>21639999</v>
      </c>
      <c r="H37" s="176">
        <v>0</v>
      </c>
    </row>
    <row r="38" spans="2:8" ht="28.5" customHeight="1">
      <c r="B38" s="112"/>
      <c r="C38" s="369" t="s">
        <v>287</v>
      </c>
      <c r="D38" s="369"/>
      <c r="E38" s="369"/>
      <c r="F38" s="121">
        <v>0</v>
      </c>
      <c r="G38" s="121">
        <v>1150000</v>
      </c>
      <c r="H38" s="176">
        <v>0</v>
      </c>
    </row>
    <row r="39" spans="2:8" ht="28.5" customHeight="1">
      <c r="B39" s="242" t="s">
        <v>3</v>
      </c>
      <c r="C39" s="366" t="s">
        <v>144</v>
      </c>
      <c r="D39" s="367"/>
      <c r="E39" s="368"/>
      <c r="F39" s="243">
        <v>0</v>
      </c>
      <c r="G39" s="243">
        <v>0</v>
      </c>
      <c r="H39" s="244">
        <v>0</v>
      </c>
    </row>
    <row r="40" spans="2:8" ht="28.5" customHeight="1">
      <c r="B40" s="242" t="s">
        <v>4</v>
      </c>
      <c r="C40" s="363" t="s">
        <v>145</v>
      </c>
      <c r="D40" s="364"/>
      <c r="E40" s="365"/>
      <c r="F40" s="243">
        <v>0</v>
      </c>
      <c r="G40" s="243">
        <v>0</v>
      </c>
      <c r="H40" s="244">
        <v>0</v>
      </c>
    </row>
    <row r="41" spans="2:8" ht="28.5" customHeight="1" thickBot="1">
      <c r="B41" s="115" t="s">
        <v>64</v>
      </c>
      <c r="C41" s="360" t="s">
        <v>146</v>
      </c>
      <c r="D41" s="361"/>
      <c r="E41" s="362"/>
      <c r="F41" s="122">
        <f>F10+F28</f>
        <v>377740236</v>
      </c>
      <c r="G41" s="122">
        <f>G10+G28</f>
        <v>334732673</v>
      </c>
      <c r="H41" s="155">
        <f>H10+H28</f>
        <v>91.38713271421565</v>
      </c>
    </row>
    <row r="42" s="116" customFormat="1" ht="12.75" customHeight="1" thickTop="1"/>
    <row r="43" spans="2:8" s="116" customFormat="1" ht="12.75" customHeight="1">
      <c r="B43"/>
      <c r="C43"/>
      <c r="D43"/>
      <c r="E43"/>
      <c r="F43"/>
      <c r="G43"/>
      <c r="H43"/>
    </row>
    <row r="44" spans="2:8" s="116" customFormat="1" ht="12.75" customHeight="1">
      <c r="B44"/>
      <c r="C44"/>
      <c r="D44"/>
      <c r="E44"/>
      <c r="F44"/>
      <c r="G44"/>
      <c r="H44"/>
    </row>
    <row r="45" spans="2:8" s="116" customFormat="1" ht="12.75" customHeight="1">
      <c r="B45"/>
      <c r="C45"/>
      <c r="D45"/>
      <c r="E45"/>
      <c r="F45"/>
      <c r="G45"/>
      <c r="H45"/>
    </row>
    <row r="46" spans="2:8" s="116" customFormat="1" ht="12.75" customHeight="1">
      <c r="B46"/>
      <c r="C46"/>
      <c r="D46"/>
      <c r="E46"/>
      <c r="F46"/>
      <c r="G46"/>
      <c r="H46"/>
    </row>
    <row r="47" spans="2:8" s="116" customFormat="1" ht="12.75" customHeight="1">
      <c r="B47"/>
      <c r="C47"/>
      <c r="D47"/>
      <c r="E47"/>
      <c r="F47"/>
      <c r="G47"/>
      <c r="H47"/>
    </row>
    <row r="48" spans="2:8" s="116" customFormat="1" ht="12.75" customHeight="1">
      <c r="B48"/>
      <c r="C48"/>
      <c r="D48"/>
      <c r="E48"/>
      <c r="F48"/>
      <c r="G48"/>
      <c r="H48"/>
    </row>
    <row r="49" spans="2:8" s="116" customFormat="1" ht="12.75" customHeight="1">
      <c r="B49"/>
      <c r="C49"/>
      <c r="D49"/>
      <c r="E49"/>
      <c r="F49"/>
      <c r="G49"/>
      <c r="H49"/>
    </row>
  </sheetData>
  <sheetProtection/>
  <mergeCells count="41">
    <mergeCell ref="C37:E37"/>
    <mergeCell ref="C28:E28"/>
    <mergeCell ref="C29:E29"/>
    <mergeCell ref="C22:E22"/>
    <mergeCell ref="C23:E23"/>
    <mergeCell ref="C32:E32"/>
    <mergeCell ref="C11:E11"/>
    <mergeCell ref="C14:E14"/>
    <mergeCell ref="C16:E16"/>
    <mergeCell ref="C19:E19"/>
    <mergeCell ref="C24:E24"/>
    <mergeCell ref="C12:E12"/>
    <mergeCell ref="C13:E13"/>
    <mergeCell ref="B2:H2"/>
    <mergeCell ref="B3:H3"/>
    <mergeCell ref="F4:H4"/>
    <mergeCell ref="B5:B8"/>
    <mergeCell ref="C5:E8"/>
    <mergeCell ref="F5:F8"/>
    <mergeCell ref="G5:G8"/>
    <mergeCell ref="H5:H8"/>
    <mergeCell ref="B9:F9"/>
    <mergeCell ref="C26:E26"/>
    <mergeCell ref="C27:E27"/>
    <mergeCell ref="C15:E15"/>
    <mergeCell ref="C17:E17"/>
    <mergeCell ref="C21:E21"/>
    <mergeCell ref="C20:E20"/>
    <mergeCell ref="C18:E18"/>
    <mergeCell ref="C10:E10"/>
    <mergeCell ref="C25:E25"/>
    <mergeCell ref="C41:E41"/>
    <mergeCell ref="C40:E40"/>
    <mergeCell ref="C39:E39"/>
    <mergeCell ref="C33:E33"/>
    <mergeCell ref="C30:E30"/>
    <mergeCell ref="C31:E31"/>
    <mergeCell ref="C38:E38"/>
    <mergeCell ref="C36:E36"/>
    <mergeCell ref="C34:E34"/>
    <mergeCell ref="C35:E35"/>
  </mergeCells>
  <printOptions/>
  <pageMargins left="0.75" right="0.75" top="1" bottom="1" header="0.5" footer="0.5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office2003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Pollákné Gábris Katalin</dc:creator>
  <cp:keywords/>
  <dc:description/>
  <cp:lastModifiedBy>Szilvi Juhászné</cp:lastModifiedBy>
  <cp:lastPrinted>2019-01-24T08:33:50Z</cp:lastPrinted>
  <dcterms:created xsi:type="dcterms:W3CDTF">2014-01-08T10:27:41Z</dcterms:created>
  <dcterms:modified xsi:type="dcterms:W3CDTF">2019-02-08T07:58:53Z</dcterms:modified>
  <cp:category/>
  <cp:version/>
  <cp:contentType/>
  <cp:contentStatus/>
</cp:coreProperties>
</file>