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activeTab="0"/>
  </bookViews>
  <sheets>
    <sheet name="I. rend.mód." sheetId="1" r:id="rId1"/>
  </sheets>
  <definedNames>
    <definedName name="_xlnm.Print_Area" localSheetId="0">'I. rend.mód.'!$A$1:$F$307</definedName>
  </definedNames>
  <calcPr fullCalcOnLoad="1"/>
</workbook>
</file>

<file path=xl/sharedStrings.xml><?xml version="1.0" encoding="utf-8"?>
<sst xmlns="http://schemas.openxmlformats.org/spreadsheetml/2006/main" count="247" uniqueCount="172">
  <si>
    <t xml:space="preserve">   </t>
  </si>
  <si>
    <t xml:space="preserve">      Megnevezés</t>
  </si>
  <si>
    <t xml:space="preserve">        - Helyi iparűzési adók</t>
  </si>
  <si>
    <t xml:space="preserve">        - Gépjármű adók </t>
  </si>
  <si>
    <t xml:space="preserve">  Sajátos működési bevételek összesen:</t>
  </si>
  <si>
    <t>3.     Költségvetési támogatások</t>
  </si>
  <si>
    <t xml:space="preserve">  Költségvetési támogatások összesen</t>
  </si>
  <si>
    <t>4.     Átvett pénzeszközök</t>
  </si>
  <si>
    <t xml:space="preserve">        - Egyéb</t>
  </si>
  <si>
    <t xml:space="preserve">  Átvett pénzeszközök összesen:</t>
  </si>
  <si>
    <t xml:space="preserve">    - lakbérek és egyéb bérl.díjak</t>
  </si>
  <si>
    <t xml:space="preserve">    - piaci-vásári bevételek</t>
  </si>
  <si>
    <t xml:space="preserve">     Művelődési ház és könyvtár összesen:</t>
  </si>
  <si>
    <t xml:space="preserve">       Megnevezés</t>
  </si>
  <si>
    <t xml:space="preserve">           - járulékok     </t>
  </si>
  <si>
    <t xml:space="preserve">           - dologi kiadások</t>
  </si>
  <si>
    <t xml:space="preserve">          - személyi juttatások  </t>
  </si>
  <si>
    <t xml:space="preserve">          - járulékok                                    </t>
  </si>
  <si>
    <t xml:space="preserve">      Működési kiadások összesen                   </t>
  </si>
  <si>
    <t xml:space="preserve">              - személyi juttatások</t>
  </si>
  <si>
    <t xml:space="preserve">              - járulékok</t>
  </si>
  <si>
    <t xml:space="preserve">         - személyi juttatások</t>
  </si>
  <si>
    <t xml:space="preserve">         - járulékok</t>
  </si>
  <si>
    <t xml:space="preserve">         - dologi kiadások</t>
  </si>
  <si>
    <t xml:space="preserve">         - szemályi juttatások</t>
  </si>
  <si>
    <t xml:space="preserve"> </t>
  </si>
  <si>
    <t>II. Vízgazdálk.művek és Műszaki Ellátó Szolgálat</t>
  </si>
  <si>
    <t xml:space="preserve">          Beruházások összesen</t>
  </si>
  <si>
    <t>6.       Pénzmaradvány</t>
  </si>
  <si>
    <t xml:space="preserve">    - egyéb</t>
  </si>
  <si>
    <t>5.      Hitelfelvétel, kölcsöntörlesztés</t>
  </si>
  <si>
    <t xml:space="preserve">   Összesen:</t>
  </si>
  <si>
    <t xml:space="preserve">      - intézményfinanszírozás</t>
  </si>
  <si>
    <t xml:space="preserve">      Működési bevételek összesen</t>
  </si>
  <si>
    <t xml:space="preserve">     - intézményfinanszírozás</t>
  </si>
  <si>
    <t xml:space="preserve">     - átvett pénzeszközök</t>
  </si>
  <si>
    <t xml:space="preserve">      8.  Beruházások:  </t>
  </si>
  <si>
    <t xml:space="preserve">     7.   Tartalékok</t>
  </si>
  <si>
    <t xml:space="preserve">    10. Egyéb felhalmozási célú kiadások</t>
  </si>
  <si>
    <t xml:space="preserve">      - működési célú átvett pénzeszközök</t>
  </si>
  <si>
    <t xml:space="preserve">        - Megyei Egészségb.Pénztártól</t>
  </si>
  <si>
    <t xml:space="preserve"> költségvetési szervenként, feladatonként és kiemelt előirányzatonként</t>
  </si>
  <si>
    <t xml:space="preserve">     Vízgazd.Műv.és Műsz.Ell.Szolg össz:</t>
  </si>
  <si>
    <t xml:space="preserve">    1.  Besenyszög Székhely </t>
  </si>
  <si>
    <t xml:space="preserve">       Besenyszög összesen:</t>
  </si>
  <si>
    <t xml:space="preserve">    2.  Szászberek telephely </t>
  </si>
  <si>
    <t xml:space="preserve">       Szászberek összesen:</t>
  </si>
  <si>
    <t xml:space="preserve">          Működési kiadások összesen                   </t>
  </si>
  <si>
    <t xml:space="preserve">           Működési kiadások összesen                   </t>
  </si>
  <si>
    <t xml:space="preserve">           - igazgatási személyi juttatások     </t>
  </si>
  <si>
    <t xml:space="preserve">     - működési bevételek</t>
  </si>
  <si>
    <t xml:space="preserve"> 1.   Működési bevételek</t>
  </si>
  <si>
    <t xml:space="preserve">        - Helyi önk.működési támogatása</t>
  </si>
  <si>
    <t xml:space="preserve">        - Közművelődési támogatás</t>
  </si>
  <si>
    <t xml:space="preserve"> 2.    Közhatalmi bevételek</t>
  </si>
  <si>
    <t xml:space="preserve">            Önkormányzati Hivatal összesen:</t>
  </si>
  <si>
    <t xml:space="preserve">        - egyéb közhatalmi bevételek </t>
  </si>
  <si>
    <t xml:space="preserve">     2.   Szociális célú kiadások</t>
  </si>
  <si>
    <t xml:space="preserve">     1.1 Pénzeszköz átadás ÁHT-n belülre</t>
  </si>
  <si>
    <t xml:space="preserve">     1.2 Pénzeszköz átadás ÁHT-n kívülre</t>
  </si>
  <si>
    <t xml:space="preserve">     3.   Közvilágítás</t>
  </si>
  <si>
    <t xml:space="preserve">     6. Védőnői szolgálat /3 fő/</t>
  </si>
  <si>
    <t xml:space="preserve">      9. Felújítások: </t>
  </si>
  <si>
    <t>III. Wesniczky Antal Művelődési ház és Könyvtár</t>
  </si>
  <si>
    <t>IV. Besenyszögi Közös Önkormányzati Hivatal</t>
  </si>
  <si>
    <t xml:space="preserve">   IV. Közös Önkormányzati Hivatal összesen</t>
  </si>
  <si>
    <t>I-IV. Önkormányzat összesen:</t>
  </si>
  <si>
    <t xml:space="preserve">      - működési bevételek</t>
  </si>
  <si>
    <t>I-IV.  Önkormányzat összesen:</t>
  </si>
  <si>
    <t xml:space="preserve">      Besenyszög  kiadásai összesen:</t>
  </si>
  <si>
    <t xml:space="preserve">     Szászberek kiadásai összesen:</t>
  </si>
  <si>
    <t>Intézmény finanszirozások</t>
  </si>
  <si>
    <t>I.  Besenyszög Város Önkormányzata</t>
  </si>
  <si>
    <t>I.    Besenyszög Város Önkormányzata</t>
  </si>
  <si>
    <t xml:space="preserve">    Besenyszög Város Önkormányzata összesen:</t>
  </si>
  <si>
    <t xml:space="preserve">         - felhalmozási kiadások</t>
  </si>
  <si>
    <t>Óvodai társulásnak</t>
  </si>
  <si>
    <t>Civil támogatások</t>
  </si>
  <si>
    <t>Szolnoki Kistérség (Gondozási Központ)</t>
  </si>
  <si>
    <t xml:space="preserve">          - Ingatlan vásárlás</t>
  </si>
  <si>
    <t xml:space="preserve">        - Gond.központtól /közüzemi szlákra/</t>
  </si>
  <si>
    <t xml:space="preserve">      2.  Szászberek telephely  /5 fő/</t>
  </si>
  <si>
    <t xml:space="preserve">              - dologi kiadások</t>
  </si>
  <si>
    <t xml:space="preserve">        - Egyéb állami támogatás</t>
  </si>
  <si>
    <t xml:space="preserve">        - Munkaügyi kp-tól,M.Államkincstártól</t>
  </si>
  <si>
    <t>Egyéb</t>
  </si>
  <si>
    <t xml:space="preserve">              - felhalmozási kiadások</t>
  </si>
  <si>
    <t xml:space="preserve">           1. </t>
  </si>
  <si>
    <t>IV.    Besenyszögi Közös Önkormányzati Hivatal /21 fő/</t>
  </si>
  <si>
    <t xml:space="preserve">      1.  Besenyszög Székhely  /16 fő/</t>
  </si>
  <si>
    <t xml:space="preserve">    Vízgazd.művek és Műszaki ellátó szolg.:  </t>
  </si>
  <si>
    <t xml:space="preserve">     Művelődési ház és könyvtár kiadásai össz.:</t>
  </si>
  <si>
    <t>8.       Felhalmozási és tőkejellegü bevételek</t>
  </si>
  <si>
    <t>7.       ÁHT-n beüli megelőlegezések</t>
  </si>
  <si>
    <t xml:space="preserve">      - előző évi maradvány</t>
  </si>
  <si>
    <t xml:space="preserve">     5. Orvosi rendelő, ügyelet</t>
  </si>
  <si>
    <t>Eredeti ei.</t>
  </si>
  <si>
    <t xml:space="preserve">  I.   Besenyszög Város Önkormányzata  : </t>
  </si>
  <si>
    <t xml:space="preserve">költségvetési szervenként, feladatonként és kiemelt előirányzatonként </t>
  </si>
  <si>
    <t xml:space="preserve">         - egyéb fejlesztési hitelfelvétel</t>
  </si>
  <si>
    <t>II. Vízgazd.Művek és Műszaki Ellátó Szolg. /9 fő/</t>
  </si>
  <si>
    <t xml:space="preserve">     2. Könyvtár /2 fő/</t>
  </si>
  <si>
    <t xml:space="preserve">     1.4 Múzeumi közüzemi díjak</t>
  </si>
  <si>
    <t xml:space="preserve">     1.3 Iskolai közüzemi díjak</t>
  </si>
  <si>
    <t xml:space="preserve">     4.   Közmunkások alkalmazása /70 fő/</t>
  </si>
  <si>
    <t>Mód.ei.</t>
  </si>
  <si>
    <t xml:space="preserve">         - visszatérítendő támogatások</t>
  </si>
  <si>
    <t xml:space="preserve">    11. Intézmények finanszírozása</t>
  </si>
  <si>
    <t xml:space="preserve">    12. Visszatérítendő támogatások</t>
  </si>
  <si>
    <t xml:space="preserve">    13. Működési célú hiteltörlesztés</t>
  </si>
  <si>
    <t xml:space="preserve">    14. Működési célú kölcsönnyújtás</t>
  </si>
  <si>
    <t xml:space="preserve">    15. Fejlesztési hitel törlesztés</t>
  </si>
  <si>
    <t xml:space="preserve">    16.Állami megelőlegezés visszafizetése</t>
  </si>
  <si>
    <t>módosítás</t>
  </si>
  <si>
    <t xml:space="preserve">       telephelyenként, szakfeladatonként és kiemelt előirányzatonként </t>
  </si>
  <si>
    <t xml:space="preserve"> I.   Eszterlánc Óvoda bevételei</t>
  </si>
  <si>
    <t xml:space="preserve">    1. Besenyszögi Eszterlánc Óvoda</t>
  </si>
  <si>
    <t xml:space="preserve">       - étkezési térítési díjakés egyéb bevételek</t>
  </si>
  <si>
    <t xml:space="preserve">       - intézményfinanszírozás</t>
  </si>
  <si>
    <t xml:space="preserve">       - előző évi maradvány</t>
  </si>
  <si>
    <t xml:space="preserve">      - egyéb átvett pénzeszközök</t>
  </si>
  <si>
    <t>Összesen</t>
  </si>
  <si>
    <t xml:space="preserve">    2. Szászbereki Óvoda</t>
  </si>
  <si>
    <t xml:space="preserve">      - étkezési térítési díjak</t>
  </si>
  <si>
    <t xml:space="preserve">      - Szászberktől átvett</t>
  </si>
  <si>
    <t xml:space="preserve">      Eszterlánc Óvoda összesen</t>
  </si>
  <si>
    <t xml:space="preserve"> II   Eszterlánc Óvoda kiadásai</t>
  </si>
  <si>
    <t xml:space="preserve">    1. Eszterlánc Óvoda /12 fő/</t>
  </si>
  <si>
    <t xml:space="preserve">        - személyi juttatások</t>
  </si>
  <si>
    <t xml:space="preserve">        - járulékok</t>
  </si>
  <si>
    <t xml:space="preserve">        - dologi kiadások</t>
  </si>
  <si>
    <t xml:space="preserve">        - gyermekétkeztetés</t>
  </si>
  <si>
    <t xml:space="preserve">        - felhalmozási kiadások</t>
  </si>
  <si>
    <t xml:space="preserve">    Eszterlánc Óvoda kiadásai összesen:</t>
  </si>
  <si>
    <t xml:space="preserve">   2. Szászbereki Óvoda /6 fő/</t>
  </si>
  <si>
    <t xml:space="preserve">    Szászbereki Óvoda kiadásai összesen:</t>
  </si>
  <si>
    <t>Tájékoztató</t>
  </si>
  <si>
    <t>III. Wesniczky Antal Művelődési ház és Könyvtár /4fő/</t>
  </si>
  <si>
    <t xml:space="preserve">     1. Művelődési ház /2 fő/</t>
  </si>
  <si>
    <t xml:space="preserve">                    Az önkormányzat  2017. évi tervezett bevételei  </t>
  </si>
  <si>
    <t>2017.</t>
  </si>
  <si>
    <t xml:space="preserve">        - EU-s programok támogatása</t>
  </si>
  <si>
    <t xml:space="preserve">         - egyéb működési hitelfelvétel</t>
  </si>
  <si>
    <t xml:space="preserve"> Az Eszterlánc Óvoda 2017. évi tervezett bevételeinek és kiadásainak alakulása </t>
  </si>
  <si>
    <t xml:space="preserve">                   Az önkormányzat  2017. évi tervezett kiadásai</t>
  </si>
  <si>
    <t xml:space="preserve">     1.5 B.szögi Gond.kp.közüzemi díjai</t>
  </si>
  <si>
    <t xml:space="preserve">     2.1  Szünidei étkeztetés kiadásai</t>
  </si>
  <si>
    <t xml:space="preserve">     2.2  Iskolai étkeztetés kiadásai</t>
  </si>
  <si>
    <t xml:space="preserve">     1.6 Iskolai tankönyvtámogatás</t>
  </si>
  <si>
    <t xml:space="preserve">          - Szocbérlakás bútor</t>
  </si>
  <si>
    <t xml:space="preserve">          - tervek</t>
  </si>
  <si>
    <t xml:space="preserve">          - Eu-s beruházások</t>
  </si>
  <si>
    <t xml:space="preserve">          - Út- és járda felújítások</t>
  </si>
  <si>
    <t xml:space="preserve">          - Eu-s felújítások</t>
  </si>
  <si>
    <t xml:space="preserve">          - TRV gépfelújítások</t>
  </si>
  <si>
    <t xml:space="preserve">          - I. világháborús emlékmű</t>
  </si>
  <si>
    <t xml:space="preserve">          - Szociális bérlakás felújítás</t>
  </si>
  <si>
    <t xml:space="preserve">          - Egyéb beruházások</t>
  </si>
  <si>
    <t xml:space="preserve">        - Pénzbeli szoc.és gyermekétk. támogatása</t>
  </si>
  <si>
    <t xml:space="preserve">        - Köznevelési feladatok támogatása</t>
  </si>
  <si>
    <t xml:space="preserve">          - ASP eszközbeszerzések</t>
  </si>
  <si>
    <t>I. félévig</t>
  </si>
  <si>
    <t>08. hóig</t>
  </si>
  <si>
    <t xml:space="preserve">                   2017. évi</t>
  </si>
  <si>
    <t xml:space="preserve">          - Egyéb felújítások</t>
  </si>
  <si>
    <t xml:space="preserve">     1. Város gazdálkodás/4 fő/</t>
  </si>
  <si>
    <t>Műszaki csoport /9 fő/</t>
  </si>
  <si>
    <t>1. számú melléklet</t>
  </si>
  <si>
    <t xml:space="preserve"> Mindösszesen intézmény finanszírozás nélkül:</t>
  </si>
  <si>
    <r>
      <t xml:space="preserve">           </t>
    </r>
    <r>
      <rPr>
        <b/>
        <sz val="10"/>
        <rFont val="Arial"/>
        <family val="2"/>
      </rPr>
      <t>Felújítások összesen:</t>
    </r>
  </si>
  <si>
    <r>
      <t xml:space="preserve">        </t>
    </r>
    <r>
      <rPr>
        <b/>
        <sz val="10"/>
        <rFont val="Arial"/>
        <family val="2"/>
      </rPr>
      <t xml:space="preserve">   Egyéb felhalmozási kiadások</t>
    </r>
    <r>
      <rPr>
        <sz val="10"/>
        <rFont val="Arial"/>
        <family val="2"/>
      </rPr>
      <t xml:space="preserve"> </t>
    </r>
  </si>
  <si>
    <t xml:space="preserve">          - Közétkeztetés eszközbeszerzés önereje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</si>
</sst>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0E]yyyy\.\ mmmm\ d\.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3" fillId="0" borderId="11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tabSelected="1" view="pageLayout" zoomScaleNormal="98" workbookViewId="0" topLeftCell="A286">
      <selection activeCell="E126" sqref="E126"/>
    </sheetView>
  </sheetViews>
  <sheetFormatPr defaultColWidth="9.140625" defaultRowHeight="12.75"/>
  <cols>
    <col min="1" max="1" width="8.00390625" style="4" customWidth="1"/>
    <col min="2" max="2" width="35.28125" style="4" customWidth="1"/>
    <col min="3" max="3" width="13.00390625" style="12" customWidth="1"/>
    <col min="4" max="4" width="12.421875" style="12" customWidth="1"/>
    <col min="5" max="5" width="11.7109375" style="12" customWidth="1"/>
    <col min="6" max="6" width="12.8515625" style="4" customWidth="1"/>
    <col min="7" max="9" width="9.140625" style="4" customWidth="1"/>
    <col min="10" max="10" width="10.140625" style="12" bestFit="1" customWidth="1"/>
    <col min="11" max="11" width="11.140625" style="4" bestFit="1" customWidth="1"/>
    <col min="12" max="16384" width="9.140625" style="4" customWidth="1"/>
  </cols>
  <sheetData>
    <row r="1" spans="1:6" ht="12.75">
      <c r="A1" s="1"/>
      <c r="B1" s="2"/>
      <c r="C1" s="3"/>
      <c r="D1" s="3"/>
      <c r="E1" s="3" t="s">
        <v>167</v>
      </c>
      <c r="F1" s="1"/>
    </row>
    <row r="2" spans="1:6" ht="12.75">
      <c r="A2" s="1"/>
      <c r="B2" s="2" t="s">
        <v>139</v>
      </c>
      <c r="C2" s="3"/>
      <c r="D2" s="3"/>
      <c r="E2" s="3"/>
      <c r="F2" s="1"/>
    </row>
    <row r="3" spans="1:6" ht="12.75">
      <c r="A3" s="1"/>
      <c r="B3" s="2" t="s">
        <v>98</v>
      </c>
      <c r="C3" s="3"/>
      <c r="D3" s="3"/>
      <c r="E3" s="3"/>
      <c r="F3" s="1"/>
    </row>
    <row r="4" spans="1:6" ht="12.75">
      <c r="A4" s="1"/>
      <c r="B4" s="1"/>
      <c r="C4" s="5" t="s">
        <v>140</v>
      </c>
      <c r="D4" s="5" t="s">
        <v>163</v>
      </c>
      <c r="E4" s="5"/>
      <c r="F4" s="5" t="s">
        <v>140</v>
      </c>
    </row>
    <row r="5" spans="1:6" ht="12.75">
      <c r="A5" s="6" t="s">
        <v>1</v>
      </c>
      <c r="B5" s="7"/>
      <c r="C5" s="5" t="s">
        <v>96</v>
      </c>
      <c r="D5" s="5" t="s">
        <v>113</v>
      </c>
      <c r="E5" s="5" t="s">
        <v>113</v>
      </c>
      <c r="F5" s="5" t="s">
        <v>105</v>
      </c>
    </row>
    <row r="6" spans="1:6" ht="12.75">
      <c r="A6" s="1"/>
      <c r="B6" s="1"/>
      <c r="C6" s="3"/>
      <c r="D6" s="8" t="s">
        <v>161</v>
      </c>
      <c r="E6" s="5" t="s">
        <v>162</v>
      </c>
      <c r="F6" s="1"/>
    </row>
    <row r="7" spans="1:6" ht="12.75">
      <c r="A7" s="9" t="s">
        <v>72</v>
      </c>
      <c r="B7" s="1"/>
      <c r="C7" s="3"/>
      <c r="D7" s="3"/>
      <c r="E7" s="3"/>
      <c r="F7" s="1"/>
    </row>
    <row r="8" spans="1:6" ht="5.25" customHeight="1">
      <c r="A8" s="10"/>
      <c r="B8" s="1"/>
      <c r="C8" s="3"/>
      <c r="D8" s="3"/>
      <c r="E8" s="3"/>
      <c r="F8" s="1"/>
    </row>
    <row r="9" spans="1:6" ht="12.75">
      <c r="A9" s="9" t="s">
        <v>51</v>
      </c>
      <c r="B9" s="1"/>
      <c r="C9" s="3">
        <v>27489000</v>
      </c>
      <c r="D9" s="3"/>
      <c r="E9" s="3">
        <v>3000000</v>
      </c>
      <c r="F9" s="3">
        <f>C9+E9+D9</f>
        <v>30489000</v>
      </c>
    </row>
    <row r="10" spans="1:6" ht="12.75">
      <c r="A10" s="9" t="s">
        <v>54</v>
      </c>
      <c r="B10" s="1"/>
      <c r="C10" s="3"/>
      <c r="D10" s="3"/>
      <c r="E10" s="3"/>
      <c r="F10" s="3"/>
    </row>
    <row r="11" spans="1:6" ht="12.75">
      <c r="A11" s="10" t="s">
        <v>2</v>
      </c>
      <c r="B11" s="1"/>
      <c r="C11" s="3">
        <v>72200000</v>
      </c>
      <c r="D11" s="3"/>
      <c r="E11" s="3"/>
      <c r="F11" s="3">
        <f>C11+E11+D11</f>
        <v>72200000</v>
      </c>
    </row>
    <row r="12" spans="1:6" ht="12.75">
      <c r="A12" s="10" t="s">
        <v>3</v>
      </c>
      <c r="B12" s="1"/>
      <c r="C12" s="3">
        <v>7000000</v>
      </c>
      <c r="D12" s="3"/>
      <c r="E12" s="3"/>
      <c r="F12" s="3">
        <f>C12+E12+D12</f>
        <v>7000000</v>
      </c>
    </row>
    <row r="13" spans="1:6" ht="12.75">
      <c r="A13" s="10" t="s">
        <v>56</v>
      </c>
      <c r="B13" s="1"/>
      <c r="C13" s="3">
        <v>800000</v>
      </c>
      <c r="D13" s="3"/>
      <c r="E13" s="3"/>
      <c r="F13" s="3">
        <f>C13+E13+D13</f>
        <v>800000</v>
      </c>
    </row>
    <row r="14" spans="1:6" ht="12.75">
      <c r="A14" s="9" t="s">
        <v>4</v>
      </c>
      <c r="B14" s="1"/>
      <c r="C14" s="11">
        <f>SUM(C11:C13)</f>
        <v>80000000</v>
      </c>
      <c r="D14" s="11"/>
      <c r="E14" s="11">
        <f>SUM(E11:E13)</f>
        <v>0</v>
      </c>
      <c r="F14" s="11">
        <f>SUM(F11:F13)</f>
        <v>80000000</v>
      </c>
    </row>
    <row r="15" spans="1:6" ht="12.75">
      <c r="A15" s="9" t="s">
        <v>5</v>
      </c>
      <c r="B15" s="1"/>
      <c r="C15" s="3"/>
      <c r="D15" s="3"/>
      <c r="E15" s="3"/>
      <c r="F15" s="1"/>
    </row>
    <row r="16" spans="1:6" ht="12.75">
      <c r="A16" s="10" t="s">
        <v>52</v>
      </c>
      <c r="B16" s="1"/>
      <c r="C16" s="3">
        <v>113617045</v>
      </c>
      <c r="D16" s="3"/>
      <c r="E16" s="3">
        <v>1000000</v>
      </c>
      <c r="F16" s="3">
        <f>C16+E16+D16</f>
        <v>114617045</v>
      </c>
    </row>
    <row r="17" spans="1:6" ht="12.75">
      <c r="A17" s="10" t="s">
        <v>159</v>
      </c>
      <c r="B17" s="1"/>
      <c r="C17" s="3">
        <v>67959850</v>
      </c>
      <c r="D17" s="3"/>
      <c r="E17" s="3">
        <v>1107533</v>
      </c>
      <c r="F17" s="3">
        <f>C17+E17+D17</f>
        <v>69067383</v>
      </c>
    </row>
    <row r="18" spans="1:8" ht="12.75">
      <c r="A18" s="10" t="s">
        <v>158</v>
      </c>
      <c r="B18" s="1"/>
      <c r="C18" s="3">
        <v>47614761</v>
      </c>
      <c r="D18" s="3"/>
      <c r="E18" s="3">
        <v>2599702</v>
      </c>
      <c r="F18" s="3">
        <f>C18+E18+D18</f>
        <v>50214463</v>
      </c>
      <c r="H18" s="12"/>
    </row>
    <row r="19" spans="1:6" ht="12.75">
      <c r="A19" s="10" t="s">
        <v>53</v>
      </c>
      <c r="B19" s="1"/>
      <c r="C19" s="3">
        <v>3825840</v>
      </c>
      <c r="D19" s="3">
        <v>212079</v>
      </c>
      <c r="E19" s="3"/>
      <c r="F19" s="3">
        <f>C19+E19+D19</f>
        <v>4037919</v>
      </c>
    </row>
    <row r="20" spans="1:6" ht="12.75">
      <c r="A20" s="13" t="s">
        <v>83</v>
      </c>
      <c r="B20" s="1"/>
      <c r="C20" s="3"/>
      <c r="D20" s="3">
        <v>3017912</v>
      </c>
      <c r="E20" s="3">
        <v>682870</v>
      </c>
      <c r="F20" s="3">
        <f>C20+E20+D20</f>
        <v>3700782</v>
      </c>
    </row>
    <row r="21" spans="1:6" ht="12.75">
      <c r="A21" s="9" t="s">
        <v>6</v>
      </c>
      <c r="B21" s="1"/>
      <c r="C21" s="11">
        <f>SUM(C16:C20)</f>
        <v>233017496</v>
      </c>
      <c r="D21" s="11">
        <f>SUM(D16:D20)</f>
        <v>3229991</v>
      </c>
      <c r="E21" s="11">
        <f>SUM(E16:E20)</f>
        <v>5390105</v>
      </c>
      <c r="F21" s="11">
        <f>SUM(F16:F20)</f>
        <v>241637592</v>
      </c>
    </row>
    <row r="22" spans="1:6" ht="12.75">
      <c r="A22" s="9" t="s">
        <v>7</v>
      </c>
      <c r="B22" s="1"/>
      <c r="C22" s="3"/>
      <c r="D22" s="3"/>
      <c r="E22" s="3"/>
      <c r="F22" s="1"/>
    </row>
    <row r="23" spans="1:6" ht="12.75">
      <c r="A23" s="10" t="s">
        <v>40</v>
      </c>
      <c r="B23" s="1"/>
      <c r="C23" s="3">
        <v>6768000</v>
      </c>
      <c r="D23" s="3"/>
      <c r="E23" s="3"/>
      <c r="F23" s="3">
        <f>C23+E23+D23</f>
        <v>6768000</v>
      </c>
    </row>
    <row r="24" spans="1:6" ht="12.75">
      <c r="A24" s="10" t="s">
        <v>80</v>
      </c>
      <c r="B24" s="1"/>
      <c r="C24" s="3">
        <v>3175000</v>
      </c>
      <c r="D24" s="3"/>
      <c r="E24" s="3"/>
      <c r="F24" s="3">
        <f>C24+E24+D24</f>
        <v>3175000</v>
      </c>
    </row>
    <row r="25" spans="1:6" ht="12.75">
      <c r="A25" s="10" t="s">
        <v>84</v>
      </c>
      <c r="B25" s="1"/>
      <c r="C25" s="3">
        <v>86300000</v>
      </c>
      <c r="D25" s="3"/>
      <c r="E25" s="3"/>
      <c r="F25" s="3">
        <f>C25+E25+D25</f>
        <v>86300000</v>
      </c>
    </row>
    <row r="26" spans="1:11" ht="12.75">
      <c r="A26" s="10" t="s">
        <v>141</v>
      </c>
      <c r="B26" s="1"/>
      <c r="C26" s="3">
        <v>320859127</v>
      </c>
      <c r="D26" s="3"/>
      <c r="E26" s="3">
        <v>520048839</v>
      </c>
      <c r="F26" s="3">
        <f>C26+E26+D26</f>
        <v>840907966</v>
      </c>
      <c r="K26" s="12"/>
    </row>
    <row r="27" spans="1:6" ht="12.75">
      <c r="A27" s="10" t="s">
        <v>8</v>
      </c>
      <c r="B27" s="1"/>
      <c r="C27" s="3">
        <v>5000000</v>
      </c>
      <c r="D27" s="3">
        <v>6000000</v>
      </c>
      <c r="E27" s="3">
        <v>500000</v>
      </c>
      <c r="F27" s="3">
        <f>C27+E27+D27</f>
        <v>11500000</v>
      </c>
    </row>
    <row r="28" spans="1:6" ht="12.75">
      <c r="A28" s="9" t="s">
        <v>9</v>
      </c>
      <c r="B28" s="14"/>
      <c r="C28" s="11">
        <f>SUM(C23:C27)</f>
        <v>422102127</v>
      </c>
      <c r="D28" s="11">
        <f>SUM(D23:D27)</f>
        <v>6000000</v>
      </c>
      <c r="E28" s="11">
        <f>SUM(E23:E27)</f>
        <v>520548839</v>
      </c>
      <c r="F28" s="11">
        <f>SUM(F23:F27)</f>
        <v>948650966</v>
      </c>
    </row>
    <row r="29" spans="1:6" ht="3.75" customHeight="1">
      <c r="A29" s="1"/>
      <c r="B29" s="1"/>
      <c r="C29" s="3"/>
      <c r="D29" s="3"/>
      <c r="E29" s="3"/>
      <c r="F29" s="1"/>
    </row>
    <row r="30" spans="1:6" ht="12.75">
      <c r="A30" s="9" t="s">
        <v>30</v>
      </c>
      <c r="B30" s="1"/>
      <c r="C30" s="3"/>
      <c r="D30" s="3"/>
      <c r="E30" s="3"/>
      <c r="F30" s="1"/>
    </row>
    <row r="31" spans="1:6" ht="12.75">
      <c r="A31" s="10" t="s">
        <v>99</v>
      </c>
      <c r="B31" s="1"/>
      <c r="C31" s="3">
        <v>10000000</v>
      </c>
      <c r="D31" s="3"/>
      <c r="E31" s="3"/>
      <c r="F31" s="3">
        <f>C31+E31+D31</f>
        <v>10000000</v>
      </c>
    </row>
    <row r="32" spans="1:6" ht="12.75">
      <c r="A32" s="10" t="s">
        <v>142</v>
      </c>
      <c r="B32" s="1"/>
      <c r="C32" s="3">
        <v>18000000</v>
      </c>
      <c r="D32" s="3">
        <v>25000000</v>
      </c>
      <c r="E32" s="3">
        <v>25000000</v>
      </c>
      <c r="F32" s="3">
        <f>C32+E32+D32</f>
        <v>68000000</v>
      </c>
    </row>
    <row r="33" spans="1:6" ht="12.75">
      <c r="A33" s="10" t="s">
        <v>106</v>
      </c>
      <c r="B33" s="1"/>
      <c r="C33" s="3"/>
      <c r="D33" s="3"/>
      <c r="E33" s="3">
        <v>1000000</v>
      </c>
      <c r="F33" s="3">
        <f>C33+E33+D33</f>
        <v>1000000</v>
      </c>
    </row>
    <row r="34" spans="1:6" ht="6.75" customHeight="1">
      <c r="A34" s="10"/>
      <c r="B34" s="1"/>
      <c r="C34" s="3"/>
      <c r="D34" s="3"/>
      <c r="E34" s="3"/>
      <c r="F34" s="3"/>
    </row>
    <row r="35" spans="1:6" ht="12.75">
      <c r="A35" s="9" t="s">
        <v>31</v>
      </c>
      <c r="B35" s="14"/>
      <c r="C35" s="11">
        <f>SUM(C31:C34)</f>
        <v>28000000</v>
      </c>
      <c r="D35" s="11">
        <f>SUM(D31:D34)</f>
        <v>25000000</v>
      </c>
      <c r="E35" s="11">
        <f>SUM(E31:E34)</f>
        <v>26000000</v>
      </c>
      <c r="F35" s="11">
        <f>SUM(F31:F34)</f>
        <v>79000000</v>
      </c>
    </row>
    <row r="36" spans="1:6" ht="6" customHeight="1">
      <c r="A36" s="9"/>
      <c r="B36" s="14"/>
      <c r="C36" s="3"/>
      <c r="D36" s="3"/>
      <c r="E36" s="3"/>
      <c r="F36" s="3"/>
    </row>
    <row r="37" spans="1:6" ht="12.75">
      <c r="A37" s="9" t="s">
        <v>28</v>
      </c>
      <c r="B37" s="14"/>
      <c r="C37" s="3">
        <v>51664000</v>
      </c>
      <c r="D37" s="3">
        <v>58646444</v>
      </c>
      <c r="E37" s="3"/>
      <c r="F37" s="3">
        <f>C37+E37+D37</f>
        <v>110310444</v>
      </c>
    </row>
    <row r="38" spans="1:6" ht="12.75">
      <c r="A38" s="9" t="s">
        <v>93</v>
      </c>
      <c r="B38" s="14"/>
      <c r="C38" s="3"/>
      <c r="D38" s="3"/>
      <c r="E38" s="3"/>
      <c r="F38" s="3"/>
    </row>
    <row r="39" spans="1:6" ht="12.75">
      <c r="A39" s="9" t="s">
        <v>92</v>
      </c>
      <c r="B39" s="14"/>
      <c r="C39" s="3"/>
      <c r="D39" s="3"/>
      <c r="E39" s="3"/>
      <c r="F39" s="3"/>
    </row>
    <row r="40" spans="1:6" ht="12.75">
      <c r="A40" s="6" t="s">
        <v>97</v>
      </c>
      <c r="B40" s="14"/>
      <c r="C40" s="11">
        <f>C35+C28+C21+C14+C9+C37+C38+C39</f>
        <v>842272623</v>
      </c>
      <c r="D40" s="11">
        <f>D35+D28+D21+D14+D9+D37+D38+D39</f>
        <v>92876435</v>
      </c>
      <c r="E40" s="11">
        <f>E35+E28+E21+E14+E9+E37+E38+E39</f>
        <v>554938944</v>
      </c>
      <c r="F40" s="11">
        <f>F35+F28+F21+F14+F9+F37+F38+F39</f>
        <v>1490088002</v>
      </c>
    </row>
    <row r="41" spans="1:6" ht="12.75">
      <c r="A41" s="9"/>
      <c r="B41" s="14"/>
      <c r="C41" s="3"/>
      <c r="D41" s="3"/>
      <c r="E41" s="3"/>
      <c r="F41" s="1"/>
    </row>
    <row r="42" spans="1:6" ht="12.75">
      <c r="A42" s="9" t="s">
        <v>26</v>
      </c>
      <c r="B42" s="1"/>
      <c r="C42" s="3"/>
      <c r="D42" s="3"/>
      <c r="E42" s="3"/>
      <c r="F42" s="1"/>
    </row>
    <row r="43" spans="1:6" ht="12.75">
      <c r="A43" s="10" t="s">
        <v>10</v>
      </c>
      <c r="B43" s="1"/>
      <c r="C43" s="3">
        <v>13700000</v>
      </c>
      <c r="D43" s="3"/>
      <c r="E43" s="3">
        <v>-6355251</v>
      </c>
      <c r="F43" s="3">
        <f>C43+E43+D43</f>
        <v>7344749</v>
      </c>
    </row>
    <row r="44" spans="1:6" ht="12.75">
      <c r="A44" s="10" t="s">
        <v>11</v>
      </c>
      <c r="B44" s="1"/>
      <c r="C44" s="3">
        <v>600000</v>
      </c>
      <c r="D44" s="3"/>
      <c r="E44" s="3">
        <v>-385885</v>
      </c>
      <c r="F44" s="3">
        <f>C44+E44+D44</f>
        <v>214115</v>
      </c>
    </row>
    <row r="45" spans="1:6" ht="12.75">
      <c r="A45" s="10" t="s">
        <v>29</v>
      </c>
      <c r="B45" s="1"/>
      <c r="C45" s="3"/>
      <c r="D45" s="3"/>
      <c r="E45" s="3"/>
      <c r="F45" s="3">
        <f>C45+E45+D45</f>
        <v>0</v>
      </c>
    </row>
    <row r="46" spans="1:6" ht="12.75">
      <c r="A46" s="15" t="s">
        <v>33</v>
      </c>
      <c r="B46" s="1"/>
      <c r="C46" s="16">
        <f>SUM(C43:C45)</f>
        <v>14300000</v>
      </c>
      <c r="D46" s="16"/>
      <c r="E46" s="16">
        <f>SUM(E43:E45)</f>
        <v>-6741136</v>
      </c>
      <c r="F46" s="16">
        <f>SUM(F43:F45)</f>
        <v>7558864</v>
      </c>
    </row>
    <row r="47" spans="1:6" ht="12.75">
      <c r="A47" s="10" t="s">
        <v>32</v>
      </c>
      <c r="B47" s="1"/>
      <c r="C47" s="3">
        <v>35562000</v>
      </c>
      <c r="D47" s="3">
        <v>389374</v>
      </c>
      <c r="E47" s="3">
        <v>-13740938</v>
      </c>
      <c r="F47" s="3">
        <f>SUM(C47:E47)</f>
        <v>22210436</v>
      </c>
    </row>
    <row r="48" spans="1:6" ht="12.75">
      <c r="A48" s="10" t="s">
        <v>94</v>
      </c>
      <c r="B48" s="1"/>
      <c r="C48" s="3"/>
      <c r="D48" s="3">
        <v>131960</v>
      </c>
      <c r="E48" s="3"/>
      <c r="F48" s="3">
        <f>SUM(C48:E48)</f>
        <v>131960</v>
      </c>
    </row>
    <row r="49" spans="1:6" ht="12.75">
      <c r="A49" s="13"/>
      <c r="B49" s="1"/>
      <c r="C49" s="3"/>
      <c r="D49" s="3"/>
      <c r="E49" s="3"/>
      <c r="F49" s="3"/>
    </row>
    <row r="50" spans="1:6" ht="12.75">
      <c r="A50" s="6" t="s">
        <v>90</v>
      </c>
      <c r="B50" s="14"/>
      <c r="C50" s="11">
        <f>SUM(C46:C49)</f>
        <v>49862000</v>
      </c>
      <c r="D50" s="11">
        <f>SUM(D46:D49)</f>
        <v>521334</v>
      </c>
      <c r="E50" s="11">
        <f>SUM(E46:E49)</f>
        <v>-20482074</v>
      </c>
      <c r="F50" s="11">
        <f>SUM(F46:F49)</f>
        <v>29901260</v>
      </c>
    </row>
    <row r="51" spans="1:6" ht="12.75">
      <c r="A51" s="1"/>
      <c r="B51" s="1"/>
      <c r="C51" s="3"/>
      <c r="D51" s="3"/>
      <c r="E51" s="3"/>
      <c r="F51" s="1"/>
    </row>
    <row r="52" spans="1:6" ht="12.75">
      <c r="A52" s="9" t="s">
        <v>63</v>
      </c>
      <c r="B52" s="1"/>
      <c r="C52" s="3"/>
      <c r="D52" s="3"/>
      <c r="E52" s="3"/>
      <c r="F52" s="1"/>
    </row>
    <row r="53" spans="1:6" ht="12.75">
      <c r="A53" s="10" t="s">
        <v>50</v>
      </c>
      <c r="B53" s="1"/>
      <c r="C53" s="3">
        <v>1000000</v>
      </c>
      <c r="D53" s="3">
        <v>1340000</v>
      </c>
      <c r="E53" s="3"/>
      <c r="F53" s="3">
        <f>C53+E53+D53</f>
        <v>2340000</v>
      </c>
    </row>
    <row r="54" spans="1:6" ht="12.75">
      <c r="A54" s="10" t="s">
        <v>34</v>
      </c>
      <c r="B54" s="1"/>
      <c r="C54" s="3">
        <v>17928000</v>
      </c>
      <c r="D54" s="3">
        <v>429330</v>
      </c>
      <c r="E54" s="3"/>
      <c r="F54" s="3">
        <f>C54+E54+D54</f>
        <v>18357330</v>
      </c>
    </row>
    <row r="55" spans="1:6" ht="12.75">
      <c r="A55" s="10" t="s">
        <v>35</v>
      </c>
      <c r="B55" s="1"/>
      <c r="C55" s="3"/>
      <c r="D55" s="3"/>
      <c r="E55" s="3"/>
      <c r="F55" s="3">
        <f>C55+E55+D55</f>
        <v>0</v>
      </c>
    </row>
    <row r="56" spans="1:6" ht="12.75">
      <c r="A56" s="10" t="s">
        <v>94</v>
      </c>
      <c r="B56" s="1"/>
      <c r="C56" s="3"/>
      <c r="D56" s="3">
        <v>44666</v>
      </c>
      <c r="E56" s="3"/>
      <c r="F56" s="3">
        <f>C56+E56+D56</f>
        <v>44666</v>
      </c>
    </row>
    <row r="57" spans="1:6" ht="12.75">
      <c r="A57" s="9" t="s">
        <v>12</v>
      </c>
      <c r="B57" s="1"/>
      <c r="C57" s="17">
        <f>SUM(C53:C56)</f>
        <v>18928000</v>
      </c>
      <c r="D57" s="17">
        <f>SUM(D53:D56)</f>
        <v>1813996</v>
      </c>
      <c r="E57" s="17">
        <f>SUM(E53:E56)</f>
        <v>0</v>
      </c>
      <c r="F57" s="17">
        <f>SUM(F53:F56)</f>
        <v>20741996</v>
      </c>
    </row>
    <row r="58" spans="1:6" ht="12.75">
      <c r="A58" s="9"/>
      <c r="B58" s="1"/>
      <c r="C58" s="17"/>
      <c r="D58" s="17"/>
      <c r="E58" s="17"/>
      <c r="F58" s="17"/>
    </row>
    <row r="59" spans="1:6" ht="12.75">
      <c r="A59" s="9"/>
      <c r="B59" s="1"/>
      <c r="C59" s="17"/>
      <c r="D59" s="17"/>
      <c r="E59" s="17"/>
      <c r="F59" s="17"/>
    </row>
    <row r="60" spans="1:6" ht="12.75">
      <c r="A60" s="9"/>
      <c r="B60" s="1"/>
      <c r="C60" s="17"/>
      <c r="D60" s="17"/>
      <c r="E60" s="17"/>
      <c r="F60" s="17"/>
    </row>
    <row r="61" spans="1:6" ht="12.75">
      <c r="A61" s="9"/>
      <c r="B61" s="1"/>
      <c r="C61" s="17"/>
      <c r="D61" s="17"/>
      <c r="E61" s="17"/>
      <c r="F61" s="17"/>
    </row>
    <row r="62" spans="1:6" ht="12.75">
      <c r="A62" s="9"/>
      <c r="B62" s="1"/>
      <c r="C62" s="17"/>
      <c r="D62" s="17"/>
      <c r="E62" s="17"/>
      <c r="F62" s="17"/>
    </row>
    <row r="63" spans="1:6" ht="12.75">
      <c r="A63" s="9"/>
      <c r="B63" s="1"/>
      <c r="C63" s="17"/>
      <c r="D63" s="17"/>
      <c r="E63" s="17"/>
      <c r="F63" s="17"/>
    </row>
    <row r="64" spans="1:6" ht="12.75">
      <c r="A64" s="9"/>
      <c r="B64" s="1"/>
      <c r="C64" s="17"/>
      <c r="D64" s="17"/>
      <c r="E64" s="17"/>
      <c r="F64" s="17"/>
    </row>
    <row r="65" spans="1:6" ht="12.75">
      <c r="A65" s="9"/>
      <c r="B65" s="1"/>
      <c r="C65" s="18"/>
      <c r="D65" s="18"/>
      <c r="E65" s="3" t="s">
        <v>167</v>
      </c>
      <c r="F65" s="1"/>
    </row>
    <row r="66" spans="1:6" ht="12.75">
      <c r="A66" s="1"/>
      <c r="B66" s="1"/>
      <c r="C66" s="5" t="s">
        <v>140</v>
      </c>
      <c r="D66" s="5" t="s">
        <v>163</v>
      </c>
      <c r="E66" s="5"/>
      <c r="F66" s="5" t="s">
        <v>140</v>
      </c>
    </row>
    <row r="67" spans="1:6" ht="12.75">
      <c r="A67" s="6" t="s">
        <v>1</v>
      </c>
      <c r="B67" s="7"/>
      <c r="C67" s="5" t="s">
        <v>96</v>
      </c>
      <c r="D67" s="5" t="s">
        <v>113</v>
      </c>
      <c r="E67" s="5" t="s">
        <v>113</v>
      </c>
      <c r="F67" s="5" t="s">
        <v>105</v>
      </c>
    </row>
    <row r="68" spans="1:6" ht="12.75">
      <c r="A68" s="9"/>
      <c r="B68" s="1"/>
      <c r="C68" s="17"/>
      <c r="D68" s="8" t="s">
        <v>161</v>
      </c>
      <c r="E68" s="5" t="s">
        <v>162</v>
      </c>
      <c r="F68" s="1"/>
    </row>
    <row r="69" spans="1:6" ht="11.25" customHeight="1">
      <c r="A69" s="10"/>
      <c r="B69" s="1"/>
      <c r="C69" s="3"/>
      <c r="D69" s="3"/>
      <c r="E69" s="3"/>
      <c r="F69" s="1"/>
    </row>
    <row r="70" spans="1:6" ht="12.75">
      <c r="A70" s="6" t="s">
        <v>64</v>
      </c>
      <c r="B70" s="1"/>
      <c r="C70" s="3"/>
      <c r="D70" s="3"/>
      <c r="E70" s="3"/>
      <c r="F70" s="1"/>
    </row>
    <row r="71" spans="1:6" ht="12.75">
      <c r="A71" s="6"/>
      <c r="B71" s="1"/>
      <c r="C71" s="3"/>
      <c r="D71" s="3"/>
      <c r="E71" s="3"/>
      <c r="F71" s="1"/>
    </row>
    <row r="72" spans="1:6" ht="12.75">
      <c r="A72" s="10" t="s">
        <v>43</v>
      </c>
      <c r="B72" s="1"/>
      <c r="C72" s="3"/>
      <c r="D72" s="3"/>
      <c r="E72" s="3"/>
      <c r="F72" s="1"/>
    </row>
    <row r="73" spans="1:6" ht="12.75">
      <c r="A73" s="10" t="s">
        <v>67</v>
      </c>
      <c r="B73" s="1"/>
      <c r="C73" s="3"/>
      <c r="D73" s="3"/>
      <c r="E73" s="3">
        <v>250000</v>
      </c>
      <c r="F73" s="3">
        <f>C73+E73+D73</f>
        <v>250000</v>
      </c>
    </row>
    <row r="74" spans="1:6" ht="12.75">
      <c r="A74" s="10" t="s">
        <v>32</v>
      </c>
      <c r="B74" s="1"/>
      <c r="C74" s="3">
        <v>72410000</v>
      </c>
      <c r="D74" s="3">
        <v>54115</v>
      </c>
      <c r="E74" s="3"/>
      <c r="F74" s="3">
        <f>C74+E74+D74</f>
        <v>72464115</v>
      </c>
    </row>
    <row r="75" spans="1:6" ht="12.75">
      <c r="A75" s="10" t="s">
        <v>94</v>
      </c>
      <c r="B75" s="1"/>
      <c r="C75" s="3"/>
      <c r="D75" s="3">
        <v>1430594</v>
      </c>
      <c r="E75" s="3"/>
      <c r="F75" s="3">
        <f>C75+E75+D75</f>
        <v>1430594</v>
      </c>
    </row>
    <row r="76" spans="1:6" ht="12.75">
      <c r="A76" s="10" t="s">
        <v>39</v>
      </c>
      <c r="B76" s="1"/>
      <c r="C76" s="3">
        <v>5067000</v>
      </c>
      <c r="D76" s="3"/>
      <c r="E76" s="3"/>
      <c r="F76" s="3">
        <f>C76+E76+D76</f>
        <v>5067000</v>
      </c>
    </row>
    <row r="77" spans="1:6" ht="12.75">
      <c r="A77" s="6" t="s">
        <v>44</v>
      </c>
      <c r="B77" s="1"/>
      <c r="C77" s="17">
        <f>SUM(C73:C76)</f>
        <v>77477000</v>
      </c>
      <c r="D77" s="17">
        <f>SUM(D73:D76)</f>
        <v>1484709</v>
      </c>
      <c r="E77" s="17">
        <f>SUM(E73:E76)</f>
        <v>250000</v>
      </c>
      <c r="F77" s="17">
        <f>SUM(F73:F76)</f>
        <v>79211709</v>
      </c>
    </row>
    <row r="78" spans="1:6" ht="8.25" customHeight="1">
      <c r="A78" s="1"/>
      <c r="B78" s="1"/>
      <c r="C78" s="3"/>
      <c r="D78" s="3"/>
      <c r="E78" s="3"/>
      <c r="F78" s="3"/>
    </row>
    <row r="79" spans="1:6" ht="12.75">
      <c r="A79" s="10" t="s">
        <v>45</v>
      </c>
      <c r="B79" s="1"/>
      <c r="C79" s="3"/>
      <c r="D79" s="3"/>
      <c r="E79" s="3"/>
      <c r="F79" s="3"/>
    </row>
    <row r="80" spans="1:6" ht="12.75">
      <c r="A80" s="10" t="s">
        <v>32</v>
      </c>
      <c r="B80" s="1"/>
      <c r="C80" s="3">
        <v>12870000</v>
      </c>
      <c r="D80" s="3">
        <v>309053</v>
      </c>
      <c r="E80" s="3"/>
      <c r="F80" s="3">
        <f>C80+E80+D80</f>
        <v>13179053</v>
      </c>
    </row>
    <row r="81" spans="1:6" ht="12.75">
      <c r="A81" s="10" t="s">
        <v>94</v>
      </c>
      <c r="B81" s="1"/>
      <c r="C81" s="3"/>
      <c r="D81" s="3">
        <v>1917261</v>
      </c>
      <c r="E81" s="3"/>
      <c r="F81" s="3">
        <f>C81+E81+D81</f>
        <v>1917261</v>
      </c>
    </row>
    <row r="82" spans="1:6" ht="12.75">
      <c r="A82" s="10" t="s">
        <v>39</v>
      </c>
      <c r="B82" s="1"/>
      <c r="C82" s="3">
        <v>5921000</v>
      </c>
      <c r="D82" s="3">
        <v>-1917261</v>
      </c>
      <c r="E82" s="3"/>
      <c r="F82" s="3">
        <f>C82+E82+D82</f>
        <v>4003739</v>
      </c>
    </row>
    <row r="83" spans="1:6" ht="12.75">
      <c r="A83" s="6" t="s">
        <v>46</v>
      </c>
      <c r="B83" s="1"/>
      <c r="C83" s="17">
        <f>SUM(C80:C82)</f>
        <v>18791000</v>
      </c>
      <c r="D83" s="17">
        <f>SUM(D80:D82)</f>
        <v>309053</v>
      </c>
      <c r="E83" s="17">
        <f>SUM(E80:E82)</f>
        <v>0</v>
      </c>
      <c r="F83" s="17">
        <f>SUM(F80:F82)</f>
        <v>19100053</v>
      </c>
    </row>
    <row r="84" spans="1:6" ht="8.25" customHeight="1">
      <c r="A84" s="1"/>
      <c r="B84" s="1"/>
      <c r="C84" s="3"/>
      <c r="D84" s="3"/>
      <c r="E84" s="3"/>
      <c r="F84" s="3"/>
    </row>
    <row r="85" spans="1:6" ht="12.75">
      <c r="A85" s="6" t="s">
        <v>65</v>
      </c>
      <c r="B85" s="1"/>
      <c r="C85" s="17">
        <f>SUM(C77+C83)</f>
        <v>96268000</v>
      </c>
      <c r="D85" s="17">
        <f>SUM(D77+D83)</f>
        <v>1793762</v>
      </c>
      <c r="E85" s="17">
        <f>SUM(E77+E83)</f>
        <v>250000</v>
      </c>
      <c r="F85" s="17">
        <f>SUM(F77+F83)</f>
        <v>98311762</v>
      </c>
    </row>
    <row r="86" spans="1:6" ht="12.75">
      <c r="A86" s="1"/>
      <c r="B86" s="1"/>
      <c r="C86" s="3"/>
      <c r="D86" s="3"/>
      <c r="E86" s="3"/>
      <c r="F86" s="1"/>
    </row>
    <row r="87" spans="1:6" ht="12.75">
      <c r="A87" s="1"/>
      <c r="B87" s="1"/>
      <c r="C87" s="3"/>
      <c r="D87" s="3"/>
      <c r="E87" s="3"/>
      <c r="F87" s="1"/>
    </row>
    <row r="88" spans="1:6" ht="12.75">
      <c r="A88" s="9" t="s">
        <v>66</v>
      </c>
      <c r="B88" s="1"/>
      <c r="C88" s="17">
        <f>SUM(C57+C50+C40+C85)</f>
        <v>1007330623</v>
      </c>
      <c r="D88" s="17">
        <f>SUM(D57+D50+D40+D85)</f>
        <v>97005527</v>
      </c>
      <c r="E88" s="17">
        <f>SUM(E57+E50+E40+E85)</f>
        <v>534706870</v>
      </c>
      <c r="F88" s="17">
        <f>SUM(F57+F50+F40+F85)</f>
        <v>1639043020</v>
      </c>
    </row>
    <row r="89" spans="1:6" ht="12.75">
      <c r="A89" s="1"/>
      <c r="B89" s="1" t="s">
        <v>71</v>
      </c>
      <c r="C89" s="3">
        <f>C80+C74+C54+C47</f>
        <v>138770000</v>
      </c>
      <c r="D89" s="3">
        <f>D80+D74+D54+D47</f>
        <v>1181872</v>
      </c>
      <c r="E89" s="3">
        <f>E80+E74+E54+E47</f>
        <v>-13740938</v>
      </c>
      <c r="F89" s="3">
        <f>F80+F74+F54+F47</f>
        <v>126210934</v>
      </c>
    </row>
    <row r="90" spans="1:6" ht="12.75">
      <c r="A90" s="1"/>
      <c r="B90" s="19"/>
      <c r="C90" s="3"/>
      <c r="D90" s="3"/>
      <c r="E90" s="3"/>
      <c r="F90" s="3"/>
    </row>
    <row r="91" spans="1:6" ht="12.75">
      <c r="A91" s="20" t="s">
        <v>168</v>
      </c>
      <c r="B91" s="1"/>
      <c r="C91" s="16">
        <f>C88-C89-C90</f>
        <v>868560623</v>
      </c>
      <c r="D91" s="16">
        <f>D88-D89-D90</f>
        <v>95823655</v>
      </c>
      <c r="E91" s="16">
        <f>E88-E89-E90</f>
        <v>548447808</v>
      </c>
      <c r="F91" s="16">
        <f>F88-F89-F90</f>
        <v>1512832086</v>
      </c>
    </row>
    <row r="92" spans="1:6" ht="13.5" customHeight="1">
      <c r="A92" s="20"/>
      <c r="B92" s="1"/>
      <c r="C92" s="3"/>
      <c r="D92" s="3"/>
      <c r="E92" s="3"/>
      <c r="F92" s="1"/>
    </row>
    <row r="93" spans="1:6" ht="13.5" customHeight="1">
      <c r="A93" s="20"/>
      <c r="B93" s="1"/>
      <c r="C93" s="3"/>
      <c r="D93" s="3"/>
      <c r="E93" s="3"/>
      <c r="F93" s="1"/>
    </row>
    <row r="94" spans="1:6" ht="13.5" customHeight="1">
      <c r="A94" s="20"/>
      <c r="B94" s="1"/>
      <c r="C94" s="3"/>
      <c r="D94" s="3"/>
      <c r="E94" s="3"/>
      <c r="F94" s="1"/>
    </row>
    <row r="95" spans="1:6" ht="13.5" customHeight="1">
      <c r="A95" s="20"/>
      <c r="B95" s="1"/>
      <c r="C95" s="3"/>
      <c r="D95" s="3"/>
      <c r="E95" s="3"/>
      <c r="F95" s="1"/>
    </row>
    <row r="96" spans="1:6" ht="13.5" customHeight="1">
      <c r="A96" s="20"/>
      <c r="B96" s="1"/>
      <c r="C96" s="3"/>
      <c r="D96" s="3"/>
      <c r="E96" s="3"/>
      <c r="F96" s="1"/>
    </row>
    <row r="97" spans="1:6" ht="13.5" customHeight="1">
      <c r="A97" s="20"/>
      <c r="B97" s="1"/>
      <c r="C97" s="3"/>
      <c r="D97" s="3"/>
      <c r="E97" s="3"/>
      <c r="F97" s="1"/>
    </row>
    <row r="98" spans="1:6" ht="13.5" customHeight="1">
      <c r="A98" s="20"/>
      <c r="B98" s="1"/>
      <c r="C98" s="3"/>
      <c r="D98" s="3"/>
      <c r="E98" s="3"/>
      <c r="F98" s="1"/>
    </row>
    <row r="99" spans="1:6" ht="13.5" customHeight="1">
      <c r="A99" s="20"/>
      <c r="B99" s="1"/>
      <c r="C99" s="3"/>
      <c r="D99" s="3"/>
      <c r="E99" s="3"/>
      <c r="F99" s="1"/>
    </row>
    <row r="100" spans="1:6" ht="13.5" customHeight="1">
      <c r="A100" s="20"/>
      <c r="B100" s="1"/>
      <c r="C100" s="3"/>
      <c r="D100" s="3"/>
      <c r="E100" s="3"/>
      <c r="F100" s="1"/>
    </row>
    <row r="101" spans="1:6" ht="13.5" customHeight="1">
      <c r="A101" s="20"/>
      <c r="B101" s="1"/>
      <c r="C101" s="3"/>
      <c r="D101" s="3"/>
      <c r="E101" s="3"/>
      <c r="F101" s="1"/>
    </row>
    <row r="102" spans="1:6" ht="13.5" customHeight="1">
      <c r="A102" s="20"/>
      <c r="B102" s="1"/>
      <c r="C102" s="3"/>
      <c r="D102" s="3"/>
      <c r="E102" s="3"/>
      <c r="F102" s="1"/>
    </row>
    <row r="103" spans="1:6" ht="13.5" customHeight="1">
      <c r="A103" s="20"/>
      <c r="B103" s="1"/>
      <c r="C103" s="3"/>
      <c r="D103" s="3"/>
      <c r="E103" s="3"/>
      <c r="F103" s="1"/>
    </row>
    <row r="104" spans="1:6" ht="13.5" customHeight="1">
      <c r="A104" s="20"/>
      <c r="B104" s="1"/>
      <c r="C104" s="3"/>
      <c r="D104" s="3"/>
      <c r="E104" s="3"/>
      <c r="F104" s="1"/>
    </row>
    <row r="105" spans="1:6" ht="13.5" customHeight="1">
      <c r="A105" s="20"/>
      <c r="B105" s="1"/>
      <c r="C105" s="3"/>
      <c r="D105" s="3"/>
      <c r="E105" s="3"/>
      <c r="F105" s="1"/>
    </row>
    <row r="106" spans="1:6" ht="13.5" customHeight="1">
      <c r="A106" s="20"/>
      <c r="B106" s="1"/>
      <c r="C106" s="3"/>
      <c r="D106" s="3"/>
      <c r="E106" s="3"/>
      <c r="F106" s="1"/>
    </row>
    <row r="107" spans="1:6" ht="13.5" customHeight="1">
      <c r="A107" s="20"/>
      <c r="B107" s="1"/>
      <c r="C107" s="3"/>
      <c r="D107" s="3"/>
      <c r="E107" s="3"/>
      <c r="F107" s="1"/>
    </row>
    <row r="108" spans="1:6" ht="13.5" customHeight="1">
      <c r="A108" s="20"/>
      <c r="B108" s="1"/>
      <c r="C108" s="3"/>
      <c r="D108" s="3"/>
      <c r="E108" s="3"/>
      <c r="F108" s="1"/>
    </row>
    <row r="109" spans="1:6" ht="13.5" customHeight="1">
      <c r="A109" s="20"/>
      <c r="B109" s="1"/>
      <c r="C109" s="3"/>
      <c r="D109" s="3"/>
      <c r="E109" s="3"/>
      <c r="F109" s="1"/>
    </row>
    <row r="110" spans="1:6" ht="13.5" customHeight="1">
      <c r="A110" s="20"/>
      <c r="B110" s="1"/>
      <c r="C110" s="3"/>
      <c r="D110" s="3"/>
      <c r="E110" s="3"/>
      <c r="F110" s="1"/>
    </row>
    <row r="111" spans="1:6" ht="13.5" customHeight="1">
      <c r="A111" s="20"/>
      <c r="B111" s="1"/>
      <c r="C111" s="3"/>
      <c r="D111" s="3"/>
      <c r="E111" s="3"/>
      <c r="F111" s="1"/>
    </row>
    <row r="112" spans="1:6" ht="13.5" customHeight="1">
      <c r="A112" s="20"/>
      <c r="B112" s="1"/>
      <c r="C112" s="3"/>
      <c r="D112" s="3"/>
      <c r="E112" s="3"/>
      <c r="F112" s="1"/>
    </row>
    <row r="113" spans="1:6" ht="13.5" customHeight="1">
      <c r="A113" s="20"/>
      <c r="B113" s="1"/>
      <c r="C113" s="3"/>
      <c r="D113" s="3"/>
      <c r="E113" s="3"/>
      <c r="F113" s="1"/>
    </row>
    <row r="114" spans="1:6" ht="13.5" customHeight="1">
      <c r="A114" s="20"/>
      <c r="B114" s="1"/>
      <c r="C114" s="3"/>
      <c r="D114" s="3"/>
      <c r="E114" s="3"/>
      <c r="F114" s="1"/>
    </row>
    <row r="115" spans="1:6" ht="13.5" customHeight="1">
      <c r="A115" s="20"/>
      <c r="B115" s="1"/>
      <c r="C115" s="3"/>
      <c r="D115" s="3"/>
      <c r="E115" s="3"/>
      <c r="F115" s="1"/>
    </row>
    <row r="116" spans="1:6" ht="13.5" customHeight="1">
      <c r="A116" s="20"/>
      <c r="B116" s="1"/>
      <c r="C116" s="3"/>
      <c r="D116" s="3"/>
      <c r="E116" s="3"/>
      <c r="F116" s="1"/>
    </row>
    <row r="117" spans="1:6" ht="13.5" customHeight="1">
      <c r="A117" s="20"/>
      <c r="B117" s="1"/>
      <c r="C117" s="3"/>
      <c r="D117" s="3"/>
      <c r="E117" s="3"/>
      <c r="F117" s="1"/>
    </row>
    <row r="118" spans="1:6" ht="13.5" customHeight="1">
      <c r="A118" s="20"/>
      <c r="B118" s="1"/>
      <c r="C118" s="3"/>
      <c r="D118" s="3"/>
      <c r="E118" s="3"/>
      <c r="F118" s="1"/>
    </row>
    <row r="119" spans="1:6" ht="13.5" customHeight="1">
      <c r="A119" s="20"/>
      <c r="B119" s="1"/>
      <c r="C119" s="3"/>
      <c r="D119" s="3"/>
      <c r="E119" s="3"/>
      <c r="F119" s="1"/>
    </row>
    <row r="120" spans="1:6" ht="13.5" customHeight="1">
      <c r="A120" s="20"/>
      <c r="B120" s="1"/>
      <c r="C120" s="3"/>
      <c r="D120" s="3"/>
      <c r="E120" s="3"/>
      <c r="F120" s="1"/>
    </row>
    <row r="121" spans="1:6" ht="13.5" customHeight="1">
      <c r="A121" s="20"/>
      <c r="B121" s="1"/>
      <c r="C121" s="3"/>
      <c r="D121" s="3"/>
      <c r="E121" s="3"/>
      <c r="F121" s="1"/>
    </row>
    <row r="122" spans="1:6" ht="13.5" customHeight="1">
      <c r="A122" s="20"/>
      <c r="B122" s="1"/>
      <c r="C122" s="3"/>
      <c r="D122" s="3"/>
      <c r="E122" s="3"/>
      <c r="F122" s="1"/>
    </row>
    <row r="123" spans="1:6" ht="13.5" customHeight="1">
      <c r="A123" s="20"/>
      <c r="B123" s="1"/>
      <c r="C123" s="3"/>
      <c r="D123" s="3"/>
      <c r="E123" s="3"/>
      <c r="F123" s="1"/>
    </row>
    <row r="124" spans="1:6" ht="13.5" customHeight="1">
      <c r="A124" s="20"/>
      <c r="B124" s="1"/>
      <c r="C124" s="3"/>
      <c r="D124" s="3"/>
      <c r="E124" s="3"/>
      <c r="F124" s="1"/>
    </row>
    <row r="125" spans="1:6" ht="13.5" customHeight="1">
      <c r="A125" s="20"/>
      <c r="B125" s="1"/>
      <c r="C125" s="3"/>
      <c r="D125" s="3"/>
      <c r="E125" s="3"/>
      <c r="F125" s="1"/>
    </row>
    <row r="126" spans="1:6" ht="13.5" customHeight="1">
      <c r="A126" s="20"/>
      <c r="B126" s="1"/>
      <c r="C126" s="3"/>
      <c r="D126" s="3"/>
      <c r="E126" s="36"/>
      <c r="F126" s="1"/>
    </row>
    <row r="127" spans="1:6" ht="12.75">
      <c r="A127" s="1"/>
      <c r="B127" s="9" t="s">
        <v>144</v>
      </c>
      <c r="C127" s="3"/>
      <c r="D127" s="3"/>
      <c r="E127" s="3"/>
      <c r="F127" s="1"/>
    </row>
    <row r="128" spans="1:6" ht="12.75">
      <c r="A128" s="1"/>
      <c r="B128" s="2" t="s">
        <v>41</v>
      </c>
      <c r="C128" s="3"/>
      <c r="D128" s="3"/>
      <c r="E128" s="3"/>
      <c r="F128" s="1"/>
    </row>
    <row r="129" spans="1:6" ht="12.75">
      <c r="A129" s="1"/>
      <c r="B129" s="1"/>
      <c r="C129" s="5" t="s">
        <v>140</v>
      </c>
      <c r="D129" s="5" t="s">
        <v>163</v>
      </c>
      <c r="E129" s="5"/>
      <c r="F129" s="5" t="s">
        <v>140</v>
      </c>
    </row>
    <row r="130" spans="1:6" ht="12.75">
      <c r="A130" s="9" t="s">
        <v>13</v>
      </c>
      <c r="B130" s="1"/>
      <c r="C130" s="5" t="s">
        <v>96</v>
      </c>
      <c r="D130" s="5" t="s">
        <v>113</v>
      </c>
      <c r="E130" s="5" t="s">
        <v>113</v>
      </c>
      <c r="F130" s="5" t="s">
        <v>105</v>
      </c>
    </row>
    <row r="131" spans="1:6" ht="12.75">
      <c r="A131" s="9" t="s">
        <v>73</v>
      </c>
      <c r="B131" s="1"/>
      <c r="C131" s="3"/>
      <c r="D131" s="8" t="s">
        <v>161</v>
      </c>
      <c r="E131" s="5" t="s">
        <v>162</v>
      </c>
      <c r="F131" s="3"/>
    </row>
    <row r="132" spans="1:6" ht="12.75">
      <c r="A132" s="15" t="s">
        <v>165</v>
      </c>
      <c r="B132" s="1"/>
      <c r="C132" s="3"/>
      <c r="D132" s="3"/>
      <c r="E132" s="3"/>
      <c r="F132" s="3"/>
    </row>
    <row r="133" spans="1:9" ht="12.75">
      <c r="A133" s="15" t="s">
        <v>24</v>
      </c>
      <c r="B133" s="1"/>
      <c r="C133" s="3">
        <v>14597000</v>
      </c>
      <c r="D133" s="3">
        <v>820500</v>
      </c>
      <c r="E133" s="3">
        <v>13615259</v>
      </c>
      <c r="F133" s="3">
        <f>C133+E133+D133</f>
        <v>29032759</v>
      </c>
      <c r="G133" s="21"/>
      <c r="H133" s="21"/>
      <c r="I133" s="21"/>
    </row>
    <row r="134" spans="1:16" ht="12.75">
      <c r="A134" s="15" t="s">
        <v>22</v>
      </c>
      <c r="B134" s="1"/>
      <c r="C134" s="3">
        <v>3589000</v>
      </c>
      <c r="D134" s="3">
        <v>181000</v>
      </c>
      <c r="E134" s="3">
        <v>2895400</v>
      </c>
      <c r="F134" s="3">
        <f aca="true" t="shared" si="0" ref="F134:F161">C134+E134+D134</f>
        <v>6665400</v>
      </c>
      <c r="G134" s="21"/>
      <c r="H134" s="21"/>
      <c r="I134" s="21"/>
      <c r="M134" s="21"/>
      <c r="N134" s="21"/>
      <c r="O134" s="21"/>
      <c r="P134" s="22"/>
    </row>
    <row r="135" spans="1:16" ht="12.75">
      <c r="A135" s="15" t="s">
        <v>23</v>
      </c>
      <c r="B135" s="1"/>
      <c r="C135" s="3">
        <v>56125000</v>
      </c>
      <c r="D135" s="3"/>
      <c r="E135" s="3">
        <v>28923380</v>
      </c>
      <c r="F135" s="3">
        <f t="shared" si="0"/>
        <v>85048380</v>
      </c>
      <c r="M135" s="21"/>
      <c r="N135" s="21"/>
      <c r="O135" s="21"/>
      <c r="P135" s="22"/>
    </row>
    <row r="136" spans="1:16" ht="12.75">
      <c r="A136" s="15" t="s">
        <v>58</v>
      </c>
      <c r="B136" s="1"/>
      <c r="C136" s="3"/>
      <c r="D136" s="3"/>
      <c r="E136" s="3"/>
      <c r="F136" s="3">
        <f t="shared" si="0"/>
        <v>0</v>
      </c>
      <c r="P136" s="22"/>
    </row>
    <row r="137" spans="1:6" ht="12.75">
      <c r="A137" s="15"/>
      <c r="B137" s="1" t="s">
        <v>76</v>
      </c>
      <c r="C137" s="3">
        <v>77669000</v>
      </c>
      <c r="D137" s="3">
        <v>3458078</v>
      </c>
      <c r="E137" s="3">
        <v>1683533</v>
      </c>
      <c r="F137" s="3">
        <f t="shared" si="0"/>
        <v>82810611</v>
      </c>
    </row>
    <row r="138" spans="1:6" ht="12.75">
      <c r="A138" s="15"/>
      <c r="B138" s="1" t="s">
        <v>78</v>
      </c>
      <c r="C138" s="3">
        <v>16100000</v>
      </c>
      <c r="D138" s="3"/>
      <c r="E138" s="3"/>
      <c r="F138" s="3">
        <f t="shared" si="0"/>
        <v>16100000</v>
      </c>
    </row>
    <row r="139" spans="1:6" ht="12.75">
      <c r="A139" s="15"/>
      <c r="B139" s="1" t="s">
        <v>85</v>
      </c>
      <c r="C139" s="3"/>
      <c r="D139" s="3"/>
      <c r="E139" s="3"/>
      <c r="F139" s="3">
        <f t="shared" si="0"/>
        <v>0</v>
      </c>
    </row>
    <row r="140" spans="1:6" ht="12.75">
      <c r="A140" s="15" t="s">
        <v>59</v>
      </c>
      <c r="B140" s="1"/>
      <c r="C140" s="3"/>
      <c r="D140" s="3"/>
      <c r="E140" s="3"/>
      <c r="F140" s="3">
        <f t="shared" si="0"/>
        <v>0</v>
      </c>
    </row>
    <row r="141" spans="1:8" ht="12.75">
      <c r="A141" s="15"/>
      <c r="B141" s="1" t="s">
        <v>77</v>
      </c>
      <c r="C141" s="3">
        <v>4000000</v>
      </c>
      <c r="D141" s="3">
        <v>1800000</v>
      </c>
      <c r="E141" s="3"/>
      <c r="F141" s="3">
        <f t="shared" si="0"/>
        <v>5800000</v>
      </c>
      <c r="H141" s="12"/>
    </row>
    <row r="142" spans="1:8" ht="12.75">
      <c r="A142" s="15"/>
      <c r="B142" s="1" t="s">
        <v>85</v>
      </c>
      <c r="C142" s="3">
        <v>3500000</v>
      </c>
      <c r="D142" s="3"/>
      <c r="E142" s="3"/>
      <c r="F142" s="3">
        <f t="shared" si="0"/>
        <v>3500000</v>
      </c>
      <c r="G142" s="23"/>
      <c r="H142" s="24"/>
    </row>
    <row r="143" spans="1:7" ht="12.75">
      <c r="A143" s="15" t="s">
        <v>103</v>
      </c>
      <c r="B143" s="1"/>
      <c r="C143" s="3">
        <v>3613000</v>
      </c>
      <c r="D143" s="3"/>
      <c r="E143" s="3">
        <v>-600000</v>
      </c>
      <c r="F143" s="3">
        <f t="shared" si="0"/>
        <v>3013000</v>
      </c>
      <c r="G143" s="12"/>
    </row>
    <row r="144" spans="1:7" ht="12.75">
      <c r="A144" s="15" t="s">
        <v>102</v>
      </c>
      <c r="B144" s="1"/>
      <c r="C144" s="3">
        <v>1143000</v>
      </c>
      <c r="D144" s="3"/>
      <c r="E144" s="3">
        <v>600000</v>
      </c>
      <c r="F144" s="3">
        <f t="shared" si="0"/>
        <v>1743000</v>
      </c>
      <c r="G144" s="12"/>
    </row>
    <row r="145" spans="1:7" ht="12.75">
      <c r="A145" s="15" t="s">
        <v>145</v>
      </c>
      <c r="B145" s="1"/>
      <c r="C145" s="3">
        <v>3175000</v>
      </c>
      <c r="D145" s="3"/>
      <c r="E145" s="3"/>
      <c r="F145" s="3">
        <f t="shared" si="0"/>
        <v>3175000</v>
      </c>
      <c r="G145" s="12"/>
    </row>
    <row r="146" spans="1:7" ht="12.75">
      <c r="A146" s="15" t="s">
        <v>148</v>
      </c>
      <c r="B146" s="1"/>
      <c r="C146" s="3"/>
      <c r="D146" s="3"/>
      <c r="E146" s="3"/>
      <c r="F146" s="3">
        <f t="shared" si="0"/>
        <v>0</v>
      </c>
      <c r="G146" s="12"/>
    </row>
    <row r="147" spans="1:9" ht="12.75">
      <c r="A147" s="10" t="s">
        <v>57</v>
      </c>
      <c r="B147" s="1"/>
      <c r="C147" s="3">
        <v>19974000</v>
      </c>
      <c r="D147" s="3"/>
      <c r="E147" s="3"/>
      <c r="F147" s="3">
        <f t="shared" si="0"/>
        <v>19974000</v>
      </c>
      <c r="I147" s="12"/>
    </row>
    <row r="148" spans="1:6" ht="12.75">
      <c r="A148" s="10" t="s">
        <v>146</v>
      </c>
      <c r="B148" s="1"/>
      <c r="C148" s="3">
        <v>1758000</v>
      </c>
      <c r="D148" s="3"/>
      <c r="E148" s="3">
        <v>22230</v>
      </c>
      <c r="F148" s="3">
        <f t="shared" si="0"/>
        <v>1780230</v>
      </c>
    </row>
    <row r="149" spans="1:6" ht="12.75">
      <c r="A149" s="10" t="s">
        <v>147</v>
      </c>
      <c r="B149" s="1"/>
      <c r="C149" s="3">
        <v>17980000</v>
      </c>
      <c r="D149" s="3"/>
      <c r="E149" s="3">
        <v>2001472</v>
      </c>
      <c r="F149" s="3">
        <f t="shared" si="0"/>
        <v>19981472</v>
      </c>
    </row>
    <row r="150" spans="1:7" ht="12.75">
      <c r="A150" s="10" t="s">
        <v>60</v>
      </c>
      <c r="B150" s="1"/>
      <c r="C150" s="3">
        <v>9271000</v>
      </c>
      <c r="D150" s="3"/>
      <c r="E150" s="3"/>
      <c r="F150" s="3">
        <f t="shared" si="0"/>
        <v>9271000</v>
      </c>
      <c r="G150" s="12"/>
    </row>
    <row r="151" spans="1:6" ht="12.75">
      <c r="A151" s="10" t="s">
        <v>104</v>
      </c>
      <c r="B151" s="1"/>
      <c r="C151" s="3"/>
      <c r="D151" s="3"/>
      <c r="E151" s="3"/>
      <c r="F151" s="3">
        <f t="shared" si="0"/>
        <v>0</v>
      </c>
    </row>
    <row r="152" spans="1:6" ht="12.75">
      <c r="A152" s="10" t="s">
        <v>16</v>
      </c>
      <c r="B152" s="1"/>
      <c r="C152" s="3">
        <v>78000000</v>
      </c>
      <c r="D152" s="3"/>
      <c r="E152" s="3"/>
      <c r="F152" s="3">
        <f t="shared" si="0"/>
        <v>78000000</v>
      </c>
    </row>
    <row r="153" spans="1:6" ht="12.75">
      <c r="A153" s="10" t="s">
        <v>17</v>
      </c>
      <c r="B153" s="1"/>
      <c r="C153" s="3">
        <v>8300000</v>
      </c>
      <c r="D153" s="3"/>
      <c r="E153" s="3"/>
      <c r="F153" s="3">
        <f t="shared" si="0"/>
        <v>8300000</v>
      </c>
    </row>
    <row r="154" spans="1:7" ht="12.75">
      <c r="A154" s="15" t="s">
        <v>23</v>
      </c>
      <c r="B154" s="1"/>
      <c r="C154" s="3">
        <v>50000</v>
      </c>
      <c r="D154" s="3"/>
      <c r="E154" s="3"/>
      <c r="F154" s="3">
        <f t="shared" si="0"/>
        <v>50000</v>
      </c>
      <c r="G154" s="12"/>
    </row>
    <row r="155" spans="1:6" ht="12.75">
      <c r="A155" s="15" t="s">
        <v>95</v>
      </c>
      <c r="B155" s="1"/>
      <c r="C155" s="3"/>
      <c r="D155" s="3"/>
      <c r="E155" s="3"/>
      <c r="F155" s="3">
        <f t="shared" si="0"/>
        <v>0</v>
      </c>
    </row>
    <row r="156" spans="1:7" ht="12.75">
      <c r="A156" s="15" t="s">
        <v>23</v>
      </c>
      <c r="B156" s="1"/>
      <c r="C156" s="3">
        <v>2532000</v>
      </c>
      <c r="D156" s="3"/>
      <c r="E156" s="3"/>
      <c r="F156" s="3">
        <f t="shared" si="0"/>
        <v>2532000</v>
      </c>
      <c r="G156" s="12"/>
    </row>
    <row r="157" spans="1:6" ht="12.75">
      <c r="A157" s="15" t="s">
        <v>61</v>
      </c>
      <c r="B157" s="1"/>
      <c r="C157" s="3"/>
      <c r="D157" s="3"/>
      <c r="E157" s="3"/>
      <c r="F157" s="3">
        <f t="shared" si="0"/>
        <v>0</v>
      </c>
    </row>
    <row r="158" spans="1:6" ht="12.75">
      <c r="A158" s="15" t="s">
        <v>24</v>
      </c>
      <c r="B158" s="1"/>
      <c r="C158" s="3">
        <v>7194000</v>
      </c>
      <c r="D158" s="3">
        <v>376800</v>
      </c>
      <c r="E158" s="3"/>
      <c r="F158" s="3">
        <f t="shared" si="0"/>
        <v>7570800</v>
      </c>
    </row>
    <row r="159" spans="1:6" ht="12.75">
      <c r="A159" s="15" t="s">
        <v>22</v>
      </c>
      <c r="B159" s="1"/>
      <c r="C159" s="3">
        <v>1627000</v>
      </c>
      <c r="D159" s="3">
        <v>84741</v>
      </c>
      <c r="E159" s="3"/>
      <c r="F159" s="3">
        <f t="shared" si="0"/>
        <v>1711741</v>
      </c>
    </row>
    <row r="160" spans="1:7" ht="12.75">
      <c r="A160" s="15" t="s">
        <v>23</v>
      </c>
      <c r="B160" s="1"/>
      <c r="C160" s="3">
        <v>750000</v>
      </c>
      <c r="D160" s="3"/>
      <c r="E160" s="3"/>
      <c r="F160" s="3">
        <f t="shared" si="0"/>
        <v>750000</v>
      </c>
      <c r="G160" s="12"/>
    </row>
    <row r="161" spans="1:6" ht="12.75">
      <c r="A161" s="10" t="s">
        <v>37</v>
      </c>
      <c r="B161" s="25"/>
      <c r="C161" s="3">
        <v>861534</v>
      </c>
      <c r="D161" s="3"/>
      <c r="E161" s="3">
        <v>682870</v>
      </c>
      <c r="F161" s="3">
        <f t="shared" si="0"/>
        <v>1544404</v>
      </c>
    </row>
    <row r="162" spans="1:9" ht="12.75">
      <c r="A162" s="9" t="s">
        <v>18</v>
      </c>
      <c r="B162" s="7"/>
      <c r="C162" s="11">
        <f>SUM(C133:C161)</f>
        <v>331808534</v>
      </c>
      <c r="D162" s="11">
        <f>SUM(D133:D161)</f>
        <v>6721119</v>
      </c>
      <c r="E162" s="11">
        <f>SUM(E133:E161)</f>
        <v>49824144</v>
      </c>
      <c r="F162" s="11">
        <f>SUM(F133:F161)</f>
        <v>388353797</v>
      </c>
      <c r="G162" s="12"/>
      <c r="H162" s="12"/>
      <c r="I162" s="12"/>
    </row>
    <row r="163" spans="1:6" ht="12.75">
      <c r="A163" s="10" t="s">
        <v>36</v>
      </c>
      <c r="B163" s="1"/>
      <c r="C163" s="3"/>
      <c r="D163" s="3"/>
      <c r="E163" s="3"/>
      <c r="F163" s="3"/>
    </row>
    <row r="164" spans="1:6" ht="12.75">
      <c r="A164" s="10" t="s">
        <v>79</v>
      </c>
      <c r="B164" s="1"/>
      <c r="C164" s="3">
        <v>15000000</v>
      </c>
      <c r="D164" s="3"/>
      <c r="E164" s="3"/>
      <c r="F164" s="3">
        <f>C164+E164+D164</f>
        <v>15000000</v>
      </c>
    </row>
    <row r="165" spans="1:6" ht="12.75">
      <c r="A165" s="10" t="s">
        <v>160</v>
      </c>
      <c r="B165" s="1"/>
      <c r="C165" s="3"/>
      <c r="D165" s="3"/>
      <c r="E165" s="3">
        <v>3150362</v>
      </c>
      <c r="F165" s="3">
        <f aca="true" t="shared" si="1" ref="F165:F171">C165+E165+D165</f>
        <v>3150362</v>
      </c>
    </row>
    <row r="166" spans="1:6" ht="12.75">
      <c r="A166" s="10" t="s">
        <v>171</v>
      </c>
      <c r="B166" s="1"/>
      <c r="C166" s="3"/>
      <c r="D166" s="3">
        <v>6666667</v>
      </c>
      <c r="E166" s="3"/>
      <c r="F166" s="3">
        <f t="shared" si="1"/>
        <v>6666667</v>
      </c>
    </row>
    <row r="167" spans="1:6" ht="12.75">
      <c r="A167" s="10" t="s">
        <v>149</v>
      </c>
      <c r="B167" s="1"/>
      <c r="C167" s="3"/>
      <c r="D167" s="3"/>
      <c r="E167" s="3"/>
      <c r="F167" s="3">
        <f t="shared" si="1"/>
        <v>0</v>
      </c>
    </row>
    <row r="168" spans="1:6" ht="12.75">
      <c r="A168" s="10" t="s">
        <v>150</v>
      </c>
      <c r="B168" s="1"/>
      <c r="C168" s="3">
        <v>9154481</v>
      </c>
      <c r="D168" s="3"/>
      <c r="E168" s="3"/>
      <c r="F168" s="3">
        <f t="shared" si="1"/>
        <v>9154481</v>
      </c>
    </row>
    <row r="169" spans="1:12" ht="12.75">
      <c r="A169" s="10" t="s">
        <v>151</v>
      </c>
      <c r="B169" s="1"/>
      <c r="C169" s="3">
        <v>138013519</v>
      </c>
      <c r="D169" s="3"/>
      <c r="E169" s="3">
        <v>488205376</v>
      </c>
      <c r="F169" s="3">
        <f t="shared" si="1"/>
        <v>626218895</v>
      </c>
      <c r="K169" s="12"/>
      <c r="L169" s="12"/>
    </row>
    <row r="170" spans="1:12" ht="12.75">
      <c r="A170" s="10" t="s">
        <v>157</v>
      </c>
      <c r="B170" s="1"/>
      <c r="C170" s="3"/>
      <c r="D170" s="3">
        <v>30834337</v>
      </c>
      <c r="E170" s="3">
        <v>1000000</v>
      </c>
      <c r="F170" s="3">
        <f t="shared" si="1"/>
        <v>31834337</v>
      </c>
      <c r="K170" s="12"/>
      <c r="L170" s="12"/>
    </row>
    <row r="171" spans="1:6" ht="12.75">
      <c r="A171" s="10"/>
      <c r="B171" s="1"/>
      <c r="C171" s="3"/>
      <c r="D171" s="3"/>
      <c r="E171" s="3"/>
      <c r="F171" s="3">
        <f t="shared" si="1"/>
        <v>0</v>
      </c>
    </row>
    <row r="172" spans="1:6" ht="12.75">
      <c r="A172" s="9" t="s">
        <v>27</v>
      </c>
      <c r="B172" s="1"/>
      <c r="C172" s="11">
        <f>SUM(C164:C171)</f>
        <v>162168000</v>
      </c>
      <c r="D172" s="11">
        <f>SUM(D164:D171)</f>
        <v>37501004</v>
      </c>
      <c r="E172" s="11">
        <f>SUM(E164:E171)</f>
        <v>492355738</v>
      </c>
      <c r="F172" s="11">
        <f>SUM(F164:F171)</f>
        <v>692024742</v>
      </c>
    </row>
    <row r="173" spans="1:6" ht="12.75">
      <c r="A173" s="10" t="s">
        <v>62</v>
      </c>
      <c r="B173" s="1"/>
      <c r="C173" s="3"/>
      <c r="D173" s="3"/>
      <c r="E173" s="3"/>
      <c r="F173" s="3"/>
    </row>
    <row r="174" spans="1:6" ht="12.75">
      <c r="A174" s="10" t="s">
        <v>152</v>
      </c>
      <c r="B174" s="1"/>
      <c r="C174" s="3">
        <v>4999442</v>
      </c>
      <c r="D174" s="3"/>
      <c r="E174" s="3"/>
      <c r="F174" s="3">
        <f aca="true" t="shared" si="2" ref="F174:F179">C174+E174+D174</f>
        <v>4999442</v>
      </c>
    </row>
    <row r="175" spans="1:6" ht="12.75">
      <c r="A175" s="10" t="s">
        <v>153</v>
      </c>
      <c r="B175" s="1"/>
      <c r="C175" s="3">
        <v>191551558</v>
      </c>
      <c r="D175" s="3"/>
      <c r="E175" s="3"/>
      <c r="F175" s="3">
        <f t="shared" si="2"/>
        <v>191551558</v>
      </c>
    </row>
    <row r="176" spans="1:6" ht="12.75">
      <c r="A176" s="10" t="s">
        <v>154</v>
      </c>
      <c r="B176" s="1"/>
      <c r="C176" s="3"/>
      <c r="D176" s="3">
        <v>8000000</v>
      </c>
      <c r="E176" s="3"/>
      <c r="F176" s="3">
        <f t="shared" si="2"/>
        <v>8000000</v>
      </c>
    </row>
    <row r="177" spans="1:6" ht="12.75">
      <c r="A177" s="10" t="s">
        <v>155</v>
      </c>
      <c r="B177" s="1"/>
      <c r="C177" s="3"/>
      <c r="D177" s="3">
        <v>1270000</v>
      </c>
      <c r="E177" s="3"/>
      <c r="F177" s="3">
        <f t="shared" si="2"/>
        <v>1270000</v>
      </c>
    </row>
    <row r="178" spans="1:6" ht="12.75">
      <c r="A178" s="10" t="s">
        <v>164</v>
      </c>
      <c r="B178" s="1"/>
      <c r="C178" s="3"/>
      <c r="D178" s="3">
        <v>13202440</v>
      </c>
      <c r="E178" s="3"/>
      <c r="F178" s="3">
        <f t="shared" si="2"/>
        <v>13202440</v>
      </c>
    </row>
    <row r="179" spans="1:6" ht="12.75">
      <c r="A179" s="13" t="s">
        <v>156</v>
      </c>
      <c r="B179" s="1"/>
      <c r="C179" s="3">
        <v>2100000</v>
      </c>
      <c r="D179" s="3"/>
      <c r="E179" s="3"/>
      <c r="F179" s="3">
        <f t="shared" si="2"/>
        <v>2100000</v>
      </c>
    </row>
    <row r="180" spans="1:6" ht="12.75">
      <c r="A180" s="10" t="s">
        <v>169</v>
      </c>
      <c r="B180" s="1"/>
      <c r="C180" s="17">
        <f>SUM(C174:C179)</f>
        <v>198651000</v>
      </c>
      <c r="D180" s="17">
        <f>SUM(D174:D179)</f>
        <v>22472440</v>
      </c>
      <c r="E180" s="17">
        <f>SUM(E174:E179)</f>
        <v>0</v>
      </c>
      <c r="F180" s="17">
        <f>SUM(F174:F179)</f>
        <v>221123440</v>
      </c>
    </row>
    <row r="181" spans="1:6" ht="12.75">
      <c r="A181" s="10" t="s">
        <v>38</v>
      </c>
      <c r="B181" s="1"/>
      <c r="C181" s="3">
        <v>2500000</v>
      </c>
      <c r="D181" s="3"/>
      <c r="E181" s="3">
        <v>500000</v>
      </c>
      <c r="F181" s="3">
        <f>C181+E181</f>
        <v>3000000</v>
      </c>
    </row>
    <row r="182" spans="1:6" ht="12.75">
      <c r="A182" s="10" t="s">
        <v>170</v>
      </c>
      <c r="B182" s="1"/>
      <c r="C182" s="11">
        <f>SUM(C181)</f>
        <v>2500000</v>
      </c>
      <c r="D182" s="11">
        <f>SUM(D181)</f>
        <v>0</v>
      </c>
      <c r="E182" s="11">
        <f>SUM(E181)</f>
        <v>500000</v>
      </c>
      <c r="F182" s="11">
        <f>SUM(F181)</f>
        <v>3000000</v>
      </c>
    </row>
    <row r="183" spans="1:6" ht="12.75">
      <c r="A183" s="10"/>
      <c r="B183" s="1"/>
      <c r="C183" s="11"/>
      <c r="D183" s="11"/>
      <c r="E183" s="11"/>
      <c r="F183" s="11"/>
    </row>
    <row r="184" spans="1:6" ht="12.75">
      <c r="A184" s="10"/>
      <c r="B184" s="1"/>
      <c r="C184" s="11"/>
      <c r="D184" s="11"/>
      <c r="E184" s="11"/>
      <c r="F184" s="11"/>
    </row>
    <row r="185" spans="1:6" ht="12.75">
      <c r="A185" s="10"/>
      <c r="B185" s="1"/>
      <c r="C185" s="11"/>
      <c r="D185" s="11"/>
      <c r="E185" s="11"/>
      <c r="F185" s="11"/>
    </row>
    <row r="186" spans="1:6" ht="12.75">
      <c r="A186" s="10"/>
      <c r="B186" s="1"/>
      <c r="C186" s="11"/>
      <c r="D186" s="11"/>
      <c r="E186" s="11"/>
      <c r="F186" s="11"/>
    </row>
    <row r="187" spans="1:6" ht="12.75">
      <c r="A187" s="10"/>
      <c r="B187" s="1"/>
      <c r="C187" s="11"/>
      <c r="D187" s="11"/>
      <c r="E187" s="11"/>
      <c r="F187" s="11"/>
    </row>
    <row r="188" spans="1:6" ht="12.75">
      <c r="A188" s="10"/>
      <c r="B188" s="1"/>
      <c r="C188" s="11"/>
      <c r="D188" s="11"/>
      <c r="E188" s="3" t="s">
        <v>167</v>
      </c>
      <c r="F188" s="11"/>
    </row>
    <row r="189" spans="1:6" ht="12.75">
      <c r="A189" s="9" t="s">
        <v>13</v>
      </c>
      <c r="B189" s="20"/>
      <c r="C189" s="5" t="s">
        <v>140</v>
      </c>
      <c r="D189" s="5" t="s">
        <v>163</v>
      </c>
      <c r="E189" s="5"/>
      <c r="F189" s="5" t="s">
        <v>140</v>
      </c>
    </row>
    <row r="190" spans="1:6" ht="12.75">
      <c r="A190" s="10"/>
      <c r="B190" s="1"/>
      <c r="C190" s="5" t="s">
        <v>96</v>
      </c>
      <c r="D190" s="5" t="s">
        <v>113</v>
      </c>
      <c r="E190" s="5" t="s">
        <v>113</v>
      </c>
      <c r="F190" s="5" t="s">
        <v>105</v>
      </c>
    </row>
    <row r="191" spans="1:6" ht="12.75">
      <c r="A191" s="10"/>
      <c r="B191" s="1"/>
      <c r="C191" s="5"/>
      <c r="D191" s="8" t="s">
        <v>161</v>
      </c>
      <c r="E191" s="5" t="s">
        <v>162</v>
      </c>
      <c r="F191" s="5"/>
    </row>
    <row r="192" spans="1:6" ht="12.75">
      <c r="A192" s="10"/>
      <c r="B192" s="1"/>
      <c r="C192" s="5"/>
      <c r="D192" s="8"/>
      <c r="E192" s="5"/>
      <c r="F192" s="5"/>
    </row>
    <row r="193" spans="1:6" ht="12.75">
      <c r="A193" s="10" t="s">
        <v>107</v>
      </c>
      <c r="B193" s="1"/>
      <c r="C193" s="3">
        <v>138770000</v>
      </c>
      <c r="D193" s="3">
        <v>1181872</v>
      </c>
      <c r="E193" s="3">
        <v>-13740938</v>
      </c>
      <c r="F193" s="3">
        <f aca="true" t="shared" si="3" ref="F193:F198">C193+E193+D193</f>
        <v>126210934</v>
      </c>
    </row>
    <row r="194" spans="1:6" ht="12.75">
      <c r="A194" s="10" t="s">
        <v>108</v>
      </c>
      <c r="B194" s="1"/>
      <c r="C194" s="3"/>
      <c r="D194" s="3"/>
      <c r="E194" s="3">
        <v>1000000</v>
      </c>
      <c r="F194" s="3">
        <f t="shared" si="3"/>
        <v>1000000</v>
      </c>
    </row>
    <row r="195" spans="1:6" ht="12.75">
      <c r="A195" s="10" t="s">
        <v>109</v>
      </c>
      <c r="B195" s="1"/>
      <c r="C195" s="3"/>
      <c r="D195" s="3">
        <v>25000000</v>
      </c>
      <c r="E195" s="3">
        <v>25000000</v>
      </c>
      <c r="F195" s="3">
        <f t="shared" si="3"/>
        <v>50000000</v>
      </c>
    </row>
    <row r="196" spans="1:6" ht="12.75">
      <c r="A196" s="10" t="s">
        <v>110</v>
      </c>
      <c r="B196" s="1"/>
      <c r="C196" s="3"/>
      <c r="D196" s="3"/>
      <c r="E196" s="3"/>
      <c r="F196" s="3">
        <f t="shared" si="3"/>
        <v>0</v>
      </c>
    </row>
    <row r="197" spans="1:6" ht="12.75">
      <c r="A197" s="13" t="s">
        <v>111</v>
      </c>
      <c r="B197" s="1"/>
      <c r="C197" s="3"/>
      <c r="D197" s="3"/>
      <c r="E197" s="3"/>
      <c r="F197" s="3">
        <f t="shared" si="3"/>
        <v>0</v>
      </c>
    </row>
    <row r="198" spans="1:6" ht="12.75">
      <c r="A198" s="10" t="s">
        <v>112</v>
      </c>
      <c r="B198" s="1"/>
      <c r="C198" s="3">
        <v>8375089</v>
      </c>
      <c r="D198" s="3"/>
      <c r="E198" s="3"/>
      <c r="F198" s="3">
        <f t="shared" si="3"/>
        <v>8375089</v>
      </c>
    </row>
    <row r="199" spans="1:6" ht="12.75">
      <c r="A199" s="9" t="s">
        <v>74</v>
      </c>
      <c r="B199" s="7"/>
      <c r="C199" s="11">
        <f>C162+C172+C180+C182+C193+C194+C195+C197+C198</f>
        <v>842272623</v>
      </c>
      <c r="D199" s="11">
        <f>D162+D172+D180+D182+D193+D194+D195+D197+D198</f>
        <v>92876435</v>
      </c>
      <c r="E199" s="11">
        <f>E162+E172+E180+E182+E193+E194+E195+E197+E198</f>
        <v>554938944</v>
      </c>
      <c r="F199" s="11">
        <f>F162+F172+F180+F182+F193+F194+F195+F197+F198</f>
        <v>1490088002</v>
      </c>
    </row>
    <row r="200" spans="1:6" ht="12.75">
      <c r="A200" s="9"/>
      <c r="B200" s="7"/>
      <c r="C200" s="11"/>
      <c r="D200" s="11"/>
      <c r="E200" s="11"/>
      <c r="F200" s="11"/>
    </row>
    <row r="201" spans="1:6" ht="12.75">
      <c r="A201" s="9" t="s">
        <v>100</v>
      </c>
      <c r="B201" s="1"/>
      <c r="C201" s="3"/>
      <c r="D201" s="3"/>
      <c r="E201" s="3"/>
      <c r="F201" s="3"/>
    </row>
    <row r="202" spans="1:6" ht="12.75">
      <c r="A202" s="13" t="s">
        <v>87</v>
      </c>
      <c r="B202" s="19" t="s">
        <v>166</v>
      </c>
      <c r="C202" s="3"/>
      <c r="D202" s="3"/>
      <c r="E202" s="3"/>
      <c r="F202" s="3"/>
    </row>
    <row r="203" spans="1:6" ht="12.75">
      <c r="A203" s="15" t="s">
        <v>19</v>
      </c>
      <c r="B203" s="1"/>
      <c r="C203" s="3">
        <v>22895000</v>
      </c>
      <c r="D203" s="3">
        <v>318200</v>
      </c>
      <c r="E203" s="3">
        <v>-10660621</v>
      </c>
      <c r="F203" s="3">
        <f>C203+E203+D203</f>
        <v>12552579</v>
      </c>
    </row>
    <row r="204" spans="1:6" ht="12.75">
      <c r="A204" s="15" t="s">
        <v>20</v>
      </c>
      <c r="B204" s="1"/>
      <c r="C204" s="3">
        <v>5200000</v>
      </c>
      <c r="D204" s="3">
        <v>71174</v>
      </c>
      <c r="E204" s="3">
        <v>-2245400</v>
      </c>
      <c r="F204" s="3">
        <f>C204+E204+D204</f>
        <v>3025774</v>
      </c>
    </row>
    <row r="205" spans="1:6" ht="12.75">
      <c r="A205" s="10" t="s">
        <v>82</v>
      </c>
      <c r="B205" s="1"/>
      <c r="C205" s="3">
        <v>21767000</v>
      </c>
      <c r="D205" s="3">
        <v>-484398</v>
      </c>
      <c r="E205" s="3">
        <v>-7575567</v>
      </c>
      <c r="F205" s="3">
        <f>C205+E205+D205</f>
        <v>13707035</v>
      </c>
    </row>
    <row r="206" spans="1:6" ht="12.75">
      <c r="A206" s="13" t="s">
        <v>86</v>
      </c>
      <c r="B206" s="1"/>
      <c r="C206" s="3"/>
      <c r="D206" s="3">
        <v>616358</v>
      </c>
      <c r="E206" s="3">
        <v>-486</v>
      </c>
      <c r="F206" s="3">
        <f>C206+E206+D206</f>
        <v>615872</v>
      </c>
    </row>
    <row r="207" spans="1:6" ht="12.75">
      <c r="A207" s="9" t="s">
        <v>42</v>
      </c>
      <c r="B207" s="7"/>
      <c r="C207" s="11">
        <f>SUM(C202:C206)</f>
        <v>49862000</v>
      </c>
      <c r="D207" s="11">
        <f>SUM(D202:D206)</f>
        <v>521334</v>
      </c>
      <c r="E207" s="11">
        <f>SUM(E202:E206)</f>
        <v>-20482074</v>
      </c>
      <c r="F207" s="11">
        <f>SUM(F202:F206)</f>
        <v>29901260</v>
      </c>
    </row>
    <row r="208" spans="1:6" ht="12.75">
      <c r="A208" s="9"/>
      <c r="B208" s="7"/>
      <c r="C208" s="3"/>
      <c r="D208" s="3"/>
      <c r="E208" s="3"/>
      <c r="F208" s="3"/>
    </row>
    <row r="209" spans="1:6" ht="12.75">
      <c r="A209" s="9" t="s">
        <v>137</v>
      </c>
      <c r="B209" s="1"/>
      <c r="C209" s="3"/>
      <c r="D209" s="3"/>
      <c r="E209" s="3"/>
      <c r="F209" s="3"/>
    </row>
    <row r="210" spans="1:6" ht="7.5" customHeight="1">
      <c r="A210" s="1"/>
      <c r="B210" s="1"/>
      <c r="C210" s="3"/>
      <c r="D210" s="3"/>
      <c r="E210" s="3"/>
      <c r="F210" s="3"/>
    </row>
    <row r="211" spans="1:6" ht="12.75">
      <c r="A211" s="10" t="s">
        <v>138</v>
      </c>
      <c r="B211" s="1"/>
      <c r="C211" s="3"/>
      <c r="D211" s="3"/>
      <c r="E211" s="3"/>
      <c r="F211" s="3"/>
    </row>
    <row r="212" spans="1:8" ht="12.75">
      <c r="A212" s="10" t="s">
        <v>21</v>
      </c>
      <c r="B212" s="1"/>
      <c r="C212" s="3">
        <v>4262000</v>
      </c>
      <c r="D212" s="3">
        <v>237300</v>
      </c>
      <c r="E212" s="3"/>
      <c r="F212" s="3">
        <f>C212+D212+E212</f>
        <v>4499300</v>
      </c>
      <c r="H212" s="22"/>
    </row>
    <row r="213" spans="1:6" ht="12.75">
      <c r="A213" s="10" t="s">
        <v>22</v>
      </c>
      <c r="B213" s="1"/>
      <c r="C213" s="3">
        <v>1063000</v>
      </c>
      <c r="D213" s="3">
        <v>39951</v>
      </c>
      <c r="E213" s="3"/>
      <c r="F213" s="3">
        <f aca="true" t="shared" si="4" ref="F213:F221">C213+D213+E213</f>
        <v>1102951</v>
      </c>
    </row>
    <row r="214" spans="1:6" ht="12.75">
      <c r="A214" s="10" t="s">
        <v>23</v>
      </c>
      <c r="B214" s="1"/>
      <c r="C214" s="3">
        <v>5920000</v>
      </c>
      <c r="D214" s="3">
        <v>1324666</v>
      </c>
      <c r="E214" s="3"/>
      <c r="F214" s="3">
        <f t="shared" si="4"/>
        <v>7244666</v>
      </c>
    </row>
    <row r="215" spans="1:6" ht="12.75">
      <c r="A215" s="10" t="s">
        <v>75</v>
      </c>
      <c r="B215" s="1"/>
      <c r="C215" s="3"/>
      <c r="D215" s="3"/>
      <c r="E215" s="3"/>
      <c r="F215" s="3"/>
    </row>
    <row r="216" spans="1:6" ht="6.75" customHeight="1">
      <c r="A216" s="10" t="s">
        <v>25</v>
      </c>
      <c r="B216" s="1"/>
      <c r="C216" s="3"/>
      <c r="D216" s="3"/>
      <c r="E216" s="3"/>
      <c r="F216" s="3"/>
    </row>
    <row r="217" spans="1:6" ht="12.75">
      <c r="A217" s="10" t="s">
        <v>101</v>
      </c>
      <c r="B217" s="1"/>
      <c r="C217" s="3"/>
      <c r="D217" s="3"/>
      <c r="E217" s="3"/>
      <c r="F217" s="3"/>
    </row>
    <row r="218" spans="1:6" ht="12.75">
      <c r="A218" s="10" t="s">
        <v>21</v>
      </c>
      <c r="B218" s="1"/>
      <c r="C218" s="3">
        <v>5367000</v>
      </c>
      <c r="D218" s="3"/>
      <c r="E218" s="3"/>
      <c r="F218" s="3">
        <f t="shared" si="4"/>
        <v>5367000</v>
      </c>
    </row>
    <row r="219" spans="1:6" ht="12.75">
      <c r="A219" s="10" t="s">
        <v>22</v>
      </c>
      <c r="B219" s="1"/>
      <c r="C219" s="3">
        <v>1261000</v>
      </c>
      <c r="D219" s="3"/>
      <c r="E219" s="3"/>
      <c r="F219" s="3">
        <f t="shared" si="4"/>
        <v>1261000</v>
      </c>
    </row>
    <row r="220" spans="1:6" ht="12.75">
      <c r="A220" s="10" t="s">
        <v>23</v>
      </c>
      <c r="B220" s="1"/>
      <c r="C220" s="3">
        <v>665000</v>
      </c>
      <c r="D220" s="3"/>
      <c r="E220" s="3"/>
      <c r="F220" s="3">
        <f t="shared" si="4"/>
        <v>665000</v>
      </c>
    </row>
    <row r="221" spans="1:6" ht="13.5" customHeight="1">
      <c r="A221" s="10" t="s">
        <v>75</v>
      </c>
      <c r="B221" s="1"/>
      <c r="C221" s="3">
        <v>390000</v>
      </c>
      <c r="D221" s="3">
        <v>212079</v>
      </c>
      <c r="E221" s="3"/>
      <c r="F221" s="3">
        <f t="shared" si="4"/>
        <v>602079</v>
      </c>
    </row>
    <row r="222" spans="1:6" ht="12.75">
      <c r="A222" s="6" t="s">
        <v>91</v>
      </c>
      <c r="B222" s="7"/>
      <c r="C222" s="11">
        <f>SUM(C212:C221)</f>
        <v>18928000</v>
      </c>
      <c r="D222" s="11">
        <f>SUM(D212:D221)</f>
        <v>1813996</v>
      </c>
      <c r="E222" s="11">
        <f>SUM(E212:E221)</f>
        <v>0</v>
      </c>
      <c r="F222" s="11">
        <f>SUM(F212:F221)</f>
        <v>20741996</v>
      </c>
    </row>
    <row r="223" spans="1:6" ht="12.75">
      <c r="A223" s="10"/>
      <c r="B223" s="1"/>
      <c r="C223" s="3"/>
      <c r="D223" s="3"/>
      <c r="E223" s="3"/>
      <c r="F223" s="3"/>
    </row>
    <row r="224" spans="1:6" ht="12.75">
      <c r="A224" s="6" t="s">
        <v>88</v>
      </c>
      <c r="B224" s="1"/>
      <c r="C224" s="3"/>
      <c r="D224" s="3"/>
      <c r="E224" s="3"/>
      <c r="F224" s="3"/>
    </row>
    <row r="225" spans="1:6" ht="7.5" customHeight="1">
      <c r="A225" s="1"/>
      <c r="B225" s="1"/>
      <c r="C225" s="3"/>
      <c r="D225" s="3"/>
      <c r="E225" s="3"/>
      <c r="F225" s="3"/>
    </row>
    <row r="226" spans="1:6" ht="12.75">
      <c r="A226" s="13" t="s">
        <v>89</v>
      </c>
      <c r="B226" s="1"/>
      <c r="C226" s="3"/>
      <c r="D226" s="3"/>
      <c r="E226" s="3"/>
      <c r="F226" s="3"/>
    </row>
    <row r="227" spans="1:6" ht="12.75">
      <c r="A227" s="10" t="s">
        <v>49</v>
      </c>
      <c r="B227" s="1"/>
      <c r="C227" s="3">
        <v>54832000</v>
      </c>
      <c r="D227" s="3">
        <v>1474094</v>
      </c>
      <c r="E227" s="3"/>
      <c r="F227" s="3">
        <f>C227+E227+D227</f>
        <v>56306094</v>
      </c>
    </row>
    <row r="228" spans="1:6" ht="12.75">
      <c r="A228" s="10" t="s">
        <v>14</v>
      </c>
      <c r="B228" s="1"/>
      <c r="C228" s="3">
        <v>12965000</v>
      </c>
      <c r="D228" s="3">
        <v>10615</v>
      </c>
      <c r="E228" s="3"/>
      <c r="F228" s="3">
        <f>C228+E228+D228</f>
        <v>12975615</v>
      </c>
    </row>
    <row r="229" spans="1:6" ht="12.75">
      <c r="A229" s="10" t="s">
        <v>15</v>
      </c>
      <c r="B229" s="1"/>
      <c r="C229" s="3">
        <v>9680000</v>
      </c>
      <c r="D229" s="3"/>
      <c r="E229" s="3">
        <v>250000</v>
      </c>
      <c r="F229" s="3">
        <f>C229+E229+D229</f>
        <v>9930000</v>
      </c>
    </row>
    <row r="230" spans="1:6" ht="12.75">
      <c r="A230" s="10" t="s">
        <v>47</v>
      </c>
      <c r="B230" s="7"/>
      <c r="C230" s="11">
        <f>SUM(C227:C229)</f>
        <v>77477000</v>
      </c>
      <c r="D230" s="11">
        <f>SUM(D227:D229)</f>
        <v>1484709</v>
      </c>
      <c r="E230" s="11">
        <f>SUM(E227:E229)</f>
        <v>250000</v>
      </c>
      <c r="F230" s="11">
        <f>SUM(F227:F229)</f>
        <v>79211709</v>
      </c>
    </row>
    <row r="231" spans="1:6" ht="5.25" customHeight="1">
      <c r="A231" s="6"/>
      <c r="B231" s="7"/>
      <c r="C231" s="3"/>
      <c r="D231" s="3"/>
      <c r="E231" s="3"/>
      <c r="F231" s="3"/>
    </row>
    <row r="232" spans="1:6" ht="12.75">
      <c r="A232" s="6" t="s">
        <v>69</v>
      </c>
      <c r="B232" s="7"/>
      <c r="C232" s="11">
        <f>SUM(C230)</f>
        <v>77477000</v>
      </c>
      <c r="D232" s="11">
        <f>SUM(D230)</f>
        <v>1484709</v>
      </c>
      <c r="E232" s="11">
        <f>SUM(E230)</f>
        <v>250000</v>
      </c>
      <c r="F232" s="11">
        <f>SUM(F230)</f>
        <v>79211709</v>
      </c>
    </row>
    <row r="233" spans="1:6" ht="6" customHeight="1">
      <c r="A233" s="6"/>
      <c r="B233" s="7"/>
      <c r="C233" s="3"/>
      <c r="D233" s="3"/>
      <c r="E233" s="3"/>
      <c r="F233" s="3"/>
    </row>
    <row r="234" spans="1:6" ht="12.75">
      <c r="A234" s="10" t="s">
        <v>81</v>
      </c>
      <c r="B234" s="1"/>
      <c r="C234" s="3"/>
      <c r="D234" s="3"/>
      <c r="E234" s="3"/>
      <c r="F234" s="3"/>
    </row>
    <row r="235" spans="1:6" ht="12.75">
      <c r="A235" s="10" t="s">
        <v>49</v>
      </c>
      <c r="B235" s="1"/>
      <c r="C235" s="3">
        <v>13229000</v>
      </c>
      <c r="D235" s="3">
        <v>252400</v>
      </c>
      <c r="E235" s="3"/>
      <c r="F235" s="3">
        <f>C235+E235+D235</f>
        <v>13481400</v>
      </c>
    </row>
    <row r="236" spans="1:6" ht="12.75">
      <c r="A236" s="10" t="s">
        <v>14</v>
      </c>
      <c r="B236" s="1"/>
      <c r="C236" s="3">
        <v>2935000</v>
      </c>
      <c r="D236" s="3">
        <v>56653</v>
      </c>
      <c r="E236" s="3"/>
      <c r="F236" s="3">
        <f>C236+E236+D236</f>
        <v>2991653</v>
      </c>
    </row>
    <row r="237" spans="1:6" ht="12.75">
      <c r="A237" s="10" t="s">
        <v>15</v>
      </c>
      <c r="B237" s="1"/>
      <c r="C237" s="3">
        <v>2627000</v>
      </c>
      <c r="D237" s="3"/>
      <c r="E237" s="3"/>
      <c r="F237" s="3">
        <f>C237+E237+D237</f>
        <v>2627000</v>
      </c>
    </row>
    <row r="238" spans="1:6" ht="12.75">
      <c r="A238" s="10"/>
      <c r="B238" s="1"/>
      <c r="C238" s="3"/>
      <c r="D238" s="3"/>
      <c r="E238" s="3"/>
      <c r="F238" s="3"/>
    </row>
    <row r="239" spans="1:6" ht="4.5" customHeight="1">
      <c r="A239" s="6"/>
      <c r="B239" s="7"/>
      <c r="C239" s="3"/>
      <c r="D239" s="3"/>
      <c r="E239" s="3"/>
      <c r="F239" s="3"/>
    </row>
    <row r="240" spans="1:6" ht="12.75">
      <c r="A240" s="10" t="s">
        <v>48</v>
      </c>
      <c r="B240" s="7"/>
      <c r="C240" s="11">
        <f>SUM(C235:C239)</f>
        <v>18791000</v>
      </c>
      <c r="D240" s="11">
        <f>SUM(D235:D239)</f>
        <v>309053</v>
      </c>
      <c r="E240" s="11">
        <f>SUM(E235:E239)</f>
        <v>0</v>
      </c>
      <c r="F240" s="11">
        <f>SUM(F235:F239)</f>
        <v>19100053</v>
      </c>
    </row>
    <row r="241" spans="1:6" ht="7.5" customHeight="1">
      <c r="A241" s="6"/>
      <c r="B241" s="7"/>
      <c r="C241" s="3"/>
      <c r="D241" s="3"/>
      <c r="E241" s="3"/>
      <c r="F241" s="3"/>
    </row>
    <row r="242" spans="1:6" ht="12.75">
      <c r="A242" s="6" t="s">
        <v>70</v>
      </c>
      <c r="B242" s="7"/>
      <c r="C242" s="11">
        <f>SUM(C240)</f>
        <v>18791000</v>
      </c>
      <c r="D242" s="11">
        <f>SUM(D240)</f>
        <v>309053</v>
      </c>
      <c r="E242" s="11">
        <f>SUM(E240)</f>
        <v>0</v>
      </c>
      <c r="F242" s="11">
        <f>SUM(F240)</f>
        <v>19100053</v>
      </c>
    </row>
    <row r="243" spans="1:6" ht="9" customHeight="1">
      <c r="A243" s="6"/>
      <c r="B243" s="7"/>
      <c r="C243" s="3"/>
      <c r="D243" s="3"/>
      <c r="E243" s="3"/>
      <c r="F243" s="3"/>
    </row>
    <row r="244" spans="1:6" ht="12.75">
      <c r="A244" s="6" t="s">
        <v>55</v>
      </c>
      <c r="B244" s="1"/>
      <c r="C244" s="11">
        <f>SUM(C232+C242)</f>
        <v>96268000</v>
      </c>
      <c r="D244" s="11">
        <f>SUM(D232+D242)</f>
        <v>1793762</v>
      </c>
      <c r="E244" s="11">
        <f>SUM(E232+E242)</f>
        <v>250000</v>
      </c>
      <c r="F244" s="11">
        <f>SUM(F232+F242)</f>
        <v>98311762</v>
      </c>
    </row>
    <row r="245" spans="1:6" ht="12.75">
      <c r="A245" s="9"/>
      <c r="B245" s="7"/>
      <c r="C245" s="3"/>
      <c r="D245" s="3"/>
      <c r="E245" s="3"/>
      <c r="F245" s="3"/>
    </row>
    <row r="246" spans="1:6" ht="12.75">
      <c r="A246" s="9" t="s">
        <v>68</v>
      </c>
      <c r="B246" s="1"/>
      <c r="C246" s="11">
        <f>SUM(C222+C207+C199+C244)</f>
        <v>1007330623</v>
      </c>
      <c r="D246" s="11">
        <f>SUM(D222+D207+D199+D244)</f>
        <v>97005527</v>
      </c>
      <c r="E246" s="11">
        <f>SUM(E222+E207+E199+E244)</f>
        <v>534706870</v>
      </c>
      <c r="F246" s="11">
        <f>SUM(F222+F207+F199+F244)</f>
        <v>1639043020</v>
      </c>
    </row>
    <row r="247" spans="1:6" ht="12.75">
      <c r="A247" s="1"/>
      <c r="B247" s="1" t="s">
        <v>71</v>
      </c>
      <c r="C247" s="3">
        <f>C193</f>
        <v>138770000</v>
      </c>
      <c r="D247" s="3">
        <f>D193</f>
        <v>1181872</v>
      </c>
      <c r="E247" s="3">
        <f>E193</f>
        <v>-13740938</v>
      </c>
      <c r="F247" s="3">
        <f>F193</f>
        <v>126210934</v>
      </c>
    </row>
    <row r="248" spans="1:6" ht="12.75">
      <c r="A248" s="1"/>
      <c r="B248" s="1"/>
      <c r="C248" s="3"/>
      <c r="D248" s="3"/>
      <c r="E248" s="3"/>
      <c r="F248" s="3"/>
    </row>
    <row r="249" spans="1:6" ht="12.75">
      <c r="A249" s="20" t="s">
        <v>168</v>
      </c>
      <c r="B249" s="1"/>
      <c r="C249" s="16">
        <f>C246-C247-C248</f>
        <v>868560623</v>
      </c>
      <c r="D249" s="16">
        <f>D246-D247-D248</f>
        <v>95823655</v>
      </c>
      <c r="E249" s="16">
        <f>E246-E247-E248</f>
        <v>548447808</v>
      </c>
      <c r="F249" s="16">
        <f>F246-F247-F248</f>
        <v>1512832086</v>
      </c>
    </row>
    <row r="250" spans="3:5" ht="12.75">
      <c r="C250" s="4"/>
      <c r="D250" s="4"/>
      <c r="E250" s="4"/>
    </row>
    <row r="251" spans="3:5" ht="12.75">
      <c r="C251" s="4"/>
      <c r="D251" s="4"/>
      <c r="E251" s="4"/>
    </row>
    <row r="252" spans="3:5" ht="12.75">
      <c r="C252" s="4"/>
      <c r="D252" s="4"/>
      <c r="E252" s="4"/>
    </row>
    <row r="253" spans="3:5" ht="12.75">
      <c r="C253" s="4"/>
      <c r="D253" s="4"/>
      <c r="E253" s="4"/>
    </row>
    <row r="254" spans="3:5" ht="12.75">
      <c r="C254" s="4"/>
      <c r="D254" s="4"/>
      <c r="E254" s="4"/>
    </row>
    <row r="255" spans="1:6" ht="12.75">
      <c r="A255" s="26" t="s">
        <v>0</v>
      </c>
      <c r="B255" s="27"/>
      <c r="C255" s="28"/>
      <c r="D255" s="28"/>
      <c r="E255" s="27"/>
      <c r="F255" s="26"/>
    </row>
    <row r="256" spans="1:6" ht="12.75">
      <c r="A256" s="10"/>
      <c r="B256" s="1"/>
      <c r="C256" s="29"/>
      <c r="D256" s="29"/>
      <c r="E256" s="1"/>
      <c r="F256" s="10"/>
    </row>
    <row r="257" spans="1:6" ht="12.75">
      <c r="A257" s="10"/>
      <c r="B257" s="1"/>
      <c r="C257" s="29"/>
      <c r="D257" s="29"/>
      <c r="E257" s="1"/>
      <c r="F257" s="9" t="s">
        <v>136</v>
      </c>
    </row>
    <row r="258" spans="1:6" ht="12.75">
      <c r="A258" s="10"/>
      <c r="B258" s="1"/>
      <c r="C258" s="29"/>
      <c r="D258" s="29"/>
      <c r="E258" s="1"/>
      <c r="F258" s="10"/>
    </row>
    <row r="259" spans="1:6" ht="12.75">
      <c r="A259" s="1"/>
      <c r="B259" s="29" t="s">
        <v>143</v>
      </c>
      <c r="C259" s="15"/>
      <c r="D259" s="15"/>
      <c r="E259" s="1"/>
      <c r="F259" s="10"/>
    </row>
    <row r="260" spans="1:6" ht="12.75">
      <c r="A260" s="1"/>
      <c r="B260" s="29" t="s">
        <v>114</v>
      </c>
      <c r="C260" s="1"/>
      <c r="D260" s="1"/>
      <c r="E260" s="1"/>
      <c r="F260" s="10"/>
    </row>
    <row r="261" spans="1:6" ht="12.75">
      <c r="A261" s="1"/>
      <c r="B261" s="1"/>
      <c r="C261" s="30"/>
      <c r="D261" s="30"/>
      <c r="E261" s="3"/>
      <c r="F261" s="3"/>
    </row>
    <row r="262" spans="1:6" ht="12.75">
      <c r="A262" s="1"/>
      <c r="B262" s="1"/>
      <c r="C262" s="30"/>
      <c r="D262" s="30"/>
      <c r="E262" s="30"/>
      <c r="F262" s="30"/>
    </row>
    <row r="263" spans="1:6" ht="12.75">
      <c r="A263" s="6" t="s">
        <v>1</v>
      </c>
      <c r="B263" s="7"/>
      <c r="C263" s="5" t="s">
        <v>140</v>
      </c>
      <c r="D263" s="5" t="s">
        <v>163</v>
      </c>
      <c r="E263" s="5"/>
      <c r="F263" s="5" t="s">
        <v>140</v>
      </c>
    </row>
    <row r="264" spans="1:6" ht="12.75">
      <c r="A264" s="31"/>
      <c r="B264" s="1"/>
      <c r="C264" s="5" t="s">
        <v>96</v>
      </c>
      <c r="D264" s="5" t="s">
        <v>113</v>
      </c>
      <c r="E264" s="5" t="s">
        <v>113</v>
      </c>
      <c r="F264" s="5" t="s">
        <v>105</v>
      </c>
    </row>
    <row r="265" spans="1:6" ht="12.75">
      <c r="A265" s="6" t="s">
        <v>115</v>
      </c>
      <c r="B265" s="1"/>
      <c r="C265" s="30"/>
      <c r="D265" s="8" t="s">
        <v>161</v>
      </c>
      <c r="E265" s="5" t="s">
        <v>162</v>
      </c>
      <c r="F265" s="3"/>
    </row>
    <row r="266" spans="1:6" ht="12.75">
      <c r="A266" s="6"/>
      <c r="B266" s="1"/>
      <c r="C266" s="30"/>
      <c r="D266" s="30"/>
      <c r="E266" s="16"/>
      <c r="F266" s="3"/>
    </row>
    <row r="267" spans="1:6" ht="12.75">
      <c r="A267" s="6" t="s">
        <v>116</v>
      </c>
      <c r="B267" s="1"/>
      <c r="C267" s="30"/>
      <c r="D267" s="30"/>
      <c r="E267" s="16"/>
      <c r="F267" s="3"/>
    </row>
    <row r="268" spans="1:6" ht="12.75">
      <c r="A268" s="10" t="s">
        <v>117</v>
      </c>
      <c r="B268" s="1"/>
      <c r="C268" s="30">
        <v>924000</v>
      </c>
      <c r="D268" s="30"/>
      <c r="E268" s="30"/>
      <c r="F268" s="3">
        <f>C268+D268+E268</f>
        <v>924000</v>
      </c>
    </row>
    <row r="269" spans="1:11" ht="12.75">
      <c r="A269" s="10" t="s">
        <v>118</v>
      </c>
      <c r="B269" s="1"/>
      <c r="C269" s="30">
        <v>58448000</v>
      </c>
      <c r="D269" s="30">
        <v>323422</v>
      </c>
      <c r="E269" s="30">
        <v>1379533</v>
      </c>
      <c r="F269" s="3">
        <f>C269+D269+E269</f>
        <v>60150955</v>
      </c>
      <c r="K269" s="12"/>
    </row>
    <row r="270" spans="1:6" ht="12.75">
      <c r="A270" s="13" t="s">
        <v>119</v>
      </c>
      <c r="B270" s="1"/>
      <c r="C270" s="30"/>
      <c r="D270" s="30">
        <v>30245</v>
      </c>
      <c r="E270" s="30"/>
      <c r="F270" s="3">
        <f>C270+D270+E270</f>
        <v>30245</v>
      </c>
    </row>
    <row r="271" spans="1:6" ht="12.75">
      <c r="A271" s="10" t="s">
        <v>120</v>
      </c>
      <c r="B271" s="1"/>
      <c r="C271" s="30">
        <v>1800000</v>
      </c>
      <c r="D271" s="30"/>
      <c r="E271" s="30"/>
      <c r="F271" s="3">
        <f>C271+D271+E271</f>
        <v>1800000</v>
      </c>
    </row>
    <row r="272" spans="1:6" ht="12.75">
      <c r="A272" s="6"/>
      <c r="B272" s="32" t="s">
        <v>121</v>
      </c>
      <c r="C272" s="17">
        <f>SUM(C268:C271)</f>
        <v>61172000</v>
      </c>
      <c r="D272" s="17">
        <f>SUM(D268:D271)</f>
        <v>353667</v>
      </c>
      <c r="E272" s="17">
        <f>SUM(E268:E271)</f>
        <v>1379533</v>
      </c>
      <c r="F272" s="17">
        <f>SUM(F268:F271)</f>
        <v>62905200</v>
      </c>
    </row>
    <row r="273" spans="1:6" ht="12.75">
      <c r="A273" s="6" t="s">
        <v>122</v>
      </c>
      <c r="B273" s="1"/>
      <c r="C273" s="30"/>
      <c r="D273" s="30"/>
      <c r="E273" s="16"/>
      <c r="F273" s="33"/>
    </row>
    <row r="274" spans="1:6" ht="12.75">
      <c r="A274" s="10" t="s">
        <v>123</v>
      </c>
      <c r="B274" s="19"/>
      <c r="C274" s="30">
        <v>539000</v>
      </c>
      <c r="D274" s="30"/>
      <c r="E274" s="30"/>
      <c r="F274" s="34">
        <f>SUM(C274:E274)</f>
        <v>539000</v>
      </c>
    </row>
    <row r="275" spans="1:6" ht="12.75">
      <c r="A275" s="13" t="s">
        <v>94</v>
      </c>
      <c r="B275" s="19"/>
      <c r="C275" s="30"/>
      <c r="D275" s="30">
        <v>2873000</v>
      </c>
      <c r="E275" s="30"/>
      <c r="F275" s="34">
        <f>SUM(C275:E275)</f>
        <v>2873000</v>
      </c>
    </row>
    <row r="276" spans="1:6" ht="12.75">
      <c r="A276" s="10" t="s">
        <v>124</v>
      </c>
      <c r="B276" s="19"/>
      <c r="C276" s="30">
        <v>6125000</v>
      </c>
      <c r="D276" s="30">
        <v>-2873000</v>
      </c>
      <c r="E276" s="30"/>
      <c r="F276" s="34">
        <f>SUM(C276:E276)</f>
        <v>3252000</v>
      </c>
    </row>
    <row r="277" spans="1:6" ht="12.75">
      <c r="A277" s="10" t="s">
        <v>32</v>
      </c>
      <c r="B277" s="19"/>
      <c r="C277" s="30">
        <v>19221000</v>
      </c>
      <c r="D277" s="30">
        <v>261656</v>
      </c>
      <c r="E277" s="30">
        <v>304000</v>
      </c>
      <c r="F277" s="34">
        <f>SUM(C277:E277)</f>
        <v>19786656</v>
      </c>
    </row>
    <row r="278" spans="1:6" ht="12.75">
      <c r="A278" s="6"/>
      <c r="B278" s="7" t="s">
        <v>121</v>
      </c>
      <c r="C278" s="35">
        <f>SUM(C274:C277)</f>
        <v>25885000</v>
      </c>
      <c r="D278" s="35">
        <f>SUM(D274:D277)</f>
        <v>261656</v>
      </c>
      <c r="E278" s="35">
        <f>SUM(E274:E277)</f>
        <v>304000</v>
      </c>
      <c r="F278" s="35">
        <f>SUM(F274:F277)</f>
        <v>26450656</v>
      </c>
    </row>
    <row r="279" spans="1:6" ht="12.75">
      <c r="A279" s="6"/>
      <c r="B279" s="7"/>
      <c r="C279" s="35"/>
      <c r="D279" s="35"/>
      <c r="E279" s="16"/>
      <c r="F279" s="33"/>
    </row>
    <row r="280" spans="1:6" ht="12.75">
      <c r="A280" s="6" t="s">
        <v>125</v>
      </c>
      <c r="B280" s="7"/>
      <c r="C280" s="35">
        <f>SUM(+C272+C278)</f>
        <v>87057000</v>
      </c>
      <c r="D280" s="35">
        <f>SUM(+D272+D278)</f>
        <v>615323</v>
      </c>
      <c r="E280" s="35">
        <f>SUM(+E272+E278)</f>
        <v>1683533</v>
      </c>
      <c r="F280" s="35">
        <f>SUM(+F272+F278)</f>
        <v>89355856</v>
      </c>
    </row>
    <row r="281" spans="1:6" ht="12.75">
      <c r="A281" s="6"/>
      <c r="B281" s="7"/>
      <c r="C281" s="35"/>
      <c r="D281" s="35"/>
      <c r="E281" s="35"/>
      <c r="F281" s="35"/>
    </row>
    <row r="282" spans="1:6" ht="12.75">
      <c r="A282" s="1"/>
      <c r="B282" s="1"/>
      <c r="C282" s="30"/>
      <c r="D282" s="30"/>
      <c r="E282" s="16"/>
      <c r="F282" s="3"/>
    </row>
    <row r="283" spans="1:6" ht="12.75">
      <c r="A283" s="6"/>
      <c r="B283" s="7"/>
      <c r="C283" s="35"/>
      <c r="D283" s="35"/>
      <c r="E283" s="16"/>
      <c r="F283" s="33"/>
    </row>
    <row r="284" spans="1:6" ht="12.75">
      <c r="A284" s="6" t="s">
        <v>126</v>
      </c>
      <c r="B284" s="1"/>
      <c r="C284" s="30"/>
      <c r="D284" s="30"/>
      <c r="E284" s="16"/>
      <c r="F284" s="3"/>
    </row>
    <row r="285" spans="1:6" ht="12.75">
      <c r="A285" s="10"/>
      <c r="B285" s="1"/>
      <c r="C285" s="30"/>
      <c r="D285" s="30"/>
      <c r="E285" s="16"/>
      <c r="F285" s="3"/>
    </row>
    <row r="286" spans="1:6" ht="12.75">
      <c r="A286" s="6" t="s">
        <v>127</v>
      </c>
      <c r="B286" s="1"/>
      <c r="C286" s="30"/>
      <c r="D286" s="30"/>
      <c r="E286" s="16"/>
      <c r="F286" s="3"/>
    </row>
    <row r="287" spans="1:6" ht="12.75">
      <c r="A287" s="10" t="s">
        <v>128</v>
      </c>
      <c r="B287" s="1"/>
      <c r="C287" s="30">
        <v>38057000</v>
      </c>
      <c r="D287" s="30">
        <v>265100</v>
      </c>
      <c r="E287" s="30"/>
      <c r="F287" s="3">
        <f>SUM(C287:E287)</f>
        <v>38322100</v>
      </c>
    </row>
    <row r="288" spans="1:6" ht="12.75">
      <c r="A288" s="10" t="s">
        <v>129</v>
      </c>
      <c r="B288" s="1"/>
      <c r="C288" s="30">
        <v>9002000</v>
      </c>
      <c r="D288" s="30">
        <v>58322</v>
      </c>
      <c r="E288" s="30"/>
      <c r="F288" s="3">
        <f>SUM(C288:E288)</f>
        <v>9060322</v>
      </c>
    </row>
    <row r="289" spans="1:6" ht="12.75">
      <c r="A289" s="10" t="s">
        <v>130</v>
      </c>
      <c r="B289" s="1"/>
      <c r="C289" s="30">
        <v>5261000</v>
      </c>
      <c r="D289" s="30">
        <v>6262</v>
      </c>
      <c r="E289" s="30">
        <v>1107533</v>
      </c>
      <c r="F289" s="3">
        <f>SUM(C289:E289)</f>
        <v>6374795</v>
      </c>
    </row>
    <row r="290" spans="1:6" ht="12.75">
      <c r="A290" s="10" t="s">
        <v>131</v>
      </c>
      <c r="B290" s="1"/>
      <c r="C290" s="30">
        <v>8852000</v>
      </c>
      <c r="D290" s="30"/>
      <c r="E290" s="30">
        <v>272000</v>
      </c>
      <c r="F290" s="3">
        <f>SUM(C290:E290)</f>
        <v>9124000</v>
      </c>
    </row>
    <row r="291" spans="1:6" ht="12.75">
      <c r="A291" s="10" t="s">
        <v>132</v>
      </c>
      <c r="B291" s="1"/>
      <c r="C291" s="30"/>
      <c r="D291" s="30">
        <v>23983</v>
      </c>
      <c r="E291" s="30"/>
      <c r="F291" s="3">
        <f>SUM(C291:E291)</f>
        <v>23983</v>
      </c>
    </row>
    <row r="292" spans="1:6" ht="12.75">
      <c r="A292" s="10"/>
      <c r="B292" s="1"/>
      <c r="C292" s="30"/>
      <c r="D292" s="30"/>
      <c r="E292" s="34"/>
      <c r="F292" s="3"/>
    </row>
    <row r="293" spans="1:6" ht="12.75">
      <c r="A293" s="6" t="s">
        <v>133</v>
      </c>
      <c r="B293" s="7"/>
      <c r="C293" s="35">
        <f>SUM(C287:C292)</f>
        <v>61172000</v>
      </c>
      <c r="D293" s="35">
        <f>SUM(D287:D292)</f>
        <v>353667</v>
      </c>
      <c r="E293" s="35">
        <f>SUM(E287:E292)</f>
        <v>1379533</v>
      </c>
      <c r="F293" s="35">
        <f>SUM(F287:F292)</f>
        <v>62905200</v>
      </c>
    </row>
    <row r="294" spans="1:6" ht="12.75">
      <c r="A294" s="6"/>
      <c r="B294" s="7"/>
      <c r="C294" s="35"/>
      <c r="D294" s="35"/>
      <c r="E294" s="16"/>
      <c r="F294" s="33"/>
    </row>
    <row r="295" spans="1:6" ht="12.75">
      <c r="A295" s="6"/>
      <c r="B295" s="7"/>
      <c r="C295" s="35"/>
      <c r="D295" s="35"/>
      <c r="E295" s="16"/>
      <c r="F295" s="35"/>
    </row>
    <row r="296" spans="1:6" ht="12.75">
      <c r="A296" s="6" t="s">
        <v>134</v>
      </c>
      <c r="B296" s="1"/>
      <c r="C296" s="30"/>
      <c r="D296" s="30"/>
      <c r="E296" s="16"/>
      <c r="F296" s="35"/>
    </row>
    <row r="297" spans="1:6" ht="12.75">
      <c r="A297" s="10" t="s">
        <v>128</v>
      </c>
      <c r="B297" s="1"/>
      <c r="C297" s="30">
        <v>17120000</v>
      </c>
      <c r="D297" s="34">
        <v>214300</v>
      </c>
      <c r="E297" s="34"/>
      <c r="F297" s="30">
        <f>SUM(C297:E297)</f>
        <v>17334300</v>
      </c>
    </row>
    <row r="298" spans="1:6" ht="12.75">
      <c r="A298" s="10" t="s">
        <v>129</v>
      </c>
      <c r="B298" s="1"/>
      <c r="C298" s="30">
        <v>3876000</v>
      </c>
      <c r="D298" s="30">
        <v>47356</v>
      </c>
      <c r="E298" s="30"/>
      <c r="F298" s="30">
        <f>SUM(C298:E298)</f>
        <v>3923356</v>
      </c>
    </row>
    <row r="299" spans="1:6" ht="12.75">
      <c r="A299" s="10" t="s">
        <v>130</v>
      </c>
      <c r="B299" s="1"/>
      <c r="C299" s="30">
        <v>2369000</v>
      </c>
      <c r="D299" s="30">
        <v>-119297</v>
      </c>
      <c r="E299" s="30"/>
      <c r="F299" s="30">
        <f>SUM(C299:E299)</f>
        <v>2249703</v>
      </c>
    </row>
    <row r="300" spans="1:6" ht="12.75">
      <c r="A300" s="10" t="s">
        <v>131</v>
      </c>
      <c r="B300" s="1"/>
      <c r="C300" s="30">
        <v>2520000</v>
      </c>
      <c r="D300" s="30"/>
      <c r="E300" s="30">
        <v>304000</v>
      </c>
      <c r="F300" s="30">
        <f>SUM(C300:E300)</f>
        <v>2824000</v>
      </c>
    </row>
    <row r="301" spans="1:6" ht="12.75">
      <c r="A301" s="13" t="s">
        <v>132</v>
      </c>
      <c r="B301" s="1"/>
      <c r="C301" s="30"/>
      <c r="D301" s="30">
        <v>119297</v>
      </c>
      <c r="E301" s="30"/>
      <c r="F301" s="30">
        <f>SUM(C301:E301)</f>
        <v>119297</v>
      </c>
    </row>
    <row r="302" spans="1:6" ht="12.75">
      <c r="A302" s="10"/>
      <c r="B302" s="1"/>
      <c r="C302" s="30"/>
      <c r="D302" s="30"/>
      <c r="E302" s="16"/>
      <c r="F302" s="30"/>
    </row>
    <row r="303" spans="1:6" ht="12.75">
      <c r="A303" s="6" t="s">
        <v>135</v>
      </c>
      <c r="B303" s="7"/>
      <c r="C303" s="35">
        <f>SUM(C297:C302)</f>
        <v>25885000</v>
      </c>
      <c r="D303" s="35">
        <f>SUM(D297:D302)</f>
        <v>261656</v>
      </c>
      <c r="E303" s="35">
        <f>SUM(E297:E302)</f>
        <v>304000</v>
      </c>
      <c r="F303" s="35">
        <f>SUM(F297:F302)</f>
        <v>26450656</v>
      </c>
    </row>
    <row r="304" spans="1:6" ht="12.75">
      <c r="A304" s="6"/>
      <c r="B304" s="7"/>
      <c r="C304" s="35"/>
      <c r="D304" s="35"/>
      <c r="E304" s="16"/>
      <c r="F304" s="33"/>
    </row>
    <row r="305" spans="1:6" ht="12.75">
      <c r="A305" s="6" t="s">
        <v>125</v>
      </c>
      <c r="C305" s="35">
        <f>SUM(C293+C303)</f>
        <v>87057000</v>
      </c>
      <c r="D305" s="35">
        <f>SUM(D293+D303)</f>
        <v>615323</v>
      </c>
      <c r="E305" s="35">
        <f>SUM(E293+E303)</f>
        <v>1683533</v>
      </c>
      <c r="F305" s="35">
        <f>SUM(F293+F303)</f>
        <v>89355856</v>
      </c>
    </row>
    <row r="306" spans="1:6" ht="12.75">
      <c r="A306" s="6"/>
      <c r="B306" s="7"/>
      <c r="C306" s="35"/>
      <c r="D306" s="35"/>
      <c r="E306" s="16"/>
      <c r="F306" s="33"/>
    </row>
    <row r="307" spans="1:6" ht="12.75">
      <c r="A307" s="1"/>
      <c r="B307" s="1"/>
      <c r="C307" s="30"/>
      <c r="D307" s="30"/>
      <c r="E307" s="16"/>
      <c r="F307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&amp;CBesenyszög Város Önkormányzat Képviselő-testületének 21/2017. (X. 2.) önormányzati rendelet 1. melléklete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PENZUGY03</dc:creator>
  <cp:keywords/>
  <dc:description/>
  <cp:lastModifiedBy>TITKARSAG</cp:lastModifiedBy>
  <cp:lastPrinted>2017-10-18T06:43:41Z</cp:lastPrinted>
  <dcterms:created xsi:type="dcterms:W3CDTF">2006-03-02T07:20:25Z</dcterms:created>
  <dcterms:modified xsi:type="dcterms:W3CDTF">2017-10-18T06:46:07Z</dcterms:modified>
  <cp:category/>
  <cp:version/>
  <cp:contentType/>
  <cp:contentStatus/>
</cp:coreProperties>
</file>