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60" windowWidth="15480" windowHeight="7710"/>
  </bookViews>
  <sheets>
    <sheet name="MÉRLEG" sheetId="1" r:id="rId1"/>
    <sheet name="EI FELHASZN TERV" sheetId="2" r:id="rId2"/>
    <sheet name="GÖRDÜLŐ kiadások teljes" sheetId="4" r:id="rId3"/>
    <sheet name="GÖRDÜLŐ bevételek teljes" sheetId="5" r:id="rId4"/>
  </sheets>
  <definedNames>
    <definedName name="_pr232" localSheetId="0">MÉRLEG!#REF!</definedName>
    <definedName name="_pr233" localSheetId="0">MÉRLEG!#REF!</definedName>
    <definedName name="_pr234" localSheetId="0">MÉRLEG!#REF!</definedName>
    <definedName name="_pr235" localSheetId="0">MÉRLEG!#REF!</definedName>
    <definedName name="_pr236" localSheetId="0">MÉRLEG!#REF!</definedName>
    <definedName name="_pr312" localSheetId="0">MÉRLEG!#REF!</definedName>
    <definedName name="_pr313" localSheetId="0">MÉRLEG!#REF!</definedName>
    <definedName name="_pr314" localSheetId="0">MÉRLEG!#REF!</definedName>
    <definedName name="_pr315" localSheetId="0">MÉRLEG!#REF!</definedName>
    <definedName name="_xlnm.Print_Area" localSheetId="1">'EI FELHASZN TERV'!$A$1:$O$216</definedName>
    <definedName name="_xlnm.Print_Area" localSheetId="3">'GÖRDÜLŐ bevételek teljes'!$A$1:$F$97</definedName>
    <definedName name="_xlnm.Print_Area" localSheetId="2">'GÖRDÜLŐ kiadások teljes'!$A$1:$F$124</definedName>
    <definedName name="_xlnm.Print_Area" localSheetId="0">MÉRLEG!$A$1:$E$154</definedName>
  </definedNames>
  <calcPr calcId="125725"/>
</workbook>
</file>

<file path=xl/calcChain.xml><?xml version="1.0" encoding="utf-8"?>
<calcChain xmlns="http://schemas.openxmlformats.org/spreadsheetml/2006/main">
  <c r="D13" i="5"/>
  <c r="D19" s="1"/>
  <c r="E13"/>
  <c r="F13"/>
  <c r="F19" s="1"/>
  <c r="E19"/>
  <c r="D22"/>
  <c r="E22"/>
  <c r="F22"/>
  <c r="F33" s="1"/>
  <c r="D31"/>
  <c r="E31"/>
  <c r="E33" s="1"/>
  <c r="F31"/>
  <c r="D33"/>
  <c r="D44"/>
  <c r="E44"/>
  <c r="F44"/>
  <c r="D48"/>
  <c r="E48"/>
  <c r="F48"/>
  <c r="D55"/>
  <c r="E55"/>
  <c r="F55"/>
  <c r="D61"/>
  <c r="E61"/>
  <c r="F61"/>
  <c r="D65"/>
  <c r="D67" s="1"/>
  <c r="E65"/>
  <c r="F65"/>
  <c r="D73"/>
  <c r="E73"/>
  <c r="F73"/>
  <c r="D78"/>
  <c r="E78"/>
  <c r="F78"/>
  <c r="F89" s="1"/>
  <c r="F96" s="1"/>
  <c r="D83"/>
  <c r="E83"/>
  <c r="F83"/>
  <c r="D89"/>
  <c r="D96" s="1"/>
  <c r="D94"/>
  <c r="E94"/>
  <c r="F94"/>
  <c r="D20" i="4"/>
  <c r="E20"/>
  <c r="F20"/>
  <c r="D24"/>
  <c r="D25" s="1"/>
  <c r="E24"/>
  <c r="F24"/>
  <c r="F25"/>
  <c r="D30"/>
  <c r="E30"/>
  <c r="F30"/>
  <c r="D33"/>
  <c r="E33"/>
  <c r="F33"/>
  <c r="F51" s="1"/>
  <c r="F99" s="1"/>
  <c r="D41"/>
  <c r="E41"/>
  <c r="F41"/>
  <c r="D44"/>
  <c r="E44"/>
  <c r="F44"/>
  <c r="D50"/>
  <c r="E50"/>
  <c r="F50"/>
  <c r="D51"/>
  <c r="D60"/>
  <c r="E60"/>
  <c r="F60"/>
  <c r="D74"/>
  <c r="E74"/>
  <c r="F74"/>
  <c r="D83"/>
  <c r="E83"/>
  <c r="F83"/>
  <c r="D88"/>
  <c r="E88"/>
  <c r="E98" s="1"/>
  <c r="E69" i="5" s="1"/>
  <c r="F88" i="4"/>
  <c r="D97"/>
  <c r="E97"/>
  <c r="F97"/>
  <c r="D103"/>
  <c r="E103"/>
  <c r="F103"/>
  <c r="D108"/>
  <c r="E108"/>
  <c r="F108"/>
  <c r="D111"/>
  <c r="D115" s="1"/>
  <c r="D122" s="1"/>
  <c r="E111"/>
  <c r="F111"/>
  <c r="F115"/>
  <c r="F122" s="1"/>
  <c r="D120"/>
  <c r="E120"/>
  <c r="F120"/>
  <c r="C74"/>
  <c r="C33"/>
  <c r="D207" i="2"/>
  <c r="D214" s="1"/>
  <c r="E207"/>
  <c r="F207"/>
  <c r="F214" s="1"/>
  <c r="G207"/>
  <c r="H207"/>
  <c r="H214" s="1"/>
  <c r="I207"/>
  <c r="J207"/>
  <c r="J214" s="1"/>
  <c r="K207"/>
  <c r="L207"/>
  <c r="L214" s="1"/>
  <c r="M207"/>
  <c r="N207"/>
  <c r="N214" s="1"/>
  <c r="E214"/>
  <c r="G214"/>
  <c r="I214"/>
  <c r="K214"/>
  <c r="M214"/>
  <c r="C201"/>
  <c r="C115"/>
  <c r="C122" s="1"/>
  <c r="O122" s="1"/>
  <c r="O42"/>
  <c r="D124" i="1"/>
  <c r="D73"/>
  <c r="D53"/>
  <c r="D39"/>
  <c r="D25"/>
  <c r="D16"/>
  <c r="D9"/>
  <c r="D139"/>
  <c r="D145" s="1"/>
  <c r="D152" s="1"/>
  <c r="C139"/>
  <c r="C145" s="1"/>
  <c r="C152" s="1"/>
  <c r="D107"/>
  <c r="C107"/>
  <c r="D96"/>
  <c r="C96"/>
  <c r="D118"/>
  <c r="E118"/>
  <c r="E129" s="1"/>
  <c r="C118"/>
  <c r="C129" s="1"/>
  <c r="D89"/>
  <c r="C89"/>
  <c r="D80"/>
  <c r="C80"/>
  <c r="D62"/>
  <c r="E62"/>
  <c r="C62"/>
  <c r="E48"/>
  <c r="D48"/>
  <c r="D64" s="1"/>
  <c r="D81" s="1"/>
  <c r="C48"/>
  <c r="C53"/>
  <c r="C39"/>
  <c r="C25"/>
  <c r="C16"/>
  <c r="C9"/>
  <c r="E139"/>
  <c r="E145" s="1"/>
  <c r="E152" s="1"/>
  <c r="E107"/>
  <c r="E96"/>
  <c r="E89"/>
  <c r="E73"/>
  <c r="E80" s="1"/>
  <c r="E53"/>
  <c r="E63" s="1"/>
  <c r="E39"/>
  <c r="E25"/>
  <c r="E16"/>
  <c r="C13" i="5"/>
  <c r="C19" s="1"/>
  <c r="C22"/>
  <c r="C31"/>
  <c r="C33"/>
  <c r="C44"/>
  <c r="C48"/>
  <c r="C55"/>
  <c r="C61"/>
  <c r="C65"/>
  <c r="C73"/>
  <c r="C78"/>
  <c r="C83"/>
  <c r="C94"/>
  <c r="C20" i="4"/>
  <c r="C24"/>
  <c r="C30"/>
  <c r="C41"/>
  <c r="C44"/>
  <c r="C50"/>
  <c r="C51"/>
  <c r="C60"/>
  <c r="C83"/>
  <c r="C88"/>
  <c r="C97"/>
  <c r="C103"/>
  <c r="C108"/>
  <c r="C111"/>
  <c r="C120"/>
  <c r="O7" i="2"/>
  <c r="O8"/>
  <c r="O9"/>
  <c r="O10"/>
  <c r="O11"/>
  <c r="O12"/>
  <c r="O13"/>
  <c r="O14"/>
  <c r="O15"/>
  <c r="O16"/>
  <c r="O17"/>
  <c r="O18"/>
  <c r="O19"/>
  <c r="C20"/>
  <c r="C25" s="1"/>
  <c r="D20"/>
  <c r="E20"/>
  <c r="F20"/>
  <c r="G20"/>
  <c r="G25" s="1"/>
  <c r="H20"/>
  <c r="I20"/>
  <c r="J20"/>
  <c r="K20"/>
  <c r="K25" s="1"/>
  <c r="L20"/>
  <c r="M20"/>
  <c r="N20"/>
  <c r="O21"/>
  <c r="O22"/>
  <c r="O23"/>
  <c r="C24"/>
  <c r="D24"/>
  <c r="E24"/>
  <c r="F24"/>
  <c r="G24"/>
  <c r="H24"/>
  <c r="I24"/>
  <c r="J24"/>
  <c r="K24"/>
  <c r="L24"/>
  <c r="M24"/>
  <c r="N24"/>
  <c r="O26"/>
  <c r="O27"/>
  <c r="O28"/>
  <c r="O29"/>
  <c r="C30"/>
  <c r="D30"/>
  <c r="E30"/>
  <c r="F30"/>
  <c r="G30"/>
  <c r="H30"/>
  <c r="I30"/>
  <c r="J30"/>
  <c r="K30"/>
  <c r="L30"/>
  <c r="M30"/>
  <c r="N30"/>
  <c r="O31"/>
  <c r="O32"/>
  <c r="C33"/>
  <c r="D33"/>
  <c r="E33"/>
  <c r="F33"/>
  <c r="G33"/>
  <c r="H33"/>
  <c r="I33"/>
  <c r="J33"/>
  <c r="K33"/>
  <c r="L33"/>
  <c r="M33"/>
  <c r="N33"/>
  <c r="O33"/>
  <c r="O34"/>
  <c r="O35"/>
  <c r="O36"/>
  <c r="O37"/>
  <c r="O38"/>
  <c r="O39"/>
  <c r="O40"/>
  <c r="C41"/>
  <c r="D41"/>
  <c r="E41"/>
  <c r="F41"/>
  <c r="G41"/>
  <c r="G51" s="1"/>
  <c r="H41"/>
  <c r="I41"/>
  <c r="J41"/>
  <c r="K41"/>
  <c r="L41"/>
  <c r="M41"/>
  <c r="N41"/>
  <c r="O41"/>
  <c r="O43"/>
  <c r="C44"/>
  <c r="D44"/>
  <c r="E44"/>
  <c r="F44"/>
  <c r="G44"/>
  <c r="H44"/>
  <c r="I44"/>
  <c r="J44"/>
  <c r="K44"/>
  <c r="L44"/>
  <c r="M44"/>
  <c r="N44"/>
  <c r="O45"/>
  <c r="O46"/>
  <c r="O47"/>
  <c r="O48"/>
  <c r="O49"/>
  <c r="C50"/>
  <c r="D50"/>
  <c r="E50"/>
  <c r="F50"/>
  <c r="G50"/>
  <c r="H50"/>
  <c r="I50"/>
  <c r="J50"/>
  <c r="K50"/>
  <c r="L50"/>
  <c r="M50"/>
  <c r="N50"/>
  <c r="O52"/>
  <c r="O53"/>
  <c r="O54"/>
  <c r="O55"/>
  <c r="O56"/>
  <c r="O57"/>
  <c r="O58"/>
  <c r="O59"/>
  <c r="C60"/>
  <c r="D60"/>
  <c r="E60"/>
  <c r="F60"/>
  <c r="G60"/>
  <c r="H60"/>
  <c r="I60"/>
  <c r="J60"/>
  <c r="K60"/>
  <c r="L60"/>
  <c r="M60"/>
  <c r="N60"/>
  <c r="O61"/>
  <c r="O62"/>
  <c r="O63"/>
  <c r="O64"/>
  <c r="O65"/>
  <c r="O66"/>
  <c r="O67"/>
  <c r="O68"/>
  <c r="O69"/>
  <c r="O70"/>
  <c r="O71"/>
  <c r="O72"/>
  <c r="O73"/>
  <c r="C74"/>
  <c r="D74"/>
  <c r="E74"/>
  <c r="F74"/>
  <c r="G74"/>
  <c r="H74"/>
  <c r="I74"/>
  <c r="J74"/>
  <c r="K74"/>
  <c r="L74"/>
  <c r="M74"/>
  <c r="N74"/>
  <c r="O76"/>
  <c r="O77"/>
  <c r="O78"/>
  <c r="O79"/>
  <c r="O80"/>
  <c r="O81"/>
  <c r="O82"/>
  <c r="F83"/>
  <c r="O83" s="1"/>
  <c r="O84"/>
  <c r="O85"/>
  <c r="O86"/>
  <c r="O87"/>
  <c r="C88"/>
  <c r="D88"/>
  <c r="D98" s="1"/>
  <c r="D187" s="1"/>
  <c r="E88"/>
  <c r="F88"/>
  <c r="G88"/>
  <c r="H88"/>
  <c r="H98" s="1"/>
  <c r="H187" s="1"/>
  <c r="I88"/>
  <c r="J88"/>
  <c r="J98" s="1"/>
  <c r="J187" s="1"/>
  <c r="K88"/>
  <c r="L88"/>
  <c r="L98" s="1"/>
  <c r="L187" s="1"/>
  <c r="M88"/>
  <c r="N88"/>
  <c r="N98" s="1"/>
  <c r="N187" s="1"/>
  <c r="O89"/>
  <c r="O90"/>
  <c r="O91"/>
  <c r="O92"/>
  <c r="O93"/>
  <c r="O94"/>
  <c r="O95"/>
  <c r="O96"/>
  <c r="O97"/>
  <c r="C98"/>
  <c r="C187" s="1"/>
  <c r="E98"/>
  <c r="E187" s="1"/>
  <c r="G98"/>
  <c r="I98"/>
  <c r="I187" s="1"/>
  <c r="K98"/>
  <c r="M98"/>
  <c r="M187" s="1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5"/>
  <c r="O126"/>
  <c r="O127"/>
  <c r="O128"/>
  <c r="O129"/>
  <c r="O130"/>
  <c r="C131"/>
  <c r="C137" s="1"/>
  <c r="C185" s="1"/>
  <c r="D131"/>
  <c r="E131"/>
  <c r="E137" s="1"/>
  <c r="F131"/>
  <c r="G131"/>
  <c r="G137" s="1"/>
  <c r="H131"/>
  <c r="I131"/>
  <c r="I137" s="1"/>
  <c r="J131"/>
  <c r="K131"/>
  <c r="K137" s="1"/>
  <c r="L131"/>
  <c r="M131"/>
  <c r="M137" s="1"/>
  <c r="N131"/>
  <c r="O132"/>
  <c r="O133"/>
  <c r="O134"/>
  <c r="O135"/>
  <c r="O136"/>
  <c r="D137"/>
  <c r="F137"/>
  <c r="H137"/>
  <c r="J137"/>
  <c r="L137"/>
  <c r="N137"/>
  <c r="O138"/>
  <c r="O139"/>
  <c r="O140"/>
  <c r="O141"/>
  <c r="O142"/>
  <c r="O143"/>
  <c r="O144"/>
  <c r="O145"/>
  <c r="O146"/>
  <c r="O147"/>
  <c r="O148"/>
  <c r="E149"/>
  <c r="E151" s="1"/>
  <c r="K149"/>
  <c r="O150"/>
  <c r="C151"/>
  <c r="D151"/>
  <c r="F151"/>
  <c r="G151"/>
  <c r="H151"/>
  <c r="I151"/>
  <c r="J151"/>
  <c r="L151"/>
  <c r="M151"/>
  <c r="N151"/>
  <c r="O152"/>
  <c r="O153"/>
  <c r="O154"/>
  <c r="O155"/>
  <c r="O156"/>
  <c r="O157"/>
  <c r="O158"/>
  <c r="O159"/>
  <c r="O160"/>
  <c r="O161"/>
  <c r="N162"/>
  <c r="O162" s="1"/>
  <c r="O163"/>
  <c r="O164"/>
  <c r="O165"/>
  <c r="O166"/>
  <c r="H167"/>
  <c r="H185" s="1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G187"/>
  <c r="K187"/>
  <c r="O188"/>
  <c r="O189"/>
  <c r="O190"/>
  <c r="C191"/>
  <c r="C207" s="1"/>
  <c r="O207" s="1"/>
  <c r="O191"/>
  <c r="O192"/>
  <c r="O193"/>
  <c r="O194"/>
  <c r="O195"/>
  <c r="O196"/>
  <c r="O197"/>
  <c r="O198"/>
  <c r="O199"/>
  <c r="O200"/>
  <c r="O201"/>
  <c r="O202"/>
  <c r="O203"/>
  <c r="O204"/>
  <c r="O205"/>
  <c r="O206"/>
  <c r="O208"/>
  <c r="O209"/>
  <c r="O210"/>
  <c r="O211"/>
  <c r="O212"/>
  <c r="O213"/>
  <c r="E9" i="1"/>
  <c r="E40" s="1"/>
  <c r="D75" i="4" l="1"/>
  <c r="D99"/>
  <c r="D123" s="1"/>
  <c r="F123"/>
  <c r="K51" i="2"/>
  <c r="C51"/>
  <c r="C98" i="4"/>
  <c r="C69" i="5" s="1"/>
  <c r="C89"/>
  <c r="C96" s="1"/>
  <c r="F98" i="4"/>
  <c r="F69" i="5" s="1"/>
  <c r="D98" i="4"/>
  <c r="D69" i="5" s="1"/>
  <c r="E51" i="4"/>
  <c r="F75"/>
  <c r="E89" i="5"/>
  <c r="E96" s="1"/>
  <c r="F67"/>
  <c r="F97" s="1"/>
  <c r="D97"/>
  <c r="F49"/>
  <c r="D49"/>
  <c r="L167" i="2"/>
  <c r="L185" s="1"/>
  <c r="D167"/>
  <c r="D185" s="1"/>
  <c r="C115" i="4"/>
  <c r="C122" s="1"/>
  <c r="C25"/>
  <c r="E112" i="1"/>
  <c r="E130" s="1"/>
  <c r="E153" s="1"/>
  <c r="D112"/>
  <c r="D130" s="1"/>
  <c r="E132"/>
  <c r="D40"/>
  <c r="E115" i="4"/>
  <c r="E122" s="1"/>
  <c r="E25"/>
  <c r="C75"/>
  <c r="C99"/>
  <c r="C67" i="5"/>
  <c r="C97" s="1"/>
  <c r="C49"/>
  <c r="E75" i="4"/>
  <c r="E99"/>
  <c r="E49" i="5"/>
  <c r="E68" s="1"/>
  <c r="E67"/>
  <c r="E97" s="1"/>
  <c r="F68"/>
  <c r="D68"/>
  <c r="F167" i="2"/>
  <c r="F185" s="1"/>
  <c r="F215" s="1"/>
  <c r="O149"/>
  <c r="M25"/>
  <c r="I25"/>
  <c r="E25"/>
  <c r="C64" i="1"/>
  <c r="C81" s="1"/>
  <c r="C63"/>
  <c r="C132" s="1"/>
  <c r="C112"/>
  <c r="D129"/>
  <c r="E131"/>
  <c r="J167" i="2"/>
  <c r="J185" s="1"/>
  <c r="J215" s="1"/>
  <c r="D131" i="1"/>
  <c r="L215" i="2"/>
  <c r="H215"/>
  <c r="D215"/>
  <c r="N167"/>
  <c r="N185" s="1"/>
  <c r="N215" s="1"/>
  <c r="O137"/>
  <c r="O131"/>
  <c r="O88"/>
  <c r="M51"/>
  <c r="M75" s="1"/>
  <c r="I51"/>
  <c r="E51"/>
  <c r="E75" s="1"/>
  <c r="K75"/>
  <c r="G75"/>
  <c r="I75"/>
  <c r="C75"/>
  <c r="E64" i="1"/>
  <c r="E81" s="1"/>
  <c r="C40"/>
  <c r="D153"/>
  <c r="D63"/>
  <c r="C214" i="2"/>
  <c r="K151"/>
  <c r="O151" s="1"/>
  <c r="M167"/>
  <c r="K167"/>
  <c r="K185" s="1"/>
  <c r="K215" s="1"/>
  <c r="I167"/>
  <c r="G167"/>
  <c r="G185" s="1"/>
  <c r="G215" s="1"/>
  <c r="E167"/>
  <c r="C167"/>
  <c r="O74"/>
  <c r="O60"/>
  <c r="K99"/>
  <c r="K123" s="1"/>
  <c r="G99"/>
  <c r="G123" s="1"/>
  <c r="C99"/>
  <c r="C123" s="1"/>
  <c r="O50"/>
  <c r="O44"/>
  <c r="N51"/>
  <c r="L51"/>
  <c r="J51"/>
  <c r="H51"/>
  <c r="H75" s="1"/>
  <c r="H186" s="1"/>
  <c r="F51"/>
  <c r="O30"/>
  <c r="O24"/>
  <c r="N25"/>
  <c r="N99" s="1"/>
  <c r="N123" s="1"/>
  <c r="L25"/>
  <c r="J25"/>
  <c r="J75" s="1"/>
  <c r="J186" s="1"/>
  <c r="H25"/>
  <c r="F25"/>
  <c r="F75" s="1"/>
  <c r="F186" s="1"/>
  <c r="O20"/>
  <c r="L99"/>
  <c r="L123" s="1"/>
  <c r="M185"/>
  <c r="M215" s="1"/>
  <c r="I186"/>
  <c r="I185"/>
  <c r="I215" s="1"/>
  <c r="G186"/>
  <c r="E185"/>
  <c r="E215" s="1"/>
  <c r="F98"/>
  <c r="D51"/>
  <c r="D25"/>
  <c r="O51" l="1"/>
  <c r="F99"/>
  <c r="F123" s="1"/>
  <c r="O167"/>
  <c r="E186"/>
  <c r="M186"/>
  <c r="I99"/>
  <c r="I123" s="1"/>
  <c r="E123" i="4"/>
  <c r="C68" i="5"/>
  <c r="C123" i="4"/>
  <c r="C130" i="1"/>
  <c r="C153" s="1"/>
  <c r="C131"/>
  <c r="N75" i="2"/>
  <c r="N186" s="1"/>
  <c r="K186"/>
  <c r="J99"/>
  <c r="J123" s="1"/>
  <c r="E99"/>
  <c r="E123" s="1"/>
  <c r="M99"/>
  <c r="M123" s="1"/>
  <c r="D132" i="1"/>
  <c r="O214" i="2"/>
  <c r="C215"/>
  <c r="H99"/>
  <c r="H123" s="1"/>
  <c r="L75"/>
  <c r="L186" s="1"/>
  <c r="C186"/>
  <c r="O25"/>
  <c r="D99"/>
  <c r="D123" s="1"/>
  <c r="D75"/>
  <c r="O98"/>
  <c r="F187"/>
  <c r="O187" s="1"/>
  <c r="O185"/>
  <c r="O215"/>
  <c r="O75" l="1"/>
  <c r="D186"/>
  <c r="O186" s="1"/>
  <c r="O123"/>
  <c r="O99"/>
</calcChain>
</file>

<file path=xl/sharedStrings.xml><?xml version="1.0" encoding="utf-8"?>
<sst xmlns="http://schemas.openxmlformats.org/spreadsheetml/2006/main" count="1155" uniqueCount="443">
  <si>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</si>
  <si>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</si>
  <si>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</si>
  <si>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</si>
  <si>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</si>
  <si>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</si>
  <si>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</si>
  <si>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</si>
  <si>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</si>
  <si>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</si>
  <si>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</si>
  <si>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</si>
  <si>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</si>
  <si>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</si>
  <si>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</si>
  <si>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</si>
  <si>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</si>
  <si>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</si>
  <si>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</si>
  <si>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</si>
  <si>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</si>
  <si>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</si>
  <si>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</si>
  <si>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</si>
  <si>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</si>
  <si>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</si>
  <si>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</si>
  <si>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</si>
  <si>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</si>
  <si>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</si>
  <si>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</si>
  <si>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</si>
  <si>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</si>
  <si>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</si>
  <si>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</si>
  <si>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</si>
  <si>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</si>
  <si>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B811</t>
  </si>
  <si>
    <t xml:space="preserve">Hitel-, kölcsönfelvétel államháztartáson kívülről </t>
  </si>
  <si>
    <t xml:space="preserve">Felhalmozási bevételek és a felhalmozási kiadások egyenlege </t>
  </si>
  <si>
    <t xml:space="preserve">Működési bevételek és működési kiadások egyenlege </t>
  </si>
  <si>
    <t>B1-B7</t>
  </si>
  <si>
    <t xml:space="preserve">Költségvetési bevételek </t>
  </si>
  <si>
    <t>Felhalmozási bevételek összesen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</si>
  <si>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</si>
  <si>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</si>
  <si>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</si>
  <si>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</si>
  <si>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</si>
  <si>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</si>
  <si>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</si>
  <si>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</si>
  <si>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</si>
  <si>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</si>
  <si>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</si>
  <si>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</si>
  <si>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</si>
  <si>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</si>
  <si>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</si>
  <si>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</si>
  <si>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</si>
  <si>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</si>
  <si>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</si>
  <si>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</si>
  <si>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</si>
  <si>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</si>
  <si>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</si>
  <si>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</si>
  <si>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</si>
  <si>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</si>
  <si>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</si>
  <si>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</si>
  <si>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</si>
  <si>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</si>
  <si>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</si>
  <si>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</si>
  <si>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</si>
  <si>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</si>
  <si>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</si>
  <si>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</si>
  <si>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</si>
  <si>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</si>
  <si>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</si>
  <si>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</si>
  <si>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</si>
  <si>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</si>
  <si>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</si>
  <si>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</si>
  <si>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</si>
  <si>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</si>
  <si>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</si>
  <si>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</si>
  <si>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</si>
  <si>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</si>
  <si>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</si>
  <si>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</si>
  <si>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</si>
  <si>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</si>
  <si>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</si>
  <si>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</si>
  <si>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</si>
  <si>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</si>
  <si>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</si>
  <si>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</si>
  <si>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</si>
  <si>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</si>
  <si>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</si>
  <si>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</si>
  <si>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</si>
  <si>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</si>
  <si>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</si>
  <si>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</si>
  <si>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</si>
  <si>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</si>
  <si>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</si>
  <si>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</si>
  <si>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</si>
  <si>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</si>
  <si>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</si>
  <si>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</si>
  <si>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</si>
  <si>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</si>
  <si>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</si>
  <si>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</si>
  <si>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</si>
  <si>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</si>
  <si>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</si>
  <si>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</si>
  <si>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</si>
  <si>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</si>
  <si>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</si>
  <si>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</si>
  <si>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</si>
  <si>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</si>
  <si>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</si>
  <si>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Rovat-
szám</t>
  </si>
  <si>
    <t>Rovat megnevezése</t>
  </si>
  <si>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</si>
  <si>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</si>
  <si>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</si>
  <si>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</si>
  <si>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</si>
  <si>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</si>
  <si>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</si>
  <si>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</si>
  <si>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</si>
  <si>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</si>
  <si>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</si>
  <si>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</si>
  <si>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</si>
  <si>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</si>
  <si>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</si>
  <si>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</si>
  <si>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</si>
  <si>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</si>
  <si>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</si>
  <si>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</si>
  <si>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</si>
  <si>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</si>
  <si>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</si>
  <si>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</si>
  <si>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</si>
  <si>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</si>
  <si>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</si>
  <si>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</si>
  <si>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</si>
  <si>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</si>
  <si>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</si>
  <si>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K911</t>
  </si>
  <si>
    <t xml:space="preserve">Hitel-, kölcsöntörlesztés államháztartáson kívülre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</si>
  <si>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</si>
  <si>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</si>
  <si>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</si>
  <si>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</si>
  <si>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</si>
  <si>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</si>
  <si>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</si>
  <si>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</si>
  <si>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</si>
  <si>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</si>
  <si>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</si>
  <si>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</si>
  <si>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</si>
  <si>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</si>
  <si>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</si>
  <si>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</si>
  <si>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</si>
  <si>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</si>
  <si>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</si>
  <si>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</si>
  <si>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</si>
  <si>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</si>
  <si>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</si>
  <si>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</si>
  <si>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</si>
  <si>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</si>
  <si>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</si>
  <si>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</si>
  <si>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</si>
  <si>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</si>
  <si>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</si>
  <si>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</si>
  <si>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</si>
  <si>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</si>
  <si>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</si>
  <si>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</si>
  <si>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</si>
  <si>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</si>
  <si>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</si>
  <si>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</si>
  <si>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</si>
  <si>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</si>
  <si>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</si>
  <si>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</si>
  <si>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</si>
  <si>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</si>
  <si>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</si>
  <si>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</si>
  <si>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</si>
  <si>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</si>
  <si>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</si>
  <si>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</si>
  <si>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</si>
  <si>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K511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</si>
  <si>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</si>
  <si>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</si>
  <si>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</si>
  <si>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</si>
  <si>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</si>
  <si>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</si>
  <si>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</si>
  <si>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</si>
  <si>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</si>
  <si>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</si>
  <si>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</si>
  <si>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</si>
  <si>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</si>
  <si>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</si>
  <si>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</si>
  <si>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</si>
  <si>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</si>
  <si>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</si>
  <si>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</si>
  <si>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</si>
  <si>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</si>
  <si>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</si>
  <si>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</si>
  <si>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</si>
  <si>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</si>
  <si>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</si>
  <si>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</si>
  <si>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</si>
  <si>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</si>
  <si>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</si>
  <si>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</si>
  <si>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</si>
  <si>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</si>
  <si>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</si>
  <si>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</si>
  <si>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</si>
  <si>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</si>
  <si>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</si>
  <si>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</si>
  <si>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</si>
  <si>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</si>
  <si>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</si>
  <si>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</si>
  <si>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K34</t>
  </si>
  <si>
    <t xml:space="preserve">Kiküldetések, reklám- és propagandakiadások </t>
  </si>
  <si>
    <t>K33</t>
  </si>
  <si>
    <t xml:space="preserve">Szolgáltatási kiadások </t>
  </si>
  <si>
    <t>K32</t>
  </si>
  <si>
    <t xml:space="preserve">Kommunikációs szolgáltatások </t>
  </si>
  <si>
    <t>K31</t>
  </si>
  <si>
    <t xml:space="preserve">Készletbeszerzés 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</si>
  <si>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</si>
  <si>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</si>
  <si>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</si>
  <si>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</si>
  <si>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</si>
  <si>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</si>
  <si>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K11</t>
  </si>
  <si>
    <t xml:space="preserve">Foglalkoztatottak személyi juttatásai </t>
  </si>
  <si>
    <t>Rovat-szám</t>
  </si>
  <si>
    <t>ÖNKORMÁNYZAT ÉS KÖLTSÉGVETÉSI SZERVEI ELŐIRÁNYZATA MINDÖSSZESEN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</si>
  <si>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</si>
  <si>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</si>
  <si>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</si>
  <si>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</si>
  <si>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</si>
  <si>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</si>
  <si>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</si>
  <si>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</si>
  <si>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</si>
  <si>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</si>
  <si>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</si>
  <si>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</si>
  <si>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</si>
  <si>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</si>
  <si>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</si>
  <si>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</si>
  <si>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</si>
  <si>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</si>
  <si>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</si>
  <si>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</si>
  <si>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</si>
  <si>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</si>
  <si>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</si>
  <si>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</si>
  <si>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B312</t>
  </si>
  <si>
    <t xml:space="preserve">Társaságok jövedelemadói </t>
  </si>
  <si>
    <t>B311</t>
  </si>
  <si>
    <t>Magánszemélyek jövedelemadói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</si>
  <si>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</si>
  <si>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</si>
  <si>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</si>
  <si>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</si>
  <si>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</si>
  <si>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</si>
  <si>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</si>
  <si>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</si>
  <si>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</si>
  <si>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</si>
  <si>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</si>
  <si>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</si>
  <si>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Rovat
száma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</si>
  <si>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</si>
  <si>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</si>
  <si>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</si>
  <si>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</si>
  <si>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</si>
  <si>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</si>
  <si>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</si>
  <si>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</si>
  <si>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</si>
  <si>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</si>
  <si>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</si>
  <si>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</si>
  <si>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</si>
  <si>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</si>
  <si>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</si>
  <si>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</si>
  <si>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</si>
  <si>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</si>
  <si>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</si>
  <si>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</si>
  <si>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</si>
  <si>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</si>
  <si>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</si>
  <si>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</si>
  <si>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K342</t>
  </si>
  <si>
    <t>Reklám- és propagandakiadások</t>
  </si>
  <si>
    <t>K341</t>
  </si>
  <si>
    <t>Kiküldetések kiadásai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</si>
  <si>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</si>
  <si>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</si>
  <si>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</si>
  <si>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</si>
  <si>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</si>
  <si>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</si>
  <si>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</si>
  <si>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</si>
  <si>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</si>
  <si>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</si>
  <si>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</si>
  <si>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</si>
  <si>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</si>
  <si>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</si>
  <si>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K322</t>
  </si>
  <si>
    <t>Egyéb kommunikációs szolgáltatások</t>
  </si>
  <si>
    <t>K321</t>
  </si>
  <si>
    <t>Informatikai szolgáltatások igénybevétele</t>
  </si>
  <si>
    <t>K313</t>
  </si>
  <si>
    <t>Árubeszerzés</t>
  </si>
  <si>
    <t>K312</t>
  </si>
  <si>
    <t>Üzemeltetési anyagok beszerzése</t>
  </si>
  <si>
    <t>K311</t>
  </si>
  <si>
    <t>Szakmai anyagok beszerzése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</si>
  <si>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</si>
  <si>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</si>
  <si>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</si>
  <si>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</si>
  <si>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</si>
  <si>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</si>
  <si>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</si>
  <si>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</si>
  <si>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</si>
  <si>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</si>
  <si>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</si>
  <si>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</si>
  <si>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</si>
  <si>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</si>
  <si>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</si>
  <si>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</si>
  <si>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</si>
  <si>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</si>
  <si>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</si>
  <si>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</si>
  <si>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</si>
  <si>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</si>
  <si>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</si>
  <si>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</si>
  <si>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</si>
  <si>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</si>
  <si>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</si>
  <si>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</si>
  <si>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</si>
  <si>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</si>
  <si>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</si>
  <si>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</si>
  <si>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MINDÖSSZESEN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</si>
  <si>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</si>
  <si>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</si>
  <si>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</si>
  <si>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</si>
  <si>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</si>
  <si>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</si>
  <si>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</si>
  <si>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</si>
  <si>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</si>
  <si>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</si>
  <si>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</si>
  <si>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</si>
  <si>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ÖNKORMÁNYZATI ELŐIRÁNYZATOK</t>
  </si>
  <si>
    <t>K512</t>
  </si>
  <si>
    <t>2018.</t>
  </si>
  <si>
    <t>2017.</t>
  </si>
  <si>
    <t>2016.</t>
  </si>
  <si>
    <t>ÖSSZEVONT ELŐIRÁNYZATOK (ÖNKORMÁNYZAT ÉS KÖLTSÉGVETÉSI SZERVEI ÖSSZESEN)</t>
  </si>
  <si>
    <t>1. számú melléklet</t>
  </si>
  <si>
    <t>2. számú melléklet</t>
  </si>
  <si>
    <t>Nagytilaj Község Önkormányzat 2016. évi költségvetése</t>
  </si>
  <si>
    <t xml:space="preserve">A helyi önkormányzat költségvetési mérlege közgazdasági tagolásban </t>
  </si>
  <si>
    <t>2014. évi tény  (teljesítés)     e Ft</t>
  </si>
  <si>
    <t>2016. évi eredeti előirányzat         Ft</t>
  </si>
  <si>
    <t>2016. évi eredeti előirányzat          Ft</t>
  </si>
  <si>
    <t>2015. évi várható (teljesítés)     e Ft</t>
  </si>
  <si>
    <t>Előirányzat felhasználási terv (Ft)</t>
  </si>
  <si>
    <t>Kiadások (Ft)</t>
  </si>
  <si>
    <t>2019.</t>
  </si>
  <si>
    <t>Bevételek (Ft)</t>
  </si>
  <si>
    <t>3.a számú melléklet</t>
  </si>
  <si>
    <t>3.b számú melléklet</t>
  </si>
</sst>
</file>

<file path=xl/styles.xml><?xml version="1.0" encoding="utf-8"?>
<styleSheet xmlns="http://schemas.openxmlformats.org/spreadsheetml/2006/main">
  <numFmts count="4">
    <numFmt numFmtId="164" formatCode="\ ##########"/>
    <numFmt numFmtId="165" formatCode="0__"/>
    <numFmt numFmtId="166" formatCode="[$-40E]yyyy/\ mmmm;@"/>
    <numFmt numFmtId="167" formatCode="#,##0\ _F_t"/>
  </numFmts>
  <fonts count="18">
    <font>
      <sz val="11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0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9" fillId="6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vertical="center"/>
    </xf>
    <xf numFmtId="164" fontId="8" fillId="6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/>
    <xf numFmtId="0" fontId="1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15" fillId="6" borderId="1" xfId="0" applyFont="1" applyFill="1" applyBorder="1"/>
    <xf numFmtId="164" fontId="15" fillId="6" borderId="1" xfId="0" applyNumberFormat="1" applyFont="1" applyFill="1" applyBorder="1"/>
    <xf numFmtId="164" fontId="8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vertical="center"/>
    </xf>
    <xf numFmtId="166" fontId="8" fillId="0" borderId="1" xfId="0" applyNumberFormat="1" applyFont="1" applyBorder="1"/>
    <xf numFmtId="166" fontId="11" fillId="0" borderId="1" xfId="0" applyNumberFormat="1" applyFont="1" applyBorder="1"/>
    <xf numFmtId="0" fontId="0" fillId="0" borderId="0" xfId="0" applyBorder="1"/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12" fillId="0" borderId="0" xfId="0" applyFont="1"/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0" fontId="1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vertical="center"/>
    </xf>
    <xf numFmtId="167" fontId="8" fillId="0" borderId="1" xfId="0" applyNumberFormat="1" applyFont="1" applyFill="1" applyBorder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7" fontId="2" fillId="3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8" fillId="0" borderId="1" xfId="0" applyNumberFormat="1" applyFont="1" applyFill="1" applyBorder="1" applyAlignment="1">
      <alignment horizontal="left" vertical="center" wrapText="1"/>
    </xf>
    <xf numFmtId="167" fontId="2" fillId="3" borderId="1" xfId="0" applyNumberFormat="1" applyFont="1" applyFill="1" applyBorder="1" applyAlignment="1">
      <alignment horizontal="left" vertical="center" wrapText="1"/>
    </xf>
    <xf numFmtId="167" fontId="1" fillId="2" borderId="1" xfId="0" applyNumberFormat="1" applyFont="1" applyFill="1" applyBorder="1"/>
    <xf numFmtId="167" fontId="6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/>
    </xf>
    <xf numFmtId="167" fontId="8" fillId="6" borderId="1" xfId="0" applyNumberFormat="1" applyFont="1" applyFill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4" fillId="0" borderId="1" xfId="0" applyNumberFormat="1" applyFont="1" applyFill="1" applyBorder="1" applyAlignment="1">
      <alignment horizontal="right" vertical="center" wrapText="1"/>
    </xf>
    <xf numFmtId="167" fontId="6" fillId="0" borderId="1" xfId="0" applyNumberFormat="1" applyFont="1" applyFill="1" applyBorder="1" applyAlignment="1">
      <alignment horizontal="right" vertical="center" wrapText="1"/>
    </xf>
    <xf numFmtId="167" fontId="2" fillId="3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Font="1" applyAlignment="1">
      <alignment horizontal="right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3"/>
  <sheetViews>
    <sheetView tabSelected="1" workbookViewId="0">
      <selection activeCell="G91" sqref="G91"/>
    </sheetView>
  </sheetViews>
  <sheetFormatPr defaultRowHeight="15"/>
  <cols>
    <col min="1" max="1" width="101.28515625" customWidth="1"/>
    <col min="3" max="4" width="15.7109375" customWidth="1"/>
    <col min="5" max="5" width="19" customWidth="1"/>
  </cols>
  <sheetData>
    <row r="1" spans="1:5">
      <c r="D1" s="99" t="s">
        <v>429</v>
      </c>
      <c r="E1" s="99"/>
    </row>
    <row r="2" spans="1:5" ht="26.25" customHeight="1">
      <c r="A2" s="95" t="s">
        <v>431</v>
      </c>
      <c r="B2" s="96"/>
      <c r="C2" s="96"/>
      <c r="D2" s="96"/>
      <c r="E2" s="96"/>
    </row>
    <row r="3" spans="1:5" ht="30" customHeight="1">
      <c r="A3" s="97" t="s">
        <v>432</v>
      </c>
      <c r="B3" s="98"/>
      <c r="C3" s="98"/>
      <c r="D3" s="98"/>
      <c r="E3" s="98"/>
    </row>
    <row r="5" spans="1:5">
      <c r="A5" s="35" t="s">
        <v>284</v>
      </c>
    </row>
    <row r="6" spans="1:5" ht="60">
      <c r="A6" s="23" t="s">
        <v>136</v>
      </c>
      <c r="B6" s="22" t="s">
        <v>283</v>
      </c>
      <c r="C6" s="21" t="s">
        <v>433</v>
      </c>
      <c r="D6" s="21" t="s">
        <v>436</v>
      </c>
      <c r="E6" s="75" t="s">
        <v>435</v>
      </c>
    </row>
    <row r="7" spans="1:5" ht="15.95" customHeight="1">
      <c r="A7" s="34" t="s">
        <v>282</v>
      </c>
      <c r="B7" s="28" t="s">
        <v>281</v>
      </c>
      <c r="C7" s="76">
        <v>5245</v>
      </c>
      <c r="D7" s="76">
        <v>5542</v>
      </c>
      <c r="E7" s="76">
        <v>4988000</v>
      </c>
    </row>
    <row r="8" spans="1:5" ht="15.95" customHeight="1">
      <c r="A8" s="8" t="s">
        <v>280</v>
      </c>
      <c r="B8" s="28" t="s">
        <v>279</v>
      </c>
      <c r="C8" s="76">
        <v>2662</v>
      </c>
      <c r="D8" s="76">
        <v>1966</v>
      </c>
      <c r="E8" s="76">
        <v>1814600</v>
      </c>
    </row>
    <row r="9" spans="1:5" ht="15.95" customHeight="1">
      <c r="A9" s="33" t="s">
        <v>278</v>
      </c>
      <c r="B9" s="27" t="s">
        <v>277</v>
      </c>
      <c r="C9" s="77">
        <f>SUM(C7:C8)</f>
        <v>7907</v>
      </c>
      <c r="D9" s="77">
        <f>SUM(D7:D8)</f>
        <v>7508</v>
      </c>
      <c r="E9" s="77">
        <f>SUM(E7:E8)</f>
        <v>6802600</v>
      </c>
    </row>
    <row r="10" spans="1:5" ht="15.95" customHeight="1">
      <c r="A10" s="18" t="s">
        <v>276</v>
      </c>
      <c r="B10" s="27" t="s">
        <v>275</v>
      </c>
      <c r="C10" s="77">
        <v>1606</v>
      </c>
      <c r="D10" s="77">
        <v>1562</v>
      </c>
      <c r="E10" s="77">
        <v>1366806</v>
      </c>
    </row>
    <row r="11" spans="1:5" ht="15.95" customHeight="1">
      <c r="A11" s="8" t="s">
        <v>274</v>
      </c>
      <c r="B11" s="28" t="s">
        <v>273</v>
      </c>
      <c r="C11" s="76">
        <v>1096</v>
      </c>
      <c r="D11" s="76">
        <v>1081</v>
      </c>
      <c r="E11" s="76">
        <v>1152000</v>
      </c>
    </row>
    <row r="12" spans="1:5" ht="15.95" customHeight="1">
      <c r="A12" s="8" t="s">
        <v>272</v>
      </c>
      <c r="B12" s="28" t="s">
        <v>271</v>
      </c>
      <c r="C12" s="76">
        <v>141</v>
      </c>
      <c r="D12" s="76">
        <v>117</v>
      </c>
      <c r="E12" s="76">
        <v>125000</v>
      </c>
    </row>
    <row r="13" spans="1:5" ht="15.95" customHeight="1">
      <c r="A13" s="8" t="s">
        <v>270</v>
      </c>
      <c r="B13" s="28" t="s">
        <v>269</v>
      </c>
      <c r="C13" s="76">
        <v>3639</v>
      </c>
      <c r="D13" s="76">
        <v>3160</v>
      </c>
      <c r="E13" s="76">
        <v>4137000</v>
      </c>
    </row>
    <row r="14" spans="1:5" ht="15.95" customHeight="1">
      <c r="A14" s="8" t="s">
        <v>268</v>
      </c>
      <c r="B14" s="28" t="s">
        <v>267</v>
      </c>
      <c r="C14" s="76">
        <v>186</v>
      </c>
      <c r="D14" s="76">
        <v>252</v>
      </c>
      <c r="E14" s="76">
        <v>170000</v>
      </c>
    </row>
    <row r="15" spans="1:5" ht="15.95" customHeight="1">
      <c r="A15" s="8" t="s">
        <v>266</v>
      </c>
      <c r="B15" s="28" t="s">
        <v>265</v>
      </c>
      <c r="C15" s="76">
        <v>1128</v>
      </c>
      <c r="D15" s="76">
        <v>1040</v>
      </c>
      <c r="E15" s="76">
        <v>1361000</v>
      </c>
    </row>
    <row r="16" spans="1:5" ht="15.95" customHeight="1">
      <c r="A16" s="18" t="s">
        <v>264</v>
      </c>
      <c r="B16" s="27" t="s">
        <v>263</v>
      </c>
      <c r="C16" s="77">
        <f>SUM(C11:C15)</f>
        <v>6190</v>
      </c>
      <c r="D16" s="77">
        <f>SUM(D11:D15)</f>
        <v>5650</v>
      </c>
      <c r="E16" s="77">
        <f>SUM(E11:E15)</f>
        <v>6945000</v>
      </c>
    </row>
    <row r="17" spans="1:5" ht="15.95" customHeight="1">
      <c r="A17" s="10" t="s">
        <v>262</v>
      </c>
      <c r="B17" s="28" t="s">
        <v>261</v>
      </c>
      <c r="C17" s="76"/>
      <c r="D17" s="76"/>
      <c r="E17" s="76"/>
    </row>
    <row r="18" spans="1:5" ht="15.95" customHeight="1">
      <c r="A18" s="10" t="s">
        <v>260</v>
      </c>
      <c r="B18" s="28" t="s">
        <v>259</v>
      </c>
      <c r="C18" s="76">
        <v>163</v>
      </c>
      <c r="D18" s="76">
        <v>123</v>
      </c>
      <c r="E18" s="76">
        <v>100000</v>
      </c>
    </row>
    <row r="19" spans="1:5" ht="15.95" customHeight="1">
      <c r="A19" s="32" t="s">
        <v>258</v>
      </c>
      <c r="B19" s="28" t="s">
        <v>257</v>
      </c>
      <c r="C19" s="76"/>
      <c r="D19" s="76"/>
      <c r="E19" s="76"/>
    </row>
    <row r="20" spans="1:5" ht="15.95" customHeight="1">
      <c r="A20" s="32" t="s">
        <v>256</v>
      </c>
      <c r="B20" s="28" t="s">
        <v>255</v>
      </c>
      <c r="C20" s="76"/>
      <c r="D20" s="76"/>
      <c r="E20" s="76"/>
    </row>
    <row r="21" spans="1:5" ht="15.95" customHeight="1">
      <c r="A21" s="32" t="s">
        <v>254</v>
      </c>
      <c r="B21" s="28" t="s">
        <v>253</v>
      </c>
      <c r="C21" s="76">
        <v>1426</v>
      </c>
      <c r="D21" s="76">
        <v>204</v>
      </c>
      <c r="E21" s="76"/>
    </row>
    <row r="22" spans="1:5" ht="15.95" customHeight="1">
      <c r="A22" s="10" t="s">
        <v>252</v>
      </c>
      <c r="B22" s="28" t="s">
        <v>251</v>
      </c>
      <c r="C22" s="76">
        <v>49</v>
      </c>
      <c r="D22" s="76">
        <v>41</v>
      </c>
      <c r="E22" s="76">
        <v>50000</v>
      </c>
    </row>
    <row r="23" spans="1:5" ht="15.95" customHeight="1">
      <c r="A23" s="10" t="s">
        <v>250</v>
      </c>
      <c r="B23" s="28" t="s">
        <v>249</v>
      </c>
      <c r="C23" s="76"/>
      <c r="D23" s="76"/>
      <c r="E23" s="76"/>
    </row>
    <row r="24" spans="1:5" ht="15.95" customHeight="1">
      <c r="A24" s="10" t="s">
        <v>248</v>
      </c>
      <c r="B24" s="28" t="s">
        <v>247</v>
      </c>
      <c r="C24" s="76">
        <v>338</v>
      </c>
      <c r="D24" s="76">
        <v>95</v>
      </c>
      <c r="E24" s="76">
        <v>150000</v>
      </c>
    </row>
    <row r="25" spans="1:5" ht="15.95" customHeight="1">
      <c r="A25" s="20" t="s">
        <v>246</v>
      </c>
      <c r="B25" s="27" t="s">
        <v>245</v>
      </c>
      <c r="C25" s="77">
        <f>SUM(C17:C24)</f>
        <v>1976</v>
      </c>
      <c r="D25" s="77">
        <f>SUM(D17:D24)</f>
        <v>463</v>
      </c>
      <c r="E25" s="77">
        <f>SUM(E17:E24)</f>
        <v>300000</v>
      </c>
    </row>
    <row r="26" spans="1:5" ht="15.95" customHeight="1">
      <c r="A26" s="31" t="s">
        <v>244</v>
      </c>
      <c r="B26" s="28" t="s">
        <v>243</v>
      </c>
      <c r="C26" s="76"/>
      <c r="D26" s="76"/>
      <c r="E26" s="76"/>
    </row>
    <row r="27" spans="1:5" ht="15.95" customHeight="1">
      <c r="A27" s="31" t="s">
        <v>242</v>
      </c>
      <c r="B27" s="28" t="s">
        <v>241</v>
      </c>
      <c r="C27" s="76"/>
      <c r="D27" s="76">
        <v>10</v>
      </c>
      <c r="E27" s="76"/>
    </row>
    <row r="28" spans="1:5" ht="15.95" customHeight="1">
      <c r="A28" s="31" t="s">
        <v>240</v>
      </c>
      <c r="B28" s="28" t="s">
        <v>239</v>
      </c>
      <c r="C28" s="76"/>
      <c r="D28" s="76"/>
      <c r="E28" s="76"/>
    </row>
    <row r="29" spans="1:5" ht="15.95" customHeight="1">
      <c r="A29" s="31" t="s">
        <v>238</v>
      </c>
      <c r="B29" s="28" t="s">
        <v>237</v>
      </c>
      <c r="C29" s="76"/>
      <c r="D29" s="76"/>
      <c r="E29" s="76"/>
    </row>
    <row r="30" spans="1:5" ht="15.95" customHeight="1">
      <c r="A30" s="31" t="s">
        <v>236</v>
      </c>
      <c r="B30" s="28" t="s">
        <v>235</v>
      </c>
      <c r="C30" s="76"/>
      <c r="D30" s="76"/>
      <c r="E30" s="76"/>
    </row>
    <row r="31" spans="1:5" ht="15.95" customHeight="1">
      <c r="A31" s="31" t="s">
        <v>234</v>
      </c>
      <c r="B31" s="28" t="s">
        <v>233</v>
      </c>
      <c r="C31" s="76">
        <v>1159</v>
      </c>
      <c r="D31" s="76">
        <v>1342</v>
      </c>
      <c r="E31" s="76">
        <v>999500</v>
      </c>
    </row>
    <row r="32" spans="1:5" ht="15.95" customHeight="1">
      <c r="A32" s="31" t="s">
        <v>232</v>
      </c>
      <c r="B32" s="28" t="s">
        <v>231</v>
      </c>
      <c r="C32" s="76"/>
      <c r="D32" s="76"/>
      <c r="E32" s="76"/>
    </row>
    <row r="33" spans="1:5" ht="15.95" customHeight="1">
      <c r="A33" s="31" t="s">
        <v>230</v>
      </c>
      <c r="B33" s="28" t="s">
        <v>229</v>
      </c>
      <c r="C33" s="76"/>
      <c r="D33" s="76"/>
      <c r="E33" s="76"/>
    </row>
    <row r="34" spans="1:5" ht="15.95" customHeight="1">
      <c r="A34" s="31" t="s">
        <v>228</v>
      </c>
      <c r="B34" s="28" t="s">
        <v>227</v>
      </c>
      <c r="C34" s="76"/>
      <c r="D34" s="76"/>
      <c r="E34" s="76"/>
    </row>
    <row r="35" spans="1:5" ht="15.95" customHeight="1">
      <c r="A35" s="30" t="s">
        <v>226</v>
      </c>
      <c r="B35" s="28" t="s">
        <v>225</v>
      </c>
      <c r="C35" s="76"/>
      <c r="D35" s="76"/>
      <c r="E35" s="76"/>
    </row>
    <row r="36" spans="1:5" ht="15.95" customHeight="1">
      <c r="A36" s="31" t="s">
        <v>224</v>
      </c>
      <c r="B36" s="28" t="s">
        <v>223</v>
      </c>
      <c r="C36" s="76">
        <v>11</v>
      </c>
      <c r="D36" s="76">
        <v>13</v>
      </c>
      <c r="E36" s="76"/>
    </row>
    <row r="37" spans="1:5" ht="15.95" customHeight="1">
      <c r="A37" s="30" t="s">
        <v>222</v>
      </c>
      <c r="B37" s="28" t="s">
        <v>220</v>
      </c>
      <c r="C37" s="76"/>
      <c r="D37" s="76"/>
      <c r="E37" s="76">
        <v>5169381</v>
      </c>
    </row>
    <row r="38" spans="1:5" ht="15.95" customHeight="1">
      <c r="A38" s="30" t="s">
        <v>221</v>
      </c>
      <c r="B38" s="28" t="s">
        <v>220</v>
      </c>
      <c r="C38" s="76"/>
      <c r="D38" s="76"/>
      <c r="E38" s="76"/>
    </row>
    <row r="39" spans="1:5" ht="15.95" customHeight="1">
      <c r="A39" s="20" t="s">
        <v>219</v>
      </c>
      <c r="B39" s="27" t="s">
        <v>218</v>
      </c>
      <c r="C39" s="77">
        <f>SUM(C26:C38)</f>
        <v>1170</v>
      </c>
      <c r="D39" s="77">
        <f>SUM(D26:D38)</f>
        <v>1365</v>
      </c>
      <c r="E39" s="77">
        <f>SUM(E26:E38)</f>
        <v>6168881</v>
      </c>
    </row>
    <row r="40" spans="1:5" ht="15.95" customHeight="1">
      <c r="A40" s="16" t="s">
        <v>217</v>
      </c>
      <c r="B40" s="26"/>
      <c r="C40" s="78">
        <f t="shared" ref="C40:D40" si="0">C9+C10+C16+C25+C39</f>
        <v>18849</v>
      </c>
      <c r="D40" s="78">
        <f t="shared" si="0"/>
        <v>16548</v>
      </c>
      <c r="E40" s="78">
        <f>E9+E10+E16+E25+E39</f>
        <v>21583287</v>
      </c>
    </row>
    <row r="41" spans="1:5" ht="15.95" customHeight="1">
      <c r="A41" s="29" t="s">
        <v>216</v>
      </c>
      <c r="B41" s="28" t="s">
        <v>215</v>
      </c>
      <c r="C41" s="76"/>
      <c r="D41" s="76"/>
      <c r="E41" s="76"/>
    </row>
    <row r="42" spans="1:5" ht="15.95" customHeight="1">
      <c r="A42" s="29" t="s">
        <v>214</v>
      </c>
      <c r="B42" s="28" t="s">
        <v>213</v>
      </c>
      <c r="C42" s="76"/>
      <c r="D42" s="76"/>
      <c r="E42" s="76"/>
    </row>
    <row r="43" spans="1:5" ht="15.95" customHeight="1">
      <c r="A43" s="29" t="s">
        <v>212</v>
      </c>
      <c r="B43" s="28" t="s">
        <v>211</v>
      </c>
      <c r="C43" s="76"/>
      <c r="D43" s="76">
        <v>211</v>
      </c>
      <c r="E43" s="76"/>
    </row>
    <row r="44" spans="1:5" ht="15.95" customHeight="1">
      <c r="A44" s="29" t="s">
        <v>210</v>
      </c>
      <c r="B44" s="28" t="s">
        <v>209</v>
      </c>
      <c r="C44" s="76"/>
      <c r="D44" s="76">
        <v>672</v>
      </c>
      <c r="E44" s="76"/>
    </row>
    <row r="45" spans="1:5" ht="15.95" customHeight="1">
      <c r="A45" s="19" t="s">
        <v>208</v>
      </c>
      <c r="B45" s="28" t="s">
        <v>207</v>
      </c>
      <c r="C45" s="76"/>
      <c r="D45" s="76"/>
      <c r="E45" s="76"/>
    </row>
    <row r="46" spans="1:5" ht="15.95" customHeight="1">
      <c r="A46" s="19" t="s">
        <v>206</v>
      </c>
      <c r="B46" s="28" t="s">
        <v>205</v>
      </c>
      <c r="C46" s="76"/>
      <c r="D46" s="76"/>
      <c r="E46" s="76"/>
    </row>
    <row r="47" spans="1:5" ht="15.95" customHeight="1">
      <c r="A47" s="19" t="s">
        <v>204</v>
      </c>
      <c r="B47" s="28" t="s">
        <v>203</v>
      </c>
      <c r="C47" s="76"/>
      <c r="D47" s="76">
        <v>239</v>
      </c>
      <c r="E47" s="76"/>
    </row>
    <row r="48" spans="1:5" ht="15.95" customHeight="1">
      <c r="A48" s="17" t="s">
        <v>202</v>
      </c>
      <c r="B48" s="27" t="s">
        <v>201</v>
      </c>
      <c r="C48" s="77">
        <f>SUM(C41:C47)</f>
        <v>0</v>
      </c>
      <c r="D48" s="77">
        <f>SUM(D41:D47)</f>
        <v>1122</v>
      </c>
      <c r="E48" s="77">
        <f>SUM(E41:E47)</f>
        <v>0</v>
      </c>
    </row>
    <row r="49" spans="1:5" ht="15.95" customHeight="1">
      <c r="A49" s="10" t="s">
        <v>200</v>
      </c>
      <c r="B49" s="28" t="s">
        <v>199</v>
      </c>
      <c r="C49" s="76">
        <v>1723</v>
      </c>
      <c r="D49" s="76">
        <v>2472</v>
      </c>
      <c r="E49" s="76">
        <v>5200000</v>
      </c>
    </row>
    <row r="50" spans="1:5" ht="15.95" customHeight="1">
      <c r="A50" s="10" t="s">
        <v>198</v>
      </c>
      <c r="B50" s="28" t="s">
        <v>197</v>
      </c>
      <c r="C50" s="76"/>
      <c r="D50" s="76"/>
      <c r="E50" s="76"/>
    </row>
    <row r="51" spans="1:5" ht="15.95" customHeight="1">
      <c r="A51" s="10" t="s">
        <v>196</v>
      </c>
      <c r="B51" s="28" t="s">
        <v>195</v>
      </c>
      <c r="C51" s="76"/>
      <c r="D51" s="76"/>
      <c r="E51" s="76"/>
    </row>
    <row r="52" spans="1:5" ht="15.95" customHeight="1">
      <c r="A52" s="10" t="s">
        <v>194</v>
      </c>
      <c r="B52" s="28" t="s">
        <v>193</v>
      </c>
      <c r="C52" s="76">
        <v>49</v>
      </c>
      <c r="D52" s="76">
        <v>588</v>
      </c>
      <c r="E52" s="76">
        <v>55000</v>
      </c>
    </row>
    <row r="53" spans="1:5" ht="15.95" customHeight="1">
      <c r="A53" s="20" t="s">
        <v>192</v>
      </c>
      <c r="B53" s="27" t="s">
        <v>191</v>
      </c>
      <c r="C53" s="77">
        <f>SUM(C49:C52)</f>
        <v>1772</v>
      </c>
      <c r="D53" s="77">
        <f>SUM(D49:D52)</f>
        <v>3060</v>
      </c>
      <c r="E53" s="77">
        <f>SUM(E49:E52)</f>
        <v>5255000</v>
      </c>
    </row>
    <row r="54" spans="1:5" ht="15.95" customHeight="1">
      <c r="A54" s="10" t="s">
        <v>190</v>
      </c>
      <c r="B54" s="28" t="s">
        <v>189</v>
      </c>
      <c r="C54" s="76"/>
      <c r="D54" s="76"/>
      <c r="E54" s="76"/>
    </row>
    <row r="55" spans="1:5" ht="15.95" customHeight="1">
      <c r="A55" s="10" t="s">
        <v>188</v>
      </c>
      <c r="B55" s="28" t="s">
        <v>187</v>
      </c>
      <c r="C55" s="76"/>
      <c r="D55" s="76"/>
      <c r="E55" s="76"/>
    </row>
    <row r="56" spans="1:5" ht="15.95" customHeight="1">
      <c r="A56" s="10" t="s">
        <v>186</v>
      </c>
      <c r="B56" s="28" t="s">
        <v>185</v>
      </c>
      <c r="C56" s="76"/>
      <c r="D56" s="76"/>
      <c r="E56" s="76"/>
    </row>
    <row r="57" spans="1:5" ht="15.95" customHeight="1">
      <c r="A57" s="10" t="s">
        <v>184</v>
      </c>
      <c r="B57" s="28" t="s">
        <v>183</v>
      </c>
      <c r="C57" s="76"/>
      <c r="D57" s="76"/>
      <c r="E57" s="76"/>
    </row>
    <row r="58" spans="1:5" ht="15.95" customHeight="1">
      <c r="A58" s="10" t="s">
        <v>182</v>
      </c>
      <c r="B58" s="28" t="s">
        <v>181</v>
      </c>
      <c r="C58" s="76"/>
      <c r="D58" s="76"/>
      <c r="E58" s="76"/>
    </row>
    <row r="59" spans="1:5" ht="15.95" customHeight="1">
      <c r="A59" s="10" t="s">
        <v>180</v>
      </c>
      <c r="B59" s="28" t="s">
        <v>179</v>
      </c>
      <c r="C59" s="76"/>
      <c r="D59" s="76"/>
      <c r="E59" s="76"/>
    </row>
    <row r="60" spans="1:5" ht="15.95" customHeight="1">
      <c r="A60" s="10" t="s">
        <v>178</v>
      </c>
      <c r="B60" s="28" t="s">
        <v>177</v>
      </c>
      <c r="C60" s="76"/>
      <c r="D60" s="76"/>
      <c r="E60" s="76"/>
    </row>
    <row r="61" spans="1:5" ht="15.95" customHeight="1">
      <c r="A61" s="10" t="s">
        <v>176</v>
      </c>
      <c r="B61" s="28" t="s">
        <v>175</v>
      </c>
      <c r="C61" s="76">
        <v>100</v>
      </c>
      <c r="D61" s="76"/>
      <c r="E61" s="76"/>
    </row>
    <row r="62" spans="1:5" ht="15.95" customHeight="1">
      <c r="A62" s="20" t="s">
        <v>174</v>
      </c>
      <c r="B62" s="27" t="s">
        <v>173</v>
      </c>
      <c r="C62" s="77">
        <f>SUM(C54:C61)</f>
        <v>100</v>
      </c>
      <c r="D62" s="77">
        <f t="shared" ref="D62:E62" si="1">SUM(D54:D61)</f>
        <v>0</v>
      </c>
      <c r="E62" s="77">
        <f t="shared" si="1"/>
        <v>0</v>
      </c>
    </row>
    <row r="63" spans="1:5" ht="15.95" customHeight="1">
      <c r="A63" s="16" t="s">
        <v>172</v>
      </c>
      <c r="B63" s="26"/>
      <c r="C63" s="78">
        <f t="shared" ref="C63:D63" si="2">C48+C53+C62</f>
        <v>1872</v>
      </c>
      <c r="D63" s="78">
        <f t="shared" si="2"/>
        <v>4182</v>
      </c>
      <c r="E63" s="78">
        <f>E48+E53+E62</f>
        <v>5255000</v>
      </c>
    </row>
    <row r="64" spans="1:5" ht="15.95" customHeight="1">
      <c r="A64" s="13" t="s">
        <v>171</v>
      </c>
      <c r="B64" s="25" t="s">
        <v>170</v>
      </c>
      <c r="C64" s="79">
        <f t="shared" ref="C64:D64" si="3">C9+C10+C16+C25+C39+C48+C53+C62</f>
        <v>20721</v>
      </c>
      <c r="D64" s="79">
        <f t="shared" si="3"/>
        <v>20730</v>
      </c>
      <c r="E64" s="79">
        <f>E9+E10+E16+E25+E39+E48+E53+E62</f>
        <v>26838287</v>
      </c>
    </row>
    <row r="65" spans="1:5" ht="15.95" customHeight="1">
      <c r="A65" s="6" t="s">
        <v>169</v>
      </c>
      <c r="B65" s="5" t="s">
        <v>168</v>
      </c>
      <c r="C65" s="80"/>
      <c r="D65" s="80"/>
      <c r="E65" s="80"/>
    </row>
    <row r="66" spans="1:5" ht="15.95" customHeight="1">
      <c r="A66" s="7" t="s">
        <v>167</v>
      </c>
      <c r="B66" s="5" t="s">
        <v>166</v>
      </c>
      <c r="C66" s="80"/>
      <c r="D66" s="80"/>
      <c r="E66" s="80"/>
    </row>
    <row r="67" spans="1:5" ht="15.95" customHeight="1">
      <c r="A67" s="9" t="s">
        <v>165</v>
      </c>
      <c r="B67" s="8" t="s">
        <v>164</v>
      </c>
      <c r="C67" s="81"/>
      <c r="D67" s="81"/>
      <c r="E67" s="81"/>
    </row>
    <row r="68" spans="1:5" ht="15.95" customHeight="1">
      <c r="A68" s="9" t="s">
        <v>163</v>
      </c>
      <c r="B68" s="8" t="s">
        <v>162</v>
      </c>
      <c r="C68" s="81"/>
      <c r="D68" s="81">
        <v>433</v>
      </c>
      <c r="E68" s="81">
        <v>469280</v>
      </c>
    </row>
    <row r="69" spans="1:5" ht="15.95" customHeight="1">
      <c r="A69" s="7" t="s">
        <v>161</v>
      </c>
      <c r="B69" s="5" t="s">
        <v>160</v>
      </c>
      <c r="C69" s="80"/>
      <c r="D69" s="80"/>
      <c r="E69" s="80"/>
    </row>
    <row r="70" spans="1:5" ht="15.95" customHeight="1">
      <c r="A70" s="9" t="s">
        <v>159</v>
      </c>
      <c r="B70" s="8" t="s">
        <v>158</v>
      </c>
      <c r="C70" s="81"/>
      <c r="D70" s="81"/>
      <c r="E70" s="81"/>
    </row>
    <row r="71" spans="1:5" ht="15.95" customHeight="1">
      <c r="A71" s="9" t="s">
        <v>157</v>
      </c>
      <c r="B71" s="8" t="s">
        <v>156</v>
      </c>
      <c r="C71" s="81"/>
      <c r="D71" s="81"/>
      <c r="E71" s="81"/>
    </row>
    <row r="72" spans="1:5" ht="15.95" customHeight="1">
      <c r="A72" s="9" t="s">
        <v>155</v>
      </c>
      <c r="B72" s="8" t="s">
        <v>154</v>
      </c>
      <c r="C72" s="81"/>
      <c r="D72" s="81"/>
      <c r="E72" s="81"/>
    </row>
    <row r="73" spans="1:5" ht="15.95" customHeight="1">
      <c r="A73" s="24" t="s">
        <v>153</v>
      </c>
      <c r="B73" s="18" t="s">
        <v>152</v>
      </c>
      <c r="C73" s="82"/>
      <c r="D73" s="82">
        <f>SUM(D68:D72)</f>
        <v>433</v>
      </c>
      <c r="E73" s="82">
        <f>SUM(E68:E72)</f>
        <v>469280</v>
      </c>
    </row>
    <row r="74" spans="1:5" ht="15.95" customHeight="1">
      <c r="A74" s="9" t="s">
        <v>151</v>
      </c>
      <c r="B74" s="8" t="s">
        <v>150</v>
      </c>
      <c r="C74" s="81"/>
      <c r="D74" s="81"/>
      <c r="E74" s="81"/>
    </row>
    <row r="75" spans="1:5" ht="15.95" customHeight="1">
      <c r="A75" s="10" t="s">
        <v>149</v>
      </c>
      <c r="B75" s="8" t="s">
        <v>148</v>
      </c>
      <c r="C75" s="81"/>
      <c r="D75" s="81"/>
      <c r="E75" s="81"/>
    </row>
    <row r="76" spans="1:5" ht="15.95" customHeight="1">
      <c r="A76" s="9" t="s">
        <v>147</v>
      </c>
      <c r="B76" s="8" t="s">
        <v>146</v>
      </c>
      <c r="C76" s="81"/>
      <c r="D76" s="81"/>
      <c r="E76" s="81"/>
    </row>
    <row r="77" spans="1:5" ht="15.95" customHeight="1">
      <c r="A77" s="9" t="s">
        <v>145</v>
      </c>
      <c r="B77" s="8" t="s">
        <v>144</v>
      </c>
      <c r="C77" s="81"/>
      <c r="D77" s="81"/>
      <c r="E77" s="81"/>
    </row>
    <row r="78" spans="1:5" ht="15.95" customHeight="1">
      <c r="A78" s="24" t="s">
        <v>143</v>
      </c>
      <c r="B78" s="18" t="s">
        <v>142</v>
      </c>
      <c r="C78" s="82"/>
      <c r="D78" s="82"/>
      <c r="E78" s="82"/>
    </row>
    <row r="79" spans="1:5" ht="15.95" customHeight="1">
      <c r="A79" s="10" t="s">
        <v>141</v>
      </c>
      <c r="B79" s="8" t="s">
        <v>140</v>
      </c>
      <c r="C79" s="81"/>
      <c r="D79" s="81"/>
      <c r="E79" s="81"/>
    </row>
    <row r="80" spans="1:5" ht="15.95" customHeight="1">
      <c r="A80" s="4" t="s">
        <v>139</v>
      </c>
      <c r="B80" s="3" t="s">
        <v>138</v>
      </c>
      <c r="C80" s="83">
        <f t="shared" ref="C80:D80" si="4">C73+C78+C79</f>
        <v>0</v>
      </c>
      <c r="D80" s="83">
        <f t="shared" si="4"/>
        <v>433</v>
      </c>
      <c r="E80" s="83">
        <f>E73+E78+E79</f>
        <v>469280</v>
      </c>
    </row>
    <row r="81" spans="1:5" ht="15.95" customHeight="1">
      <c r="A81" s="2" t="s">
        <v>137</v>
      </c>
      <c r="B81" s="1"/>
      <c r="C81" s="84">
        <f t="shared" ref="C81:D81" si="5">C64+C80</f>
        <v>20721</v>
      </c>
      <c r="D81" s="84">
        <f t="shared" si="5"/>
        <v>21163</v>
      </c>
      <c r="E81" s="84">
        <f>E64+E80</f>
        <v>27307567</v>
      </c>
    </row>
    <row r="82" spans="1:5" ht="60">
      <c r="A82" s="23" t="s">
        <v>136</v>
      </c>
      <c r="B82" s="22" t="s">
        <v>135</v>
      </c>
      <c r="C82" s="75" t="s">
        <v>433</v>
      </c>
      <c r="D82" s="21" t="s">
        <v>436</v>
      </c>
      <c r="E82" s="75" t="s">
        <v>434</v>
      </c>
    </row>
    <row r="83" spans="1:5" ht="15.95" customHeight="1">
      <c r="A83" s="8" t="s">
        <v>134</v>
      </c>
      <c r="B83" s="19" t="s">
        <v>133</v>
      </c>
      <c r="C83" s="85">
        <v>10057</v>
      </c>
      <c r="D83" s="85">
        <v>11348</v>
      </c>
      <c r="E83" s="85">
        <v>11850217</v>
      </c>
    </row>
    <row r="84" spans="1:5" ht="15.95" customHeight="1">
      <c r="A84" s="8" t="s">
        <v>132</v>
      </c>
      <c r="B84" s="19" t="s">
        <v>131</v>
      </c>
      <c r="C84" s="85"/>
      <c r="D84" s="85"/>
      <c r="E84" s="85"/>
    </row>
    <row r="85" spans="1:5" ht="15.95" customHeight="1">
      <c r="A85" s="8" t="s">
        <v>130</v>
      </c>
      <c r="B85" s="19" t="s">
        <v>129</v>
      </c>
      <c r="C85" s="85"/>
      <c r="D85" s="85"/>
      <c r="E85" s="85"/>
    </row>
    <row r="86" spans="1:5" ht="15.95" customHeight="1">
      <c r="A86" s="8" t="s">
        <v>128</v>
      </c>
      <c r="B86" s="19" t="s">
        <v>127</v>
      </c>
      <c r="C86" s="85"/>
      <c r="D86" s="85"/>
      <c r="E86" s="85"/>
    </row>
    <row r="87" spans="1:5" ht="15.95" customHeight="1">
      <c r="A87" s="8" t="s">
        <v>126</v>
      </c>
      <c r="B87" s="19" t="s">
        <v>125</v>
      </c>
      <c r="C87" s="85"/>
      <c r="D87" s="85"/>
      <c r="E87" s="85"/>
    </row>
    <row r="88" spans="1:5" ht="15.95" customHeight="1">
      <c r="A88" s="8" t="s">
        <v>124</v>
      </c>
      <c r="B88" s="19" t="s">
        <v>123</v>
      </c>
      <c r="C88" s="85">
        <v>6408</v>
      </c>
      <c r="D88" s="85">
        <v>5625</v>
      </c>
      <c r="E88" s="85">
        <v>5130000</v>
      </c>
    </row>
    <row r="89" spans="1:5" ht="15.95" customHeight="1">
      <c r="A89" s="18" t="s">
        <v>122</v>
      </c>
      <c r="B89" s="17" t="s">
        <v>121</v>
      </c>
      <c r="C89" s="86">
        <f t="shared" ref="C89:D89" si="6">SUM(C83:C88)</f>
        <v>16465</v>
      </c>
      <c r="D89" s="86">
        <f t="shared" si="6"/>
        <v>16973</v>
      </c>
      <c r="E89" s="86">
        <f>SUM(E83:E88)</f>
        <v>16980217</v>
      </c>
    </row>
    <row r="90" spans="1:5" ht="15.95" customHeight="1">
      <c r="A90" s="8" t="s">
        <v>120</v>
      </c>
      <c r="B90" s="19" t="s">
        <v>119</v>
      </c>
      <c r="C90" s="85"/>
      <c r="D90" s="85"/>
      <c r="E90" s="85"/>
    </row>
    <row r="91" spans="1:5" ht="15.95" customHeight="1">
      <c r="A91" s="8" t="s">
        <v>118</v>
      </c>
      <c r="B91" s="19" t="s">
        <v>117</v>
      </c>
      <c r="C91" s="85"/>
      <c r="D91" s="85"/>
      <c r="E91" s="85"/>
    </row>
    <row r="92" spans="1:5" ht="15.95" customHeight="1">
      <c r="A92" s="8" t="s">
        <v>116</v>
      </c>
      <c r="B92" s="19" t="s">
        <v>115</v>
      </c>
      <c r="C92" s="85"/>
      <c r="D92" s="85"/>
      <c r="E92" s="85"/>
    </row>
    <row r="93" spans="1:5" ht="15.95" customHeight="1">
      <c r="A93" s="8" t="s">
        <v>114</v>
      </c>
      <c r="B93" s="19" t="s">
        <v>113</v>
      </c>
      <c r="C93" s="85">
        <v>494</v>
      </c>
      <c r="D93" s="85">
        <v>499</v>
      </c>
      <c r="E93" s="85">
        <v>500000</v>
      </c>
    </row>
    <row r="94" spans="1:5" ht="15.95" customHeight="1">
      <c r="A94" s="8" t="s">
        <v>112</v>
      </c>
      <c r="B94" s="19" t="s">
        <v>111</v>
      </c>
      <c r="C94" s="85">
        <v>1182</v>
      </c>
      <c r="D94" s="85">
        <v>1092</v>
      </c>
      <c r="E94" s="85">
        <v>1200000</v>
      </c>
    </row>
    <row r="95" spans="1:5" ht="15.95" customHeight="1">
      <c r="A95" s="8" t="s">
        <v>110</v>
      </c>
      <c r="B95" s="19" t="s">
        <v>109</v>
      </c>
      <c r="C95" s="85"/>
      <c r="D95" s="85"/>
      <c r="E95" s="85"/>
    </row>
    <row r="96" spans="1:5" ht="15.95" customHeight="1">
      <c r="A96" s="18" t="s">
        <v>108</v>
      </c>
      <c r="B96" s="17" t="s">
        <v>107</v>
      </c>
      <c r="C96" s="86">
        <f t="shared" ref="C96:D96" si="7">SUM(C93:C95)</f>
        <v>1676</v>
      </c>
      <c r="D96" s="86">
        <f t="shared" si="7"/>
        <v>1591</v>
      </c>
      <c r="E96" s="86">
        <f>SUM(E93:E95)</f>
        <v>1700000</v>
      </c>
    </row>
    <row r="97" spans="1:5" ht="15.95" customHeight="1">
      <c r="A97" s="10" t="s">
        <v>106</v>
      </c>
      <c r="B97" s="19" t="s">
        <v>105</v>
      </c>
      <c r="C97" s="85"/>
      <c r="D97" s="85"/>
      <c r="E97" s="85"/>
    </row>
    <row r="98" spans="1:5" ht="15.95" customHeight="1">
      <c r="A98" s="10" t="s">
        <v>104</v>
      </c>
      <c r="B98" s="19" t="s">
        <v>103</v>
      </c>
      <c r="C98" s="85"/>
      <c r="D98" s="85"/>
      <c r="E98" s="85"/>
    </row>
    <row r="99" spans="1:5" ht="15.95" customHeight="1">
      <c r="A99" s="10" t="s">
        <v>102</v>
      </c>
      <c r="B99" s="19" t="s">
        <v>101</v>
      </c>
      <c r="C99" s="85"/>
      <c r="D99" s="85"/>
      <c r="E99" s="85"/>
    </row>
    <row r="100" spans="1:5" ht="15.95" customHeight="1">
      <c r="A100" s="10" t="s">
        <v>100</v>
      </c>
      <c r="B100" s="19" t="s">
        <v>99</v>
      </c>
      <c r="C100" s="85">
        <v>208</v>
      </c>
      <c r="D100" s="85">
        <v>214</v>
      </c>
      <c r="E100" s="85">
        <v>200000</v>
      </c>
    </row>
    <row r="101" spans="1:5" ht="15.95" customHeight="1">
      <c r="A101" s="10" t="s">
        <v>98</v>
      </c>
      <c r="B101" s="19" t="s">
        <v>97</v>
      </c>
      <c r="C101" s="85"/>
      <c r="D101" s="85"/>
      <c r="E101" s="85"/>
    </row>
    <row r="102" spans="1:5" ht="15.95" customHeight="1">
      <c r="A102" s="10" t="s">
        <v>96</v>
      </c>
      <c r="B102" s="19" t="s">
        <v>95</v>
      </c>
      <c r="C102" s="85"/>
      <c r="D102" s="85"/>
      <c r="E102" s="85"/>
    </row>
    <row r="103" spans="1:5" ht="15.95" customHeight="1">
      <c r="A103" s="10" t="s">
        <v>94</v>
      </c>
      <c r="B103" s="19" t="s">
        <v>93</v>
      </c>
      <c r="C103" s="85"/>
      <c r="D103" s="85"/>
      <c r="E103" s="85"/>
    </row>
    <row r="104" spans="1:5" ht="15.95" customHeight="1">
      <c r="A104" s="10" t="s">
        <v>92</v>
      </c>
      <c r="B104" s="19" t="s">
        <v>91</v>
      </c>
      <c r="C104" s="85"/>
      <c r="D104" s="85"/>
      <c r="E104" s="85"/>
    </row>
    <row r="105" spans="1:5" ht="15.95" customHeight="1">
      <c r="A105" s="10" t="s">
        <v>90</v>
      </c>
      <c r="B105" s="19" t="s">
        <v>89</v>
      </c>
      <c r="C105" s="85"/>
      <c r="D105" s="85"/>
      <c r="E105" s="85"/>
    </row>
    <row r="106" spans="1:5" ht="15.95" customHeight="1">
      <c r="A106" s="10" t="s">
        <v>88</v>
      </c>
      <c r="B106" s="19" t="s">
        <v>87</v>
      </c>
      <c r="C106" s="85">
        <v>152</v>
      </c>
      <c r="D106" s="85"/>
      <c r="E106" s="85"/>
    </row>
    <row r="107" spans="1:5" ht="15.95" customHeight="1">
      <c r="A107" s="20" t="s">
        <v>86</v>
      </c>
      <c r="B107" s="17" t="s">
        <v>85</v>
      </c>
      <c r="C107" s="86">
        <f t="shared" ref="C107:D107" si="8">SUM(C100:C106)</f>
        <v>360</v>
      </c>
      <c r="D107" s="86">
        <f t="shared" si="8"/>
        <v>214</v>
      </c>
      <c r="E107" s="86">
        <f>SUM(E100:E106)</f>
        <v>200000</v>
      </c>
    </row>
    <row r="108" spans="1:5" ht="15.95" customHeight="1">
      <c r="A108" s="10" t="s">
        <v>84</v>
      </c>
      <c r="B108" s="19" t="s">
        <v>83</v>
      </c>
      <c r="C108" s="85"/>
      <c r="D108" s="85"/>
      <c r="E108" s="85"/>
    </row>
    <row r="109" spans="1:5" ht="15.95" customHeight="1">
      <c r="A109" s="8" t="s">
        <v>82</v>
      </c>
      <c r="B109" s="19" t="s">
        <v>81</v>
      </c>
      <c r="C109" s="85"/>
      <c r="D109" s="85"/>
      <c r="E109" s="85"/>
    </row>
    <row r="110" spans="1:5" ht="15.95" customHeight="1">
      <c r="A110" s="10" t="s">
        <v>80</v>
      </c>
      <c r="B110" s="19" t="s">
        <v>79</v>
      </c>
      <c r="C110" s="85"/>
      <c r="D110" s="85"/>
      <c r="E110" s="85"/>
    </row>
    <row r="111" spans="1:5" ht="15.95" customHeight="1">
      <c r="A111" s="18" t="s">
        <v>78</v>
      </c>
      <c r="B111" s="17" t="s">
        <v>77</v>
      </c>
      <c r="C111" s="86"/>
      <c r="D111" s="86"/>
      <c r="E111" s="86"/>
    </row>
    <row r="112" spans="1:5" ht="15.95" customHeight="1">
      <c r="A112" s="16" t="s">
        <v>76</v>
      </c>
      <c r="B112" s="15"/>
      <c r="C112" s="87">
        <f>C89+C96+C107+C111</f>
        <v>18501</v>
      </c>
      <c r="D112" s="87">
        <f t="shared" ref="D112" si="9">D89+D96+D107+D111</f>
        <v>18778</v>
      </c>
      <c r="E112" s="87">
        <f>E89+E96+E107+E111</f>
        <v>18880217</v>
      </c>
    </row>
    <row r="113" spans="1:5" ht="15.95" customHeight="1">
      <c r="A113" s="8" t="s">
        <v>75</v>
      </c>
      <c r="B113" s="19" t="s">
        <v>74</v>
      </c>
      <c r="C113" s="85">
        <v>2950</v>
      </c>
      <c r="D113" s="85"/>
      <c r="E113" s="85"/>
    </row>
    <row r="114" spans="1:5" ht="15.95" customHeight="1">
      <c r="A114" s="8" t="s">
        <v>73</v>
      </c>
      <c r="B114" s="19" t="s">
        <v>72</v>
      </c>
      <c r="C114" s="85"/>
      <c r="D114" s="85"/>
      <c r="E114" s="85"/>
    </row>
    <row r="115" spans="1:5" ht="15.95" customHeight="1">
      <c r="A115" s="8" t="s">
        <v>71</v>
      </c>
      <c r="B115" s="19" t="s">
        <v>70</v>
      </c>
      <c r="C115" s="85"/>
      <c r="D115" s="85"/>
      <c r="E115" s="85"/>
    </row>
    <row r="116" spans="1:5" ht="15.95" customHeight="1">
      <c r="A116" s="8" t="s">
        <v>69</v>
      </c>
      <c r="B116" s="19" t="s">
        <v>68</v>
      </c>
      <c r="C116" s="85"/>
      <c r="D116" s="85"/>
      <c r="E116" s="85"/>
    </row>
    <row r="117" spans="1:5" ht="15.95" customHeight="1">
      <c r="A117" s="8" t="s">
        <v>67</v>
      </c>
      <c r="B117" s="19" t="s">
        <v>66</v>
      </c>
      <c r="C117" s="85"/>
      <c r="D117" s="85">
        <v>900</v>
      </c>
      <c r="E117" s="85"/>
    </row>
    <row r="118" spans="1:5" ht="15.95" customHeight="1">
      <c r="A118" s="18" t="s">
        <v>65</v>
      </c>
      <c r="B118" s="17" t="s">
        <v>64</v>
      </c>
      <c r="C118" s="86">
        <f>SUM(C113:C117)</f>
        <v>2950</v>
      </c>
      <c r="D118" s="86">
        <f t="shared" ref="D118:E118" si="10">SUM(D113:D117)</f>
        <v>900</v>
      </c>
      <c r="E118" s="86">
        <f t="shared" si="10"/>
        <v>0</v>
      </c>
    </row>
    <row r="119" spans="1:5" ht="15.95" customHeight="1">
      <c r="A119" s="10" t="s">
        <v>63</v>
      </c>
      <c r="B119" s="19" t="s">
        <v>62</v>
      </c>
      <c r="C119" s="85"/>
      <c r="D119" s="85"/>
      <c r="E119" s="85"/>
    </row>
    <row r="120" spans="1:5" ht="15.95" customHeight="1">
      <c r="A120" s="10" t="s">
        <v>61</v>
      </c>
      <c r="B120" s="19" t="s">
        <v>60</v>
      </c>
      <c r="C120" s="85"/>
      <c r="D120" s="85">
        <v>204</v>
      </c>
      <c r="E120" s="85"/>
    </row>
    <row r="121" spans="1:5" ht="15.95" customHeight="1">
      <c r="A121" s="10" t="s">
        <v>59</v>
      </c>
      <c r="B121" s="19" t="s">
        <v>58</v>
      </c>
      <c r="C121" s="85"/>
      <c r="D121" s="85"/>
      <c r="E121" s="85"/>
    </row>
    <row r="122" spans="1:5" ht="15.95" customHeight="1">
      <c r="A122" s="10" t="s">
        <v>57</v>
      </c>
      <c r="B122" s="19" t="s">
        <v>56</v>
      </c>
      <c r="C122" s="85"/>
      <c r="D122" s="85"/>
      <c r="E122" s="85"/>
    </row>
    <row r="123" spans="1:5" ht="15.95" customHeight="1">
      <c r="A123" s="10" t="s">
        <v>55</v>
      </c>
      <c r="B123" s="19" t="s">
        <v>54</v>
      </c>
      <c r="C123" s="85"/>
      <c r="D123" s="85"/>
      <c r="E123" s="85"/>
    </row>
    <row r="124" spans="1:5" ht="15.95" customHeight="1">
      <c r="A124" s="18" t="s">
        <v>53</v>
      </c>
      <c r="B124" s="17" t="s">
        <v>52</v>
      </c>
      <c r="C124" s="86"/>
      <c r="D124" s="86">
        <f>SUM(D119:D123)</f>
        <v>204</v>
      </c>
      <c r="E124" s="86"/>
    </row>
    <row r="125" spans="1:5" ht="15.95" customHeight="1">
      <c r="A125" s="10" t="s">
        <v>51</v>
      </c>
      <c r="B125" s="19" t="s">
        <v>50</v>
      </c>
      <c r="C125" s="85"/>
      <c r="D125" s="85"/>
      <c r="E125" s="85"/>
    </row>
    <row r="126" spans="1:5" ht="15.95" customHeight="1">
      <c r="A126" s="8" t="s">
        <v>49</v>
      </c>
      <c r="B126" s="19" t="s">
        <v>48</v>
      </c>
      <c r="C126" s="85"/>
      <c r="D126" s="85"/>
      <c r="E126" s="85"/>
    </row>
    <row r="127" spans="1:5" ht="15.95" customHeight="1">
      <c r="A127" s="10" t="s">
        <v>47</v>
      </c>
      <c r="B127" s="19" t="s">
        <v>46</v>
      </c>
      <c r="C127" s="85"/>
      <c r="D127" s="85"/>
      <c r="E127" s="85"/>
    </row>
    <row r="128" spans="1:5" ht="15.95" customHeight="1">
      <c r="A128" s="18" t="s">
        <v>45</v>
      </c>
      <c r="B128" s="17" t="s">
        <v>44</v>
      </c>
      <c r="C128" s="86"/>
      <c r="D128" s="86"/>
      <c r="E128" s="86"/>
    </row>
    <row r="129" spans="1:5" ht="15.95" customHeight="1">
      <c r="A129" s="16" t="s">
        <v>43</v>
      </c>
      <c r="B129" s="15"/>
      <c r="C129" s="87">
        <f t="shared" ref="C129:D129" si="11">C118+C124+C128</f>
        <v>2950</v>
      </c>
      <c r="D129" s="87">
        <f t="shared" si="11"/>
        <v>1104</v>
      </c>
      <c r="E129" s="87">
        <f>E118+E124+E128</f>
        <v>0</v>
      </c>
    </row>
    <row r="130" spans="1:5" ht="15.95" customHeight="1">
      <c r="A130" s="14" t="s">
        <v>42</v>
      </c>
      <c r="B130" s="13" t="s">
        <v>41</v>
      </c>
      <c r="C130" s="88">
        <f t="shared" ref="C130:D130" si="12">C112+C118+C124+C128</f>
        <v>21451</v>
      </c>
      <c r="D130" s="88">
        <f t="shared" si="12"/>
        <v>19882</v>
      </c>
      <c r="E130" s="88">
        <f>E112+E118+E124+E128</f>
        <v>18880217</v>
      </c>
    </row>
    <row r="131" spans="1:5" ht="15.95" customHeight="1">
      <c r="A131" s="12" t="s">
        <v>40</v>
      </c>
      <c r="B131" s="11"/>
      <c r="C131" s="89">
        <f>C112-C40</f>
        <v>-348</v>
      </c>
      <c r="D131" s="89">
        <f t="shared" ref="D131:E131" si="13">D112-D40</f>
        <v>2230</v>
      </c>
      <c r="E131" s="89">
        <f t="shared" si="13"/>
        <v>-2703070</v>
      </c>
    </row>
    <row r="132" spans="1:5" ht="15.95" customHeight="1">
      <c r="A132" s="12" t="s">
        <v>39</v>
      </c>
      <c r="B132" s="11"/>
      <c r="C132" s="89">
        <f>C129-C63</f>
        <v>1078</v>
      </c>
      <c r="D132" s="89">
        <f t="shared" ref="D132:E132" si="14">D129-D63</f>
        <v>-3078</v>
      </c>
      <c r="E132" s="89">
        <f t="shared" si="14"/>
        <v>-5255000</v>
      </c>
    </row>
    <row r="133" spans="1:5" ht="15.95" customHeight="1">
      <c r="A133" s="6" t="s">
        <v>38</v>
      </c>
      <c r="B133" s="5" t="s">
        <v>37</v>
      </c>
      <c r="C133" s="90"/>
      <c r="D133" s="90"/>
      <c r="E133" s="90"/>
    </row>
    <row r="134" spans="1:5" ht="15.95" customHeight="1">
      <c r="A134" s="7" t="s">
        <v>36</v>
      </c>
      <c r="B134" s="5" t="s">
        <v>35</v>
      </c>
      <c r="C134" s="90"/>
      <c r="D134" s="90"/>
      <c r="E134" s="90"/>
    </row>
    <row r="135" spans="1:5" ht="15.95" customHeight="1">
      <c r="A135" s="8" t="s">
        <v>34</v>
      </c>
      <c r="B135" s="8" t="s">
        <v>32</v>
      </c>
      <c r="C135" s="91">
        <v>3076</v>
      </c>
      <c r="D135" s="91">
        <v>4239</v>
      </c>
      <c r="E135" s="91">
        <v>3427350</v>
      </c>
    </row>
    <row r="136" spans="1:5" ht="15.95" customHeight="1">
      <c r="A136" s="8" t="s">
        <v>33</v>
      </c>
      <c r="B136" s="8" t="s">
        <v>32</v>
      </c>
      <c r="C136" s="91"/>
      <c r="D136" s="91"/>
      <c r="E136" s="91"/>
    </row>
    <row r="137" spans="1:5" ht="15.95" customHeight="1">
      <c r="A137" s="8" t="s">
        <v>31</v>
      </c>
      <c r="B137" s="8" t="s">
        <v>29</v>
      </c>
      <c r="C137" s="91"/>
      <c r="D137" s="91"/>
      <c r="E137" s="91"/>
    </row>
    <row r="138" spans="1:5" ht="15.95" customHeight="1">
      <c r="A138" s="8" t="s">
        <v>30</v>
      </c>
      <c r="B138" s="8" t="s">
        <v>29</v>
      </c>
      <c r="C138" s="91"/>
      <c r="D138" s="91"/>
      <c r="E138" s="91"/>
    </row>
    <row r="139" spans="1:5" ht="15.95" customHeight="1">
      <c r="A139" s="5" t="s">
        <v>28</v>
      </c>
      <c r="B139" s="5" t="s">
        <v>27</v>
      </c>
      <c r="C139" s="90">
        <f t="shared" ref="C139:D139" si="15">SUM(C135:C138)</f>
        <v>3076</v>
      </c>
      <c r="D139" s="90">
        <f t="shared" si="15"/>
        <v>4239</v>
      </c>
      <c r="E139" s="90">
        <f>SUM(E135:E138)</f>
        <v>3427350</v>
      </c>
    </row>
    <row r="140" spans="1:5" ht="15.95" customHeight="1">
      <c r="A140" s="9" t="s">
        <v>26</v>
      </c>
      <c r="B140" s="8" t="s">
        <v>25</v>
      </c>
      <c r="C140" s="91">
        <v>433</v>
      </c>
      <c r="D140" s="91">
        <v>469</v>
      </c>
      <c r="E140" s="91"/>
    </row>
    <row r="141" spans="1:5" ht="15.95" customHeight="1">
      <c r="A141" s="9" t="s">
        <v>24</v>
      </c>
      <c r="B141" s="8" t="s">
        <v>23</v>
      </c>
      <c r="C141" s="91"/>
      <c r="D141" s="91"/>
      <c r="E141" s="91"/>
    </row>
    <row r="142" spans="1:5" ht="15.95" customHeight="1">
      <c r="A142" s="9" t="s">
        <v>22</v>
      </c>
      <c r="B142" s="8" t="s">
        <v>21</v>
      </c>
      <c r="C142" s="91"/>
      <c r="D142" s="91"/>
      <c r="E142" s="91"/>
    </row>
    <row r="143" spans="1:5" ht="15.95" customHeight="1">
      <c r="A143" s="9" t="s">
        <v>20</v>
      </c>
      <c r="B143" s="8" t="s">
        <v>19</v>
      </c>
      <c r="C143" s="91"/>
      <c r="D143" s="91"/>
      <c r="E143" s="91">
        <v>5000000</v>
      </c>
    </row>
    <row r="144" spans="1:5" ht="15.95" customHeight="1">
      <c r="A144" s="10" t="s">
        <v>18</v>
      </c>
      <c r="B144" s="8" t="s">
        <v>17</v>
      </c>
      <c r="C144" s="91"/>
      <c r="D144" s="91"/>
      <c r="E144" s="91"/>
    </row>
    <row r="145" spans="1:5" ht="15.95" customHeight="1">
      <c r="A145" s="6" t="s">
        <v>16</v>
      </c>
      <c r="B145" s="5" t="s">
        <v>15</v>
      </c>
      <c r="C145" s="90">
        <f t="shared" ref="C145:D145" si="16">SUM(C139:C144)</f>
        <v>3509</v>
      </c>
      <c r="D145" s="90">
        <f t="shared" si="16"/>
        <v>4708</v>
      </c>
      <c r="E145" s="90">
        <f>SUM(E139:E144)</f>
        <v>8427350</v>
      </c>
    </row>
    <row r="146" spans="1:5" ht="15.95" customHeight="1">
      <c r="A146" s="10" t="s">
        <v>14</v>
      </c>
      <c r="B146" s="8" t="s">
        <v>13</v>
      </c>
      <c r="C146" s="91"/>
      <c r="D146" s="91"/>
      <c r="E146" s="91"/>
    </row>
    <row r="147" spans="1:5" ht="15.95" customHeight="1">
      <c r="A147" s="10" t="s">
        <v>12</v>
      </c>
      <c r="B147" s="8" t="s">
        <v>11</v>
      </c>
      <c r="C147" s="91"/>
      <c r="D147" s="91"/>
      <c r="E147" s="91"/>
    </row>
    <row r="148" spans="1:5" ht="15.95" customHeight="1">
      <c r="A148" s="9" t="s">
        <v>10</v>
      </c>
      <c r="B148" s="8" t="s">
        <v>9</v>
      </c>
      <c r="C148" s="91"/>
      <c r="D148" s="91"/>
      <c r="E148" s="91"/>
    </row>
    <row r="149" spans="1:5" ht="15.95" customHeight="1">
      <c r="A149" s="9" t="s">
        <v>8</v>
      </c>
      <c r="B149" s="8" t="s">
        <v>7</v>
      </c>
      <c r="C149" s="91"/>
      <c r="D149" s="91"/>
      <c r="E149" s="91"/>
    </row>
    <row r="150" spans="1:5" ht="15.95" customHeight="1">
      <c r="A150" s="7" t="s">
        <v>6</v>
      </c>
      <c r="B150" s="5" t="s">
        <v>5</v>
      </c>
      <c r="C150" s="90"/>
      <c r="D150" s="90"/>
      <c r="E150" s="90"/>
    </row>
    <row r="151" spans="1:5" ht="15.95" customHeight="1">
      <c r="A151" s="6" t="s">
        <v>4</v>
      </c>
      <c r="B151" s="5" t="s">
        <v>3</v>
      </c>
      <c r="C151" s="90"/>
      <c r="D151" s="90"/>
      <c r="E151" s="90"/>
    </row>
    <row r="152" spans="1:5" ht="15.95" customHeight="1">
      <c r="A152" s="4" t="s">
        <v>2</v>
      </c>
      <c r="B152" s="3" t="s">
        <v>1</v>
      </c>
      <c r="C152" s="92">
        <f t="shared" ref="C152:D152" si="17">C145+C150+C151</f>
        <v>3509</v>
      </c>
      <c r="D152" s="92">
        <f t="shared" si="17"/>
        <v>4708</v>
      </c>
      <c r="E152" s="92">
        <f>E145+E150+E151</f>
        <v>8427350</v>
      </c>
    </row>
    <row r="153" spans="1:5" ht="15.75">
      <c r="A153" s="2" t="s">
        <v>0</v>
      </c>
      <c r="B153" s="1"/>
      <c r="C153" s="93">
        <f t="shared" ref="C153:D153" si="18">C130+C152</f>
        <v>24960</v>
      </c>
      <c r="D153" s="93">
        <f t="shared" si="18"/>
        <v>24590</v>
      </c>
      <c r="E153" s="93">
        <f>E130+E152</f>
        <v>27307567</v>
      </c>
    </row>
  </sheetData>
  <mergeCells count="3">
    <mergeCell ref="A2:E2"/>
    <mergeCell ref="A3:E3"/>
    <mergeCell ref="D1:E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8"/>
  <sheetViews>
    <sheetView topLeftCell="B1" workbookViewId="0">
      <selection activeCell="F18" sqref="F18"/>
    </sheetView>
  </sheetViews>
  <sheetFormatPr defaultRowHeight="15"/>
  <cols>
    <col min="1" max="1" width="91.140625" customWidth="1"/>
    <col min="3" max="15" width="21.7109375" customWidth="1"/>
  </cols>
  <sheetData>
    <row r="1" spans="1:17" ht="17.25" customHeight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4" t="s">
        <v>430</v>
      </c>
    </row>
    <row r="2" spans="1:17" ht="23.25" customHeight="1">
      <c r="A2" s="95" t="s">
        <v>431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7" ht="26.25" customHeight="1">
      <c r="A3" s="97" t="s">
        <v>437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5" spans="1:17">
      <c r="A5" s="35" t="s">
        <v>423</v>
      </c>
    </row>
    <row r="6" spans="1:17" ht="25.5">
      <c r="A6" s="23" t="s">
        <v>136</v>
      </c>
      <c r="B6" s="22" t="s">
        <v>283</v>
      </c>
      <c r="C6" s="62" t="s">
        <v>422</v>
      </c>
      <c r="D6" s="62" t="s">
        <v>421</v>
      </c>
      <c r="E6" s="62" t="s">
        <v>420</v>
      </c>
      <c r="F6" s="62" t="s">
        <v>419</v>
      </c>
      <c r="G6" s="62" t="s">
        <v>418</v>
      </c>
      <c r="H6" s="62" t="s">
        <v>417</v>
      </c>
      <c r="I6" s="62" t="s">
        <v>416</v>
      </c>
      <c r="J6" s="62" t="s">
        <v>415</v>
      </c>
      <c r="K6" s="62" t="s">
        <v>414</v>
      </c>
      <c r="L6" s="62" t="s">
        <v>413</v>
      </c>
      <c r="M6" s="62" t="s">
        <v>412</v>
      </c>
      <c r="N6" s="62" t="s">
        <v>411</v>
      </c>
      <c r="O6" s="61" t="s">
        <v>410</v>
      </c>
      <c r="P6" s="35"/>
      <c r="Q6" s="35"/>
    </row>
    <row r="7" spans="1:17">
      <c r="A7" s="58" t="s">
        <v>409</v>
      </c>
      <c r="B7" s="60" t="s">
        <v>408</v>
      </c>
      <c r="C7" s="59">
        <v>393917</v>
      </c>
      <c r="D7" s="59">
        <v>393917</v>
      </c>
      <c r="E7" s="59">
        <v>393917</v>
      </c>
      <c r="F7" s="59">
        <v>393917</v>
      </c>
      <c r="G7" s="59">
        <v>393917</v>
      </c>
      <c r="H7" s="59">
        <v>393917</v>
      </c>
      <c r="I7" s="59">
        <v>393917</v>
      </c>
      <c r="J7" s="59">
        <v>393917</v>
      </c>
      <c r="K7" s="59">
        <v>393917</v>
      </c>
      <c r="L7" s="59">
        <v>393917</v>
      </c>
      <c r="M7" s="59">
        <v>393917</v>
      </c>
      <c r="N7" s="59">
        <v>393913</v>
      </c>
      <c r="O7" s="59">
        <f t="shared" ref="O7:O38" si="0">SUM(C7:N7)</f>
        <v>4727000</v>
      </c>
      <c r="P7" s="35"/>
      <c r="Q7" s="35"/>
    </row>
    <row r="8" spans="1:17">
      <c r="A8" s="58" t="s">
        <v>407</v>
      </c>
      <c r="B8" s="28" t="s">
        <v>406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>
        <f t="shared" si="0"/>
        <v>0</v>
      </c>
      <c r="P8" s="35"/>
      <c r="Q8" s="35"/>
    </row>
    <row r="9" spans="1:17">
      <c r="A9" s="58" t="s">
        <v>405</v>
      </c>
      <c r="B9" s="28" t="s">
        <v>404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>
        <f t="shared" si="0"/>
        <v>0</v>
      </c>
      <c r="P9" s="35"/>
      <c r="Q9" s="35"/>
    </row>
    <row r="10" spans="1:17">
      <c r="A10" s="34" t="s">
        <v>403</v>
      </c>
      <c r="B10" s="28" t="s">
        <v>402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>
        <f t="shared" si="0"/>
        <v>0</v>
      </c>
      <c r="P10" s="35"/>
      <c r="Q10" s="35"/>
    </row>
    <row r="11" spans="1:17">
      <c r="A11" s="34" t="s">
        <v>401</v>
      </c>
      <c r="B11" s="28" t="s">
        <v>400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>
        <f t="shared" si="0"/>
        <v>0</v>
      </c>
      <c r="P11" s="35"/>
      <c r="Q11" s="35"/>
    </row>
    <row r="12" spans="1:17">
      <c r="A12" s="34" t="s">
        <v>399</v>
      </c>
      <c r="B12" s="28" t="s">
        <v>398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>
        <f t="shared" si="0"/>
        <v>0</v>
      </c>
      <c r="P12" s="35"/>
      <c r="Q12" s="35"/>
    </row>
    <row r="13" spans="1:17">
      <c r="A13" s="34" t="s">
        <v>397</v>
      </c>
      <c r="B13" s="28" t="s">
        <v>396</v>
      </c>
      <c r="C13" s="53">
        <v>8000</v>
      </c>
      <c r="D13" s="53">
        <v>8000</v>
      </c>
      <c r="E13" s="53">
        <v>8000</v>
      </c>
      <c r="F13" s="53">
        <v>8000</v>
      </c>
      <c r="G13" s="53">
        <v>8000</v>
      </c>
      <c r="H13" s="53">
        <v>8000</v>
      </c>
      <c r="I13" s="53">
        <v>8000</v>
      </c>
      <c r="J13" s="53">
        <v>8000</v>
      </c>
      <c r="K13" s="53">
        <v>8000</v>
      </c>
      <c r="L13" s="53">
        <v>8000</v>
      </c>
      <c r="M13" s="53">
        <v>8000</v>
      </c>
      <c r="N13" s="53">
        <v>8000</v>
      </c>
      <c r="O13" s="53">
        <f t="shared" si="0"/>
        <v>96000</v>
      </c>
      <c r="P13" s="35"/>
      <c r="Q13" s="35"/>
    </row>
    <row r="14" spans="1:17">
      <c r="A14" s="34" t="s">
        <v>395</v>
      </c>
      <c r="B14" s="28" t="s">
        <v>394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>
        <f t="shared" si="0"/>
        <v>0</v>
      </c>
      <c r="P14" s="35"/>
      <c r="Q14" s="35"/>
    </row>
    <row r="15" spans="1:17">
      <c r="A15" s="8" t="s">
        <v>393</v>
      </c>
      <c r="B15" s="28" t="s">
        <v>392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>
        <f t="shared" si="0"/>
        <v>0</v>
      </c>
      <c r="P15" s="35"/>
      <c r="Q15" s="35"/>
    </row>
    <row r="16" spans="1:17">
      <c r="A16" s="8" t="s">
        <v>391</v>
      </c>
      <c r="B16" s="28" t="s">
        <v>390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>
        <f t="shared" si="0"/>
        <v>0</v>
      </c>
      <c r="P16" s="35"/>
      <c r="Q16" s="35"/>
    </row>
    <row r="17" spans="1:17">
      <c r="A17" s="8" t="s">
        <v>389</v>
      </c>
      <c r="B17" s="28" t="s">
        <v>388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>
        <f t="shared" si="0"/>
        <v>0</v>
      </c>
      <c r="P17" s="35"/>
      <c r="Q17" s="35"/>
    </row>
    <row r="18" spans="1:17">
      <c r="A18" s="8" t="s">
        <v>387</v>
      </c>
      <c r="B18" s="28" t="s">
        <v>386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>
        <f t="shared" si="0"/>
        <v>0</v>
      </c>
      <c r="P18" s="35"/>
      <c r="Q18" s="35"/>
    </row>
    <row r="19" spans="1:17">
      <c r="A19" s="8" t="s">
        <v>385</v>
      </c>
      <c r="B19" s="28" t="s">
        <v>384</v>
      </c>
      <c r="C19" s="53">
        <v>13750</v>
      </c>
      <c r="D19" s="53">
        <v>13750</v>
      </c>
      <c r="E19" s="53">
        <v>13750</v>
      </c>
      <c r="F19" s="53">
        <v>13750</v>
      </c>
      <c r="G19" s="53">
        <v>13750</v>
      </c>
      <c r="H19" s="53">
        <v>13750</v>
      </c>
      <c r="I19" s="53">
        <v>13750</v>
      </c>
      <c r="J19" s="53">
        <v>13750</v>
      </c>
      <c r="K19" s="53">
        <v>13750</v>
      </c>
      <c r="L19" s="53">
        <v>13750</v>
      </c>
      <c r="M19" s="53">
        <v>13750</v>
      </c>
      <c r="N19" s="53">
        <v>13750</v>
      </c>
      <c r="O19" s="53">
        <f t="shared" si="0"/>
        <v>165000</v>
      </c>
      <c r="P19" s="35"/>
      <c r="Q19" s="35"/>
    </row>
    <row r="20" spans="1:17">
      <c r="A20" s="57" t="s">
        <v>282</v>
      </c>
      <c r="B20" s="55" t="s">
        <v>281</v>
      </c>
      <c r="C20" s="54">
        <f t="shared" ref="C20:N20" si="1">SUM(C7:C19)</f>
        <v>415667</v>
      </c>
      <c r="D20" s="54">
        <f t="shared" si="1"/>
        <v>415667</v>
      </c>
      <c r="E20" s="54">
        <f t="shared" si="1"/>
        <v>415667</v>
      </c>
      <c r="F20" s="54">
        <f t="shared" si="1"/>
        <v>415667</v>
      </c>
      <c r="G20" s="54">
        <f t="shared" si="1"/>
        <v>415667</v>
      </c>
      <c r="H20" s="54">
        <f t="shared" si="1"/>
        <v>415667</v>
      </c>
      <c r="I20" s="54">
        <f t="shared" si="1"/>
        <v>415667</v>
      </c>
      <c r="J20" s="54">
        <f t="shared" si="1"/>
        <v>415667</v>
      </c>
      <c r="K20" s="54">
        <f t="shared" si="1"/>
        <v>415667</v>
      </c>
      <c r="L20" s="54">
        <f t="shared" si="1"/>
        <v>415667</v>
      </c>
      <c r="M20" s="54">
        <f t="shared" si="1"/>
        <v>415667</v>
      </c>
      <c r="N20" s="54">
        <f t="shared" si="1"/>
        <v>415663</v>
      </c>
      <c r="O20" s="54">
        <f t="shared" si="0"/>
        <v>4988000</v>
      </c>
      <c r="P20" s="35"/>
      <c r="Q20" s="35"/>
    </row>
    <row r="21" spans="1:17">
      <c r="A21" s="8" t="s">
        <v>383</v>
      </c>
      <c r="B21" s="28" t="s">
        <v>382</v>
      </c>
      <c r="C21" s="53">
        <v>131050</v>
      </c>
      <c r="D21" s="53">
        <v>131050</v>
      </c>
      <c r="E21" s="53">
        <v>131050</v>
      </c>
      <c r="F21" s="53">
        <v>131050</v>
      </c>
      <c r="G21" s="53">
        <v>131050</v>
      </c>
      <c r="H21" s="53">
        <v>131050</v>
      </c>
      <c r="I21" s="53">
        <v>131050</v>
      </c>
      <c r="J21" s="53">
        <v>131050</v>
      </c>
      <c r="K21" s="53">
        <v>131050</v>
      </c>
      <c r="L21" s="53">
        <v>131050</v>
      </c>
      <c r="M21" s="53">
        <v>131050</v>
      </c>
      <c r="N21" s="53">
        <v>131050</v>
      </c>
      <c r="O21" s="53">
        <f t="shared" si="0"/>
        <v>1572600</v>
      </c>
      <c r="P21" s="35"/>
      <c r="Q21" s="35"/>
    </row>
    <row r="22" spans="1:17">
      <c r="A22" s="8" t="s">
        <v>381</v>
      </c>
      <c r="B22" s="28" t="s">
        <v>380</v>
      </c>
      <c r="C22" s="53">
        <v>20166</v>
      </c>
      <c r="D22" s="53">
        <v>20166</v>
      </c>
      <c r="E22" s="53">
        <v>20166</v>
      </c>
      <c r="F22" s="53">
        <v>20166</v>
      </c>
      <c r="G22" s="53">
        <v>20166</v>
      </c>
      <c r="H22" s="53">
        <v>20166</v>
      </c>
      <c r="I22" s="53">
        <v>20166</v>
      </c>
      <c r="J22" s="53">
        <v>20166</v>
      </c>
      <c r="K22" s="53">
        <v>20166</v>
      </c>
      <c r="L22" s="53">
        <v>20166</v>
      </c>
      <c r="M22" s="53">
        <v>20166</v>
      </c>
      <c r="N22" s="53">
        <v>20174</v>
      </c>
      <c r="O22" s="53">
        <f t="shared" si="0"/>
        <v>242000</v>
      </c>
      <c r="P22" s="35"/>
      <c r="Q22" s="35"/>
    </row>
    <row r="23" spans="1:17">
      <c r="A23" s="19" t="s">
        <v>379</v>
      </c>
      <c r="B23" s="28" t="s">
        <v>378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>
        <f t="shared" si="0"/>
        <v>0</v>
      </c>
      <c r="P23" s="35"/>
      <c r="Q23" s="35"/>
    </row>
    <row r="24" spans="1:17">
      <c r="A24" s="5" t="s">
        <v>280</v>
      </c>
      <c r="B24" s="55" t="s">
        <v>279</v>
      </c>
      <c r="C24" s="54">
        <f t="shared" ref="C24:N24" si="2">SUM(C21:C23)</f>
        <v>151216</v>
      </c>
      <c r="D24" s="54">
        <f t="shared" si="2"/>
        <v>151216</v>
      </c>
      <c r="E24" s="54">
        <f t="shared" si="2"/>
        <v>151216</v>
      </c>
      <c r="F24" s="54">
        <f t="shared" si="2"/>
        <v>151216</v>
      </c>
      <c r="G24" s="54">
        <f t="shared" si="2"/>
        <v>151216</v>
      </c>
      <c r="H24" s="54">
        <f t="shared" si="2"/>
        <v>151216</v>
      </c>
      <c r="I24" s="54">
        <f t="shared" si="2"/>
        <v>151216</v>
      </c>
      <c r="J24" s="54">
        <f t="shared" si="2"/>
        <v>151216</v>
      </c>
      <c r="K24" s="54">
        <f t="shared" si="2"/>
        <v>151216</v>
      </c>
      <c r="L24" s="54">
        <f t="shared" si="2"/>
        <v>151216</v>
      </c>
      <c r="M24" s="54">
        <f t="shared" si="2"/>
        <v>151216</v>
      </c>
      <c r="N24" s="54">
        <f t="shared" si="2"/>
        <v>151224</v>
      </c>
      <c r="O24" s="54">
        <f t="shared" si="0"/>
        <v>1814600</v>
      </c>
      <c r="P24" s="35"/>
      <c r="Q24" s="35"/>
    </row>
    <row r="25" spans="1:17">
      <c r="A25" s="33" t="s">
        <v>278</v>
      </c>
      <c r="B25" s="27" t="s">
        <v>277</v>
      </c>
      <c r="C25" s="52">
        <f t="shared" ref="C25:N25" si="3">C20+C24</f>
        <v>566883</v>
      </c>
      <c r="D25" s="52">
        <f t="shared" si="3"/>
        <v>566883</v>
      </c>
      <c r="E25" s="52">
        <f t="shared" si="3"/>
        <v>566883</v>
      </c>
      <c r="F25" s="52">
        <f t="shared" si="3"/>
        <v>566883</v>
      </c>
      <c r="G25" s="52">
        <f t="shared" si="3"/>
        <v>566883</v>
      </c>
      <c r="H25" s="52">
        <f t="shared" si="3"/>
        <v>566883</v>
      </c>
      <c r="I25" s="52">
        <f t="shared" si="3"/>
        <v>566883</v>
      </c>
      <c r="J25" s="52">
        <f t="shared" si="3"/>
        <v>566883</v>
      </c>
      <c r="K25" s="52">
        <f t="shared" si="3"/>
        <v>566883</v>
      </c>
      <c r="L25" s="52">
        <f t="shared" si="3"/>
        <v>566883</v>
      </c>
      <c r="M25" s="52">
        <f t="shared" si="3"/>
        <v>566883</v>
      </c>
      <c r="N25" s="52">
        <f t="shared" si="3"/>
        <v>566887</v>
      </c>
      <c r="O25" s="52">
        <f t="shared" si="0"/>
        <v>6802600</v>
      </c>
      <c r="P25" s="35"/>
      <c r="Q25" s="35"/>
    </row>
    <row r="26" spans="1:17">
      <c r="A26" s="18" t="s">
        <v>276</v>
      </c>
      <c r="B26" s="27" t="s">
        <v>275</v>
      </c>
      <c r="C26" s="52">
        <v>113901</v>
      </c>
      <c r="D26" s="52">
        <v>113901</v>
      </c>
      <c r="E26" s="52">
        <v>113901</v>
      </c>
      <c r="F26" s="52">
        <v>113901</v>
      </c>
      <c r="G26" s="52">
        <v>113901</v>
      </c>
      <c r="H26" s="52">
        <v>113901</v>
      </c>
      <c r="I26" s="52">
        <v>113901</v>
      </c>
      <c r="J26" s="52">
        <v>113901</v>
      </c>
      <c r="K26" s="52">
        <v>113901</v>
      </c>
      <c r="L26" s="52">
        <v>113901</v>
      </c>
      <c r="M26" s="52">
        <v>113901</v>
      </c>
      <c r="N26" s="52">
        <v>113895</v>
      </c>
      <c r="O26" s="52">
        <f t="shared" si="0"/>
        <v>1366806</v>
      </c>
      <c r="P26" s="35"/>
      <c r="Q26" s="35"/>
    </row>
    <row r="27" spans="1:17">
      <c r="A27" s="8" t="s">
        <v>377</v>
      </c>
      <c r="B27" s="28" t="s">
        <v>376</v>
      </c>
      <c r="C27" s="53">
        <v>25000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>
        <f t="shared" si="0"/>
        <v>25000</v>
      </c>
      <c r="P27" s="35"/>
      <c r="Q27" s="35"/>
    </row>
    <row r="28" spans="1:17">
      <c r="A28" s="8" t="s">
        <v>375</v>
      </c>
      <c r="B28" s="28" t="s">
        <v>374</v>
      </c>
      <c r="C28" s="53">
        <v>93917</v>
      </c>
      <c r="D28" s="53">
        <v>93917</v>
      </c>
      <c r="E28" s="53">
        <v>93917</v>
      </c>
      <c r="F28" s="53">
        <v>93917</v>
      </c>
      <c r="G28" s="53">
        <v>93917</v>
      </c>
      <c r="H28" s="53">
        <v>93917</v>
      </c>
      <c r="I28" s="53">
        <v>93917</v>
      </c>
      <c r="J28" s="53">
        <v>93917</v>
      </c>
      <c r="K28" s="53">
        <v>93917</v>
      </c>
      <c r="L28" s="53">
        <v>93917</v>
      </c>
      <c r="M28" s="53">
        <v>93917</v>
      </c>
      <c r="N28" s="53">
        <v>93913</v>
      </c>
      <c r="O28" s="53">
        <f t="shared" si="0"/>
        <v>1127000</v>
      </c>
      <c r="P28" s="35"/>
      <c r="Q28" s="35"/>
    </row>
    <row r="29" spans="1:17">
      <c r="A29" s="8" t="s">
        <v>373</v>
      </c>
      <c r="B29" s="28" t="s">
        <v>372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>
        <f t="shared" si="0"/>
        <v>0</v>
      </c>
      <c r="P29" s="35"/>
      <c r="Q29" s="35"/>
    </row>
    <row r="30" spans="1:17">
      <c r="A30" s="5" t="s">
        <v>274</v>
      </c>
      <c r="B30" s="55" t="s">
        <v>273</v>
      </c>
      <c r="C30" s="54">
        <f t="shared" ref="C30:N30" si="4">SUM(C27:C29)</f>
        <v>118917</v>
      </c>
      <c r="D30" s="54">
        <f t="shared" si="4"/>
        <v>93917</v>
      </c>
      <c r="E30" s="54">
        <f t="shared" si="4"/>
        <v>93917</v>
      </c>
      <c r="F30" s="54">
        <f t="shared" si="4"/>
        <v>93917</v>
      </c>
      <c r="G30" s="54">
        <f t="shared" si="4"/>
        <v>93917</v>
      </c>
      <c r="H30" s="54">
        <f t="shared" si="4"/>
        <v>93917</v>
      </c>
      <c r="I30" s="54">
        <f t="shared" si="4"/>
        <v>93917</v>
      </c>
      <c r="J30" s="54">
        <f t="shared" si="4"/>
        <v>93917</v>
      </c>
      <c r="K30" s="54">
        <f t="shared" si="4"/>
        <v>93917</v>
      </c>
      <c r="L30" s="54">
        <f t="shared" si="4"/>
        <v>93917</v>
      </c>
      <c r="M30" s="54">
        <f t="shared" si="4"/>
        <v>93917</v>
      </c>
      <c r="N30" s="54">
        <f t="shared" si="4"/>
        <v>93913</v>
      </c>
      <c r="O30" s="54">
        <f t="shared" si="0"/>
        <v>1152000</v>
      </c>
      <c r="P30" s="35"/>
      <c r="Q30" s="35"/>
    </row>
    <row r="31" spans="1:17">
      <c r="A31" s="8" t="s">
        <v>371</v>
      </c>
      <c r="B31" s="28" t="s">
        <v>370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>
        <f t="shared" si="0"/>
        <v>0</v>
      </c>
      <c r="P31" s="35"/>
      <c r="Q31" s="35"/>
    </row>
    <row r="32" spans="1:17">
      <c r="A32" s="8" t="s">
        <v>369</v>
      </c>
      <c r="B32" s="28" t="s">
        <v>368</v>
      </c>
      <c r="C32" s="53">
        <v>10417</v>
      </c>
      <c r="D32" s="53">
        <v>10417</v>
      </c>
      <c r="E32" s="53">
        <v>10417</v>
      </c>
      <c r="F32" s="53">
        <v>10417</v>
      </c>
      <c r="G32" s="53">
        <v>10417</v>
      </c>
      <c r="H32" s="53">
        <v>10417</v>
      </c>
      <c r="I32" s="53">
        <v>10417</v>
      </c>
      <c r="J32" s="53">
        <v>10417</v>
      </c>
      <c r="K32" s="53">
        <v>10417</v>
      </c>
      <c r="L32" s="53">
        <v>10417</v>
      </c>
      <c r="M32" s="53">
        <v>10417</v>
      </c>
      <c r="N32" s="53">
        <v>10413</v>
      </c>
      <c r="O32" s="53">
        <f t="shared" si="0"/>
        <v>125000</v>
      </c>
      <c r="P32" s="35"/>
      <c r="Q32" s="35"/>
    </row>
    <row r="33" spans="1:17">
      <c r="A33" s="5" t="s">
        <v>272</v>
      </c>
      <c r="B33" s="55" t="s">
        <v>271</v>
      </c>
      <c r="C33" s="54">
        <f t="shared" ref="C33:N33" si="5">SUM(C32)</f>
        <v>10417</v>
      </c>
      <c r="D33" s="54">
        <f t="shared" si="5"/>
        <v>10417</v>
      </c>
      <c r="E33" s="54">
        <f t="shared" si="5"/>
        <v>10417</v>
      </c>
      <c r="F33" s="54">
        <f t="shared" si="5"/>
        <v>10417</v>
      </c>
      <c r="G33" s="54">
        <f t="shared" si="5"/>
        <v>10417</v>
      </c>
      <c r="H33" s="54">
        <f t="shared" si="5"/>
        <v>10417</v>
      </c>
      <c r="I33" s="54">
        <f t="shared" si="5"/>
        <v>10417</v>
      </c>
      <c r="J33" s="54">
        <f t="shared" si="5"/>
        <v>10417</v>
      </c>
      <c r="K33" s="54">
        <f t="shared" si="5"/>
        <v>10417</v>
      </c>
      <c r="L33" s="54">
        <f t="shared" si="5"/>
        <v>10417</v>
      </c>
      <c r="M33" s="54">
        <f t="shared" si="5"/>
        <v>10417</v>
      </c>
      <c r="N33" s="54">
        <f t="shared" si="5"/>
        <v>10413</v>
      </c>
      <c r="O33" s="54">
        <f t="shared" si="0"/>
        <v>125000</v>
      </c>
      <c r="P33" s="35"/>
      <c r="Q33" s="35"/>
    </row>
    <row r="34" spans="1:17">
      <c r="A34" s="8" t="s">
        <v>367</v>
      </c>
      <c r="B34" s="28" t="s">
        <v>366</v>
      </c>
      <c r="C34" s="53">
        <v>66667</v>
      </c>
      <c r="D34" s="53">
        <v>66667</v>
      </c>
      <c r="E34" s="53">
        <v>66667</v>
      </c>
      <c r="F34" s="53">
        <v>66667</v>
      </c>
      <c r="G34" s="53">
        <v>66667</v>
      </c>
      <c r="H34" s="53">
        <v>66667</v>
      </c>
      <c r="I34" s="53">
        <v>66667</v>
      </c>
      <c r="J34" s="53">
        <v>66667</v>
      </c>
      <c r="K34" s="53">
        <v>66667</v>
      </c>
      <c r="L34" s="53">
        <v>66667</v>
      </c>
      <c r="M34" s="53">
        <v>66667</v>
      </c>
      <c r="N34" s="53">
        <v>66663</v>
      </c>
      <c r="O34" s="53">
        <f t="shared" si="0"/>
        <v>800000</v>
      </c>
      <c r="P34" s="35"/>
      <c r="Q34" s="35"/>
    </row>
    <row r="35" spans="1:17">
      <c r="A35" s="8" t="s">
        <v>365</v>
      </c>
      <c r="B35" s="28" t="s">
        <v>364</v>
      </c>
      <c r="C35" s="53"/>
      <c r="D35" s="53"/>
      <c r="E35" s="53"/>
      <c r="F35" s="53"/>
      <c r="G35" s="53"/>
      <c r="H35" s="53"/>
      <c r="I35" s="53"/>
      <c r="J35" s="53">
        <v>79000</v>
      </c>
      <c r="K35" s="53"/>
      <c r="L35" s="53"/>
      <c r="M35" s="53"/>
      <c r="N35" s="53"/>
      <c r="O35" s="53">
        <f t="shared" si="0"/>
        <v>79000</v>
      </c>
      <c r="P35" s="35"/>
      <c r="Q35" s="35"/>
    </row>
    <row r="36" spans="1:17">
      <c r="A36" s="8" t="s">
        <v>363</v>
      </c>
      <c r="B36" s="28" t="s">
        <v>362</v>
      </c>
      <c r="C36" s="53">
        <v>69417</v>
      </c>
      <c r="D36" s="53">
        <v>69417</v>
      </c>
      <c r="E36" s="53">
        <v>69417</v>
      </c>
      <c r="F36" s="53">
        <v>69417</v>
      </c>
      <c r="G36" s="53">
        <v>69417</v>
      </c>
      <c r="H36" s="53">
        <v>69417</v>
      </c>
      <c r="I36" s="53">
        <v>69417</v>
      </c>
      <c r="J36" s="53">
        <v>69417</v>
      </c>
      <c r="K36" s="53">
        <v>69417</v>
      </c>
      <c r="L36" s="53">
        <v>69417</v>
      </c>
      <c r="M36" s="53">
        <v>69417</v>
      </c>
      <c r="N36" s="53">
        <v>69413</v>
      </c>
      <c r="O36" s="53">
        <f t="shared" si="0"/>
        <v>833000</v>
      </c>
      <c r="P36" s="35"/>
      <c r="Q36" s="35"/>
    </row>
    <row r="37" spans="1:17">
      <c r="A37" s="8" t="s">
        <v>361</v>
      </c>
      <c r="B37" s="28" t="s">
        <v>360</v>
      </c>
      <c r="C37" s="53"/>
      <c r="D37" s="53"/>
      <c r="E37" s="53"/>
      <c r="F37" s="53"/>
      <c r="G37" s="53"/>
      <c r="H37" s="53"/>
      <c r="I37" s="53"/>
      <c r="J37" s="53"/>
      <c r="K37" s="53">
        <v>420000</v>
      </c>
      <c r="L37" s="53"/>
      <c r="M37" s="53"/>
      <c r="N37" s="53"/>
      <c r="O37" s="53">
        <f t="shared" si="0"/>
        <v>420000</v>
      </c>
      <c r="P37" s="35"/>
      <c r="Q37" s="35"/>
    </row>
    <row r="38" spans="1:17">
      <c r="A38" s="56" t="s">
        <v>359</v>
      </c>
      <c r="B38" s="28" t="s">
        <v>358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>
        <f t="shared" si="0"/>
        <v>0</v>
      </c>
      <c r="P38" s="35"/>
      <c r="Q38" s="35"/>
    </row>
    <row r="39" spans="1:17">
      <c r="A39" s="19" t="s">
        <v>357</v>
      </c>
      <c r="B39" s="28" t="s">
        <v>356</v>
      </c>
      <c r="C39" s="53">
        <v>129583</v>
      </c>
      <c r="D39" s="53">
        <v>129583</v>
      </c>
      <c r="E39" s="53">
        <v>129583</v>
      </c>
      <c r="F39" s="53">
        <v>129583</v>
      </c>
      <c r="G39" s="53">
        <v>129583</v>
      </c>
      <c r="H39" s="53">
        <v>129583</v>
      </c>
      <c r="I39" s="53">
        <v>129583</v>
      </c>
      <c r="J39" s="53">
        <v>129583</v>
      </c>
      <c r="K39" s="53">
        <v>129583</v>
      </c>
      <c r="L39" s="53">
        <v>129583</v>
      </c>
      <c r="M39" s="53">
        <v>129583</v>
      </c>
      <c r="N39" s="53">
        <v>129587</v>
      </c>
      <c r="O39" s="53">
        <f t="shared" ref="O39:O70" si="6">SUM(C39:N39)</f>
        <v>1555000</v>
      </c>
      <c r="P39" s="35"/>
      <c r="Q39" s="35"/>
    </row>
    <row r="40" spans="1:17">
      <c r="A40" s="8" t="s">
        <v>355</v>
      </c>
      <c r="B40" s="28" t="s">
        <v>354</v>
      </c>
      <c r="C40" s="53">
        <v>37500</v>
      </c>
      <c r="D40" s="53">
        <v>37500</v>
      </c>
      <c r="E40" s="53">
        <v>37500</v>
      </c>
      <c r="F40" s="53">
        <v>37500</v>
      </c>
      <c r="G40" s="53">
        <v>37500</v>
      </c>
      <c r="H40" s="53">
        <v>37500</v>
      </c>
      <c r="I40" s="53">
        <v>37500</v>
      </c>
      <c r="J40" s="53">
        <v>37500</v>
      </c>
      <c r="K40" s="53">
        <v>37500</v>
      </c>
      <c r="L40" s="53">
        <v>37500</v>
      </c>
      <c r="M40" s="53">
        <v>37500</v>
      </c>
      <c r="N40" s="53">
        <v>37500</v>
      </c>
      <c r="O40" s="53">
        <f t="shared" si="6"/>
        <v>450000</v>
      </c>
      <c r="P40" s="35"/>
      <c r="Q40" s="35"/>
    </row>
    <row r="41" spans="1:17">
      <c r="A41" s="5" t="s">
        <v>270</v>
      </c>
      <c r="B41" s="55" t="s">
        <v>269</v>
      </c>
      <c r="C41" s="54">
        <f t="shared" ref="C41:N41" si="7">SUM(C34:C40)</f>
        <v>303167</v>
      </c>
      <c r="D41" s="54">
        <f t="shared" si="7"/>
        <v>303167</v>
      </c>
      <c r="E41" s="54">
        <f t="shared" si="7"/>
        <v>303167</v>
      </c>
      <c r="F41" s="54">
        <f t="shared" si="7"/>
        <v>303167</v>
      </c>
      <c r="G41" s="54">
        <f t="shared" si="7"/>
        <v>303167</v>
      </c>
      <c r="H41" s="54">
        <f t="shared" si="7"/>
        <v>303167</v>
      </c>
      <c r="I41" s="54">
        <f t="shared" si="7"/>
        <v>303167</v>
      </c>
      <c r="J41" s="54">
        <f t="shared" si="7"/>
        <v>382167</v>
      </c>
      <c r="K41" s="54">
        <f t="shared" si="7"/>
        <v>723167</v>
      </c>
      <c r="L41" s="54">
        <f t="shared" si="7"/>
        <v>303167</v>
      </c>
      <c r="M41" s="54">
        <f t="shared" si="7"/>
        <v>303167</v>
      </c>
      <c r="N41" s="54">
        <f t="shared" si="7"/>
        <v>303163</v>
      </c>
      <c r="O41" s="54">
        <f t="shared" si="6"/>
        <v>4137000</v>
      </c>
      <c r="P41" s="35"/>
      <c r="Q41" s="35"/>
    </row>
    <row r="42" spans="1:17">
      <c r="A42" s="8" t="s">
        <v>353</v>
      </c>
      <c r="B42" s="28" t="s">
        <v>352</v>
      </c>
      <c r="C42" s="53"/>
      <c r="D42" s="53"/>
      <c r="E42" s="53"/>
      <c r="F42" s="53"/>
      <c r="G42" s="53"/>
      <c r="H42" s="53"/>
      <c r="I42" s="53"/>
      <c r="J42" s="53">
        <v>50000</v>
      </c>
      <c r="K42" s="53"/>
      <c r="L42" s="53"/>
      <c r="M42" s="53"/>
      <c r="N42" s="53"/>
      <c r="O42" s="53">
        <f t="shared" si="6"/>
        <v>50000</v>
      </c>
      <c r="P42" s="35"/>
      <c r="Q42" s="35"/>
    </row>
    <row r="43" spans="1:17">
      <c r="A43" s="8" t="s">
        <v>351</v>
      </c>
      <c r="B43" s="28" t="s">
        <v>350</v>
      </c>
      <c r="C43" s="53">
        <v>10000</v>
      </c>
      <c r="D43" s="53">
        <v>10000</v>
      </c>
      <c r="E43" s="53">
        <v>10000</v>
      </c>
      <c r="F43" s="53">
        <v>10000</v>
      </c>
      <c r="G43" s="53">
        <v>10000</v>
      </c>
      <c r="H43" s="53">
        <v>10000</v>
      </c>
      <c r="I43" s="53">
        <v>10000</v>
      </c>
      <c r="J43" s="53">
        <v>10000</v>
      </c>
      <c r="K43" s="53">
        <v>10000</v>
      </c>
      <c r="L43" s="53">
        <v>10000</v>
      </c>
      <c r="M43" s="53">
        <v>10000</v>
      </c>
      <c r="N43" s="53">
        <v>10000</v>
      </c>
      <c r="O43" s="53">
        <f t="shared" si="6"/>
        <v>120000</v>
      </c>
      <c r="P43" s="35"/>
      <c r="Q43" s="35"/>
    </row>
    <row r="44" spans="1:17">
      <c r="A44" s="5" t="s">
        <v>268</v>
      </c>
      <c r="B44" s="55" t="s">
        <v>267</v>
      </c>
      <c r="C44" s="54">
        <f t="shared" ref="C44:N44" si="8">SUM(C42:C43)</f>
        <v>10000</v>
      </c>
      <c r="D44" s="54">
        <f t="shared" si="8"/>
        <v>10000</v>
      </c>
      <c r="E44" s="54">
        <f t="shared" si="8"/>
        <v>10000</v>
      </c>
      <c r="F44" s="54">
        <f t="shared" si="8"/>
        <v>10000</v>
      </c>
      <c r="G44" s="54">
        <f t="shared" si="8"/>
        <v>10000</v>
      </c>
      <c r="H44" s="54">
        <f t="shared" si="8"/>
        <v>10000</v>
      </c>
      <c r="I44" s="54">
        <f t="shared" si="8"/>
        <v>10000</v>
      </c>
      <c r="J44" s="54">
        <f t="shared" si="8"/>
        <v>60000</v>
      </c>
      <c r="K44" s="54">
        <f t="shared" si="8"/>
        <v>10000</v>
      </c>
      <c r="L44" s="54">
        <f t="shared" si="8"/>
        <v>10000</v>
      </c>
      <c r="M44" s="54">
        <f t="shared" si="8"/>
        <v>10000</v>
      </c>
      <c r="N44" s="54">
        <f t="shared" si="8"/>
        <v>10000</v>
      </c>
      <c r="O44" s="54">
        <f t="shared" si="6"/>
        <v>170000</v>
      </c>
      <c r="P44" s="35"/>
      <c r="Q44" s="35"/>
    </row>
    <row r="45" spans="1:17">
      <c r="A45" s="8" t="s">
        <v>349</v>
      </c>
      <c r="B45" s="28" t="s">
        <v>348</v>
      </c>
      <c r="C45" s="53">
        <v>113417</v>
      </c>
      <c r="D45" s="53">
        <v>113417</v>
      </c>
      <c r="E45" s="53">
        <v>113417</v>
      </c>
      <c r="F45" s="53">
        <v>113417</v>
      </c>
      <c r="G45" s="53">
        <v>113417</v>
      </c>
      <c r="H45" s="53">
        <v>113417</v>
      </c>
      <c r="I45" s="53">
        <v>113417</v>
      </c>
      <c r="J45" s="53">
        <v>113417</v>
      </c>
      <c r="K45" s="53">
        <v>113417</v>
      </c>
      <c r="L45" s="53">
        <v>113417</v>
      </c>
      <c r="M45" s="53">
        <v>113417</v>
      </c>
      <c r="N45" s="53">
        <v>113413</v>
      </c>
      <c r="O45" s="53">
        <f t="shared" si="6"/>
        <v>1361000</v>
      </c>
      <c r="P45" s="35"/>
      <c r="Q45" s="35"/>
    </row>
    <row r="46" spans="1:17">
      <c r="A46" s="8" t="s">
        <v>347</v>
      </c>
      <c r="B46" s="28" t="s">
        <v>346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>
        <f t="shared" si="6"/>
        <v>0</v>
      </c>
      <c r="P46" s="35"/>
      <c r="Q46" s="35"/>
    </row>
    <row r="47" spans="1:17">
      <c r="A47" s="8" t="s">
        <v>345</v>
      </c>
      <c r="B47" s="28" t="s">
        <v>344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>
        <f t="shared" si="6"/>
        <v>0</v>
      </c>
      <c r="P47" s="35"/>
      <c r="Q47" s="35"/>
    </row>
    <row r="48" spans="1:17">
      <c r="A48" s="8" t="s">
        <v>343</v>
      </c>
      <c r="B48" s="28" t="s">
        <v>342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>
        <f t="shared" si="6"/>
        <v>0</v>
      </c>
      <c r="P48" s="35"/>
      <c r="Q48" s="35"/>
    </row>
    <row r="49" spans="1:17">
      <c r="A49" s="8" t="s">
        <v>341</v>
      </c>
      <c r="B49" s="28" t="s">
        <v>340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>
        <f t="shared" si="6"/>
        <v>0</v>
      </c>
      <c r="P49" s="35"/>
      <c r="Q49" s="35"/>
    </row>
    <row r="50" spans="1:17">
      <c r="A50" s="5" t="s">
        <v>266</v>
      </c>
      <c r="B50" s="55" t="s">
        <v>265</v>
      </c>
      <c r="C50" s="54">
        <f t="shared" ref="C50:N50" si="9">SUM(C45:C49)</f>
        <v>113417</v>
      </c>
      <c r="D50" s="54">
        <f t="shared" si="9"/>
        <v>113417</v>
      </c>
      <c r="E50" s="54">
        <f t="shared" si="9"/>
        <v>113417</v>
      </c>
      <c r="F50" s="54">
        <f t="shared" si="9"/>
        <v>113417</v>
      </c>
      <c r="G50" s="54">
        <f t="shared" si="9"/>
        <v>113417</v>
      </c>
      <c r="H50" s="54">
        <f t="shared" si="9"/>
        <v>113417</v>
      </c>
      <c r="I50" s="54">
        <f t="shared" si="9"/>
        <v>113417</v>
      </c>
      <c r="J50" s="54">
        <f t="shared" si="9"/>
        <v>113417</v>
      </c>
      <c r="K50" s="54">
        <f t="shared" si="9"/>
        <v>113417</v>
      </c>
      <c r="L50" s="54">
        <f t="shared" si="9"/>
        <v>113417</v>
      </c>
      <c r="M50" s="54">
        <f t="shared" si="9"/>
        <v>113417</v>
      </c>
      <c r="N50" s="54">
        <f t="shared" si="9"/>
        <v>113413</v>
      </c>
      <c r="O50" s="54">
        <f t="shared" si="6"/>
        <v>1361000</v>
      </c>
      <c r="P50" s="35"/>
      <c r="Q50" s="35"/>
    </row>
    <row r="51" spans="1:17">
      <c r="A51" s="18" t="s">
        <v>264</v>
      </c>
      <c r="B51" s="27" t="s">
        <v>263</v>
      </c>
      <c r="C51" s="52">
        <f t="shared" ref="C51:N51" si="10">C30+C33+C41+C44+C50</f>
        <v>555918</v>
      </c>
      <c r="D51" s="52">
        <f t="shared" si="10"/>
        <v>530918</v>
      </c>
      <c r="E51" s="52">
        <f t="shared" si="10"/>
        <v>530918</v>
      </c>
      <c r="F51" s="52">
        <f t="shared" si="10"/>
        <v>530918</v>
      </c>
      <c r="G51" s="52">
        <f t="shared" si="10"/>
        <v>530918</v>
      </c>
      <c r="H51" s="52">
        <f t="shared" si="10"/>
        <v>530918</v>
      </c>
      <c r="I51" s="52">
        <f t="shared" si="10"/>
        <v>530918</v>
      </c>
      <c r="J51" s="52">
        <f t="shared" si="10"/>
        <v>659918</v>
      </c>
      <c r="K51" s="52">
        <f t="shared" si="10"/>
        <v>950918</v>
      </c>
      <c r="L51" s="52">
        <f t="shared" si="10"/>
        <v>530918</v>
      </c>
      <c r="M51" s="52">
        <f t="shared" si="10"/>
        <v>530918</v>
      </c>
      <c r="N51" s="52">
        <f t="shared" si="10"/>
        <v>530902</v>
      </c>
      <c r="O51" s="52">
        <f t="shared" si="6"/>
        <v>6945000</v>
      </c>
      <c r="P51" s="35"/>
      <c r="Q51" s="35"/>
    </row>
    <row r="52" spans="1:17">
      <c r="A52" s="10" t="s">
        <v>262</v>
      </c>
      <c r="B52" s="28" t="s">
        <v>261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>
        <f t="shared" si="6"/>
        <v>0</v>
      </c>
      <c r="P52" s="35"/>
      <c r="Q52" s="35"/>
    </row>
    <row r="53" spans="1:17">
      <c r="A53" s="10" t="s">
        <v>260</v>
      </c>
      <c r="B53" s="28" t="s">
        <v>259</v>
      </c>
      <c r="C53" s="53"/>
      <c r="D53" s="53"/>
      <c r="E53" s="53"/>
      <c r="F53" s="53"/>
      <c r="G53" s="53"/>
      <c r="H53" s="53"/>
      <c r="I53" s="53">
        <v>50000</v>
      </c>
      <c r="J53" s="53"/>
      <c r="K53" s="53"/>
      <c r="L53" s="53"/>
      <c r="M53" s="53">
        <v>50000</v>
      </c>
      <c r="N53" s="53"/>
      <c r="O53" s="53">
        <f t="shared" si="6"/>
        <v>100000</v>
      </c>
      <c r="P53" s="35"/>
      <c r="Q53" s="35"/>
    </row>
    <row r="54" spans="1:17">
      <c r="A54" s="32" t="s">
        <v>258</v>
      </c>
      <c r="B54" s="28" t="s">
        <v>257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>
        <f t="shared" si="6"/>
        <v>0</v>
      </c>
      <c r="P54" s="35"/>
      <c r="Q54" s="35"/>
    </row>
    <row r="55" spans="1:17">
      <c r="A55" s="32" t="s">
        <v>256</v>
      </c>
      <c r="B55" s="28" t="s">
        <v>255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>
        <f t="shared" si="6"/>
        <v>0</v>
      </c>
      <c r="P55" s="35"/>
      <c r="Q55" s="35"/>
    </row>
    <row r="56" spans="1:17">
      <c r="A56" s="32" t="s">
        <v>254</v>
      </c>
      <c r="B56" s="28" t="s">
        <v>253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>
        <f t="shared" si="6"/>
        <v>0</v>
      </c>
      <c r="P56" s="35"/>
      <c r="Q56" s="35"/>
    </row>
    <row r="57" spans="1:17">
      <c r="A57" s="10" t="s">
        <v>252</v>
      </c>
      <c r="B57" s="28" t="s">
        <v>251</v>
      </c>
      <c r="C57" s="53">
        <v>4200</v>
      </c>
      <c r="D57" s="53">
        <v>4200</v>
      </c>
      <c r="E57" s="53">
        <v>4200</v>
      </c>
      <c r="F57" s="53">
        <v>4200</v>
      </c>
      <c r="G57" s="53">
        <v>4200</v>
      </c>
      <c r="H57" s="53">
        <v>4200</v>
      </c>
      <c r="I57" s="53">
        <v>4200</v>
      </c>
      <c r="J57" s="53">
        <v>4200</v>
      </c>
      <c r="K57" s="53">
        <v>4200</v>
      </c>
      <c r="L57" s="53">
        <v>4200</v>
      </c>
      <c r="M57" s="53">
        <v>4200</v>
      </c>
      <c r="N57" s="53">
        <v>3800</v>
      </c>
      <c r="O57" s="53">
        <f t="shared" si="6"/>
        <v>50000</v>
      </c>
      <c r="P57" s="35"/>
      <c r="Q57" s="35"/>
    </row>
    <row r="58" spans="1:17">
      <c r="A58" s="10" t="s">
        <v>250</v>
      </c>
      <c r="B58" s="28" t="s">
        <v>249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>
        <f t="shared" si="6"/>
        <v>0</v>
      </c>
      <c r="P58" s="35"/>
      <c r="Q58" s="35"/>
    </row>
    <row r="59" spans="1:17">
      <c r="A59" s="10" t="s">
        <v>248</v>
      </c>
      <c r="B59" s="28" t="s">
        <v>247</v>
      </c>
      <c r="C59" s="53">
        <v>12500</v>
      </c>
      <c r="D59" s="53">
        <v>12500</v>
      </c>
      <c r="E59" s="53">
        <v>12500</v>
      </c>
      <c r="F59" s="53">
        <v>12500</v>
      </c>
      <c r="G59" s="53">
        <v>12500</v>
      </c>
      <c r="H59" s="53">
        <v>12500</v>
      </c>
      <c r="I59" s="53">
        <v>12500</v>
      </c>
      <c r="J59" s="53">
        <v>12500</v>
      </c>
      <c r="K59" s="53">
        <v>12500</v>
      </c>
      <c r="L59" s="53">
        <v>12500</v>
      </c>
      <c r="M59" s="53">
        <v>12500</v>
      </c>
      <c r="N59" s="53">
        <v>12500</v>
      </c>
      <c r="O59" s="53">
        <f t="shared" si="6"/>
        <v>150000</v>
      </c>
      <c r="P59" s="35"/>
      <c r="Q59" s="35"/>
    </row>
    <row r="60" spans="1:17">
      <c r="A60" s="20" t="s">
        <v>246</v>
      </c>
      <c r="B60" s="27" t="s">
        <v>245</v>
      </c>
      <c r="C60" s="52">
        <f t="shared" ref="C60:N60" si="11">SUM(C52:C59)</f>
        <v>16700</v>
      </c>
      <c r="D60" s="52">
        <f t="shared" si="11"/>
        <v>16700</v>
      </c>
      <c r="E60" s="52">
        <f t="shared" si="11"/>
        <v>16700</v>
      </c>
      <c r="F60" s="52">
        <f t="shared" si="11"/>
        <v>16700</v>
      </c>
      <c r="G60" s="52">
        <f t="shared" si="11"/>
        <v>16700</v>
      </c>
      <c r="H60" s="52">
        <f t="shared" si="11"/>
        <v>16700</v>
      </c>
      <c r="I60" s="52">
        <f t="shared" si="11"/>
        <v>66700</v>
      </c>
      <c r="J60" s="52">
        <f t="shared" si="11"/>
        <v>16700</v>
      </c>
      <c r="K60" s="52">
        <f t="shared" si="11"/>
        <v>16700</v>
      </c>
      <c r="L60" s="52">
        <f t="shared" si="11"/>
        <v>16700</v>
      </c>
      <c r="M60" s="52">
        <f t="shared" si="11"/>
        <v>66700</v>
      </c>
      <c r="N60" s="52">
        <f t="shared" si="11"/>
        <v>16300</v>
      </c>
      <c r="O60" s="52">
        <f t="shared" si="6"/>
        <v>300000</v>
      </c>
      <c r="P60" s="35"/>
      <c r="Q60" s="35"/>
    </row>
    <row r="61" spans="1:17">
      <c r="A61" s="31" t="s">
        <v>244</v>
      </c>
      <c r="B61" s="28" t="s">
        <v>243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>
        <f t="shared" si="6"/>
        <v>0</v>
      </c>
      <c r="P61" s="35"/>
      <c r="Q61" s="35"/>
    </row>
    <row r="62" spans="1:17">
      <c r="A62" s="31" t="s">
        <v>242</v>
      </c>
      <c r="B62" s="28" t="s">
        <v>241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>
        <f t="shared" si="6"/>
        <v>0</v>
      </c>
      <c r="P62" s="35"/>
      <c r="Q62" s="35"/>
    </row>
    <row r="63" spans="1:17">
      <c r="A63" s="31" t="s">
        <v>240</v>
      </c>
      <c r="B63" s="28" t="s">
        <v>239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>
        <f t="shared" si="6"/>
        <v>0</v>
      </c>
      <c r="P63" s="35"/>
      <c r="Q63" s="35"/>
    </row>
    <row r="64" spans="1:17">
      <c r="A64" s="31" t="s">
        <v>238</v>
      </c>
      <c r="B64" s="28" t="s">
        <v>237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>
        <f t="shared" si="6"/>
        <v>0</v>
      </c>
      <c r="P64" s="35"/>
      <c r="Q64" s="35"/>
    </row>
    <row r="65" spans="1:17">
      <c r="A65" s="31" t="s">
        <v>236</v>
      </c>
      <c r="B65" s="28" t="s">
        <v>235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>
        <f t="shared" si="6"/>
        <v>0</v>
      </c>
      <c r="P65" s="35"/>
      <c r="Q65" s="35"/>
    </row>
    <row r="66" spans="1:17">
      <c r="A66" s="31" t="s">
        <v>234</v>
      </c>
      <c r="B66" s="28" t="s">
        <v>233</v>
      </c>
      <c r="C66" s="53">
        <v>83292</v>
      </c>
      <c r="D66" s="53">
        <v>83292</v>
      </c>
      <c r="E66" s="53">
        <v>83292</v>
      </c>
      <c r="F66" s="53">
        <v>83292</v>
      </c>
      <c r="G66" s="53">
        <v>83292</v>
      </c>
      <c r="H66" s="53">
        <v>83292</v>
      </c>
      <c r="I66" s="53">
        <v>83292</v>
      </c>
      <c r="J66" s="53">
        <v>83292</v>
      </c>
      <c r="K66" s="53">
        <v>83292</v>
      </c>
      <c r="L66" s="53">
        <v>83292</v>
      </c>
      <c r="M66" s="53">
        <v>83292</v>
      </c>
      <c r="N66" s="53">
        <v>83288</v>
      </c>
      <c r="O66" s="53">
        <f t="shared" si="6"/>
        <v>999500</v>
      </c>
      <c r="P66" s="35"/>
      <c r="Q66" s="35"/>
    </row>
    <row r="67" spans="1:17">
      <c r="A67" s="31" t="s">
        <v>232</v>
      </c>
      <c r="B67" s="28" t="s">
        <v>231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>
        <f t="shared" si="6"/>
        <v>0</v>
      </c>
      <c r="P67" s="35"/>
      <c r="Q67" s="35"/>
    </row>
    <row r="68" spans="1:17">
      <c r="A68" s="31" t="s">
        <v>230</v>
      </c>
      <c r="B68" s="28" t="s">
        <v>229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>
        <f t="shared" si="6"/>
        <v>0</v>
      </c>
      <c r="P68" s="35"/>
      <c r="Q68" s="35"/>
    </row>
    <row r="69" spans="1:17">
      <c r="A69" s="31" t="s">
        <v>228</v>
      </c>
      <c r="B69" s="28" t="s">
        <v>227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>
        <f t="shared" si="6"/>
        <v>0</v>
      </c>
      <c r="P69" s="35"/>
      <c r="Q69" s="35"/>
    </row>
    <row r="70" spans="1:17">
      <c r="A70" s="30" t="s">
        <v>226</v>
      </c>
      <c r="B70" s="28" t="s">
        <v>225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>
        <f t="shared" si="6"/>
        <v>0</v>
      </c>
      <c r="P70" s="35"/>
      <c r="Q70" s="35"/>
    </row>
    <row r="71" spans="1:17">
      <c r="A71" s="31" t="s">
        <v>224</v>
      </c>
      <c r="B71" s="28" t="s">
        <v>223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>
        <f t="shared" ref="O71:O102" si="12">SUM(C71:N71)</f>
        <v>0</v>
      </c>
      <c r="P71" s="35"/>
      <c r="Q71" s="35"/>
    </row>
    <row r="72" spans="1:17">
      <c r="A72" s="30" t="s">
        <v>222</v>
      </c>
      <c r="B72" s="28" t="s">
        <v>220</v>
      </c>
      <c r="C72" s="53">
        <v>5169381</v>
      </c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>
        <f t="shared" si="12"/>
        <v>5169381</v>
      </c>
      <c r="P72" s="35"/>
      <c r="Q72" s="35"/>
    </row>
    <row r="73" spans="1:17">
      <c r="A73" s="30" t="s">
        <v>221</v>
      </c>
      <c r="B73" s="28" t="s">
        <v>220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>
        <f t="shared" si="12"/>
        <v>0</v>
      </c>
      <c r="P73" s="35"/>
      <c r="Q73" s="35"/>
    </row>
    <row r="74" spans="1:17">
      <c r="A74" s="20" t="s">
        <v>219</v>
      </c>
      <c r="B74" s="27" t="s">
        <v>218</v>
      </c>
      <c r="C74" s="52">
        <f t="shared" ref="C74:N74" si="13">SUM(C61:C73)</f>
        <v>5252673</v>
      </c>
      <c r="D74" s="52">
        <f t="shared" si="13"/>
        <v>83292</v>
      </c>
      <c r="E74" s="52">
        <f t="shared" si="13"/>
        <v>83292</v>
      </c>
      <c r="F74" s="52">
        <f t="shared" si="13"/>
        <v>83292</v>
      </c>
      <c r="G74" s="52">
        <f t="shared" si="13"/>
        <v>83292</v>
      </c>
      <c r="H74" s="52">
        <f t="shared" si="13"/>
        <v>83292</v>
      </c>
      <c r="I74" s="52">
        <f t="shared" si="13"/>
        <v>83292</v>
      </c>
      <c r="J74" s="52">
        <f t="shared" si="13"/>
        <v>83292</v>
      </c>
      <c r="K74" s="52">
        <f t="shared" si="13"/>
        <v>83292</v>
      </c>
      <c r="L74" s="52">
        <f t="shared" si="13"/>
        <v>83292</v>
      </c>
      <c r="M74" s="52">
        <f t="shared" si="13"/>
        <v>83292</v>
      </c>
      <c r="N74" s="52">
        <f t="shared" si="13"/>
        <v>83288</v>
      </c>
      <c r="O74" s="52">
        <f t="shared" si="12"/>
        <v>6168881</v>
      </c>
      <c r="P74" s="35"/>
      <c r="Q74" s="35"/>
    </row>
    <row r="75" spans="1:17" ht="15.75">
      <c r="A75" s="16" t="s">
        <v>217</v>
      </c>
      <c r="B75" s="50"/>
      <c r="C75" s="50">
        <f t="shared" ref="C75:N75" si="14">C25+C26+C51+C60+C74</f>
        <v>6506075</v>
      </c>
      <c r="D75" s="50">
        <f t="shared" si="14"/>
        <v>1311694</v>
      </c>
      <c r="E75" s="50">
        <f t="shared" si="14"/>
        <v>1311694</v>
      </c>
      <c r="F75" s="50">
        <f t="shared" si="14"/>
        <v>1311694</v>
      </c>
      <c r="G75" s="50">
        <f t="shared" si="14"/>
        <v>1311694</v>
      </c>
      <c r="H75" s="50">
        <f t="shared" si="14"/>
        <v>1311694</v>
      </c>
      <c r="I75" s="50">
        <f t="shared" si="14"/>
        <v>1361694</v>
      </c>
      <c r="J75" s="50">
        <f t="shared" si="14"/>
        <v>1440694</v>
      </c>
      <c r="K75" s="50">
        <f t="shared" si="14"/>
        <v>1731694</v>
      </c>
      <c r="L75" s="50">
        <f t="shared" si="14"/>
        <v>1311694</v>
      </c>
      <c r="M75" s="50">
        <f t="shared" si="14"/>
        <v>1361694</v>
      </c>
      <c r="N75" s="50">
        <f t="shared" si="14"/>
        <v>1311272</v>
      </c>
      <c r="O75" s="50">
        <f t="shared" si="12"/>
        <v>21583287</v>
      </c>
      <c r="P75" s="35"/>
      <c r="Q75" s="35"/>
    </row>
    <row r="76" spans="1:17">
      <c r="A76" s="29" t="s">
        <v>216</v>
      </c>
      <c r="B76" s="28" t="s">
        <v>215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>
        <f t="shared" si="12"/>
        <v>0</v>
      </c>
      <c r="P76" s="35"/>
      <c r="Q76" s="35"/>
    </row>
    <row r="77" spans="1:17">
      <c r="A77" s="29" t="s">
        <v>214</v>
      </c>
      <c r="B77" s="28" t="s">
        <v>213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>
        <f t="shared" si="12"/>
        <v>0</v>
      </c>
      <c r="P77" s="35"/>
      <c r="Q77" s="35"/>
    </row>
    <row r="78" spans="1:17">
      <c r="A78" s="29" t="s">
        <v>212</v>
      </c>
      <c r="B78" s="28" t="s">
        <v>211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>
        <f t="shared" si="12"/>
        <v>0</v>
      </c>
      <c r="P78" s="35"/>
      <c r="Q78" s="35"/>
    </row>
    <row r="79" spans="1:17">
      <c r="A79" s="29" t="s">
        <v>210</v>
      </c>
      <c r="B79" s="28" t="s">
        <v>209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>
        <f t="shared" si="12"/>
        <v>0</v>
      </c>
      <c r="P79" s="35"/>
      <c r="Q79" s="35"/>
    </row>
    <row r="80" spans="1:17">
      <c r="A80" s="19" t="s">
        <v>208</v>
      </c>
      <c r="B80" s="28" t="s">
        <v>207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>
        <f t="shared" si="12"/>
        <v>0</v>
      </c>
      <c r="P80" s="35"/>
      <c r="Q80" s="35"/>
    </row>
    <row r="81" spans="1:17">
      <c r="A81" s="19" t="s">
        <v>206</v>
      </c>
      <c r="B81" s="28" t="s">
        <v>205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>
        <f t="shared" si="12"/>
        <v>0</v>
      </c>
      <c r="P81" s="35"/>
      <c r="Q81" s="35"/>
    </row>
    <row r="82" spans="1:17">
      <c r="A82" s="19" t="s">
        <v>204</v>
      </c>
      <c r="B82" s="28" t="s">
        <v>203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>
        <f t="shared" si="12"/>
        <v>0</v>
      </c>
      <c r="P82" s="35"/>
      <c r="Q82" s="35"/>
    </row>
    <row r="83" spans="1:17">
      <c r="A83" s="17" t="s">
        <v>202</v>
      </c>
      <c r="B83" s="27" t="s">
        <v>201</v>
      </c>
      <c r="C83" s="52"/>
      <c r="D83" s="52"/>
      <c r="E83" s="52"/>
      <c r="F83" s="52">
        <f>SUM(F79:F82)</f>
        <v>0</v>
      </c>
      <c r="G83" s="52"/>
      <c r="H83" s="52"/>
      <c r="I83" s="52"/>
      <c r="J83" s="52"/>
      <c r="K83" s="52"/>
      <c r="L83" s="52"/>
      <c r="M83" s="52"/>
      <c r="N83" s="52"/>
      <c r="O83" s="52">
        <f t="shared" si="12"/>
        <v>0</v>
      </c>
      <c r="P83" s="35"/>
      <c r="Q83" s="35"/>
    </row>
    <row r="84" spans="1:17">
      <c r="A84" s="10" t="s">
        <v>200</v>
      </c>
      <c r="B84" s="28" t="s">
        <v>199</v>
      </c>
      <c r="C84" s="53"/>
      <c r="D84" s="53"/>
      <c r="E84" s="53"/>
      <c r="F84" s="53"/>
      <c r="G84" s="53"/>
      <c r="H84" s="53">
        <v>5200000</v>
      </c>
      <c r="I84" s="53"/>
      <c r="J84" s="53"/>
      <c r="K84" s="53"/>
      <c r="L84" s="53"/>
      <c r="M84" s="53"/>
      <c r="N84" s="53"/>
      <c r="O84" s="53">
        <f t="shared" si="12"/>
        <v>5200000</v>
      </c>
      <c r="P84" s="35"/>
      <c r="Q84" s="35"/>
    </row>
    <row r="85" spans="1:17">
      <c r="A85" s="10" t="s">
        <v>198</v>
      </c>
      <c r="B85" s="28" t="s">
        <v>197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>
        <f t="shared" si="12"/>
        <v>0</v>
      </c>
      <c r="P85" s="35"/>
      <c r="Q85" s="35"/>
    </row>
    <row r="86" spans="1:17">
      <c r="A86" s="10" t="s">
        <v>196</v>
      </c>
      <c r="B86" s="28" t="s">
        <v>195</v>
      </c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>
        <f t="shared" si="12"/>
        <v>0</v>
      </c>
      <c r="P86" s="35"/>
      <c r="Q86" s="35"/>
    </row>
    <row r="87" spans="1:17">
      <c r="A87" s="10" t="s">
        <v>194</v>
      </c>
      <c r="B87" s="28" t="s">
        <v>193</v>
      </c>
      <c r="C87" s="53"/>
      <c r="D87" s="53"/>
      <c r="E87" s="53"/>
      <c r="F87" s="53"/>
      <c r="G87" s="53"/>
      <c r="H87" s="53">
        <v>55000</v>
      </c>
      <c r="I87" s="53"/>
      <c r="J87" s="53"/>
      <c r="K87" s="53"/>
      <c r="L87" s="53"/>
      <c r="M87" s="53"/>
      <c r="N87" s="53"/>
      <c r="O87" s="53">
        <f t="shared" si="12"/>
        <v>55000</v>
      </c>
      <c r="P87" s="35"/>
      <c r="Q87" s="35"/>
    </row>
    <row r="88" spans="1:17">
      <c r="A88" s="20" t="s">
        <v>192</v>
      </c>
      <c r="B88" s="27" t="s">
        <v>191</v>
      </c>
      <c r="C88" s="52">
        <f t="shared" ref="C88:N88" si="15">SUM(C84:C87)</f>
        <v>0</v>
      </c>
      <c r="D88" s="52">
        <f t="shared" si="15"/>
        <v>0</v>
      </c>
      <c r="E88" s="52">
        <f t="shared" si="15"/>
        <v>0</v>
      </c>
      <c r="F88" s="52">
        <f t="shared" si="15"/>
        <v>0</v>
      </c>
      <c r="G88" s="52">
        <f t="shared" si="15"/>
        <v>0</v>
      </c>
      <c r="H88" s="52">
        <f t="shared" si="15"/>
        <v>5255000</v>
      </c>
      <c r="I88" s="52">
        <f t="shared" si="15"/>
        <v>0</v>
      </c>
      <c r="J88" s="52">
        <f t="shared" si="15"/>
        <v>0</v>
      </c>
      <c r="K88" s="52">
        <f t="shared" si="15"/>
        <v>0</v>
      </c>
      <c r="L88" s="52">
        <f t="shared" si="15"/>
        <v>0</v>
      </c>
      <c r="M88" s="52">
        <f t="shared" si="15"/>
        <v>0</v>
      </c>
      <c r="N88" s="52">
        <f t="shared" si="15"/>
        <v>0</v>
      </c>
      <c r="O88" s="52">
        <f t="shared" si="12"/>
        <v>5255000</v>
      </c>
      <c r="P88" s="35"/>
      <c r="Q88" s="35"/>
    </row>
    <row r="89" spans="1:17" ht="30">
      <c r="A89" s="10" t="s">
        <v>190</v>
      </c>
      <c r="B89" s="28" t="s">
        <v>189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>
        <f t="shared" si="12"/>
        <v>0</v>
      </c>
      <c r="P89" s="35"/>
      <c r="Q89" s="35"/>
    </row>
    <row r="90" spans="1:17" ht="30">
      <c r="A90" s="10" t="s">
        <v>188</v>
      </c>
      <c r="B90" s="28" t="s">
        <v>187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>
        <f t="shared" si="12"/>
        <v>0</v>
      </c>
      <c r="P90" s="35"/>
      <c r="Q90" s="35"/>
    </row>
    <row r="91" spans="1:17" ht="30">
      <c r="A91" s="10" t="s">
        <v>186</v>
      </c>
      <c r="B91" s="28" t="s">
        <v>185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>
        <f t="shared" si="12"/>
        <v>0</v>
      </c>
      <c r="P91" s="35"/>
      <c r="Q91" s="35"/>
    </row>
    <row r="92" spans="1:17">
      <c r="A92" s="10" t="s">
        <v>184</v>
      </c>
      <c r="B92" s="28" t="s">
        <v>183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>
        <f t="shared" si="12"/>
        <v>0</v>
      </c>
      <c r="P92" s="35"/>
      <c r="Q92" s="35"/>
    </row>
    <row r="93" spans="1:17" ht="30">
      <c r="A93" s="10" t="s">
        <v>182</v>
      </c>
      <c r="B93" s="28" t="s">
        <v>181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>
        <f t="shared" si="12"/>
        <v>0</v>
      </c>
      <c r="P93" s="35"/>
      <c r="Q93" s="35"/>
    </row>
    <row r="94" spans="1:17" ht="30">
      <c r="A94" s="10" t="s">
        <v>180</v>
      </c>
      <c r="B94" s="28" t="s">
        <v>179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>
        <f t="shared" si="12"/>
        <v>0</v>
      </c>
      <c r="P94" s="35"/>
      <c r="Q94" s="35"/>
    </row>
    <row r="95" spans="1:17">
      <c r="A95" s="10" t="s">
        <v>178</v>
      </c>
      <c r="B95" s="28" t="s">
        <v>177</v>
      </c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>
        <f t="shared" si="12"/>
        <v>0</v>
      </c>
      <c r="P95" s="35"/>
      <c r="Q95" s="35"/>
    </row>
    <row r="96" spans="1:17">
      <c r="A96" s="10" t="s">
        <v>176</v>
      </c>
      <c r="B96" s="28" t="s">
        <v>175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>
        <f t="shared" si="12"/>
        <v>0</v>
      </c>
      <c r="P96" s="35"/>
      <c r="Q96" s="35"/>
    </row>
    <row r="97" spans="1:17">
      <c r="A97" s="20" t="s">
        <v>174</v>
      </c>
      <c r="B97" s="27" t="s">
        <v>173</v>
      </c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>
        <f t="shared" si="12"/>
        <v>0</v>
      </c>
      <c r="P97" s="35"/>
      <c r="Q97" s="35"/>
    </row>
    <row r="98" spans="1:17" ht="15.75">
      <c r="A98" s="16" t="s">
        <v>172</v>
      </c>
      <c r="B98" s="50"/>
      <c r="C98" s="51">
        <f t="shared" ref="C98:N98" si="16">C83+C88+C97</f>
        <v>0</v>
      </c>
      <c r="D98" s="51">
        <f t="shared" si="16"/>
        <v>0</v>
      </c>
      <c r="E98" s="51">
        <f t="shared" si="16"/>
        <v>0</v>
      </c>
      <c r="F98" s="51">
        <f t="shared" si="16"/>
        <v>0</v>
      </c>
      <c r="G98" s="51">
        <f t="shared" si="16"/>
        <v>0</v>
      </c>
      <c r="H98" s="51">
        <f t="shared" si="16"/>
        <v>5255000</v>
      </c>
      <c r="I98" s="51">
        <f t="shared" si="16"/>
        <v>0</v>
      </c>
      <c r="J98" s="51">
        <f t="shared" si="16"/>
        <v>0</v>
      </c>
      <c r="K98" s="51">
        <f t="shared" si="16"/>
        <v>0</v>
      </c>
      <c r="L98" s="51">
        <f t="shared" si="16"/>
        <v>0</v>
      </c>
      <c r="M98" s="51">
        <f t="shared" si="16"/>
        <v>0</v>
      </c>
      <c r="N98" s="51">
        <f t="shared" si="16"/>
        <v>0</v>
      </c>
      <c r="O98" s="50">
        <f t="shared" si="12"/>
        <v>5255000</v>
      </c>
      <c r="P98" s="35"/>
      <c r="Q98" s="35"/>
    </row>
    <row r="99" spans="1:17" ht="15.75">
      <c r="A99" s="13" t="s">
        <v>171</v>
      </c>
      <c r="B99" s="25" t="s">
        <v>170</v>
      </c>
      <c r="C99" s="49">
        <f t="shared" ref="C99:N99" si="17">C25+C26+C51+C60+C74+C83+C88+C97</f>
        <v>6506075</v>
      </c>
      <c r="D99" s="49">
        <f t="shared" si="17"/>
        <v>1311694</v>
      </c>
      <c r="E99" s="49">
        <f t="shared" si="17"/>
        <v>1311694</v>
      </c>
      <c r="F99" s="49">
        <f t="shared" si="17"/>
        <v>1311694</v>
      </c>
      <c r="G99" s="49">
        <f t="shared" si="17"/>
        <v>1311694</v>
      </c>
      <c r="H99" s="49">
        <f t="shared" si="17"/>
        <v>6566694</v>
      </c>
      <c r="I99" s="49">
        <f t="shared" si="17"/>
        <v>1361694</v>
      </c>
      <c r="J99" s="49">
        <f t="shared" si="17"/>
        <v>1440694</v>
      </c>
      <c r="K99" s="49">
        <f t="shared" si="17"/>
        <v>1731694</v>
      </c>
      <c r="L99" s="49">
        <f t="shared" si="17"/>
        <v>1311694</v>
      </c>
      <c r="M99" s="49">
        <f t="shared" si="17"/>
        <v>1361694</v>
      </c>
      <c r="N99" s="49">
        <f t="shared" si="17"/>
        <v>1311272</v>
      </c>
      <c r="O99" s="49">
        <f t="shared" si="12"/>
        <v>26838287</v>
      </c>
      <c r="P99" s="35"/>
      <c r="Q99" s="35"/>
    </row>
    <row r="100" spans="1:17">
      <c r="A100" s="10" t="s">
        <v>339</v>
      </c>
      <c r="B100" s="8" t="s">
        <v>338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>
        <f t="shared" si="12"/>
        <v>0</v>
      </c>
      <c r="P100" s="35"/>
      <c r="Q100" s="35"/>
    </row>
    <row r="101" spans="1:17">
      <c r="A101" s="10" t="s">
        <v>337</v>
      </c>
      <c r="B101" s="8" t="s">
        <v>336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>
        <f t="shared" si="12"/>
        <v>0</v>
      </c>
      <c r="P101" s="35"/>
      <c r="Q101" s="35"/>
    </row>
    <row r="102" spans="1:17">
      <c r="A102" s="10" t="s">
        <v>335</v>
      </c>
      <c r="B102" s="8" t="s">
        <v>334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>
        <f t="shared" si="12"/>
        <v>0</v>
      </c>
      <c r="P102" s="35"/>
      <c r="Q102" s="35"/>
    </row>
    <row r="103" spans="1:17">
      <c r="A103" s="6" t="s">
        <v>169</v>
      </c>
      <c r="B103" s="5" t="s">
        <v>168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>
        <f t="shared" ref="O103:O123" si="18">SUM(C103:N103)</f>
        <v>0</v>
      </c>
      <c r="P103" s="35"/>
      <c r="Q103" s="35"/>
    </row>
    <row r="104" spans="1:17">
      <c r="A104" s="9" t="s">
        <v>333</v>
      </c>
      <c r="B104" s="8" t="s">
        <v>332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>
        <f t="shared" si="18"/>
        <v>0</v>
      </c>
      <c r="P104" s="35"/>
      <c r="Q104" s="35"/>
    </row>
    <row r="105" spans="1:17">
      <c r="A105" s="9" t="s">
        <v>331</v>
      </c>
      <c r="B105" s="8" t="s">
        <v>330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>
        <f t="shared" si="18"/>
        <v>0</v>
      </c>
      <c r="P105" s="35"/>
      <c r="Q105" s="35"/>
    </row>
    <row r="106" spans="1:17">
      <c r="A106" s="10" t="s">
        <v>329</v>
      </c>
      <c r="B106" s="8" t="s">
        <v>328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>
        <f t="shared" si="18"/>
        <v>0</v>
      </c>
      <c r="P106" s="35"/>
      <c r="Q106" s="35"/>
    </row>
    <row r="107" spans="1:17">
      <c r="A107" s="10" t="s">
        <v>327</v>
      </c>
      <c r="B107" s="8" t="s">
        <v>326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>
        <f t="shared" si="18"/>
        <v>0</v>
      </c>
      <c r="P107" s="35"/>
      <c r="Q107" s="35"/>
    </row>
    <row r="108" spans="1:17">
      <c r="A108" s="7" t="s">
        <v>167</v>
      </c>
      <c r="B108" s="5" t="s">
        <v>166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>
        <f t="shared" si="18"/>
        <v>0</v>
      </c>
      <c r="P108" s="35"/>
      <c r="Q108" s="35"/>
    </row>
    <row r="109" spans="1:17">
      <c r="A109" s="9" t="s">
        <v>165</v>
      </c>
      <c r="B109" s="8" t="s">
        <v>164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>
        <f t="shared" si="18"/>
        <v>0</v>
      </c>
      <c r="P109" s="35"/>
      <c r="Q109" s="35"/>
    </row>
    <row r="110" spans="1:17">
      <c r="A110" s="9" t="s">
        <v>163</v>
      </c>
      <c r="B110" s="8" t="s">
        <v>162</v>
      </c>
      <c r="C110" s="39">
        <v>469280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>
        <f t="shared" si="18"/>
        <v>469280</v>
      </c>
      <c r="P110" s="35"/>
      <c r="Q110" s="35"/>
    </row>
    <row r="111" spans="1:17">
      <c r="A111" s="7" t="s">
        <v>161</v>
      </c>
      <c r="B111" s="5" t="s">
        <v>160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>
        <f t="shared" si="18"/>
        <v>0</v>
      </c>
      <c r="P111" s="35"/>
      <c r="Q111" s="35"/>
    </row>
    <row r="112" spans="1:17">
      <c r="A112" s="9" t="s">
        <v>159</v>
      </c>
      <c r="B112" s="8" t="s">
        <v>158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>
        <f t="shared" si="18"/>
        <v>0</v>
      </c>
      <c r="P112" s="35"/>
      <c r="Q112" s="35"/>
    </row>
    <row r="113" spans="1:17">
      <c r="A113" s="9" t="s">
        <v>157</v>
      </c>
      <c r="B113" s="8" t="s">
        <v>156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>
        <f t="shared" si="18"/>
        <v>0</v>
      </c>
      <c r="P113" s="35"/>
      <c r="Q113" s="35"/>
    </row>
    <row r="114" spans="1:17">
      <c r="A114" s="9" t="s">
        <v>155</v>
      </c>
      <c r="B114" s="8" t="s">
        <v>154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>
        <f t="shared" si="18"/>
        <v>0</v>
      </c>
      <c r="P114" s="35"/>
      <c r="Q114" s="35"/>
    </row>
    <row r="115" spans="1:17">
      <c r="A115" s="24" t="s">
        <v>153</v>
      </c>
      <c r="B115" s="18" t="s">
        <v>152</v>
      </c>
      <c r="C115" s="48">
        <f>SUM(C110:C114)</f>
        <v>469280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>
        <f t="shared" si="18"/>
        <v>469280</v>
      </c>
      <c r="P115" s="35"/>
      <c r="Q115" s="35"/>
    </row>
    <row r="116" spans="1:17">
      <c r="A116" s="9" t="s">
        <v>151</v>
      </c>
      <c r="B116" s="8" t="s">
        <v>150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>
        <f t="shared" si="18"/>
        <v>0</v>
      </c>
      <c r="P116" s="35"/>
      <c r="Q116" s="35"/>
    </row>
    <row r="117" spans="1:17">
      <c r="A117" s="10" t="s">
        <v>149</v>
      </c>
      <c r="B117" s="8" t="s">
        <v>148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>
        <f t="shared" si="18"/>
        <v>0</v>
      </c>
      <c r="P117" s="35"/>
      <c r="Q117" s="35"/>
    </row>
    <row r="118" spans="1:17">
      <c r="A118" s="9" t="s">
        <v>147</v>
      </c>
      <c r="B118" s="8" t="s">
        <v>146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>
        <f t="shared" si="18"/>
        <v>0</v>
      </c>
      <c r="P118" s="35"/>
      <c r="Q118" s="35"/>
    </row>
    <row r="119" spans="1:17">
      <c r="A119" s="9" t="s">
        <v>145</v>
      </c>
      <c r="B119" s="8" t="s">
        <v>144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>
        <f t="shared" si="18"/>
        <v>0</v>
      </c>
      <c r="P119" s="35"/>
      <c r="Q119" s="35"/>
    </row>
    <row r="120" spans="1:17">
      <c r="A120" s="24" t="s">
        <v>143</v>
      </c>
      <c r="B120" s="18" t="s">
        <v>142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>
        <f t="shared" si="18"/>
        <v>0</v>
      </c>
      <c r="P120" s="35"/>
      <c r="Q120" s="35"/>
    </row>
    <row r="121" spans="1:17">
      <c r="A121" s="10" t="s">
        <v>141</v>
      </c>
      <c r="B121" s="8" t="s">
        <v>140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>
        <f t="shared" si="18"/>
        <v>0</v>
      </c>
      <c r="P121" s="35"/>
      <c r="Q121" s="35"/>
    </row>
    <row r="122" spans="1:17" ht="15.75">
      <c r="A122" s="4" t="s">
        <v>139</v>
      </c>
      <c r="B122" s="3" t="s">
        <v>138</v>
      </c>
      <c r="C122" s="37">
        <f>C115+C120+C121</f>
        <v>469280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>
        <f t="shared" si="18"/>
        <v>469280</v>
      </c>
      <c r="P122" s="35"/>
      <c r="Q122" s="35"/>
    </row>
    <row r="123" spans="1:17" ht="15.75">
      <c r="A123" s="2" t="s">
        <v>137</v>
      </c>
      <c r="B123" s="1"/>
      <c r="C123" s="94">
        <f>C99+C122</f>
        <v>6975355</v>
      </c>
      <c r="D123" s="94">
        <f t="shared" ref="D123:N123" si="19">D99+D122</f>
        <v>1311694</v>
      </c>
      <c r="E123" s="94">
        <f t="shared" si="19"/>
        <v>1311694</v>
      </c>
      <c r="F123" s="94">
        <f t="shared" si="19"/>
        <v>1311694</v>
      </c>
      <c r="G123" s="94">
        <f t="shared" si="19"/>
        <v>1311694</v>
      </c>
      <c r="H123" s="94">
        <f t="shared" si="19"/>
        <v>6566694</v>
      </c>
      <c r="I123" s="94">
        <f t="shared" si="19"/>
        <v>1361694</v>
      </c>
      <c r="J123" s="94">
        <f t="shared" si="19"/>
        <v>1440694</v>
      </c>
      <c r="K123" s="94">
        <f t="shared" si="19"/>
        <v>1731694</v>
      </c>
      <c r="L123" s="94">
        <f t="shared" si="19"/>
        <v>1311694</v>
      </c>
      <c r="M123" s="94">
        <f t="shared" si="19"/>
        <v>1361694</v>
      </c>
      <c r="N123" s="94">
        <f t="shared" si="19"/>
        <v>1311272</v>
      </c>
      <c r="O123" s="36">
        <f t="shared" si="18"/>
        <v>27307567</v>
      </c>
      <c r="P123" s="35"/>
      <c r="Q123" s="35"/>
    </row>
    <row r="124" spans="1:17" ht="25.5">
      <c r="A124" s="23" t="s">
        <v>136</v>
      </c>
      <c r="B124" s="22" t="s">
        <v>325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5"/>
      <c r="Q124" s="35"/>
    </row>
    <row r="125" spans="1:17">
      <c r="A125" s="34" t="s">
        <v>324</v>
      </c>
      <c r="B125" s="19" t="s">
        <v>323</v>
      </c>
      <c r="C125" s="45">
        <v>790535</v>
      </c>
      <c r="D125" s="45">
        <v>790535</v>
      </c>
      <c r="E125" s="45">
        <v>790535</v>
      </c>
      <c r="F125" s="45">
        <v>790535</v>
      </c>
      <c r="G125" s="45">
        <v>790535</v>
      </c>
      <c r="H125" s="45">
        <v>790535</v>
      </c>
      <c r="I125" s="45">
        <v>790535</v>
      </c>
      <c r="J125" s="45">
        <v>790535</v>
      </c>
      <c r="K125" s="45">
        <v>790535</v>
      </c>
      <c r="L125" s="45">
        <v>790535</v>
      </c>
      <c r="M125" s="45">
        <v>790535</v>
      </c>
      <c r="N125" s="45">
        <v>790539</v>
      </c>
      <c r="O125" s="45">
        <f t="shared" ref="O125:O156" si="20">SUM(C125:N125)</f>
        <v>9486424</v>
      </c>
      <c r="P125" s="35"/>
      <c r="Q125" s="35"/>
    </row>
    <row r="126" spans="1:17">
      <c r="A126" s="8" t="s">
        <v>322</v>
      </c>
      <c r="B126" s="19" t="s">
        <v>321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>
        <f t="shared" si="20"/>
        <v>0</v>
      </c>
      <c r="P126" s="35"/>
      <c r="Q126" s="35"/>
    </row>
    <row r="127" spans="1:17">
      <c r="A127" s="8" t="s">
        <v>320</v>
      </c>
      <c r="B127" s="19" t="s">
        <v>319</v>
      </c>
      <c r="C127" s="45">
        <v>96983</v>
      </c>
      <c r="D127" s="45">
        <v>96983</v>
      </c>
      <c r="E127" s="45">
        <v>96983</v>
      </c>
      <c r="F127" s="45">
        <v>96983</v>
      </c>
      <c r="G127" s="45">
        <v>96983</v>
      </c>
      <c r="H127" s="45">
        <v>96983</v>
      </c>
      <c r="I127" s="45">
        <v>96983</v>
      </c>
      <c r="J127" s="45">
        <v>96983</v>
      </c>
      <c r="K127" s="45">
        <v>96983</v>
      </c>
      <c r="L127" s="45">
        <v>96983</v>
      </c>
      <c r="M127" s="45">
        <v>96983</v>
      </c>
      <c r="N127" s="45">
        <v>96980</v>
      </c>
      <c r="O127" s="45">
        <f t="shared" si="20"/>
        <v>1163793</v>
      </c>
      <c r="P127" s="35"/>
      <c r="Q127" s="35"/>
    </row>
    <row r="128" spans="1:17">
      <c r="A128" s="8" t="s">
        <v>318</v>
      </c>
      <c r="B128" s="19" t="s">
        <v>317</v>
      </c>
      <c r="C128" s="45">
        <v>100000</v>
      </c>
      <c r="D128" s="45">
        <v>100000</v>
      </c>
      <c r="E128" s="45">
        <v>100000</v>
      </c>
      <c r="F128" s="45">
        <v>100000</v>
      </c>
      <c r="G128" s="45">
        <v>100000</v>
      </c>
      <c r="H128" s="45">
        <v>100000</v>
      </c>
      <c r="I128" s="45">
        <v>100000</v>
      </c>
      <c r="J128" s="45">
        <v>100000</v>
      </c>
      <c r="K128" s="45">
        <v>100000</v>
      </c>
      <c r="L128" s="45">
        <v>100000</v>
      </c>
      <c r="M128" s="45">
        <v>100000</v>
      </c>
      <c r="N128" s="45">
        <v>100000</v>
      </c>
      <c r="O128" s="45">
        <f t="shared" si="20"/>
        <v>1200000</v>
      </c>
      <c r="P128" s="35"/>
      <c r="Q128" s="35"/>
    </row>
    <row r="129" spans="1:17">
      <c r="A129" s="8" t="s">
        <v>316</v>
      </c>
      <c r="B129" s="19" t="s">
        <v>315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>
        <f t="shared" si="20"/>
        <v>0</v>
      </c>
      <c r="P129" s="35"/>
      <c r="Q129" s="35"/>
    </row>
    <row r="130" spans="1:17">
      <c r="A130" s="8" t="s">
        <v>314</v>
      </c>
      <c r="B130" s="19" t="s">
        <v>313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>
        <f t="shared" si="20"/>
        <v>0</v>
      </c>
      <c r="P130" s="35"/>
      <c r="Q130" s="35"/>
    </row>
    <row r="131" spans="1:17">
      <c r="A131" s="5" t="s">
        <v>134</v>
      </c>
      <c r="B131" s="47" t="s">
        <v>133</v>
      </c>
      <c r="C131" s="46">
        <f t="shared" ref="C131:N131" si="21">SUM(C125:C130)</f>
        <v>987518</v>
      </c>
      <c r="D131" s="46">
        <f t="shared" si="21"/>
        <v>987518</v>
      </c>
      <c r="E131" s="46">
        <f t="shared" si="21"/>
        <v>987518</v>
      </c>
      <c r="F131" s="46">
        <f t="shared" si="21"/>
        <v>987518</v>
      </c>
      <c r="G131" s="46">
        <f t="shared" si="21"/>
        <v>987518</v>
      </c>
      <c r="H131" s="46">
        <f t="shared" si="21"/>
        <v>987518</v>
      </c>
      <c r="I131" s="46">
        <f t="shared" si="21"/>
        <v>987518</v>
      </c>
      <c r="J131" s="46">
        <f t="shared" si="21"/>
        <v>987518</v>
      </c>
      <c r="K131" s="46">
        <f t="shared" si="21"/>
        <v>987518</v>
      </c>
      <c r="L131" s="46">
        <f t="shared" si="21"/>
        <v>987518</v>
      </c>
      <c r="M131" s="46">
        <f t="shared" si="21"/>
        <v>987518</v>
      </c>
      <c r="N131" s="46">
        <f t="shared" si="21"/>
        <v>987519</v>
      </c>
      <c r="O131" s="46">
        <f t="shared" si="20"/>
        <v>11850217</v>
      </c>
      <c r="P131" s="35"/>
      <c r="Q131" s="35"/>
    </row>
    <row r="132" spans="1:17">
      <c r="A132" s="8" t="s">
        <v>132</v>
      </c>
      <c r="B132" s="19" t="s">
        <v>131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>
        <f t="shared" si="20"/>
        <v>0</v>
      </c>
      <c r="P132" s="35"/>
      <c r="Q132" s="35"/>
    </row>
    <row r="133" spans="1:17" ht="30">
      <c r="A133" s="8" t="s">
        <v>130</v>
      </c>
      <c r="B133" s="19" t="s">
        <v>129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>
        <f t="shared" si="20"/>
        <v>0</v>
      </c>
      <c r="P133" s="35"/>
      <c r="Q133" s="35"/>
    </row>
    <row r="134" spans="1:17" ht="30">
      <c r="A134" s="8" t="s">
        <v>128</v>
      </c>
      <c r="B134" s="19" t="s">
        <v>127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>
        <f t="shared" si="20"/>
        <v>0</v>
      </c>
      <c r="P134" s="35"/>
      <c r="Q134" s="35"/>
    </row>
    <row r="135" spans="1:17" ht="30">
      <c r="A135" s="8" t="s">
        <v>126</v>
      </c>
      <c r="B135" s="19" t="s">
        <v>125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>
        <f t="shared" si="20"/>
        <v>0</v>
      </c>
      <c r="P135" s="35"/>
      <c r="Q135" s="35"/>
    </row>
    <row r="136" spans="1:17">
      <c r="A136" s="8" t="s">
        <v>124</v>
      </c>
      <c r="B136" s="19" t="s">
        <v>123</v>
      </c>
      <c r="C136" s="45">
        <v>427500</v>
      </c>
      <c r="D136" s="45">
        <v>427500</v>
      </c>
      <c r="E136" s="45">
        <v>427500</v>
      </c>
      <c r="F136" s="45">
        <v>427500</v>
      </c>
      <c r="G136" s="45">
        <v>427500</v>
      </c>
      <c r="H136" s="45">
        <v>427500</v>
      </c>
      <c r="I136" s="45">
        <v>427500</v>
      </c>
      <c r="J136" s="45">
        <v>427500</v>
      </c>
      <c r="K136" s="45">
        <v>427500</v>
      </c>
      <c r="L136" s="45">
        <v>427500</v>
      </c>
      <c r="M136" s="45">
        <v>427500</v>
      </c>
      <c r="N136" s="45">
        <v>427500</v>
      </c>
      <c r="O136" s="45">
        <f t="shared" si="20"/>
        <v>5130000</v>
      </c>
      <c r="P136" s="35"/>
      <c r="Q136" s="35"/>
    </row>
    <row r="137" spans="1:17">
      <c r="A137" s="18" t="s">
        <v>122</v>
      </c>
      <c r="B137" s="17" t="s">
        <v>121</v>
      </c>
      <c r="C137" s="44">
        <f t="shared" ref="C137:N137" si="22">SUM(C131:C136)</f>
        <v>1415018</v>
      </c>
      <c r="D137" s="44">
        <f t="shared" si="22"/>
        <v>1415018</v>
      </c>
      <c r="E137" s="44">
        <f t="shared" si="22"/>
        <v>1415018</v>
      </c>
      <c r="F137" s="44">
        <f t="shared" si="22"/>
        <v>1415018</v>
      </c>
      <c r="G137" s="44">
        <f t="shared" si="22"/>
        <v>1415018</v>
      </c>
      <c r="H137" s="44">
        <f t="shared" si="22"/>
        <v>1415018</v>
      </c>
      <c r="I137" s="44">
        <f t="shared" si="22"/>
        <v>1415018</v>
      </c>
      <c r="J137" s="44">
        <f t="shared" si="22"/>
        <v>1415018</v>
      </c>
      <c r="K137" s="44">
        <f t="shared" si="22"/>
        <v>1415018</v>
      </c>
      <c r="L137" s="44">
        <f t="shared" si="22"/>
        <v>1415018</v>
      </c>
      <c r="M137" s="44">
        <f t="shared" si="22"/>
        <v>1415018</v>
      </c>
      <c r="N137" s="44">
        <f t="shared" si="22"/>
        <v>1415019</v>
      </c>
      <c r="O137" s="44">
        <f t="shared" si="20"/>
        <v>16980217</v>
      </c>
      <c r="P137" s="35"/>
      <c r="Q137" s="35"/>
    </row>
    <row r="138" spans="1:17">
      <c r="A138" s="8" t="s">
        <v>312</v>
      </c>
      <c r="B138" s="19" t="s">
        <v>311</v>
      </c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>
        <f t="shared" si="20"/>
        <v>0</v>
      </c>
      <c r="P138" s="35"/>
      <c r="Q138" s="35"/>
    </row>
    <row r="139" spans="1:17">
      <c r="A139" s="8" t="s">
        <v>310</v>
      </c>
      <c r="B139" s="19" t="s">
        <v>309</v>
      </c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>
        <f t="shared" si="20"/>
        <v>0</v>
      </c>
      <c r="P139" s="35"/>
      <c r="Q139" s="35"/>
    </row>
    <row r="140" spans="1:17">
      <c r="A140" s="5" t="s">
        <v>120</v>
      </c>
      <c r="B140" s="47" t="s">
        <v>119</v>
      </c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>
        <f t="shared" si="20"/>
        <v>0</v>
      </c>
      <c r="P140" s="35"/>
      <c r="Q140" s="35"/>
    </row>
    <row r="141" spans="1:17">
      <c r="A141" s="8" t="s">
        <v>118</v>
      </c>
      <c r="B141" s="19" t="s">
        <v>117</v>
      </c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>
        <f t="shared" si="20"/>
        <v>0</v>
      </c>
      <c r="P141" s="35"/>
      <c r="Q141" s="35"/>
    </row>
    <row r="142" spans="1:17">
      <c r="A142" s="8" t="s">
        <v>116</v>
      </c>
      <c r="B142" s="19" t="s">
        <v>115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>
        <f t="shared" si="20"/>
        <v>0</v>
      </c>
      <c r="P142" s="35"/>
      <c r="Q142" s="35"/>
    </row>
    <row r="143" spans="1:17">
      <c r="A143" s="8" t="s">
        <v>114</v>
      </c>
      <c r="B143" s="19" t="s">
        <v>113</v>
      </c>
      <c r="C143" s="45"/>
      <c r="D143" s="45"/>
      <c r="E143" s="45">
        <v>250000</v>
      </c>
      <c r="F143" s="45"/>
      <c r="G143" s="45"/>
      <c r="H143" s="45"/>
      <c r="I143" s="45"/>
      <c r="J143" s="45"/>
      <c r="K143" s="45">
        <v>250000</v>
      </c>
      <c r="L143" s="45"/>
      <c r="M143" s="45"/>
      <c r="N143" s="45"/>
      <c r="O143" s="45">
        <f t="shared" si="20"/>
        <v>500000</v>
      </c>
      <c r="P143" s="35"/>
      <c r="Q143" s="35"/>
    </row>
    <row r="144" spans="1:17">
      <c r="A144" s="8" t="s">
        <v>308</v>
      </c>
      <c r="B144" s="19" t="s">
        <v>307</v>
      </c>
      <c r="C144" s="45"/>
      <c r="D144" s="45"/>
      <c r="E144" s="45">
        <v>500000</v>
      </c>
      <c r="F144" s="45"/>
      <c r="G144" s="45"/>
      <c r="H144" s="45"/>
      <c r="I144" s="45"/>
      <c r="J144" s="45"/>
      <c r="K144" s="45">
        <v>500000</v>
      </c>
      <c r="L144" s="45"/>
      <c r="M144" s="45"/>
      <c r="N144" s="45"/>
      <c r="O144" s="45">
        <f t="shared" si="20"/>
        <v>1000000</v>
      </c>
      <c r="P144" s="35"/>
      <c r="Q144" s="35"/>
    </row>
    <row r="145" spans="1:17">
      <c r="A145" s="8" t="s">
        <v>306</v>
      </c>
      <c r="B145" s="19" t="s">
        <v>305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>
        <f t="shared" si="20"/>
        <v>0</v>
      </c>
      <c r="P145" s="35"/>
      <c r="Q145" s="35"/>
    </row>
    <row r="146" spans="1:17">
      <c r="A146" s="8" t="s">
        <v>304</v>
      </c>
      <c r="B146" s="19" t="s">
        <v>303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>
        <f t="shared" si="20"/>
        <v>0</v>
      </c>
      <c r="P146" s="35"/>
      <c r="Q146" s="35"/>
    </row>
    <row r="147" spans="1:17">
      <c r="A147" s="8" t="s">
        <v>302</v>
      </c>
      <c r="B147" s="19" t="s">
        <v>301</v>
      </c>
      <c r="C147" s="45"/>
      <c r="D147" s="45"/>
      <c r="E147" s="45">
        <v>100000</v>
      </c>
      <c r="F147" s="45"/>
      <c r="G147" s="45"/>
      <c r="H147" s="45"/>
      <c r="I147" s="45"/>
      <c r="J147" s="45"/>
      <c r="K147" s="45">
        <v>100000</v>
      </c>
      <c r="L147" s="45"/>
      <c r="M147" s="45"/>
      <c r="N147" s="45"/>
      <c r="O147" s="45">
        <f t="shared" si="20"/>
        <v>200000</v>
      </c>
      <c r="P147" s="35"/>
      <c r="Q147" s="35"/>
    </row>
    <row r="148" spans="1:17">
      <c r="A148" s="8" t="s">
        <v>300</v>
      </c>
      <c r="B148" s="19" t="s">
        <v>299</v>
      </c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>
        <f t="shared" si="20"/>
        <v>0</v>
      </c>
      <c r="P148" s="35"/>
      <c r="Q148" s="35"/>
    </row>
    <row r="149" spans="1:17">
      <c r="A149" s="5" t="s">
        <v>112</v>
      </c>
      <c r="B149" s="47" t="s">
        <v>111</v>
      </c>
      <c r="C149" s="46"/>
      <c r="D149" s="46"/>
      <c r="E149" s="46">
        <f>E144+E147</f>
        <v>600000</v>
      </c>
      <c r="F149" s="46"/>
      <c r="G149" s="46"/>
      <c r="H149" s="46"/>
      <c r="I149" s="46"/>
      <c r="J149" s="46"/>
      <c r="K149" s="46">
        <f>K144+K147</f>
        <v>600000</v>
      </c>
      <c r="L149" s="46"/>
      <c r="M149" s="46"/>
      <c r="N149" s="46"/>
      <c r="O149" s="46">
        <f t="shared" si="20"/>
        <v>1200000</v>
      </c>
      <c r="P149" s="35"/>
      <c r="Q149" s="35"/>
    </row>
    <row r="150" spans="1:17">
      <c r="A150" s="8" t="s">
        <v>110</v>
      </c>
      <c r="B150" s="19" t="s">
        <v>109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>
        <f t="shared" si="20"/>
        <v>0</v>
      </c>
      <c r="P150" s="35"/>
      <c r="Q150" s="35"/>
    </row>
    <row r="151" spans="1:17">
      <c r="A151" s="18" t="s">
        <v>108</v>
      </c>
      <c r="B151" s="17" t="s">
        <v>107</v>
      </c>
      <c r="C151" s="44">
        <f t="shared" ref="C151:N151" si="23">C140+C141+C142+C143+C149+C150</f>
        <v>0</v>
      </c>
      <c r="D151" s="44">
        <f t="shared" si="23"/>
        <v>0</v>
      </c>
      <c r="E151" s="44">
        <f t="shared" si="23"/>
        <v>850000</v>
      </c>
      <c r="F151" s="44">
        <f t="shared" si="23"/>
        <v>0</v>
      </c>
      <c r="G151" s="44">
        <f t="shared" si="23"/>
        <v>0</v>
      </c>
      <c r="H151" s="44">
        <f t="shared" si="23"/>
        <v>0</v>
      </c>
      <c r="I151" s="44">
        <f t="shared" si="23"/>
        <v>0</v>
      </c>
      <c r="J151" s="44">
        <f t="shared" si="23"/>
        <v>0</v>
      </c>
      <c r="K151" s="44">
        <f t="shared" si="23"/>
        <v>850000</v>
      </c>
      <c r="L151" s="44">
        <f t="shared" si="23"/>
        <v>0</v>
      </c>
      <c r="M151" s="44">
        <f t="shared" si="23"/>
        <v>0</v>
      </c>
      <c r="N151" s="44">
        <f t="shared" si="23"/>
        <v>0</v>
      </c>
      <c r="O151" s="44">
        <f t="shared" si="20"/>
        <v>1700000</v>
      </c>
      <c r="P151" s="35"/>
      <c r="Q151" s="35"/>
    </row>
    <row r="152" spans="1:17">
      <c r="A152" s="10" t="s">
        <v>106</v>
      </c>
      <c r="B152" s="19" t="s">
        <v>105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>
        <f t="shared" si="20"/>
        <v>0</v>
      </c>
      <c r="P152" s="35"/>
      <c r="Q152" s="35"/>
    </row>
    <row r="153" spans="1:17">
      <c r="A153" s="10" t="s">
        <v>104</v>
      </c>
      <c r="B153" s="19" t="s">
        <v>103</v>
      </c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>
        <f t="shared" si="20"/>
        <v>0</v>
      </c>
      <c r="P153" s="35"/>
      <c r="Q153" s="35"/>
    </row>
    <row r="154" spans="1:17">
      <c r="A154" s="10" t="s">
        <v>102</v>
      </c>
      <c r="B154" s="19" t="s">
        <v>101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>
        <f t="shared" si="20"/>
        <v>0</v>
      </c>
      <c r="P154" s="35"/>
      <c r="Q154" s="35"/>
    </row>
    <row r="155" spans="1:17">
      <c r="A155" s="10" t="s">
        <v>100</v>
      </c>
      <c r="B155" s="19" t="s">
        <v>99</v>
      </c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>
        <f t="shared" si="20"/>
        <v>0</v>
      </c>
      <c r="P155" s="35"/>
      <c r="Q155" s="35"/>
    </row>
    <row r="156" spans="1:17">
      <c r="A156" s="10" t="s">
        <v>98</v>
      </c>
      <c r="B156" s="19" t="s">
        <v>97</v>
      </c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>
        <f t="shared" si="20"/>
        <v>0</v>
      </c>
      <c r="P156" s="35"/>
      <c r="Q156" s="35"/>
    </row>
    <row r="157" spans="1:17">
      <c r="A157" s="10" t="s">
        <v>96</v>
      </c>
      <c r="B157" s="19" t="s">
        <v>95</v>
      </c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>
        <f t="shared" ref="O157:O188" si="24">SUM(C157:N157)</f>
        <v>0</v>
      </c>
      <c r="P157" s="35"/>
      <c r="Q157" s="35"/>
    </row>
    <row r="158" spans="1:17">
      <c r="A158" s="10" t="s">
        <v>94</v>
      </c>
      <c r="B158" s="19" t="s">
        <v>93</v>
      </c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>
        <f t="shared" si="24"/>
        <v>0</v>
      </c>
      <c r="P158" s="35"/>
      <c r="Q158" s="35"/>
    </row>
    <row r="159" spans="1:17">
      <c r="A159" s="10" t="s">
        <v>92</v>
      </c>
      <c r="B159" s="19" t="s">
        <v>91</v>
      </c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>
        <f t="shared" si="24"/>
        <v>0</v>
      </c>
      <c r="P159" s="35"/>
      <c r="Q159" s="35"/>
    </row>
    <row r="160" spans="1:17">
      <c r="A160" s="10" t="s">
        <v>90</v>
      </c>
      <c r="B160" s="19" t="s">
        <v>89</v>
      </c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>
        <f t="shared" si="24"/>
        <v>0</v>
      </c>
      <c r="P160" s="35"/>
      <c r="Q160" s="35"/>
    </row>
    <row r="161" spans="1:17">
      <c r="A161" s="10" t="s">
        <v>88</v>
      </c>
      <c r="B161" s="19" t="s">
        <v>87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>
        <v>200000</v>
      </c>
      <c r="O161" s="45">
        <f t="shared" si="24"/>
        <v>200000</v>
      </c>
      <c r="P161" s="35"/>
      <c r="Q161" s="35"/>
    </row>
    <row r="162" spans="1:17">
      <c r="A162" s="20" t="s">
        <v>86</v>
      </c>
      <c r="B162" s="17" t="s">
        <v>85</v>
      </c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>
        <f>SUM(N161)</f>
        <v>200000</v>
      </c>
      <c r="O162" s="44">
        <f t="shared" si="24"/>
        <v>200000</v>
      </c>
      <c r="P162" s="35"/>
      <c r="Q162" s="35"/>
    </row>
    <row r="163" spans="1:17" ht="30">
      <c r="A163" s="10" t="s">
        <v>84</v>
      </c>
      <c r="B163" s="19" t="s">
        <v>83</v>
      </c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>
        <f t="shared" si="24"/>
        <v>0</v>
      </c>
      <c r="P163" s="35"/>
      <c r="Q163" s="35"/>
    </row>
    <row r="164" spans="1:17" ht="30">
      <c r="A164" s="8" t="s">
        <v>82</v>
      </c>
      <c r="B164" s="19" t="s">
        <v>81</v>
      </c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>
        <f t="shared" si="24"/>
        <v>0</v>
      </c>
      <c r="P164" s="35"/>
      <c r="Q164" s="35"/>
    </row>
    <row r="165" spans="1:17">
      <c r="A165" s="10" t="s">
        <v>80</v>
      </c>
      <c r="B165" s="19" t="s">
        <v>79</v>
      </c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>
        <f t="shared" si="24"/>
        <v>0</v>
      </c>
      <c r="P165" s="35"/>
      <c r="Q165" s="35"/>
    </row>
    <row r="166" spans="1:17">
      <c r="A166" s="18" t="s">
        <v>78</v>
      </c>
      <c r="B166" s="17" t="s">
        <v>77</v>
      </c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>
        <f t="shared" si="24"/>
        <v>0</v>
      </c>
      <c r="P166" s="35"/>
      <c r="Q166" s="35"/>
    </row>
    <row r="167" spans="1:17" ht="15.75">
      <c r="A167" s="16" t="s">
        <v>76</v>
      </c>
      <c r="B167" s="15"/>
      <c r="C167" s="43">
        <f t="shared" ref="C167:N167" si="25">C137+C151+C162+C166</f>
        <v>1415018</v>
      </c>
      <c r="D167" s="43">
        <f t="shared" si="25"/>
        <v>1415018</v>
      </c>
      <c r="E167" s="43">
        <f t="shared" si="25"/>
        <v>2265018</v>
      </c>
      <c r="F167" s="43">
        <f t="shared" si="25"/>
        <v>1415018</v>
      </c>
      <c r="G167" s="43">
        <f t="shared" si="25"/>
        <v>1415018</v>
      </c>
      <c r="H167" s="43">
        <f t="shared" si="25"/>
        <v>1415018</v>
      </c>
      <c r="I167" s="43">
        <f t="shared" si="25"/>
        <v>1415018</v>
      </c>
      <c r="J167" s="43">
        <f t="shared" si="25"/>
        <v>1415018</v>
      </c>
      <c r="K167" s="43">
        <f t="shared" si="25"/>
        <v>2265018</v>
      </c>
      <c r="L167" s="43">
        <f t="shared" si="25"/>
        <v>1415018</v>
      </c>
      <c r="M167" s="43">
        <f t="shared" si="25"/>
        <v>1415018</v>
      </c>
      <c r="N167" s="43">
        <f t="shared" si="25"/>
        <v>1615019</v>
      </c>
      <c r="O167" s="43">
        <f t="shared" si="24"/>
        <v>18880217</v>
      </c>
      <c r="P167" s="35"/>
      <c r="Q167" s="35"/>
    </row>
    <row r="168" spans="1:17">
      <c r="A168" s="8" t="s">
        <v>75</v>
      </c>
      <c r="B168" s="19" t="s">
        <v>74</v>
      </c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>
        <f t="shared" si="24"/>
        <v>0</v>
      </c>
      <c r="P168" s="35"/>
      <c r="Q168" s="35"/>
    </row>
    <row r="169" spans="1:17" ht="30">
      <c r="A169" s="8" t="s">
        <v>73</v>
      </c>
      <c r="B169" s="19" t="s">
        <v>72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>
        <f t="shared" si="24"/>
        <v>0</v>
      </c>
      <c r="P169" s="35"/>
      <c r="Q169" s="35"/>
    </row>
    <row r="170" spans="1:17" ht="30">
      <c r="A170" s="8" t="s">
        <v>71</v>
      </c>
      <c r="B170" s="19" t="s">
        <v>70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>
        <f t="shared" si="24"/>
        <v>0</v>
      </c>
      <c r="P170" s="35"/>
      <c r="Q170" s="35"/>
    </row>
    <row r="171" spans="1:17" ht="30">
      <c r="A171" s="8" t="s">
        <v>69</v>
      </c>
      <c r="B171" s="19" t="s">
        <v>68</v>
      </c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>
        <f t="shared" si="24"/>
        <v>0</v>
      </c>
      <c r="P171" s="35"/>
      <c r="Q171" s="35"/>
    </row>
    <row r="172" spans="1:17">
      <c r="A172" s="8" t="s">
        <v>67</v>
      </c>
      <c r="B172" s="19" t="s">
        <v>66</v>
      </c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>
        <f t="shared" si="24"/>
        <v>0</v>
      </c>
      <c r="P172" s="35"/>
      <c r="Q172" s="35"/>
    </row>
    <row r="173" spans="1:17">
      <c r="A173" s="18" t="s">
        <v>65</v>
      </c>
      <c r="B173" s="17" t="s">
        <v>64</v>
      </c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>
        <f t="shared" si="24"/>
        <v>0</v>
      </c>
      <c r="P173" s="35"/>
      <c r="Q173" s="35"/>
    </row>
    <row r="174" spans="1:17">
      <c r="A174" s="10" t="s">
        <v>63</v>
      </c>
      <c r="B174" s="19" t="s">
        <v>62</v>
      </c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>
        <f t="shared" si="24"/>
        <v>0</v>
      </c>
      <c r="P174" s="35"/>
      <c r="Q174" s="35"/>
    </row>
    <row r="175" spans="1:17">
      <c r="A175" s="10" t="s">
        <v>61</v>
      </c>
      <c r="B175" s="19" t="s">
        <v>60</v>
      </c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>
        <f t="shared" si="24"/>
        <v>0</v>
      </c>
      <c r="P175" s="35"/>
      <c r="Q175" s="35"/>
    </row>
    <row r="176" spans="1:17">
      <c r="A176" s="10" t="s">
        <v>59</v>
      </c>
      <c r="B176" s="19" t="s">
        <v>58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>
        <f t="shared" si="24"/>
        <v>0</v>
      </c>
      <c r="P176" s="35"/>
      <c r="Q176" s="35"/>
    </row>
    <row r="177" spans="1:17">
      <c r="A177" s="10" t="s">
        <v>57</v>
      </c>
      <c r="B177" s="19" t="s">
        <v>56</v>
      </c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>
        <f t="shared" si="24"/>
        <v>0</v>
      </c>
      <c r="P177" s="35"/>
      <c r="Q177" s="35"/>
    </row>
    <row r="178" spans="1:17">
      <c r="A178" s="10" t="s">
        <v>55</v>
      </c>
      <c r="B178" s="19" t="s">
        <v>54</v>
      </c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>
        <f t="shared" si="24"/>
        <v>0</v>
      </c>
      <c r="P178" s="35"/>
      <c r="Q178" s="35"/>
    </row>
    <row r="179" spans="1:17">
      <c r="A179" s="18" t="s">
        <v>53</v>
      </c>
      <c r="B179" s="17" t="s">
        <v>52</v>
      </c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>
        <f t="shared" si="24"/>
        <v>0</v>
      </c>
      <c r="P179" s="35"/>
      <c r="Q179" s="35"/>
    </row>
    <row r="180" spans="1:17" ht="30">
      <c r="A180" s="10" t="s">
        <v>51</v>
      </c>
      <c r="B180" s="19" t="s">
        <v>50</v>
      </c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>
        <f t="shared" si="24"/>
        <v>0</v>
      </c>
      <c r="P180" s="35"/>
      <c r="Q180" s="35"/>
    </row>
    <row r="181" spans="1:17" ht="30">
      <c r="A181" s="8" t="s">
        <v>49</v>
      </c>
      <c r="B181" s="19" t="s">
        <v>48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>
        <f t="shared" si="24"/>
        <v>0</v>
      </c>
      <c r="P181" s="35"/>
      <c r="Q181" s="35"/>
    </row>
    <row r="182" spans="1:17">
      <c r="A182" s="10" t="s">
        <v>47</v>
      </c>
      <c r="B182" s="19" t="s">
        <v>46</v>
      </c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>
        <f t="shared" si="24"/>
        <v>0</v>
      </c>
      <c r="P182" s="35"/>
      <c r="Q182" s="35"/>
    </row>
    <row r="183" spans="1:17">
      <c r="A183" s="18" t="s">
        <v>45</v>
      </c>
      <c r="B183" s="17" t="s">
        <v>44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>
        <f t="shared" si="24"/>
        <v>0</v>
      </c>
      <c r="P183" s="35"/>
      <c r="Q183" s="35"/>
    </row>
    <row r="184" spans="1:17" ht="15.75">
      <c r="A184" s="16" t="s">
        <v>43</v>
      </c>
      <c r="B184" s="15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>
        <f t="shared" si="24"/>
        <v>0</v>
      </c>
      <c r="P184" s="35"/>
      <c r="Q184" s="35"/>
    </row>
    <row r="185" spans="1:17" ht="15.75">
      <c r="A185" s="14" t="s">
        <v>42</v>
      </c>
      <c r="B185" s="13" t="s">
        <v>41</v>
      </c>
      <c r="C185" s="42">
        <f>C137+C151+C162+C166</f>
        <v>1415018</v>
      </c>
      <c r="D185" s="42">
        <f t="shared" ref="D185:N185" si="26">D167</f>
        <v>1415018</v>
      </c>
      <c r="E185" s="42">
        <f t="shared" si="26"/>
        <v>2265018</v>
      </c>
      <c r="F185" s="42">
        <f t="shared" si="26"/>
        <v>1415018</v>
      </c>
      <c r="G185" s="42">
        <f t="shared" si="26"/>
        <v>1415018</v>
      </c>
      <c r="H185" s="42">
        <f t="shared" si="26"/>
        <v>1415018</v>
      </c>
      <c r="I185" s="42">
        <f t="shared" si="26"/>
        <v>1415018</v>
      </c>
      <c r="J185" s="42">
        <f t="shared" si="26"/>
        <v>1415018</v>
      </c>
      <c r="K185" s="42">
        <f t="shared" si="26"/>
        <v>2265018</v>
      </c>
      <c r="L185" s="42">
        <f t="shared" si="26"/>
        <v>1415018</v>
      </c>
      <c r="M185" s="42">
        <f t="shared" si="26"/>
        <v>1415018</v>
      </c>
      <c r="N185" s="42">
        <f t="shared" si="26"/>
        <v>1615019</v>
      </c>
      <c r="O185" s="42">
        <f t="shared" si="24"/>
        <v>18880217</v>
      </c>
      <c r="P185" s="35"/>
      <c r="Q185" s="35"/>
    </row>
    <row r="186" spans="1:17" ht="15.75">
      <c r="A186" s="12" t="s">
        <v>40</v>
      </c>
      <c r="B186" s="11"/>
      <c r="C186" s="41">
        <f t="shared" ref="C186:N186" si="27">C167-C75</f>
        <v>-5091057</v>
      </c>
      <c r="D186" s="41">
        <f t="shared" si="27"/>
        <v>103324</v>
      </c>
      <c r="E186" s="41">
        <f t="shared" si="27"/>
        <v>953324</v>
      </c>
      <c r="F186" s="41">
        <f t="shared" si="27"/>
        <v>103324</v>
      </c>
      <c r="G186" s="41">
        <f t="shared" si="27"/>
        <v>103324</v>
      </c>
      <c r="H186" s="41">
        <f t="shared" si="27"/>
        <v>103324</v>
      </c>
      <c r="I186" s="41">
        <f t="shared" si="27"/>
        <v>53324</v>
      </c>
      <c r="J186" s="41">
        <f t="shared" si="27"/>
        <v>-25676</v>
      </c>
      <c r="K186" s="41">
        <f t="shared" si="27"/>
        <v>533324</v>
      </c>
      <c r="L186" s="41">
        <f t="shared" si="27"/>
        <v>103324</v>
      </c>
      <c r="M186" s="41">
        <f t="shared" si="27"/>
        <v>53324</v>
      </c>
      <c r="N186" s="41">
        <f t="shared" si="27"/>
        <v>303747</v>
      </c>
      <c r="O186" s="40">
        <f t="shared" si="24"/>
        <v>-2703070</v>
      </c>
      <c r="P186" s="35"/>
      <c r="Q186" s="35"/>
    </row>
    <row r="187" spans="1:17" ht="15.75">
      <c r="A187" s="12" t="s">
        <v>39</v>
      </c>
      <c r="B187" s="11"/>
      <c r="C187" s="41">
        <f t="shared" ref="C187:N187" si="28">C184-C98</f>
        <v>0</v>
      </c>
      <c r="D187" s="41">
        <f t="shared" si="28"/>
        <v>0</v>
      </c>
      <c r="E187" s="41">
        <f t="shared" si="28"/>
        <v>0</v>
      </c>
      <c r="F187" s="41">
        <f t="shared" si="28"/>
        <v>0</v>
      </c>
      <c r="G187" s="41">
        <f t="shared" si="28"/>
        <v>0</v>
      </c>
      <c r="H187" s="41">
        <f t="shared" si="28"/>
        <v>-5255000</v>
      </c>
      <c r="I187" s="41">
        <f t="shared" si="28"/>
        <v>0</v>
      </c>
      <c r="J187" s="41">
        <f t="shared" si="28"/>
        <v>0</v>
      </c>
      <c r="K187" s="41">
        <f t="shared" si="28"/>
        <v>0</v>
      </c>
      <c r="L187" s="41">
        <f t="shared" si="28"/>
        <v>0</v>
      </c>
      <c r="M187" s="41">
        <f t="shared" si="28"/>
        <v>0</v>
      </c>
      <c r="N187" s="41">
        <f t="shared" si="28"/>
        <v>0</v>
      </c>
      <c r="O187" s="40">
        <f t="shared" si="24"/>
        <v>-5255000</v>
      </c>
      <c r="P187" s="35"/>
      <c r="Q187" s="35"/>
    </row>
    <row r="188" spans="1:17">
      <c r="A188" s="9" t="s">
        <v>298</v>
      </c>
      <c r="B188" s="8" t="s">
        <v>297</v>
      </c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>
        <f t="shared" si="24"/>
        <v>0</v>
      </c>
      <c r="P188" s="35"/>
      <c r="Q188" s="35"/>
    </row>
    <row r="189" spans="1:17">
      <c r="A189" s="10" t="s">
        <v>296</v>
      </c>
      <c r="B189" s="8" t="s">
        <v>295</v>
      </c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>
        <f t="shared" ref="O189:O215" si="29">SUM(C189:N189)</f>
        <v>0</v>
      </c>
      <c r="P189" s="35"/>
      <c r="Q189" s="35"/>
    </row>
    <row r="190" spans="1:17">
      <c r="A190" s="9" t="s">
        <v>294</v>
      </c>
      <c r="B190" s="8" t="s">
        <v>293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>
        <f t="shared" si="29"/>
        <v>0</v>
      </c>
      <c r="P190" s="35"/>
      <c r="Q190" s="35"/>
    </row>
    <row r="191" spans="1:17">
      <c r="A191" s="6" t="s">
        <v>38</v>
      </c>
      <c r="B191" s="5" t="s">
        <v>37</v>
      </c>
      <c r="C191" s="38">
        <f>SUM(C190)</f>
        <v>0</v>
      </c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>
        <f t="shared" si="29"/>
        <v>0</v>
      </c>
      <c r="P191" s="35"/>
      <c r="Q191" s="35"/>
    </row>
    <row r="192" spans="1:17">
      <c r="A192" s="10" t="s">
        <v>292</v>
      </c>
      <c r="B192" s="8" t="s">
        <v>291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>
        <f t="shared" si="29"/>
        <v>0</v>
      </c>
      <c r="P192" s="35"/>
      <c r="Q192" s="35"/>
    </row>
    <row r="193" spans="1:17">
      <c r="A193" s="9" t="s">
        <v>290</v>
      </c>
      <c r="B193" s="8" t="s">
        <v>289</v>
      </c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>
        <f t="shared" si="29"/>
        <v>0</v>
      </c>
      <c r="P193" s="35"/>
      <c r="Q193" s="35"/>
    </row>
    <row r="194" spans="1:17">
      <c r="A194" s="10" t="s">
        <v>288</v>
      </c>
      <c r="B194" s="8" t="s">
        <v>287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>
        <f t="shared" si="29"/>
        <v>0</v>
      </c>
      <c r="P194" s="35"/>
      <c r="Q194" s="35"/>
    </row>
    <row r="195" spans="1:17">
      <c r="A195" s="9" t="s">
        <v>286</v>
      </c>
      <c r="B195" s="8" t="s">
        <v>285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>
        <f t="shared" si="29"/>
        <v>0</v>
      </c>
      <c r="P195" s="35"/>
      <c r="Q195" s="35"/>
    </row>
    <row r="196" spans="1:17">
      <c r="A196" s="7" t="s">
        <v>36</v>
      </c>
      <c r="B196" s="5" t="s">
        <v>35</v>
      </c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>
        <f t="shared" si="29"/>
        <v>0</v>
      </c>
      <c r="P196" s="35"/>
      <c r="Q196" s="35"/>
    </row>
    <row r="197" spans="1:17">
      <c r="A197" s="8" t="s">
        <v>34</v>
      </c>
      <c r="B197" s="8" t="s">
        <v>32</v>
      </c>
      <c r="C197" s="39">
        <v>3427350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>
        <f t="shared" si="29"/>
        <v>3427350</v>
      </c>
      <c r="P197" s="35"/>
      <c r="Q197" s="35"/>
    </row>
    <row r="198" spans="1:17">
      <c r="A198" s="8" t="s">
        <v>33</v>
      </c>
      <c r="B198" s="8" t="s">
        <v>32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>
        <f t="shared" si="29"/>
        <v>0</v>
      </c>
      <c r="P198" s="35"/>
      <c r="Q198" s="35"/>
    </row>
    <row r="199" spans="1:17">
      <c r="A199" s="8" t="s">
        <v>31</v>
      </c>
      <c r="B199" s="8" t="s">
        <v>29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>
        <f t="shared" si="29"/>
        <v>0</v>
      </c>
      <c r="P199" s="35"/>
      <c r="Q199" s="35"/>
    </row>
    <row r="200" spans="1:17">
      <c r="A200" s="8" t="s">
        <v>30</v>
      </c>
      <c r="B200" s="8" t="s">
        <v>29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>
        <f t="shared" si="29"/>
        <v>0</v>
      </c>
      <c r="P200" s="35"/>
      <c r="Q200" s="35"/>
    </row>
    <row r="201" spans="1:17">
      <c r="A201" s="5" t="s">
        <v>28</v>
      </c>
      <c r="B201" s="5" t="s">
        <v>27</v>
      </c>
      <c r="C201" s="38">
        <f>SUM(C197:C200)</f>
        <v>3427350</v>
      </c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>
        <f t="shared" si="29"/>
        <v>3427350</v>
      </c>
      <c r="P201" s="35"/>
      <c r="Q201" s="35"/>
    </row>
    <row r="202" spans="1:17">
      <c r="A202" s="9" t="s">
        <v>26</v>
      </c>
      <c r="B202" s="8" t="s">
        <v>25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>
        <f t="shared" si="29"/>
        <v>0</v>
      </c>
      <c r="P202" s="35"/>
      <c r="Q202" s="35"/>
    </row>
    <row r="203" spans="1:17">
      <c r="A203" s="9" t="s">
        <v>24</v>
      </c>
      <c r="B203" s="8" t="s">
        <v>23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>
        <f t="shared" si="29"/>
        <v>0</v>
      </c>
      <c r="P203" s="35"/>
      <c r="Q203" s="35"/>
    </row>
    <row r="204" spans="1:17">
      <c r="A204" s="9" t="s">
        <v>22</v>
      </c>
      <c r="B204" s="8" t="s">
        <v>21</v>
      </c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>
        <f t="shared" si="29"/>
        <v>0</v>
      </c>
      <c r="P204" s="35"/>
      <c r="Q204" s="35"/>
    </row>
    <row r="205" spans="1:17">
      <c r="A205" s="9" t="s">
        <v>20</v>
      </c>
      <c r="B205" s="8" t="s">
        <v>19</v>
      </c>
      <c r="C205" s="39"/>
      <c r="D205" s="39"/>
      <c r="E205" s="39"/>
      <c r="F205" s="39"/>
      <c r="G205" s="39">
        <v>5000000</v>
      </c>
      <c r="H205" s="39"/>
      <c r="I205" s="39"/>
      <c r="J205" s="39"/>
      <c r="K205" s="39"/>
      <c r="L205" s="39"/>
      <c r="M205" s="39"/>
      <c r="N205" s="39"/>
      <c r="O205" s="39">
        <f t="shared" si="29"/>
        <v>5000000</v>
      </c>
      <c r="P205" s="35"/>
      <c r="Q205" s="35"/>
    </row>
    <row r="206" spans="1:17">
      <c r="A206" s="10" t="s">
        <v>18</v>
      </c>
      <c r="B206" s="8" t="s">
        <v>17</v>
      </c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>
        <f t="shared" si="29"/>
        <v>0</v>
      </c>
      <c r="P206" s="35"/>
      <c r="Q206" s="35"/>
    </row>
    <row r="207" spans="1:17">
      <c r="A207" s="6" t="s">
        <v>16</v>
      </c>
      <c r="B207" s="5" t="s">
        <v>15</v>
      </c>
      <c r="C207" s="38">
        <f>C191+C196+C201+C202+C203+C204+C205+C206</f>
        <v>3427350</v>
      </c>
      <c r="D207" s="38">
        <f t="shared" ref="D207:N207" si="30">D191+D196+D201+D202+D203+D204+D205+D206</f>
        <v>0</v>
      </c>
      <c r="E207" s="38">
        <f t="shared" si="30"/>
        <v>0</v>
      </c>
      <c r="F207" s="38">
        <f t="shared" si="30"/>
        <v>0</v>
      </c>
      <c r="G207" s="38">
        <f t="shared" si="30"/>
        <v>5000000</v>
      </c>
      <c r="H207" s="38">
        <f t="shared" si="30"/>
        <v>0</v>
      </c>
      <c r="I207" s="38">
        <f t="shared" si="30"/>
        <v>0</v>
      </c>
      <c r="J207" s="38">
        <f t="shared" si="30"/>
        <v>0</v>
      </c>
      <c r="K207" s="38">
        <f t="shared" si="30"/>
        <v>0</v>
      </c>
      <c r="L207" s="38">
        <f t="shared" si="30"/>
        <v>0</v>
      </c>
      <c r="M207" s="38">
        <f t="shared" si="30"/>
        <v>0</v>
      </c>
      <c r="N207" s="38">
        <f t="shared" si="30"/>
        <v>0</v>
      </c>
      <c r="O207" s="38">
        <f t="shared" si="29"/>
        <v>8427350</v>
      </c>
      <c r="P207" s="35"/>
      <c r="Q207" s="35"/>
    </row>
    <row r="208" spans="1:17">
      <c r="A208" s="10" t="s">
        <v>14</v>
      </c>
      <c r="B208" s="8" t="s">
        <v>13</v>
      </c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>
        <f t="shared" si="29"/>
        <v>0</v>
      </c>
      <c r="P208" s="35"/>
      <c r="Q208" s="35"/>
    </row>
    <row r="209" spans="1:17">
      <c r="A209" s="10" t="s">
        <v>12</v>
      </c>
      <c r="B209" s="8" t="s">
        <v>11</v>
      </c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>
        <f t="shared" si="29"/>
        <v>0</v>
      </c>
      <c r="P209" s="35"/>
      <c r="Q209" s="35"/>
    </row>
    <row r="210" spans="1:17">
      <c r="A210" s="9" t="s">
        <v>10</v>
      </c>
      <c r="B210" s="8" t="s">
        <v>9</v>
      </c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>
        <f t="shared" si="29"/>
        <v>0</v>
      </c>
      <c r="P210" s="35"/>
      <c r="Q210" s="35"/>
    </row>
    <row r="211" spans="1:17">
      <c r="A211" s="9" t="s">
        <v>8</v>
      </c>
      <c r="B211" s="8" t="s">
        <v>7</v>
      </c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>
        <f t="shared" si="29"/>
        <v>0</v>
      </c>
      <c r="P211" s="35"/>
      <c r="Q211" s="35"/>
    </row>
    <row r="212" spans="1:17">
      <c r="A212" s="7" t="s">
        <v>6</v>
      </c>
      <c r="B212" s="5" t="s">
        <v>5</v>
      </c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>
        <f t="shared" si="29"/>
        <v>0</v>
      </c>
      <c r="P212" s="35"/>
      <c r="Q212" s="35"/>
    </row>
    <row r="213" spans="1:17">
      <c r="A213" s="6" t="s">
        <v>4</v>
      </c>
      <c r="B213" s="5" t="s">
        <v>3</v>
      </c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>
        <f t="shared" si="29"/>
        <v>0</v>
      </c>
      <c r="P213" s="35"/>
      <c r="Q213" s="35"/>
    </row>
    <row r="214" spans="1:17" ht="15.75">
      <c r="A214" s="4" t="s">
        <v>2</v>
      </c>
      <c r="B214" s="3" t="s">
        <v>1</v>
      </c>
      <c r="C214" s="37">
        <f>C207</f>
        <v>3427350</v>
      </c>
      <c r="D214" s="37">
        <f t="shared" ref="D214:N214" si="31">D207</f>
        <v>0</v>
      </c>
      <c r="E214" s="37">
        <f t="shared" si="31"/>
        <v>0</v>
      </c>
      <c r="F214" s="37">
        <f t="shared" si="31"/>
        <v>0</v>
      </c>
      <c r="G214" s="37">
        <f t="shared" si="31"/>
        <v>5000000</v>
      </c>
      <c r="H214" s="37">
        <f t="shared" si="31"/>
        <v>0</v>
      </c>
      <c r="I214" s="37">
        <f t="shared" si="31"/>
        <v>0</v>
      </c>
      <c r="J214" s="37">
        <f t="shared" si="31"/>
        <v>0</v>
      </c>
      <c r="K214" s="37">
        <f t="shared" si="31"/>
        <v>0</v>
      </c>
      <c r="L214" s="37">
        <f t="shared" si="31"/>
        <v>0</v>
      </c>
      <c r="M214" s="37">
        <f t="shared" si="31"/>
        <v>0</v>
      </c>
      <c r="N214" s="37">
        <f t="shared" si="31"/>
        <v>0</v>
      </c>
      <c r="O214" s="37">
        <f t="shared" si="29"/>
        <v>8427350</v>
      </c>
      <c r="P214" s="35"/>
      <c r="Q214" s="35"/>
    </row>
    <row r="215" spans="1:17" ht="15.75">
      <c r="A215" s="2" t="s">
        <v>0</v>
      </c>
      <c r="B215" s="1"/>
      <c r="C215" s="36">
        <f>C185+C214</f>
        <v>4842368</v>
      </c>
      <c r="D215" s="36">
        <f t="shared" ref="D215:N215" si="32">D185+D214</f>
        <v>1415018</v>
      </c>
      <c r="E215" s="36">
        <f t="shared" si="32"/>
        <v>2265018</v>
      </c>
      <c r="F215" s="36">
        <f t="shared" si="32"/>
        <v>1415018</v>
      </c>
      <c r="G215" s="36">
        <f t="shared" si="32"/>
        <v>6415018</v>
      </c>
      <c r="H215" s="36">
        <f t="shared" si="32"/>
        <v>1415018</v>
      </c>
      <c r="I215" s="36">
        <f t="shared" si="32"/>
        <v>1415018</v>
      </c>
      <c r="J215" s="36">
        <f t="shared" si="32"/>
        <v>1415018</v>
      </c>
      <c r="K215" s="36">
        <f t="shared" si="32"/>
        <v>2265018</v>
      </c>
      <c r="L215" s="36">
        <f t="shared" si="32"/>
        <v>1415018</v>
      </c>
      <c r="M215" s="36">
        <f t="shared" si="32"/>
        <v>1415018</v>
      </c>
      <c r="N215" s="36">
        <f t="shared" si="32"/>
        <v>1615019</v>
      </c>
      <c r="O215" s="36">
        <f t="shared" si="29"/>
        <v>27307567</v>
      </c>
      <c r="P215" s="35"/>
      <c r="Q215" s="35"/>
    </row>
    <row r="216" spans="1:17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</row>
    <row r="217" spans="1:17"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</row>
    <row r="218" spans="1:17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</row>
    <row r="219" spans="1:17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</row>
    <row r="220" spans="1:17"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</row>
    <row r="221" spans="1:17"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</row>
    <row r="222" spans="1:17"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</row>
    <row r="223" spans="1:17"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</row>
    <row r="224" spans="1:17"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</row>
    <row r="225" spans="2:17"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</row>
    <row r="226" spans="2:17"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</row>
    <row r="227" spans="2:17"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</row>
    <row r="228" spans="2:17"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</row>
  </sheetData>
  <mergeCells count="2">
    <mergeCell ref="A3:O3"/>
    <mergeCell ref="A2:O2"/>
  </mergeCells>
  <pageMargins left="0.70866141732283472" right="0.70866141732283472" top="0.74803149606299213" bottom="0.74803149606299213" header="0.31496062992125984" footer="0.31496062992125984"/>
  <pageSetup paperSize="9" scale="28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2"/>
  <sheetViews>
    <sheetView topLeftCell="C1" workbookViewId="0">
      <selection activeCell="I80" sqref="I80"/>
    </sheetView>
  </sheetViews>
  <sheetFormatPr defaultRowHeight="15"/>
  <cols>
    <col min="1" max="1" width="105.140625" customWidth="1"/>
    <col min="3" max="3" width="21" customWidth="1"/>
    <col min="4" max="4" width="19.85546875" customWidth="1"/>
    <col min="5" max="5" width="19.42578125" customWidth="1"/>
    <col min="6" max="6" width="18.85546875" customWidth="1"/>
  </cols>
  <sheetData>
    <row r="1" spans="1:6" ht="18.75" customHeight="1">
      <c r="A1" s="72"/>
      <c r="B1" s="73"/>
      <c r="C1" s="73"/>
      <c r="D1" s="73"/>
      <c r="E1" s="101" t="s">
        <v>441</v>
      </c>
      <c r="F1" s="102"/>
    </row>
    <row r="2" spans="1:6" ht="21" customHeight="1">
      <c r="A2" s="95" t="s">
        <v>431</v>
      </c>
      <c r="B2" s="96"/>
      <c r="C2" s="96"/>
      <c r="D2" s="96"/>
      <c r="E2" s="96"/>
      <c r="F2" s="100"/>
    </row>
    <row r="3" spans="1:6" ht="18.75" customHeight="1">
      <c r="A3" s="97" t="s">
        <v>438</v>
      </c>
      <c r="B3" s="98"/>
      <c r="C3" s="98"/>
      <c r="D3" s="98"/>
      <c r="E3" s="98"/>
      <c r="F3" s="100"/>
    </row>
    <row r="4" spans="1:6" ht="18">
      <c r="A4" s="69"/>
    </row>
    <row r="5" spans="1:6">
      <c r="A5" s="35" t="s">
        <v>428</v>
      </c>
    </row>
    <row r="6" spans="1:6" ht="25.5">
      <c r="A6" s="23" t="s">
        <v>136</v>
      </c>
      <c r="B6" s="22" t="s">
        <v>283</v>
      </c>
      <c r="C6" s="21" t="s">
        <v>427</v>
      </c>
      <c r="D6" s="21" t="s">
        <v>426</v>
      </c>
      <c r="E6" s="68" t="s">
        <v>425</v>
      </c>
      <c r="F6" s="68" t="s">
        <v>439</v>
      </c>
    </row>
    <row r="7" spans="1:6">
      <c r="A7" s="58" t="s">
        <v>409</v>
      </c>
      <c r="B7" s="60" t="s">
        <v>408</v>
      </c>
      <c r="C7" s="60">
        <v>4727000</v>
      </c>
      <c r="D7" s="60">
        <v>4727000</v>
      </c>
      <c r="E7" s="60">
        <v>4727000</v>
      </c>
      <c r="F7" s="60">
        <v>4727000</v>
      </c>
    </row>
    <row r="8" spans="1:6">
      <c r="A8" s="58" t="s">
        <v>407</v>
      </c>
      <c r="B8" s="28" t="s">
        <v>406</v>
      </c>
      <c r="C8" s="28"/>
      <c r="D8" s="28"/>
      <c r="E8" s="28"/>
      <c r="F8" s="28"/>
    </row>
    <row r="9" spans="1:6">
      <c r="A9" s="58" t="s">
        <v>405</v>
      </c>
      <c r="B9" s="28" t="s">
        <v>404</v>
      </c>
      <c r="C9" s="28"/>
      <c r="D9" s="28"/>
      <c r="E9" s="28"/>
      <c r="F9" s="28"/>
    </row>
    <row r="10" spans="1:6">
      <c r="A10" s="34" t="s">
        <v>403</v>
      </c>
      <c r="B10" s="28" t="s">
        <v>402</v>
      </c>
      <c r="C10" s="28"/>
      <c r="D10" s="28"/>
      <c r="E10" s="28"/>
      <c r="F10" s="28"/>
    </row>
    <row r="11" spans="1:6">
      <c r="A11" s="34" t="s">
        <v>401</v>
      </c>
      <c r="B11" s="28" t="s">
        <v>400</v>
      </c>
      <c r="C11" s="28"/>
      <c r="D11" s="28"/>
      <c r="E11" s="28"/>
      <c r="F11" s="28"/>
    </row>
    <row r="12" spans="1:6">
      <c r="A12" s="34" t="s">
        <v>399</v>
      </c>
      <c r="B12" s="28" t="s">
        <v>398</v>
      </c>
      <c r="C12" s="28"/>
      <c r="D12" s="28"/>
      <c r="E12" s="28"/>
      <c r="F12" s="28"/>
    </row>
    <row r="13" spans="1:6">
      <c r="A13" s="34" t="s">
        <v>397</v>
      </c>
      <c r="B13" s="28" t="s">
        <v>396</v>
      </c>
      <c r="C13" s="28">
        <v>96000</v>
      </c>
      <c r="D13" s="28">
        <v>96000</v>
      </c>
      <c r="E13" s="28">
        <v>96000</v>
      </c>
      <c r="F13" s="28">
        <v>96000</v>
      </c>
    </row>
    <row r="14" spans="1:6">
      <c r="A14" s="34" t="s">
        <v>395</v>
      </c>
      <c r="B14" s="28" t="s">
        <v>394</v>
      </c>
      <c r="C14" s="28"/>
      <c r="D14" s="28"/>
      <c r="E14" s="28"/>
      <c r="F14" s="28"/>
    </row>
    <row r="15" spans="1:6">
      <c r="A15" s="8" t="s">
        <v>393</v>
      </c>
      <c r="B15" s="28" t="s">
        <v>392</v>
      </c>
      <c r="C15" s="28"/>
      <c r="D15" s="28"/>
      <c r="E15" s="28"/>
      <c r="F15" s="28"/>
    </row>
    <row r="16" spans="1:6">
      <c r="A16" s="8" t="s">
        <v>391</v>
      </c>
      <c r="B16" s="28" t="s">
        <v>390</v>
      </c>
      <c r="C16" s="28"/>
      <c r="D16" s="28"/>
      <c r="E16" s="28"/>
      <c r="F16" s="28"/>
    </row>
    <row r="17" spans="1:6">
      <c r="A17" s="8" t="s">
        <v>389</v>
      </c>
      <c r="B17" s="28" t="s">
        <v>388</v>
      </c>
      <c r="C17" s="28"/>
      <c r="D17" s="28"/>
      <c r="E17" s="28"/>
      <c r="F17" s="28"/>
    </row>
    <row r="18" spans="1:6">
      <c r="A18" s="8" t="s">
        <v>387</v>
      </c>
      <c r="B18" s="28" t="s">
        <v>386</v>
      </c>
      <c r="C18" s="28"/>
      <c r="D18" s="28"/>
      <c r="E18" s="28"/>
      <c r="F18" s="28"/>
    </row>
    <row r="19" spans="1:6">
      <c r="A19" s="8" t="s">
        <v>385</v>
      </c>
      <c r="B19" s="28" t="s">
        <v>384</v>
      </c>
      <c r="C19" s="28">
        <v>165000</v>
      </c>
      <c r="D19" s="28">
        <v>165000</v>
      </c>
      <c r="E19" s="28">
        <v>165000</v>
      </c>
      <c r="F19" s="28">
        <v>165000</v>
      </c>
    </row>
    <row r="20" spans="1:6">
      <c r="A20" s="57" t="s">
        <v>282</v>
      </c>
      <c r="B20" s="55" t="s">
        <v>281</v>
      </c>
      <c r="C20" s="55">
        <f>SUM(C7:C19)</f>
        <v>4988000</v>
      </c>
      <c r="D20" s="55">
        <f t="shared" ref="D20:F20" si="0">SUM(D7:D19)</f>
        <v>4988000</v>
      </c>
      <c r="E20" s="55">
        <f t="shared" si="0"/>
        <v>4988000</v>
      </c>
      <c r="F20" s="55">
        <f t="shared" si="0"/>
        <v>4988000</v>
      </c>
    </row>
    <row r="21" spans="1:6">
      <c r="A21" s="8" t="s">
        <v>383</v>
      </c>
      <c r="B21" s="28" t="s">
        <v>382</v>
      </c>
      <c r="C21" s="28">
        <v>1572600</v>
      </c>
      <c r="D21" s="28">
        <v>1572600</v>
      </c>
      <c r="E21" s="28">
        <v>1572600</v>
      </c>
      <c r="F21" s="28">
        <v>1572600</v>
      </c>
    </row>
    <row r="22" spans="1:6">
      <c r="A22" s="8" t="s">
        <v>381</v>
      </c>
      <c r="B22" s="28" t="s">
        <v>380</v>
      </c>
      <c r="C22" s="28">
        <v>242000</v>
      </c>
      <c r="D22" s="28">
        <v>242000</v>
      </c>
      <c r="E22" s="28">
        <v>242000</v>
      </c>
      <c r="F22" s="28">
        <v>242000</v>
      </c>
    </row>
    <row r="23" spans="1:6">
      <c r="A23" s="19" t="s">
        <v>379</v>
      </c>
      <c r="B23" s="28" t="s">
        <v>378</v>
      </c>
      <c r="C23" s="28"/>
      <c r="D23" s="28"/>
      <c r="E23" s="28"/>
      <c r="F23" s="28"/>
    </row>
    <row r="24" spans="1:6">
      <c r="A24" s="5" t="s">
        <v>280</v>
      </c>
      <c r="B24" s="55" t="s">
        <v>279</v>
      </c>
      <c r="C24" s="55">
        <f>SUM(C21:C23)</f>
        <v>1814600</v>
      </c>
      <c r="D24" s="55">
        <f t="shared" ref="D24:F24" si="1">SUM(D21:D23)</f>
        <v>1814600</v>
      </c>
      <c r="E24" s="55">
        <f t="shared" si="1"/>
        <v>1814600</v>
      </c>
      <c r="F24" s="55">
        <f t="shared" si="1"/>
        <v>1814600</v>
      </c>
    </row>
    <row r="25" spans="1:6">
      <c r="A25" s="33" t="s">
        <v>278</v>
      </c>
      <c r="B25" s="27" t="s">
        <v>277</v>
      </c>
      <c r="C25" s="27">
        <f>SUM(C24,C20)</f>
        <v>6802600</v>
      </c>
      <c r="D25" s="27">
        <f t="shared" ref="D25:F25" si="2">SUM(D24,D20)</f>
        <v>6802600</v>
      </c>
      <c r="E25" s="27">
        <f t="shared" si="2"/>
        <v>6802600</v>
      </c>
      <c r="F25" s="27">
        <f t="shared" si="2"/>
        <v>6802600</v>
      </c>
    </row>
    <row r="26" spans="1:6">
      <c r="A26" s="18" t="s">
        <v>276</v>
      </c>
      <c r="B26" s="27" t="s">
        <v>275</v>
      </c>
      <c r="C26" s="27">
        <v>1366806</v>
      </c>
      <c r="D26" s="27">
        <v>1366806</v>
      </c>
      <c r="E26" s="27">
        <v>1366806</v>
      </c>
      <c r="F26" s="27">
        <v>1366806</v>
      </c>
    </row>
    <row r="27" spans="1:6">
      <c r="A27" s="8" t="s">
        <v>377</v>
      </c>
      <c r="B27" s="28" t="s">
        <v>376</v>
      </c>
      <c r="C27" s="28">
        <v>25000</v>
      </c>
      <c r="D27" s="28">
        <v>25000</v>
      </c>
      <c r="E27" s="28">
        <v>25000</v>
      </c>
      <c r="F27" s="28">
        <v>25000</v>
      </c>
    </row>
    <row r="28" spans="1:6">
      <c r="A28" s="8" t="s">
        <v>375</v>
      </c>
      <c r="B28" s="28" t="s">
        <v>374</v>
      </c>
      <c r="C28" s="28">
        <v>1127000</v>
      </c>
      <c r="D28" s="28">
        <v>1127000</v>
      </c>
      <c r="E28" s="28">
        <v>1127000</v>
      </c>
      <c r="F28" s="28">
        <v>1127000</v>
      </c>
    </row>
    <row r="29" spans="1:6">
      <c r="A29" s="8" t="s">
        <v>373</v>
      </c>
      <c r="B29" s="28" t="s">
        <v>372</v>
      </c>
      <c r="C29" s="28"/>
      <c r="D29" s="28"/>
      <c r="E29" s="28"/>
      <c r="F29" s="28"/>
    </row>
    <row r="30" spans="1:6">
      <c r="A30" s="5" t="s">
        <v>274</v>
      </c>
      <c r="B30" s="55" t="s">
        <v>273</v>
      </c>
      <c r="C30" s="55">
        <f>SUM(C27:C29)</f>
        <v>1152000</v>
      </c>
      <c r="D30" s="55">
        <f t="shared" ref="D30:F30" si="3">SUM(D27:D29)</f>
        <v>1152000</v>
      </c>
      <c r="E30" s="55">
        <f t="shared" si="3"/>
        <v>1152000</v>
      </c>
      <c r="F30" s="55">
        <f t="shared" si="3"/>
        <v>1152000</v>
      </c>
    </row>
    <row r="31" spans="1:6">
      <c r="A31" s="8" t="s">
        <v>371</v>
      </c>
      <c r="B31" s="28" t="s">
        <v>370</v>
      </c>
      <c r="C31" s="28">
        <v>125000</v>
      </c>
      <c r="D31" s="28">
        <v>125001</v>
      </c>
      <c r="E31" s="28">
        <v>125002</v>
      </c>
      <c r="F31" s="28">
        <v>125003</v>
      </c>
    </row>
    <row r="32" spans="1:6">
      <c r="A32" s="8" t="s">
        <v>369</v>
      </c>
      <c r="B32" s="28" t="s">
        <v>368</v>
      </c>
      <c r="C32" s="28"/>
      <c r="D32" s="28"/>
      <c r="E32" s="28"/>
      <c r="F32" s="28"/>
    </row>
    <row r="33" spans="1:6" ht="15" customHeight="1">
      <c r="A33" s="5" t="s">
        <v>272</v>
      </c>
      <c r="B33" s="55" t="s">
        <v>271</v>
      </c>
      <c r="C33" s="55">
        <f>SUM(C31:C32)</f>
        <v>125000</v>
      </c>
      <c r="D33" s="55">
        <f t="shared" ref="D33:F33" si="4">SUM(D31:D32)</f>
        <v>125001</v>
      </c>
      <c r="E33" s="55">
        <f t="shared" si="4"/>
        <v>125002</v>
      </c>
      <c r="F33" s="55">
        <f t="shared" si="4"/>
        <v>125003</v>
      </c>
    </row>
    <row r="34" spans="1:6">
      <c r="A34" s="8" t="s">
        <v>367</v>
      </c>
      <c r="B34" s="28" t="s">
        <v>366</v>
      </c>
      <c r="C34" s="28">
        <v>800000</v>
      </c>
      <c r="D34" s="28">
        <v>800000</v>
      </c>
      <c r="E34" s="28">
        <v>800000</v>
      </c>
      <c r="F34" s="28">
        <v>800000</v>
      </c>
    </row>
    <row r="35" spans="1:6">
      <c r="A35" s="8" t="s">
        <v>365</v>
      </c>
      <c r="B35" s="28" t="s">
        <v>364</v>
      </c>
      <c r="C35" s="28">
        <v>79000</v>
      </c>
      <c r="D35" s="28">
        <v>79000</v>
      </c>
      <c r="E35" s="28">
        <v>79000</v>
      </c>
      <c r="F35" s="28">
        <v>79000</v>
      </c>
    </row>
    <row r="36" spans="1:6">
      <c r="A36" s="8" t="s">
        <v>363</v>
      </c>
      <c r="B36" s="28" t="s">
        <v>362</v>
      </c>
      <c r="C36" s="28">
        <v>833000</v>
      </c>
      <c r="D36" s="28">
        <v>833000</v>
      </c>
      <c r="E36" s="28">
        <v>833000</v>
      </c>
      <c r="F36" s="28">
        <v>833000</v>
      </c>
    </row>
    <row r="37" spans="1:6">
      <c r="A37" s="8" t="s">
        <v>361</v>
      </c>
      <c r="B37" s="28" t="s">
        <v>360</v>
      </c>
      <c r="C37" s="28">
        <v>420000</v>
      </c>
      <c r="D37" s="28">
        <v>420000</v>
      </c>
      <c r="E37" s="28">
        <v>420000</v>
      </c>
      <c r="F37" s="28">
        <v>420000</v>
      </c>
    </row>
    <row r="38" spans="1:6">
      <c r="A38" s="56" t="s">
        <v>359</v>
      </c>
      <c r="B38" s="28" t="s">
        <v>358</v>
      </c>
      <c r="C38" s="28"/>
      <c r="D38" s="28"/>
      <c r="E38" s="28"/>
      <c r="F38" s="28"/>
    </row>
    <row r="39" spans="1:6">
      <c r="A39" s="19" t="s">
        <v>357</v>
      </c>
      <c r="B39" s="28" t="s">
        <v>356</v>
      </c>
      <c r="C39" s="28">
        <v>1555000</v>
      </c>
      <c r="D39" s="28">
        <v>1555000</v>
      </c>
      <c r="E39" s="28">
        <v>1555000</v>
      </c>
      <c r="F39" s="28">
        <v>1555000</v>
      </c>
    </row>
    <row r="40" spans="1:6">
      <c r="A40" s="8" t="s">
        <v>355</v>
      </c>
      <c r="B40" s="28" t="s">
        <v>354</v>
      </c>
      <c r="C40" s="28">
        <v>450000</v>
      </c>
      <c r="D40" s="28">
        <v>450000</v>
      </c>
      <c r="E40" s="28">
        <v>450000</v>
      </c>
      <c r="F40" s="28">
        <v>450000</v>
      </c>
    </row>
    <row r="41" spans="1:6">
      <c r="A41" s="5" t="s">
        <v>270</v>
      </c>
      <c r="B41" s="55" t="s">
        <v>269</v>
      </c>
      <c r="C41" s="55">
        <f>SUM(C34:C40)</f>
        <v>4137000</v>
      </c>
      <c r="D41" s="55">
        <f t="shared" ref="D41:F41" si="5">SUM(D34:D40)</f>
        <v>4137000</v>
      </c>
      <c r="E41" s="55">
        <f t="shared" si="5"/>
        <v>4137000</v>
      </c>
      <c r="F41" s="55">
        <f t="shared" si="5"/>
        <v>4137000</v>
      </c>
    </row>
    <row r="42" spans="1:6">
      <c r="A42" s="8" t="s">
        <v>353</v>
      </c>
      <c r="B42" s="28" t="s">
        <v>352</v>
      </c>
      <c r="C42" s="28">
        <v>50000</v>
      </c>
      <c r="D42" s="28">
        <v>50000</v>
      </c>
      <c r="E42" s="28">
        <v>50000</v>
      </c>
      <c r="F42" s="28">
        <v>50000</v>
      </c>
    </row>
    <row r="43" spans="1:6">
      <c r="A43" s="8" t="s">
        <v>351</v>
      </c>
      <c r="B43" s="28" t="s">
        <v>350</v>
      </c>
      <c r="C43" s="28">
        <v>120000</v>
      </c>
      <c r="D43" s="28">
        <v>120000</v>
      </c>
      <c r="E43" s="28">
        <v>120000</v>
      </c>
      <c r="F43" s="28">
        <v>120000</v>
      </c>
    </row>
    <row r="44" spans="1:6">
      <c r="A44" s="5" t="s">
        <v>268</v>
      </c>
      <c r="B44" s="55" t="s">
        <v>267</v>
      </c>
      <c r="C44" s="55">
        <f>SUM(C42:C43)</f>
        <v>170000</v>
      </c>
      <c r="D44" s="55">
        <f t="shared" ref="D44:F44" si="6">SUM(D42:D43)</f>
        <v>170000</v>
      </c>
      <c r="E44" s="55">
        <f t="shared" si="6"/>
        <v>170000</v>
      </c>
      <c r="F44" s="55">
        <f t="shared" si="6"/>
        <v>170000</v>
      </c>
    </row>
    <row r="45" spans="1:6">
      <c r="A45" s="8" t="s">
        <v>349</v>
      </c>
      <c r="B45" s="28" t="s">
        <v>348</v>
      </c>
      <c r="C45" s="28">
        <v>1361000</v>
      </c>
      <c r="D45" s="28">
        <v>1361001</v>
      </c>
      <c r="E45" s="28">
        <v>1361002</v>
      </c>
      <c r="F45" s="28">
        <v>1361003</v>
      </c>
    </row>
    <row r="46" spans="1:6">
      <c r="A46" s="8" t="s">
        <v>347</v>
      </c>
      <c r="B46" s="28" t="s">
        <v>346</v>
      </c>
      <c r="C46" s="28"/>
      <c r="D46" s="28"/>
      <c r="E46" s="28"/>
      <c r="F46" s="28"/>
    </row>
    <row r="47" spans="1:6">
      <c r="A47" s="8" t="s">
        <v>345</v>
      </c>
      <c r="B47" s="28" t="s">
        <v>344</v>
      </c>
      <c r="C47" s="28"/>
      <c r="D47" s="28"/>
      <c r="E47" s="28"/>
      <c r="F47" s="28"/>
    </row>
    <row r="48" spans="1:6">
      <c r="A48" s="8" t="s">
        <v>343</v>
      </c>
      <c r="B48" s="28" t="s">
        <v>342</v>
      </c>
      <c r="C48" s="28"/>
      <c r="D48" s="28"/>
      <c r="E48" s="28"/>
      <c r="F48" s="28"/>
    </row>
    <row r="49" spans="1:6">
      <c r="A49" s="8" t="s">
        <v>341</v>
      </c>
      <c r="B49" s="28" t="s">
        <v>340</v>
      </c>
      <c r="C49" s="28"/>
      <c r="D49" s="28"/>
      <c r="E49" s="28"/>
      <c r="F49" s="28"/>
    </row>
    <row r="50" spans="1:6">
      <c r="A50" s="5" t="s">
        <v>266</v>
      </c>
      <c r="B50" s="55" t="s">
        <v>265</v>
      </c>
      <c r="C50" s="55">
        <f>SUM(C45:C49)</f>
        <v>1361000</v>
      </c>
      <c r="D50" s="55">
        <f t="shared" ref="D50:F50" si="7">SUM(D45:D49)</f>
        <v>1361001</v>
      </c>
      <c r="E50" s="55">
        <f t="shared" si="7"/>
        <v>1361002</v>
      </c>
      <c r="F50" s="55">
        <f t="shared" si="7"/>
        <v>1361003</v>
      </c>
    </row>
    <row r="51" spans="1:6">
      <c r="A51" s="18" t="s">
        <v>264</v>
      </c>
      <c r="B51" s="27" t="s">
        <v>263</v>
      </c>
      <c r="C51" s="27">
        <f>SUM(C30,C33,C41,C44,C50)</f>
        <v>6945000</v>
      </c>
      <c r="D51" s="27">
        <f t="shared" ref="D51:F51" si="8">SUM(D30,D33,D41,D44,D50)</f>
        <v>6945002</v>
      </c>
      <c r="E51" s="27">
        <f t="shared" si="8"/>
        <v>6945004</v>
      </c>
      <c r="F51" s="27">
        <f t="shared" si="8"/>
        <v>6945006</v>
      </c>
    </row>
    <row r="52" spans="1:6">
      <c r="A52" s="10" t="s">
        <v>262</v>
      </c>
      <c r="B52" s="28" t="s">
        <v>261</v>
      </c>
      <c r="C52" s="28"/>
      <c r="D52" s="28"/>
      <c r="E52" s="28"/>
      <c r="F52" s="28"/>
    </row>
    <row r="53" spans="1:6">
      <c r="A53" s="10" t="s">
        <v>260</v>
      </c>
      <c r="B53" s="28" t="s">
        <v>259</v>
      </c>
      <c r="C53" s="28">
        <v>100000</v>
      </c>
      <c r="D53" s="28">
        <v>100000</v>
      </c>
      <c r="E53" s="28">
        <v>100000</v>
      </c>
      <c r="F53" s="28">
        <v>100000</v>
      </c>
    </row>
    <row r="54" spans="1:6">
      <c r="A54" s="32" t="s">
        <v>258</v>
      </c>
      <c r="B54" s="28" t="s">
        <v>257</v>
      </c>
      <c r="C54" s="28"/>
      <c r="D54" s="28"/>
      <c r="E54" s="28"/>
      <c r="F54" s="28"/>
    </row>
    <row r="55" spans="1:6">
      <c r="A55" s="32" t="s">
        <v>256</v>
      </c>
      <c r="B55" s="28" t="s">
        <v>255</v>
      </c>
      <c r="C55" s="28"/>
      <c r="D55" s="28"/>
      <c r="E55" s="28"/>
      <c r="F55" s="28"/>
    </row>
    <row r="56" spans="1:6">
      <c r="A56" s="32" t="s">
        <v>254</v>
      </c>
      <c r="B56" s="28" t="s">
        <v>253</v>
      </c>
      <c r="C56" s="28"/>
      <c r="D56" s="28"/>
      <c r="E56" s="28"/>
      <c r="F56" s="28"/>
    </row>
    <row r="57" spans="1:6">
      <c r="A57" s="10" t="s">
        <v>252</v>
      </c>
      <c r="B57" s="28" t="s">
        <v>251</v>
      </c>
      <c r="C57" s="28">
        <v>50000</v>
      </c>
      <c r="D57" s="28">
        <v>50000</v>
      </c>
      <c r="E57" s="28">
        <v>50000</v>
      </c>
      <c r="F57" s="28">
        <v>50000</v>
      </c>
    </row>
    <row r="58" spans="1:6">
      <c r="A58" s="10" t="s">
        <v>250</v>
      </c>
      <c r="B58" s="28" t="s">
        <v>249</v>
      </c>
      <c r="C58" s="28"/>
      <c r="D58" s="28"/>
      <c r="E58" s="28"/>
      <c r="F58" s="28"/>
    </row>
    <row r="59" spans="1:6">
      <c r="A59" s="10" t="s">
        <v>248</v>
      </c>
      <c r="B59" s="28" t="s">
        <v>247</v>
      </c>
      <c r="C59" s="28">
        <v>150000</v>
      </c>
      <c r="D59" s="28">
        <v>150000</v>
      </c>
      <c r="E59" s="28">
        <v>150000</v>
      </c>
      <c r="F59" s="28">
        <v>150000</v>
      </c>
    </row>
    <row r="60" spans="1:6">
      <c r="A60" s="20" t="s">
        <v>246</v>
      </c>
      <c r="B60" s="27" t="s">
        <v>245</v>
      </c>
      <c r="C60" s="27">
        <f>SUM(C52:C59)</f>
        <v>300000</v>
      </c>
      <c r="D60" s="27">
        <f t="shared" ref="D60:F60" si="9">SUM(D52:D59)</f>
        <v>300000</v>
      </c>
      <c r="E60" s="27">
        <f t="shared" si="9"/>
        <v>300000</v>
      </c>
      <c r="F60" s="27">
        <f t="shared" si="9"/>
        <v>300000</v>
      </c>
    </row>
    <row r="61" spans="1:6">
      <c r="A61" s="31" t="s">
        <v>244</v>
      </c>
      <c r="B61" s="28" t="s">
        <v>243</v>
      </c>
      <c r="C61" s="28"/>
      <c r="D61" s="28"/>
      <c r="E61" s="28"/>
      <c r="F61" s="28"/>
    </row>
    <row r="62" spans="1:6">
      <c r="A62" s="31" t="s">
        <v>242</v>
      </c>
      <c r="B62" s="28" t="s">
        <v>241</v>
      </c>
      <c r="C62" s="28"/>
      <c r="D62" s="28"/>
      <c r="E62" s="28"/>
      <c r="F62" s="28"/>
    </row>
    <row r="63" spans="1:6">
      <c r="A63" s="31" t="s">
        <v>240</v>
      </c>
      <c r="B63" s="28" t="s">
        <v>239</v>
      </c>
      <c r="C63" s="28"/>
      <c r="D63" s="28"/>
      <c r="E63" s="28"/>
      <c r="F63" s="28"/>
    </row>
    <row r="64" spans="1:6">
      <c r="A64" s="31" t="s">
        <v>238</v>
      </c>
      <c r="B64" s="28" t="s">
        <v>237</v>
      </c>
      <c r="C64" s="28"/>
      <c r="D64" s="28"/>
      <c r="E64" s="28"/>
      <c r="F64" s="28"/>
    </row>
    <row r="65" spans="1:6">
      <c r="A65" s="31" t="s">
        <v>236</v>
      </c>
      <c r="B65" s="28" t="s">
        <v>235</v>
      </c>
      <c r="C65" s="28"/>
      <c r="D65" s="28"/>
      <c r="E65" s="28"/>
      <c r="F65" s="28"/>
    </row>
    <row r="66" spans="1:6">
      <c r="A66" s="31" t="s">
        <v>234</v>
      </c>
      <c r="B66" s="28" t="s">
        <v>233</v>
      </c>
      <c r="C66" s="28">
        <v>999500</v>
      </c>
      <c r="D66" s="28">
        <v>999500</v>
      </c>
      <c r="E66" s="28">
        <v>999500</v>
      </c>
      <c r="F66" s="28">
        <v>999500</v>
      </c>
    </row>
    <row r="67" spans="1:6">
      <c r="A67" s="31" t="s">
        <v>232</v>
      </c>
      <c r="B67" s="28" t="s">
        <v>231</v>
      </c>
      <c r="C67" s="28"/>
      <c r="D67" s="28"/>
      <c r="E67" s="28"/>
      <c r="F67" s="28"/>
    </row>
    <row r="68" spans="1:6">
      <c r="A68" s="31" t="s">
        <v>230</v>
      </c>
      <c r="B68" s="28" t="s">
        <v>229</v>
      </c>
      <c r="C68" s="28"/>
      <c r="D68" s="28"/>
      <c r="E68" s="28"/>
      <c r="F68" s="28"/>
    </row>
    <row r="69" spans="1:6">
      <c r="A69" s="31" t="s">
        <v>228</v>
      </c>
      <c r="B69" s="28" t="s">
        <v>227</v>
      </c>
      <c r="C69" s="28"/>
      <c r="D69" s="28"/>
      <c r="E69" s="28"/>
      <c r="F69" s="28"/>
    </row>
    <row r="70" spans="1:6">
      <c r="A70" s="30" t="s">
        <v>226</v>
      </c>
      <c r="B70" s="28" t="s">
        <v>225</v>
      </c>
      <c r="C70" s="28"/>
      <c r="D70" s="28"/>
      <c r="E70" s="28"/>
      <c r="F70" s="28"/>
    </row>
    <row r="71" spans="1:6">
      <c r="A71" s="31" t="s">
        <v>224</v>
      </c>
      <c r="B71" s="28" t="s">
        <v>223</v>
      </c>
      <c r="C71" s="28"/>
      <c r="D71" s="28"/>
      <c r="E71" s="28"/>
      <c r="F71" s="28"/>
    </row>
    <row r="72" spans="1:6">
      <c r="A72" s="30" t="s">
        <v>222</v>
      </c>
      <c r="B72" s="28" t="s">
        <v>424</v>
      </c>
      <c r="C72" s="28">
        <v>5169381</v>
      </c>
      <c r="D72" s="28">
        <v>5169381</v>
      </c>
      <c r="E72" s="28">
        <v>5169381</v>
      </c>
      <c r="F72" s="28">
        <v>5169381</v>
      </c>
    </row>
    <row r="73" spans="1:6">
      <c r="A73" s="30" t="s">
        <v>221</v>
      </c>
      <c r="B73" s="28" t="s">
        <v>424</v>
      </c>
      <c r="C73" s="28"/>
      <c r="D73" s="28"/>
      <c r="E73" s="28"/>
      <c r="F73" s="28"/>
    </row>
    <row r="74" spans="1:6">
      <c r="A74" s="20" t="s">
        <v>219</v>
      </c>
      <c r="B74" s="27" t="s">
        <v>218</v>
      </c>
      <c r="C74" s="27">
        <f>SUM(C61:C73)</f>
        <v>6168881</v>
      </c>
      <c r="D74" s="27">
        <f t="shared" ref="D74:F74" si="10">SUM(D61:D73)</f>
        <v>6168881</v>
      </c>
      <c r="E74" s="27">
        <f t="shared" si="10"/>
        <v>6168881</v>
      </c>
      <c r="F74" s="27">
        <f t="shared" si="10"/>
        <v>6168881</v>
      </c>
    </row>
    <row r="75" spans="1:6" ht="15.75">
      <c r="A75" s="16" t="s">
        <v>217</v>
      </c>
      <c r="B75" s="16"/>
      <c r="C75" s="51">
        <f>C25+C26+C51+C60+C74</f>
        <v>21583287</v>
      </c>
      <c r="D75" s="51">
        <f t="shared" ref="D75:F75" si="11">D25+D26+D51+D60+D74</f>
        <v>21583289</v>
      </c>
      <c r="E75" s="51">
        <f t="shared" si="11"/>
        <v>21583291</v>
      </c>
      <c r="F75" s="51">
        <f t="shared" si="11"/>
        <v>21583293</v>
      </c>
    </row>
    <row r="76" spans="1:6">
      <c r="A76" s="29" t="s">
        <v>216</v>
      </c>
      <c r="B76" s="28" t="s">
        <v>215</v>
      </c>
      <c r="C76" s="28"/>
      <c r="D76" s="28"/>
      <c r="E76" s="28"/>
      <c r="F76" s="28"/>
    </row>
    <row r="77" spans="1:6">
      <c r="A77" s="29" t="s">
        <v>214</v>
      </c>
      <c r="B77" s="28" t="s">
        <v>213</v>
      </c>
      <c r="C77" s="28"/>
      <c r="D77" s="28"/>
      <c r="E77" s="28"/>
      <c r="F77" s="28"/>
    </row>
    <row r="78" spans="1:6">
      <c r="A78" s="29" t="s">
        <v>212</v>
      </c>
      <c r="B78" s="28" t="s">
        <v>211</v>
      </c>
      <c r="C78" s="28"/>
      <c r="D78" s="28"/>
      <c r="E78" s="28"/>
      <c r="F78" s="28"/>
    </row>
    <row r="79" spans="1:6">
      <c r="A79" s="29" t="s">
        <v>210</v>
      </c>
      <c r="B79" s="28" t="s">
        <v>209</v>
      </c>
      <c r="C79" s="28"/>
      <c r="D79" s="28"/>
      <c r="E79" s="28"/>
      <c r="F79" s="28"/>
    </row>
    <row r="80" spans="1:6">
      <c r="A80" s="19" t="s">
        <v>208</v>
      </c>
      <c r="B80" s="28" t="s">
        <v>207</v>
      </c>
      <c r="C80" s="28"/>
      <c r="D80" s="28"/>
      <c r="E80" s="28"/>
      <c r="F80" s="28"/>
    </row>
    <row r="81" spans="1:6">
      <c r="A81" s="19" t="s">
        <v>206</v>
      </c>
      <c r="B81" s="28" t="s">
        <v>205</v>
      </c>
      <c r="C81" s="28"/>
      <c r="D81" s="28"/>
      <c r="E81" s="28"/>
      <c r="F81" s="28"/>
    </row>
    <row r="82" spans="1:6">
      <c r="A82" s="19" t="s">
        <v>204</v>
      </c>
      <c r="B82" s="28" t="s">
        <v>203</v>
      </c>
      <c r="C82" s="28"/>
      <c r="D82" s="28"/>
      <c r="E82" s="28"/>
      <c r="F82" s="28"/>
    </row>
    <row r="83" spans="1:6">
      <c r="A83" s="17" t="s">
        <v>202</v>
      </c>
      <c r="B83" s="27" t="s">
        <v>201</v>
      </c>
      <c r="C83" s="27">
        <f>SUM(C76:C82)</f>
        <v>0</v>
      </c>
      <c r="D83" s="27">
        <f t="shared" ref="D83:F83" si="12">SUM(D76:D82)</f>
        <v>0</v>
      </c>
      <c r="E83" s="27">
        <f t="shared" si="12"/>
        <v>0</v>
      </c>
      <c r="F83" s="27">
        <f t="shared" si="12"/>
        <v>0</v>
      </c>
    </row>
    <row r="84" spans="1:6">
      <c r="A84" s="10" t="s">
        <v>200</v>
      </c>
      <c r="B84" s="28" t="s">
        <v>199</v>
      </c>
      <c r="C84" s="28">
        <v>5200000</v>
      </c>
      <c r="D84" s="28">
        <v>200000</v>
      </c>
      <c r="E84" s="28">
        <v>200000</v>
      </c>
      <c r="F84" s="28">
        <v>200000</v>
      </c>
    </row>
    <row r="85" spans="1:6">
      <c r="A85" s="10" t="s">
        <v>198</v>
      </c>
      <c r="B85" s="28" t="s">
        <v>197</v>
      </c>
      <c r="C85" s="28"/>
      <c r="D85" s="28"/>
      <c r="E85" s="28"/>
      <c r="F85" s="28"/>
    </row>
    <row r="86" spans="1:6">
      <c r="A86" s="10" t="s">
        <v>196</v>
      </c>
      <c r="B86" s="28" t="s">
        <v>195</v>
      </c>
      <c r="C86" s="28"/>
      <c r="D86" s="28"/>
      <c r="E86" s="28"/>
      <c r="F86" s="28"/>
    </row>
    <row r="87" spans="1:6">
      <c r="A87" s="10" t="s">
        <v>194</v>
      </c>
      <c r="B87" s="28" t="s">
        <v>193</v>
      </c>
      <c r="C87" s="28">
        <v>55000</v>
      </c>
      <c r="D87" s="28">
        <v>55000</v>
      </c>
      <c r="E87" s="28">
        <v>55000</v>
      </c>
      <c r="F87" s="28">
        <v>55000</v>
      </c>
    </row>
    <row r="88" spans="1:6">
      <c r="A88" s="20" t="s">
        <v>192</v>
      </c>
      <c r="B88" s="27" t="s">
        <v>191</v>
      </c>
      <c r="C88" s="27">
        <f>SUM(C84:C87)</f>
        <v>5255000</v>
      </c>
      <c r="D88" s="27">
        <f t="shared" ref="D88:F88" si="13">SUM(D84:D87)</f>
        <v>255000</v>
      </c>
      <c r="E88" s="27">
        <f t="shared" si="13"/>
        <v>255000</v>
      </c>
      <c r="F88" s="27">
        <f t="shared" si="13"/>
        <v>255000</v>
      </c>
    </row>
    <row r="89" spans="1:6">
      <c r="A89" s="10" t="s">
        <v>190</v>
      </c>
      <c r="B89" s="28" t="s">
        <v>189</v>
      </c>
      <c r="C89" s="28"/>
      <c r="D89" s="28"/>
      <c r="E89" s="28"/>
      <c r="F89" s="28"/>
    </row>
    <row r="90" spans="1:6">
      <c r="A90" s="10" t="s">
        <v>188</v>
      </c>
      <c r="B90" s="28" t="s">
        <v>187</v>
      </c>
      <c r="C90" s="28"/>
      <c r="D90" s="28"/>
      <c r="E90" s="28"/>
      <c r="F90" s="28"/>
    </row>
    <row r="91" spans="1:6">
      <c r="A91" s="10" t="s">
        <v>186</v>
      </c>
      <c r="B91" s="28" t="s">
        <v>185</v>
      </c>
      <c r="C91" s="28"/>
      <c r="D91" s="28"/>
      <c r="E91" s="28"/>
      <c r="F91" s="28"/>
    </row>
    <row r="92" spans="1:6">
      <c r="A92" s="10" t="s">
        <v>184</v>
      </c>
      <c r="B92" s="28" t="s">
        <v>183</v>
      </c>
      <c r="C92" s="28"/>
      <c r="D92" s="28"/>
      <c r="E92" s="28"/>
      <c r="F92" s="28"/>
    </row>
    <row r="93" spans="1:6">
      <c r="A93" s="10" t="s">
        <v>182</v>
      </c>
      <c r="B93" s="28" t="s">
        <v>181</v>
      </c>
      <c r="C93" s="28"/>
      <c r="D93" s="28"/>
      <c r="E93" s="28"/>
      <c r="F93" s="28"/>
    </row>
    <row r="94" spans="1:6">
      <c r="A94" s="10" t="s">
        <v>180</v>
      </c>
      <c r="B94" s="28" t="s">
        <v>179</v>
      </c>
      <c r="C94" s="28"/>
      <c r="D94" s="28"/>
      <c r="E94" s="28"/>
      <c r="F94" s="28"/>
    </row>
    <row r="95" spans="1:6">
      <c r="A95" s="10" t="s">
        <v>178</v>
      </c>
      <c r="B95" s="28" t="s">
        <v>177</v>
      </c>
      <c r="C95" s="28"/>
      <c r="D95" s="28"/>
      <c r="E95" s="28"/>
      <c r="F95" s="28"/>
    </row>
    <row r="96" spans="1:6">
      <c r="A96" s="10" t="s">
        <v>176</v>
      </c>
      <c r="B96" s="28" t="s">
        <v>175</v>
      </c>
      <c r="C96" s="28"/>
      <c r="D96" s="28"/>
      <c r="E96" s="28"/>
      <c r="F96" s="28"/>
    </row>
    <row r="97" spans="1:25">
      <c r="A97" s="20" t="s">
        <v>174</v>
      </c>
      <c r="B97" s="27" t="s">
        <v>173</v>
      </c>
      <c r="C97" s="27">
        <f>SUM(C89:C96)</f>
        <v>0</v>
      </c>
      <c r="D97" s="27">
        <f t="shared" ref="D97:F97" si="14">SUM(D89:D96)</f>
        <v>0</v>
      </c>
      <c r="E97" s="27">
        <f t="shared" si="14"/>
        <v>0</v>
      </c>
      <c r="F97" s="27">
        <f t="shared" si="14"/>
        <v>0</v>
      </c>
    </row>
    <row r="98" spans="1:25" ht="15.75">
      <c r="A98" s="16" t="s">
        <v>172</v>
      </c>
      <c r="B98" s="16"/>
      <c r="C98" s="51">
        <f>C83+C88+C97</f>
        <v>5255000</v>
      </c>
      <c r="D98" s="51">
        <f t="shared" ref="D98:F98" si="15">D83+D88+D97</f>
        <v>255000</v>
      </c>
      <c r="E98" s="51">
        <f t="shared" si="15"/>
        <v>255000</v>
      </c>
      <c r="F98" s="51">
        <f t="shared" si="15"/>
        <v>255000</v>
      </c>
    </row>
    <row r="99" spans="1:25" ht="15.75">
      <c r="A99" s="13" t="s">
        <v>171</v>
      </c>
      <c r="B99" s="25" t="s">
        <v>170</v>
      </c>
      <c r="C99" s="25">
        <f>SUM(C25,C26,C51,C60,C74,C97,C88,C83)</f>
        <v>26838287</v>
      </c>
      <c r="D99" s="25">
        <f t="shared" ref="D99:F99" si="16">SUM(D25,D26,D51,D60,D74,D97,D88,D83)</f>
        <v>21838289</v>
      </c>
      <c r="E99" s="25">
        <f t="shared" si="16"/>
        <v>21838291</v>
      </c>
      <c r="F99" s="25">
        <f t="shared" si="16"/>
        <v>21838293</v>
      </c>
    </row>
    <row r="100" spans="1:25">
      <c r="A100" s="10" t="s">
        <v>339</v>
      </c>
      <c r="B100" s="8" t="s">
        <v>338</v>
      </c>
      <c r="C100" s="8"/>
      <c r="D100" s="8"/>
      <c r="E100" s="8"/>
      <c r="F100" s="8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3"/>
      <c r="Y100" s="63"/>
    </row>
    <row r="101" spans="1:25">
      <c r="A101" s="10" t="s">
        <v>337</v>
      </c>
      <c r="B101" s="8" t="s">
        <v>336</v>
      </c>
      <c r="C101" s="8"/>
      <c r="D101" s="8"/>
      <c r="E101" s="8"/>
      <c r="F101" s="8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3"/>
      <c r="Y101" s="63"/>
    </row>
    <row r="102" spans="1:25">
      <c r="A102" s="10" t="s">
        <v>335</v>
      </c>
      <c r="B102" s="8" t="s">
        <v>334</v>
      </c>
      <c r="C102" s="8"/>
      <c r="D102" s="8"/>
      <c r="E102" s="8"/>
      <c r="F102" s="8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3"/>
      <c r="Y102" s="63"/>
    </row>
    <row r="103" spans="1:25">
      <c r="A103" s="6" t="s">
        <v>169</v>
      </c>
      <c r="B103" s="5" t="s">
        <v>168</v>
      </c>
      <c r="C103" s="5">
        <f>SUM(C100:C102)</f>
        <v>0</v>
      </c>
      <c r="D103" s="5">
        <f t="shared" ref="D103:F103" si="17">SUM(D100:D102)</f>
        <v>0</v>
      </c>
      <c r="E103" s="5">
        <f t="shared" si="17"/>
        <v>0</v>
      </c>
      <c r="F103" s="5">
        <f t="shared" si="17"/>
        <v>0</v>
      </c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3"/>
      <c r="Y103" s="63"/>
    </row>
    <row r="104" spans="1:25">
      <c r="A104" s="9" t="s">
        <v>333</v>
      </c>
      <c r="B104" s="8" t="s">
        <v>332</v>
      </c>
      <c r="C104" s="8"/>
      <c r="D104" s="8"/>
      <c r="E104" s="8"/>
      <c r="F104" s="8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3"/>
      <c r="Y104" s="63"/>
    </row>
    <row r="105" spans="1:25">
      <c r="A105" s="9" t="s">
        <v>331</v>
      </c>
      <c r="B105" s="8" t="s">
        <v>330</v>
      </c>
      <c r="C105" s="8"/>
      <c r="D105" s="8"/>
      <c r="E105" s="8"/>
      <c r="F105" s="8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3"/>
      <c r="Y105" s="63"/>
    </row>
    <row r="106" spans="1:25">
      <c r="A106" s="10" t="s">
        <v>329</v>
      </c>
      <c r="B106" s="8" t="s">
        <v>328</v>
      </c>
      <c r="C106" s="8"/>
      <c r="D106" s="8"/>
      <c r="E106" s="8"/>
      <c r="F106" s="8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3"/>
      <c r="Y106" s="63"/>
    </row>
    <row r="107" spans="1:25">
      <c r="A107" s="10" t="s">
        <v>327</v>
      </c>
      <c r="B107" s="8" t="s">
        <v>326</v>
      </c>
      <c r="C107" s="8"/>
      <c r="D107" s="8"/>
      <c r="E107" s="8"/>
      <c r="F107" s="8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3"/>
      <c r="Y107" s="63"/>
    </row>
    <row r="108" spans="1:25">
      <c r="A108" s="7" t="s">
        <v>167</v>
      </c>
      <c r="B108" s="5" t="s">
        <v>166</v>
      </c>
      <c r="C108" s="5">
        <f>SUM(C104:C107)</f>
        <v>0</v>
      </c>
      <c r="D108" s="5">
        <f t="shared" ref="D108:F108" si="18">SUM(D104:D107)</f>
        <v>0</v>
      </c>
      <c r="E108" s="5">
        <f t="shared" si="18"/>
        <v>0</v>
      </c>
      <c r="F108" s="5">
        <f t="shared" si="18"/>
        <v>0</v>
      </c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3"/>
      <c r="Y108" s="63"/>
    </row>
    <row r="109" spans="1:25">
      <c r="A109" s="9" t="s">
        <v>165</v>
      </c>
      <c r="B109" s="8" t="s">
        <v>164</v>
      </c>
      <c r="C109" s="8"/>
      <c r="D109" s="8"/>
      <c r="E109" s="8"/>
      <c r="F109" s="8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3"/>
      <c r="Y109" s="63"/>
    </row>
    <row r="110" spans="1:25">
      <c r="A110" s="9" t="s">
        <v>163</v>
      </c>
      <c r="B110" s="8" t="s">
        <v>162</v>
      </c>
      <c r="C110" s="8">
        <v>469280</v>
      </c>
      <c r="D110" s="8">
        <v>469281</v>
      </c>
      <c r="E110" s="8">
        <v>469282</v>
      </c>
      <c r="F110" s="8">
        <v>469283</v>
      </c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3"/>
      <c r="Y110" s="63"/>
    </row>
    <row r="111" spans="1:25">
      <c r="A111" s="7" t="s">
        <v>161</v>
      </c>
      <c r="B111" s="5" t="s">
        <v>160</v>
      </c>
      <c r="C111" s="5">
        <f>SUM(C109:C110)</f>
        <v>469280</v>
      </c>
      <c r="D111" s="5">
        <f t="shared" ref="D111:F111" si="19">SUM(D109:D110)</f>
        <v>469281</v>
      </c>
      <c r="E111" s="5">
        <f t="shared" si="19"/>
        <v>469282</v>
      </c>
      <c r="F111" s="5">
        <f t="shared" si="19"/>
        <v>469283</v>
      </c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3"/>
      <c r="Y111" s="63"/>
    </row>
    <row r="112" spans="1:25">
      <c r="A112" s="9" t="s">
        <v>159</v>
      </c>
      <c r="B112" s="8" t="s">
        <v>158</v>
      </c>
      <c r="C112" s="8"/>
      <c r="D112" s="8"/>
      <c r="E112" s="8"/>
      <c r="F112" s="8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3"/>
      <c r="Y112" s="63"/>
    </row>
    <row r="113" spans="1:25">
      <c r="A113" s="9" t="s">
        <v>157</v>
      </c>
      <c r="B113" s="8" t="s">
        <v>156</v>
      </c>
      <c r="C113" s="8"/>
      <c r="D113" s="8"/>
      <c r="E113" s="8"/>
      <c r="F113" s="8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3"/>
      <c r="Y113" s="63"/>
    </row>
    <row r="114" spans="1:25">
      <c r="A114" s="9" t="s">
        <v>155</v>
      </c>
      <c r="B114" s="8" t="s">
        <v>154</v>
      </c>
      <c r="C114" s="8"/>
      <c r="D114" s="8"/>
      <c r="E114" s="8"/>
      <c r="F114" s="8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3"/>
      <c r="Y114" s="63"/>
    </row>
    <row r="115" spans="1:25">
      <c r="A115" s="24" t="s">
        <v>153</v>
      </c>
      <c r="B115" s="18" t="s">
        <v>152</v>
      </c>
      <c r="C115" s="18">
        <f>SUM(C111,C108,C103)</f>
        <v>469280</v>
      </c>
      <c r="D115" s="18">
        <f t="shared" ref="D115:F115" si="20">SUM(D111,D108,D103)</f>
        <v>469281</v>
      </c>
      <c r="E115" s="18">
        <f t="shared" si="20"/>
        <v>469282</v>
      </c>
      <c r="F115" s="18">
        <f t="shared" si="20"/>
        <v>469283</v>
      </c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3"/>
      <c r="Y115" s="63"/>
    </row>
    <row r="116" spans="1:25">
      <c r="A116" s="9" t="s">
        <v>151</v>
      </c>
      <c r="B116" s="8" t="s">
        <v>150</v>
      </c>
      <c r="C116" s="8"/>
      <c r="D116" s="8"/>
      <c r="E116" s="8"/>
      <c r="F116" s="8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3"/>
      <c r="Y116" s="63"/>
    </row>
    <row r="117" spans="1:25">
      <c r="A117" s="10" t="s">
        <v>149</v>
      </c>
      <c r="B117" s="8" t="s">
        <v>148</v>
      </c>
      <c r="C117" s="8"/>
      <c r="D117" s="8"/>
      <c r="E117" s="8"/>
      <c r="F117" s="8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3"/>
      <c r="Y117" s="63"/>
    </row>
    <row r="118" spans="1:25">
      <c r="A118" s="9" t="s">
        <v>147</v>
      </c>
      <c r="B118" s="8" t="s">
        <v>146</v>
      </c>
      <c r="C118" s="8"/>
      <c r="D118" s="8"/>
      <c r="E118" s="8"/>
      <c r="F118" s="8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3"/>
      <c r="Y118" s="63"/>
    </row>
    <row r="119" spans="1:25">
      <c r="A119" s="9" t="s">
        <v>145</v>
      </c>
      <c r="B119" s="8" t="s">
        <v>144</v>
      </c>
      <c r="C119" s="8"/>
      <c r="D119" s="8"/>
      <c r="E119" s="8"/>
      <c r="F119" s="8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3"/>
      <c r="Y119" s="63"/>
    </row>
    <row r="120" spans="1:25">
      <c r="A120" s="24" t="s">
        <v>143</v>
      </c>
      <c r="B120" s="18" t="s">
        <v>142</v>
      </c>
      <c r="C120" s="18">
        <f>SUM(C116:C119)</f>
        <v>0</v>
      </c>
      <c r="D120" s="18">
        <f t="shared" ref="D120:F120" si="21">SUM(D116:D119)</f>
        <v>0</v>
      </c>
      <c r="E120" s="18">
        <f t="shared" si="21"/>
        <v>0</v>
      </c>
      <c r="F120" s="18">
        <f t="shared" si="21"/>
        <v>0</v>
      </c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3"/>
      <c r="Y120" s="63"/>
    </row>
    <row r="121" spans="1:25">
      <c r="A121" s="10" t="s">
        <v>141</v>
      </c>
      <c r="B121" s="8" t="s">
        <v>140</v>
      </c>
      <c r="C121" s="8"/>
      <c r="D121" s="8"/>
      <c r="E121" s="8"/>
      <c r="F121" s="8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3"/>
      <c r="Y121" s="63"/>
    </row>
    <row r="122" spans="1:25" ht="15.75">
      <c r="A122" s="4" t="s">
        <v>139</v>
      </c>
      <c r="B122" s="3" t="s">
        <v>138</v>
      </c>
      <c r="C122" s="3">
        <f>SUM(C115,C120,C121)</f>
        <v>469280</v>
      </c>
      <c r="D122" s="3">
        <f t="shared" ref="D122:F122" si="22">SUM(D115,D120,D121)</f>
        <v>469281</v>
      </c>
      <c r="E122" s="3">
        <f t="shared" si="22"/>
        <v>469282</v>
      </c>
      <c r="F122" s="3">
        <f t="shared" si="22"/>
        <v>469283</v>
      </c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3"/>
      <c r="Y122" s="63"/>
    </row>
    <row r="123" spans="1:25" ht="15.75">
      <c r="A123" s="2" t="s">
        <v>137</v>
      </c>
      <c r="B123" s="1"/>
      <c r="C123" s="1">
        <f>SUM(C99,C122)</f>
        <v>27307567</v>
      </c>
      <c r="D123" s="1">
        <f t="shared" ref="D123:F123" si="23">SUM(D99,D122)</f>
        <v>22307570</v>
      </c>
      <c r="E123" s="1">
        <f t="shared" si="23"/>
        <v>22307573</v>
      </c>
      <c r="F123" s="1">
        <f t="shared" si="23"/>
        <v>22307576</v>
      </c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</row>
    <row r="124" spans="1:2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</row>
    <row r="125" spans="1:2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</row>
    <row r="126" spans="1:2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</row>
    <row r="127" spans="1:2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</row>
    <row r="128" spans="1:2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</row>
    <row r="129" spans="2:2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</row>
    <row r="130" spans="2:2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</row>
    <row r="131" spans="2:2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</row>
    <row r="132" spans="2:2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</row>
    <row r="133" spans="2:2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</row>
    <row r="134" spans="2:2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</row>
    <row r="135" spans="2:2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</row>
    <row r="136" spans="2:2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</row>
    <row r="137" spans="2:2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</row>
    <row r="138" spans="2:2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</row>
    <row r="139" spans="2:2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</row>
    <row r="140" spans="2:2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</row>
    <row r="141" spans="2:2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</row>
    <row r="142" spans="2:2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</row>
    <row r="143" spans="2:2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</row>
    <row r="144" spans="2:2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</row>
    <row r="145" spans="2:2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</row>
    <row r="146" spans="2: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</row>
    <row r="147" spans="2:2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</row>
    <row r="148" spans="2:2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</row>
    <row r="149" spans="2:2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</row>
    <row r="150" spans="2:2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</row>
    <row r="151" spans="2:2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</row>
    <row r="152" spans="2:2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</row>
    <row r="153" spans="2:2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</row>
    <row r="154" spans="2:2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</row>
    <row r="155" spans="2:2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</row>
    <row r="156" spans="2:2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</row>
    <row r="157" spans="2:2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</row>
    <row r="158" spans="2:2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</row>
    <row r="159" spans="2:2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</row>
    <row r="160" spans="2:25"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</row>
    <row r="161" spans="2:25"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</row>
    <row r="162" spans="2:25"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</row>
    <row r="163" spans="2:25"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</row>
    <row r="164" spans="2:25"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</row>
    <row r="165" spans="2:25"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</row>
    <row r="166" spans="2:25"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</row>
    <row r="167" spans="2:25"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</row>
    <row r="168" spans="2:25"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</row>
    <row r="169" spans="2:25"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</row>
    <row r="170" spans="2:25"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</row>
    <row r="171" spans="2:25"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</row>
    <row r="172" spans="2:25"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</row>
  </sheetData>
  <mergeCells count="3">
    <mergeCell ref="A3:F3"/>
    <mergeCell ref="A2:F2"/>
    <mergeCell ref="E1:F1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7"/>
  <sheetViews>
    <sheetView workbookViewId="0">
      <selection activeCell="A2" sqref="A2:F2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17.25" customHeight="1">
      <c r="A1" s="72"/>
      <c r="B1" s="73"/>
      <c r="C1" s="73"/>
      <c r="D1" s="73"/>
      <c r="E1" s="101" t="s">
        <v>442</v>
      </c>
      <c r="F1" s="102"/>
    </row>
    <row r="2" spans="1:6" ht="27" customHeight="1">
      <c r="A2" s="95" t="s">
        <v>431</v>
      </c>
      <c r="B2" s="96"/>
      <c r="C2" s="96"/>
      <c r="D2" s="96"/>
      <c r="E2" s="96"/>
      <c r="F2" s="100"/>
    </row>
    <row r="3" spans="1:6" ht="23.25" customHeight="1">
      <c r="A3" s="97" t="s">
        <v>440</v>
      </c>
      <c r="B3" s="98"/>
      <c r="C3" s="98"/>
      <c r="D3" s="98"/>
      <c r="E3" s="98"/>
      <c r="F3" s="100"/>
    </row>
    <row r="4" spans="1:6" ht="18">
      <c r="A4" s="69"/>
    </row>
    <row r="5" spans="1:6">
      <c r="A5" s="35" t="s">
        <v>428</v>
      </c>
    </row>
    <row r="6" spans="1:6" ht="25.5">
      <c r="A6" s="23" t="s">
        <v>136</v>
      </c>
      <c r="B6" s="22" t="s">
        <v>135</v>
      </c>
      <c r="C6" s="21" t="s">
        <v>427</v>
      </c>
      <c r="D6" s="21" t="s">
        <v>426</v>
      </c>
      <c r="E6" s="68" t="s">
        <v>425</v>
      </c>
      <c r="F6" s="68" t="s">
        <v>439</v>
      </c>
    </row>
    <row r="7" spans="1:6" ht="15" customHeight="1">
      <c r="A7" s="34" t="s">
        <v>324</v>
      </c>
      <c r="B7" s="19" t="s">
        <v>323</v>
      </c>
      <c r="C7" s="45">
        <v>9486424</v>
      </c>
      <c r="D7" s="45">
        <v>9486424</v>
      </c>
      <c r="E7" s="45">
        <v>9486424</v>
      </c>
      <c r="F7" s="45">
        <v>9486424</v>
      </c>
    </row>
    <row r="8" spans="1:6" ht="15" customHeight="1">
      <c r="A8" s="8" t="s">
        <v>322</v>
      </c>
      <c r="B8" s="19" t="s">
        <v>321</v>
      </c>
      <c r="C8" s="45"/>
      <c r="D8" s="45"/>
      <c r="E8" s="45"/>
      <c r="F8" s="45"/>
    </row>
    <row r="9" spans="1:6" ht="15" customHeight="1">
      <c r="A9" s="8" t="s">
        <v>320</v>
      </c>
      <c r="B9" s="19" t="s">
        <v>319</v>
      </c>
      <c r="C9" s="45">
        <v>1163793</v>
      </c>
      <c r="D9" s="45">
        <v>1163793</v>
      </c>
      <c r="E9" s="45">
        <v>1163793</v>
      </c>
      <c r="F9" s="45">
        <v>1163793</v>
      </c>
    </row>
    <row r="10" spans="1:6" ht="15" customHeight="1">
      <c r="A10" s="8" t="s">
        <v>318</v>
      </c>
      <c r="B10" s="19" t="s">
        <v>317</v>
      </c>
      <c r="C10" s="45">
        <v>1200000</v>
      </c>
      <c r="D10" s="45">
        <v>1200000</v>
      </c>
      <c r="E10" s="45">
        <v>1200000</v>
      </c>
      <c r="F10" s="45">
        <v>1200000</v>
      </c>
    </row>
    <row r="11" spans="1:6" ht="15" customHeight="1">
      <c r="A11" s="8" t="s">
        <v>316</v>
      </c>
      <c r="B11" s="19" t="s">
        <v>315</v>
      </c>
      <c r="C11" s="45"/>
      <c r="D11" s="45"/>
      <c r="E11" s="45"/>
      <c r="F11" s="45"/>
    </row>
    <row r="12" spans="1:6" ht="15" customHeight="1">
      <c r="A12" s="8" t="s">
        <v>314</v>
      </c>
      <c r="B12" s="19" t="s">
        <v>313</v>
      </c>
      <c r="C12" s="45"/>
      <c r="D12" s="45"/>
      <c r="E12" s="45"/>
      <c r="F12" s="45"/>
    </row>
    <row r="13" spans="1:6" ht="15" customHeight="1">
      <c r="A13" s="5" t="s">
        <v>134</v>
      </c>
      <c r="B13" s="47" t="s">
        <v>133</v>
      </c>
      <c r="C13" s="46">
        <f>SUM(C7:C12)</f>
        <v>11850217</v>
      </c>
      <c r="D13" s="46">
        <f t="shared" ref="D13:F13" si="0">SUM(D7:D12)</f>
        <v>11850217</v>
      </c>
      <c r="E13" s="46">
        <f t="shared" si="0"/>
        <v>11850217</v>
      </c>
      <c r="F13" s="46">
        <f t="shared" si="0"/>
        <v>11850217</v>
      </c>
    </row>
    <row r="14" spans="1:6" ht="15" customHeight="1">
      <c r="A14" s="8" t="s">
        <v>132</v>
      </c>
      <c r="B14" s="19" t="s">
        <v>131</v>
      </c>
      <c r="C14" s="45"/>
      <c r="D14" s="45"/>
      <c r="E14" s="45"/>
      <c r="F14" s="45"/>
    </row>
    <row r="15" spans="1:6" ht="15" customHeight="1">
      <c r="A15" s="8" t="s">
        <v>130</v>
      </c>
      <c r="B15" s="19" t="s">
        <v>129</v>
      </c>
      <c r="C15" s="45"/>
      <c r="D15" s="45"/>
      <c r="E15" s="45"/>
      <c r="F15" s="45"/>
    </row>
    <row r="16" spans="1:6" ht="15" customHeight="1">
      <c r="A16" s="8" t="s">
        <v>128</v>
      </c>
      <c r="B16" s="19" t="s">
        <v>127</v>
      </c>
      <c r="C16" s="45"/>
      <c r="D16" s="45"/>
      <c r="E16" s="45"/>
      <c r="F16" s="45"/>
    </row>
    <row r="17" spans="1:6" ht="15" customHeight="1">
      <c r="A17" s="8" t="s">
        <v>126</v>
      </c>
      <c r="B17" s="19" t="s">
        <v>125</v>
      </c>
      <c r="C17" s="45"/>
      <c r="D17" s="45"/>
      <c r="E17" s="45"/>
      <c r="F17" s="45"/>
    </row>
    <row r="18" spans="1:6" ht="15" customHeight="1">
      <c r="A18" s="8" t="s">
        <v>124</v>
      </c>
      <c r="B18" s="19" t="s">
        <v>123</v>
      </c>
      <c r="C18" s="45">
        <v>5130000</v>
      </c>
      <c r="D18" s="45">
        <v>5130001</v>
      </c>
      <c r="E18" s="45">
        <v>5130002</v>
      </c>
      <c r="F18" s="45">
        <v>5130003</v>
      </c>
    </row>
    <row r="19" spans="1:6" ht="15" customHeight="1">
      <c r="A19" s="18" t="s">
        <v>122</v>
      </c>
      <c r="B19" s="17" t="s">
        <v>121</v>
      </c>
      <c r="C19" s="44">
        <f>SUM(C13:C18)</f>
        <v>16980217</v>
      </c>
      <c r="D19" s="44">
        <f t="shared" ref="D19:F19" si="1">SUM(D13:D18)</f>
        <v>16980218</v>
      </c>
      <c r="E19" s="44">
        <f t="shared" si="1"/>
        <v>16980219</v>
      </c>
      <c r="F19" s="44">
        <f t="shared" si="1"/>
        <v>16980220</v>
      </c>
    </row>
    <row r="20" spans="1:6" ht="15" customHeight="1">
      <c r="A20" s="8" t="s">
        <v>312</v>
      </c>
      <c r="B20" s="19" t="s">
        <v>311</v>
      </c>
      <c r="C20" s="45"/>
      <c r="D20" s="45"/>
      <c r="E20" s="45"/>
      <c r="F20" s="45"/>
    </row>
    <row r="21" spans="1:6" ht="15" customHeight="1">
      <c r="A21" s="8" t="s">
        <v>310</v>
      </c>
      <c r="B21" s="19" t="s">
        <v>309</v>
      </c>
      <c r="C21" s="45"/>
      <c r="D21" s="45"/>
      <c r="E21" s="45"/>
      <c r="F21" s="45"/>
    </row>
    <row r="22" spans="1:6" ht="15" customHeight="1">
      <c r="A22" s="5" t="s">
        <v>120</v>
      </c>
      <c r="B22" s="47" t="s">
        <v>119</v>
      </c>
      <c r="C22" s="46">
        <f>SUM(C20:C21)</f>
        <v>0</v>
      </c>
      <c r="D22" s="46">
        <f t="shared" ref="D22:F22" si="2">SUM(D20:D21)</f>
        <v>0</v>
      </c>
      <c r="E22" s="46">
        <f t="shared" si="2"/>
        <v>0</v>
      </c>
      <c r="F22" s="46">
        <f t="shared" si="2"/>
        <v>0</v>
      </c>
    </row>
    <row r="23" spans="1:6" ht="15" customHeight="1">
      <c r="A23" s="8" t="s">
        <v>118</v>
      </c>
      <c r="B23" s="19" t="s">
        <v>117</v>
      </c>
      <c r="C23" s="45"/>
      <c r="D23" s="45"/>
      <c r="E23" s="45"/>
      <c r="F23" s="45"/>
    </row>
    <row r="24" spans="1:6" ht="15" customHeight="1">
      <c r="A24" s="8" t="s">
        <v>116</v>
      </c>
      <c r="B24" s="19" t="s">
        <v>115</v>
      </c>
      <c r="C24" s="45"/>
      <c r="D24" s="45"/>
      <c r="E24" s="45"/>
      <c r="F24" s="45"/>
    </row>
    <row r="25" spans="1:6" ht="15" customHeight="1">
      <c r="A25" s="8" t="s">
        <v>114</v>
      </c>
      <c r="B25" s="19" t="s">
        <v>113</v>
      </c>
      <c r="C25" s="45">
        <v>500000</v>
      </c>
      <c r="D25" s="45">
        <v>500000</v>
      </c>
      <c r="E25" s="45">
        <v>500000</v>
      </c>
      <c r="F25" s="45">
        <v>500000</v>
      </c>
    </row>
    <row r="26" spans="1:6" ht="15" customHeight="1">
      <c r="A26" s="8" t="s">
        <v>308</v>
      </c>
      <c r="B26" s="19" t="s">
        <v>307</v>
      </c>
      <c r="C26" s="45">
        <v>1000000</v>
      </c>
      <c r="D26" s="45">
        <v>1000000</v>
      </c>
      <c r="E26" s="45">
        <v>1000000</v>
      </c>
      <c r="F26" s="45">
        <v>1000000</v>
      </c>
    </row>
    <row r="27" spans="1:6" ht="15" customHeight="1">
      <c r="A27" s="8" t="s">
        <v>306</v>
      </c>
      <c r="B27" s="19" t="s">
        <v>305</v>
      </c>
      <c r="C27" s="45"/>
      <c r="D27" s="45"/>
      <c r="E27" s="45"/>
      <c r="F27" s="45"/>
    </row>
    <row r="28" spans="1:6" ht="15" customHeight="1">
      <c r="A28" s="8" t="s">
        <v>304</v>
      </c>
      <c r="B28" s="19" t="s">
        <v>303</v>
      </c>
      <c r="C28" s="45"/>
      <c r="D28" s="45"/>
      <c r="E28" s="45"/>
      <c r="F28" s="45"/>
    </row>
    <row r="29" spans="1:6" ht="15" customHeight="1">
      <c r="A29" s="8" t="s">
        <v>302</v>
      </c>
      <c r="B29" s="19" t="s">
        <v>301</v>
      </c>
      <c r="C29" s="45">
        <v>200000</v>
      </c>
      <c r="D29" s="45">
        <v>200000</v>
      </c>
      <c r="E29" s="45">
        <v>200000</v>
      </c>
      <c r="F29" s="45">
        <v>200000</v>
      </c>
    </row>
    <row r="30" spans="1:6" ht="15" customHeight="1">
      <c r="A30" s="8" t="s">
        <v>300</v>
      </c>
      <c r="B30" s="19" t="s">
        <v>299</v>
      </c>
      <c r="C30" s="45"/>
      <c r="D30" s="45"/>
      <c r="E30" s="45"/>
      <c r="F30" s="45"/>
    </row>
    <row r="31" spans="1:6" ht="15" customHeight="1">
      <c r="A31" s="5" t="s">
        <v>112</v>
      </c>
      <c r="B31" s="47" t="s">
        <v>111</v>
      </c>
      <c r="C31" s="46">
        <f>SUM(C26:C30)</f>
        <v>1200000</v>
      </c>
      <c r="D31" s="46">
        <f t="shared" ref="D31:F31" si="3">SUM(D26:D30)</f>
        <v>1200000</v>
      </c>
      <c r="E31" s="46">
        <f t="shared" si="3"/>
        <v>1200000</v>
      </c>
      <c r="F31" s="46">
        <f t="shared" si="3"/>
        <v>1200000</v>
      </c>
    </row>
    <row r="32" spans="1:6" ht="15" customHeight="1">
      <c r="A32" s="8" t="s">
        <v>110</v>
      </c>
      <c r="B32" s="19" t="s">
        <v>109</v>
      </c>
      <c r="C32" s="45"/>
      <c r="D32" s="45"/>
      <c r="E32" s="45"/>
      <c r="F32" s="45"/>
    </row>
    <row r="33" spans="1:6" ht="15" customHeight="1">
      <c r="A33" s="18" t="s">
        <v>108</v>
      </c>
      <c r="B33" s="17" t="s">
        <v>107</v>
      </c>
      <c r="C33" s="44">
        <f>SUM(C22,C23,C24,C25,C31)</f>
        <v>1700000</v>
      </c>
      <c r="D33" s="44">
        <f t="shared" ref="D33:F33" si="4">SUM(D22,D23,D24,D25,D31)</f>
        <v>1700000</v>
      </c>
      <c r="E33" s="44">
        <f t="shared" si="4"/>
        <v>1700000</v>
      </c>
      <c r="F33" s="44">
        <f t="shared" si="4"/>
        <v>1700000</v>
      </c>
    </row>
    <row r="34" spans="1:6" ht="15" customHeight="1">
      <c r="A34" s="10" t="s">
        <v>106</v>
      </c>
      <c r="B34" s="19" t="s">
        <v>105</v>
      </c>
      <c r="C34" s="45"/>
      <c r="D34" s="45"/>
      <c r="E34" s="45"/>
      <c r="F34" s="45"/>
    </row>
    <row r="35" spans="1:6" ht="15" customHeight="1">
      <c r="A35" s="10" t="s">
        <v>104</v>
      </c>
      <c r="B35" s="19" t="s">
        <v>103</v>
      </c>
      <c r="C35" s="45"/>
      <c r="D35" s="45"/>
      <c r="E35" s="45"/>
      <c r="F35" s="45"/>
    </row>
    <row r="36" spans="1:6" ht="15" customHeight="1">
      <c r="A36" s="10" t="s">
        <v>102</v>
      </c>
      <c r="B36" s="19" t="s">
        <v>101</v>
      </c>
      <c r="C36" s="45"/>
      <c r="D36" s="45"/>
      <c r="E36" s="45"/>
      <c r="F36" s="45"/>
    </row>
    <row r="37" spans="1:6" ht="15" customHeight="1">
      <c r="A37" s="10" t="s">
        <v>100</v>
      </c>
      <c r="B37" s="19" t="s">
        <v>99</v>
      </c>
      <c r="C37" s="45">
        <v>200000</v>
      </c>
      <c r="D37" s="45">
        <v>200001</v>
      </c>
      <c r="E37" s="45">
        <v>200002</v>
      </c>
      <c r="F37" s="45">
        <v>200003</v>
      </c>
    </row>
    <row r="38" spans="1:6" ht="15" customHeight="1">
      <c r="A38" s="10" t="s">
        <v>98</v>
      </c>
      <c r="B38" s="19" t="s">
        <v>97</v>
      </c>
      <c r="C38" s="45"/>
      <c r="D38" s="45"/>
      <c r="E38" s="45"/>
      <c r="F38" s="45"/>
    </row>
    <row r="39" spans="1:6" ht="15" customHeight="1">
      <c r="A39" s="10" t="s">
        <v>96</v>
      </c>
      <c r="B39" s="19" t="s">
        <v>95</v>
      </c>
      <c r="C39" s="45"/>
      <c r="D39" s="45"/>
      <c r="E39" s="45"/>
      <c r="F39" s="45"/>
    </row>
    <row r="40" spans="1:6" ht="15" customHeight="1">
      <c r="A40" s="10" t="s">
        <v>94</v>
      </c>
      <c r="B40" s="19" t="s">
        <v>93</v>
      </c>
      <c r="C40" s="45"/>
      <c r="D40" s="45"/>
      <c r="E40" s="45"/>
      <c r="F40" s="45"/>
    </row>
    <row r="41" spans="1:6" ht="15" customHeight="1">
      <c r="A41" s="10" t="s">
        <v>92</v>
      </c>
      <c r="B41" s="19" t="s">
        <v>91</v>
      </c>
      <c r="C41" s="45"/>
      <c r="D41" s="45"/>
      <c r="E41" s="45"/>
      <c r="F41" s="45"/>
    </row>
    <row r="42" spans="1:6" ht="15" customHeight="1">
      <c r="A42" s="10" t="s">
        <v>90</v>
      </c>
      <c r="B42" s="19" t="s">
        <v>89</v>
      </c>
      <c r="C42" s="45"/>
      <c r="D42" s="45"/>
      <c r="E42" s="45"/>
      <c r="F42" s="45"/>
    </row>
    <row r="43" spans="1:6" ht="15" customHeight="1">
      <c r="A43" s="10" t="s">
        <v>88</v>
      </c>
      <c r="B43" s="19" t="s">
        <v>87</v>
      </c>
      <c r="C43" s="45"/>
      <c r="D43" s="45"/>
      <c r="E43" s="45"/>
      <c r="F43" s="45"/>
    </row>
    <row r="44" spans="1:6" ht="15" customHeight="1">
      <c r="A44" s="20" t="s">
        <v>86</v>
      </c>
      <c r="B44" s="17" t="s">
        <v>85</v>
      </c>
      <c r="C44" s="44">
        <f>SUM(C34:C43)</f>
        <v>200000</v>
      </c>
      <c r="D44" s="44">
        <f t="shared" ref="D44:F44" si="5">SUM(D34:D43)</f>
        <v>200001</v>
      </c>
      <c r="E44" s="44">
        <f t="shared" si="5"/>
        <v>200002</v>
      </c>
      <c r="F44" s="44">
        <f t="shared" si="5"/>
        <v>200003</v>
      </c>
    </row>
    <row r="45" spans="1:6" ht="15" customHeight="1">
      <c r="A45" s="10" t="s">
        <v>84</v>
      </c>
      <c r="B45" s="19" t="s">
        <v>83</v>
      </c>
      <c r="C45" s="45"/>
      <c r="D45" s="45"/>
      <c r="E45" s="45"/>
      <c r="F45" s="45"/>
    </row>
    <row r="46" spans="1:6" ht="15" customHeight="1">
      <c r="A46" s="8" t="s">
        <v>82</v>
      </c>
      <c r="B46" s="19" t="s">
        <v>81</v>
      </c>
      <c r="C46" s="45"/>
      <c r="D46" s="45"/>
      <c r="E46" s="45"/>
      <c r="F46" s="45"/>
    </row>
    <row r="47" spans="1:6" ht="15" customHeight="1">
      <c r="A47" s="10" t="s">
        <v>80</v>
      </c>
      <c r="B47" s="19" t="s">
        <v>79</v>
      </c>
      <c r="C47" s="45"/>
      <c r="D47" s="45"/>
      <c r="E47" s="45"/>
      <c r="F47" s="45"/>
    </row>
    <row r="48" spans="1:6" ht="15" customHeight="1">
      <c r="A48" s="18" t="s">
        <v>78</v>
      </c>
      <c r="B48" s="17" t="s">
        <v>77</v>
      </c>
      <c r="C48" s="44">
        <f>SUM(C45:C47)</f>
        <v>0</v>
      </c>
      <c r="D48" s="44">
        <f t="shared" ref="D48:F48" si="6">SUM(D45:D47)</f>
        <v>0</v>
      </c>
      <c r="E48" s="44">
        <f t="shared" si="6"/>
        <v>0</v>
      </c>
      <c r="F48" s="44">
        <f t="shared" si="6"/>
        <v>0</v>
      </c>
    </row>
    <row r="49" spans="1:6" ht="15" customHeight="1">
      <c r="A49" s="16" t="s">
        <v>76</v>
      </c>
      <c r="B49" s="15"/>
      <c r="C49" s="43">
        <f>C19+C33+C44+C48</f>
        <v>18880217</v>
      </c>
      <c r="D49" s="43">
        <f t="shared" ref="D49:F49" si="7">D19+D33+D44+D48</f>
        <v>18880219</v>
      </c>
      <c r="E49" s="43">
        <f t="shared" si="7"/>
        <v>18880221</v>
      </c>
      <c r="F49" s="43">
        <f t="shared" si="7"/>
        <v>18880223</v>
      </c>
    </row>
    <row r="50" spans="1:6" ht="15" customHeight="1">
      <c r="A50" s="8" t="s">
        <v>75</v>
      </c>
      <c r="B50" s="19" t="s">
        <v>74</v>
      </c>
      <c r="C50" s="45"/>
      <c r="D50" s="45"/>
      <c r="E50" s="45"/>
      <c r="F50" s="45"/>
    </row>
    <row r="51" spans="1:6" ht="15" customHeight="1">
      <c r="A51" s="8" t="s">
        <v>73</v>
      </c>
      <c r="B51" s="19" t="s">
        <v>72</v>
      </c>
      <c r="C51" s="45"/>
      <c r="D51" s="45"/>
      <c r="E51" s="45"/>
      <c r="F51" s="45"/>
    </row>
    <row r="52" spans="1:6" ht="15" customHeight="1">
      <c r="A52" s="8" t="s">
        <v>71</v>
      </c>
      <c r="B52" s="19" t="s">
        <v>70</v>
      </c>
      <c r="C52" s="45"/>
      <c r="D52" s="45"/>
      <c r="E52" s="45"/>
      <c r="F52" s="45"/>
    </row>
    <row r="53" spans="1:6" ht="15" customHeight="1">
      <c r="A53" s="8" t="s">
        <v>69</v>
      </c>
      <c r="B53" s="19" t="s">
        <v>68</v>
      </c>
      <c r="C53" s="45"/>
      <c r="D53" s="45"/>
      <c r="E53" s="45"/>
      <c r="F53" s="45"/>
    </row>
    <row r="54" spans="1:6" ht="15" customHeight="1">
      <c r="A54" s="8" t="s">
        <v>67</v>
      </c>
      <c r="B54" s="19" t="s">
        <v>66</v>
      </c>
      <c r="C54" s="45"/>
      <c r="D54" s="45"/>
      <c r="E54" s="45"/>
      <c r="F54" s="45"/>
    </row>
    <row r="55" spans="1:6" ht="15" customHeight="1">
      <c r="A55" s="18" t="s">
        <v>65</v>
      </c>
      <c r="B55" s="17" t="s">
        <v>64</v>
      </c>
      <c r="C55" s="44">
        <f>SUM(C50:C54)</f>
        <v>0</v>
      </c>
      <c r="D55" s="44">
        <f t="shared" ref="D55:F55" si="8">SUM(D50:D54)</f>
        <v>0</v>
      </c>
      <c r="E55" s="44">
        <f t="shared" si="8"/>
        <v>0</v>
      </c>
      <c r="F55" s="44">
        <f t="shared" si="8"/>
        <v>0</v>
      </c>
    </row>
    <row r="56" spans="1:6" ht="15" customHeight="1">
      <c r="A56" s="10" t="s">
        <v>63</v>
      </c>
      <c r="B56" s="19" t="s">
        <v>62</v>
      </c>
      <c r="C56" s="45"/>
      <c r="D56" s="45"/>
      <c r="E56" s="45"/>
      <c r="F56" s="45"/>
    </row>
    <row r="57" spans="1:6" ht="15" customHeight="1">
      <c r="A57" s="10" t="s">
        <v>61</v>
      </c>
      <c r="B57" s="19" t="s">
        <v>60</v>
      </c>
      <c r="C57" s="45"/>
      <c r="D57" s="45"/>
      <c r="E57" s="45"/>
      <c r="F57" s="45"/>
    </row>
    <row r="58" spans="1:6" ht="15" customHeight="1">
      <c r="A58" s="10" t="s">
        <v>59</v>
      </c>
      <c r="B58" s="19" t="s">
        <v>58</v>
      </c>
      <c r="C58" s="45"/>
      <c r="D58" s="45"/>
      <c r="E58" s="45"/>
      <c r="F58" s="45"/>
    </row>
    <row r="59" spans="1:6" ht="15" customHeight="1">
      <c r="A59" s="10" t="s">
        <v>57</v>
      </c>
      <c r="B59" s="19" t="s">
        <v>56</v>
      </c>
      <c r="C59" s="45"/>
      <c r="D59" s="45"/>
      <c r="E59" s="45"/>
      <c r="F59" s="45"/>
    </row>
    <row r="60" spans="1:6" ht="15" customHeight="1">
      <c r="A60" s="10" t="s">
        <v>55</v>
      </c>
      <c r="B60" s="19" t="s">
        <v>54</v>
      </c>
      <c r="C60" s="45"/>
      <c r="D60" s="45"/>
      <c r="E60" s="45"/>
      <c r="F60" s="45"/>
    </row>
    <row r="61" spans="1:6" ht="15" customHeight="1">
      <c r="A61" s="18" t="s">
        <v>53</v>
      </c>
      <c r="B61" s="17" t="s">
        <v>52</v>
      </c>
      <c r="C61" s="44">
        <f>SUM(C56:C60)</f>
        <v>0</v>
      </c>
      <c r="D61" s="44">
        <f t="shared" ref="D61:F61" si="9">SUM(D56:D60)</f>
        <v>0</v>
      </c>
      <c r="E61" s="44">
        <f t="shared" si="9"/>
        <v>0</v>
      </c>
      <c r="F61" s="44">
        <f t="shared" si="9"/>
        <v>0</v>
      </c>
    </row>
    <row r="62" spans="1:6" ht="15" customHeight="1">
      <c r="A62" s="10" t="s">
        <v>51</v>
      </c>
      <c r="B62" s="19" t="s">
        <v>50</v>
      </c>
      <c r="C62" s="45"/>
      <c r="D62" s="45"/>
      <c r="E62" s="45"/>
      <c r="F62" s="45"/>
    </row>
    <row r="63" spans="1:6" ht="15" customHeight="1">
      <c r="A63" s="8" t="s">
        <v>49</v>
      </c>
      <c r="B63" s="19" t="s">
        <v>48</v>
      </c>
      <c r="C63" s="45"/>
      <c r="D63" s="45"/>
      <c r="E63" s="45"/>
      <c r="F63" s="45"/>
    </row>
    <row r="64" spans="1:6" ht="15" customHeight="1">
      <c r="A64" s="10" t="s">
        <v>47</v>
      </c>
      <c r="B64" s="19" t="s">
        <v>46</v>
      </c>
      <c r="C64" s="45"/>
      <c r="D64" s="45"/>
      <c r="E64" s="45"/>
      <c r="F64" s="45"/>
    </row>
    <row r="65" spans="1:6">
      <c r="A65" s="18" t="s">
        <v>45</v>
      </c>
      <c r="B65" s="17" t="s">
        <v>44</v>
      </c>
      <c r="C65" s="44">
        <f>SUM(C62:C64)</f>
        <v>0</v>
      </c>
      <c r="D65" s="44">
        <f t="shared" ref="D65:F65" si="10">SUM(D62:D64)</f>
        <v>0</v>
      </c>
      <c r="E65" s="44">
        <f t="shared" si="10"/>
        <v>0</v>
      </c>
      <c r="F65" s="44">
        <f t="shared" si="10"/>
        <v>0</v>
      </c>
    </row>
    <row r="66" spans="1:6" ht="15.75">
      <c r="A66" s="16" t="s">
        <v>43</v>
      </c>
      <c r="B66" s="15"/>
      <c r="C66" s="43"/>
      <c r="D66" s="43"/>
      <c r="E66" s="43"/>
      <c r="F66" s="43"/>
    </row>
    <row r="67" spans="1:6" ht="15.75">
      <c r="A67" s="14" t="s">
        <v>42</v>
      </c>
      <c r="B67" s="13" t="s">
        <v>41</v>
      </c>
      <c r="C67" s="42">
        <f>SUM(C65,C61,C55,C48,C44,C33,C19)</f>
        <v>18880217</v>
      </c>
      <c r="D67" s="42">
        <f t="shared" ref="D67:F67" si="11">SUM(D65,D61,D55,D48,D44,D33,D19)</f>
        <v>18880219</v>
      </c>
      <c r="E67" s="42">
        <f t="shared" si="11"/>
        <v>18880221</v>
      </c>
      <c r="F67" s="42">
        <f t="shared" si="11"/>
        <v>18880223</v>
      </c>
    </row>
    <row r="68" spans="1:6" ht="15.75">
      <c r="A68" s="12" t="s">
        <v>40</v>
      </c>
      <c r="B68" s="71"/>
      <c r="C68" s="70">
        <f>C49-'GÖRDÜLŐ kiadások teljes'!C75</f>
        <v>-2703070</v>
      </c>
      <c r="D68" s="70">
        <f>D49-'GÖRDÜLŐ kiadások teljes'!D75</f>
        <v>-2703070</v>
      </c>
      <c r="E68" s="70">
        <f>E49-'GÖRDÜLŐ kiadások teljes'!E75</f>
        <v>-2703070</v>
      </c>
      <c r="F68" s="70">
        <f>F49-'GÖRDÜLŐ kiadások teljes'!F75</f>
        <v>-2703070</v>
      </c>
    </row>
    <row r="69" spans="1:6" ht="15.75">
      <c r="A69" s="12" t="s">
        <v>39</v>
      </c>
      <c r="B69" s="71"/>
      <c r="C69" s="70">
        <f>C66-'GÖRDÜLŐ kiadások teljes'!C98</f>
        <v>-5255000</v>
      </c>
      <c r="D69" s="70">
        <f>D66-'GÖRDÜLŐ kiadások teljes'!D98</f>
        <v>-255000</v>
      </c>
      <c r="E69" s="70">
        <f>E66-'GÖRDÜLŐ kiadások teljes'!E98</f>
        <v>-255000</v>
      </c>
      <c r="F69" s="70">
        <f>F66-'GÖRDÜLŐ kiadások teljes'!F98</f>
        <v>-255000</v>
      </c>
    </row>
    <row r="70" spans="1:6">
      <c r="A70" s="9" t="s">
        <v>298</v>
      </c>
      <c r="B70" s="8" t="s">
        <v>297</v>
      </c>
      <c r="C70" s="39"/>
      <c r="D70" s="39"/>
      <c r="E70" s="39"/>
      <c r="F70" s="39"/>
    </row>
    <row r="71" spans="1:6">
      <c r="A71" s="10" t="s">
        <v>296</v>
      </c>
      <c r="B71" s="8" t="s">
        <v>295</v>
      </c>
      <c r="C71" s="39"/>
      <c r="D71" s="39"/>
      <c r="E71" s="39"/>
      <c r="F71" s="39"/>
    </row>
    <row r="72" spans="1:6">
      <c r="A72" s="9" t="s">
        <v>294</v>
      </c>
      <c r="B72" s="8" t="s">
        <v>293</v>
      </c>
      <c r="C72" s="39"/>
      <c r="D72" s="39"/>
      <c r="E72" s="39"/>
      <c r="F72" s="39"/>
    </row>
    <row r="73" spans="1:6">
      <c r="A73" s="6" t="s">
        <v>38</v>
      </c>
      <c r="B73" s="5" t="s">
        <v>37</v>
      </c>
      <c r="C73" s="38">
        <f>SUM(C70:C72)</f>
        <v>0</v>
      </c>
      <c r="D73" s="38">
        <f t="shared" ref="D73:F73" si="12">SUM(D70:D72)</f>
        <v>0</v>
      </c>
      <c r="E73" s="38">
        <f t="shared" si="12"/>
        <v>0</v>
      </c>
      <c r="F73" s="38">
        <f t="shared" si="12"/>
        <v>0</v>
      </c>
    </row>
    <row r="74" spans="1:6">
      <c r="A74" s="10" t="s">
        <v>292</v>
      </c>
      <c r="B74" s="8" t="s">
        <v>291</v>
      </c>
      <c r="C74" s="39"/>
      <c r="D74" s="39"/>
      <c r="E74" s="39"/>
      <c r="F74" s="39"/>
    </row>
    <row r="75" spans="1:6">
      <c r="A75" s="9" t="s">
        <v>290</v>
      </c>
      <c r="B75" s="8" t="s">
        <v>289</v>
      </c>
      <c r="C75" s="39"/>
      <c r="D75" s="39"/>
      <c r="E75" s="39"/>
      <c r="F75" s="39"/>
    </row>
    <row r="76" spans="1:6">
      <c r="A76" s="10" t="s">
        <v>288</v>
      </c>
      <c r="B76" s="8" t="s">
        <v>287</v>
      </c>
      <c r="C76" s="39"/>
      <c r="D76" s="39"/>
      <c r="E76" s="39"/>
      <c r="F76" s="39"/>
    </row>
    <row r="77" spans="1:6">
      <c r="A77" s="9" t="s">
        <v>286</v>
      </c>
      <c r="B77" s="8" t="s">
        <v>285</v>
      </c>
      <c r="C77" s="39"/>
      <c r="D77" s="39"/>
      <c r="E77" s="39"/>
      <c r="F77" s="39"/>
    </row>
    <row r="78" spans="1:6">
      <c r="A78" s="7" t="s">
        <v>36</v>
      </c>
      <c r="B78" s="5" t="s">
        <v>35</v>
      </c>
      <c r="C78" s="38">
        <f>SUM(C74:C77)</f>
        <v>0</v>
      </c>
      <c r="D78" s="38">
        <f t="shared" ref="D78:F78" si="13">SUM(D74:D77)</f>
        <v>0</v>
      </c>
      <c r="E78" s="38">
        <f t="shared" si="13"/>
        <v>0</v>
      </c>
      <c r="F78" s="38">
        <f t="shared" si="13"/>
        <v>0</v>
      </c>
    </row>
    <row r="79" spans="1:6">
      <c r="A79" s="8" t="s">
        <v>34</v>
      </c>
      <c r="B79" s="8" t="s">
        <v>32</v>
      </c>
      <c r="C79" s="39">
        <v>3427350</v>
      </c>
      <c r="D79" s="39">
        <v>3427351</v>
      </c>
      <c r="E79" s="39">
        <v>3427352</v>
      </c>
      <c r="F79" s="39">
        <v>3427353</v>
      </c>
    </row>
    <row r="80" spans="1:6">
      <c r="A80" s="8" t="s">
        <v>33</v>
      </c>
      <c r="B80" s="8" t="s">
        <v>32</v>
      </c>
      <c r="C80" s="39"/>
      <c r="D80" s="39"/>
      <c r="E80" s="39"/>
      <c r="F80" s="39"/>
    </row>
    <row r="81" spans="1:6">
      <c r="A81" s="8" t="s">
        <v>31</v>
      </c>
      <c r="B81" s="8" t="s">
        <v>29</v>
      </c>
      <c r="C81" s="39"/>
      <c r="D81" s="39"/>
      <c r="E81" s="39"/>
      <c r="F81" s="39"/>
    </row>
    <row r="82" spans="1:6">
      <c r="A82" s="8" t="s">
        <v>30</v>
      </c>
      <c r="B82" s="8" t="s">
        <v>29</v>
      </c>
      <c r="C82" s="39"/>
      <c r="D82" s="39"/>
      <c r="E82" s="39"/>
      <c r="F82" s="39"/>
    </row>
    <row r="83" spans="1:6">
      <c r="A83" s="5" t="s">
        <v>28</v>
      </c>
      <c r="B83" s="5" t="s">
        <v>27</v>
      </c>
      <c r="C83" s="38">
        <f>SUM(C79:C82)</f>
        <v>3427350</v>
      </c>
      <c r="D83" s="38">
        <f t="shared" ref="D83:F83" si="14">SUM(D79:D82)</f>
        <v>3427351</v>
      </c>
      <c r="E83" s="38">
        <f t="shared" si="14"/>
        <v>3427352</v>
      </c>
      <c r="F83" s="38">
        <f t="shared" si="14"/>
        <v>3427353</v>
      </c>
    </row>
    <row r="84" spans="1:6">
      <c r="A84" s="9" t="s">
        <v>26</v>
      </c>
      <c r="B84" s="8" t="s">
        <v>25</v>
      </c>
      <c r="C84" s="39"/>
      <c r="D84" s="39"/>
      <c r="E84" s="39"/>
      <c r="F84" s="39"/>
    </row>
    <row r="85" spans="1:6">
      <c r="A85" s="9" t="s">
        <v>24</v>
      </c>
      <c r="B85" s="8" t="s">
        <v>23</v>
      </c>
      <c r="C85" s="39"/>
      <c r="D85" s="39"/>
      <c r="E85" s="39"/>
      <c r="F85" s="39"/>
    </row>
    <row r="86" spans="1:6">
      <c r="A86" s="9" t="s">
        <v>22</v>
      </c>
      <c r="B86" s="8" t="s">
        <v>21</v>
      </c>
      <c r="C86" s="39"/>
      <c r="D86" s="39"/>
      <c r="E86" s="39"/>
      <c r="F86" s="39"/>
    </row>
    <row r="87" spans="1:6">
      <c r="A87" s="9" t="s">
        <v>20</v>
      </c>
      <c r="B87" s="8" t="s">
        <v>19</v>
      </c>
      <c r="C87" s="39">
        <v>5000000</v>
      </c>
      <c r="D87" s="39"/>
      <c r="E87" s="39"/>
      <c r="F87" s="39"/>
    </row>
    <row r="88" spans="1:6">
      <c r="A88" s="10" t="s">
        <v>18</v>
      </c>
      <c r="B88" s="8" t="s">
        <v>17</v>
      </c>
      <c r="C88" s="39"/>
      <c r="D88" s="39"/>
      <c r="E88" s="39"/>
      <c r="F88" s="39"/>
    </row>
    <row r="89" spans="1:6">
      <c r="A89" s="6" t="s">
        <v>16</v>
      </c>
      <c r="B89" s="5" t="s">
        <v>15</v>
      </c>
      <c r="C89" s="38">
        <f>C73+C78+C83+C84+C85+C86+C87+C88</f>
        <v>8427350</v>
      </c>
      <c r="D89" s="38">
        <f t="shared" ref="D89:F89" si="15">D73+D78+D83+D84+D85+D86+D87+D88</f>
        <v>3427351</v>
      </c>
      <c r="E89" s="38">
        <f t="shared" si="15"/>
        <v>3427352</v>
      </c>
      <c r="F89" s="38">
        <f t="shared" si="15"/>
        <v>3427353</v>
      </c>
    </row>
    <row r="90" spans="1:6">
      <c r="A90" s="10" t="s">
        <v>14</v>
      </c>
      <c r="B90" s="8" t="s">
        <v>13</v>
      </c>
      <c r="C90" s="39"/>
      <c r="D90" s="39"/>
      <c r="E90" s="39"/>
      <c r="F90" s="39"/>
    </row>
    <row r="91" spans="1:6">
      <c r="A91" s="10" t="s">
        <v>12</v>
      </c>
      <c r="B91" s="8" t="s">
        <v>11</v>
      </c>
      <c r="C91" s="39"/>
      <c r="D91" s="39"/>
      <c r="E91" s="39"/>
      <c r="F91" s="39"/>
    </row>
    <row r="92" spans="1:6">
      <c r="A92" s="9" t="s">
        <v>10</v>
      </c>
      <c r="B92" s="8" t="s">
        <v>9</v>
      </c>
      <c r="C92" s="39"/>
      <c r="D92" s="39"/>
      <c r="E92" s="39"/>
      <c r="F92" s="39"/>
    </row>
    <row r="93" spans="1:6">
      <c r="A93" s="9" t="s">
        <v>8</v>
      </c>
      <c r="B93" s="8" t="s">
        <v>7</v>
      </c>
      <c r="C93" s="39"/>
      <c r="D93" s="39"/>
      <c r="E93" s="39"/>
      <c r="F93" s="39"/>
    </row>
    <row r="94" spans="1:6">
      <c r="A94" s="7" t="s">
        <v>6</v>
      </c>
      <c r="B94" s="5" t="s">
        <v>5</v>
      </c>
      <c r="C94" s="38">
        <f>SUM(C90:C93)</f>
        <v>0</v>
      </c>
      <c r="D94" s="38">
        <f t="shared" ref="D94:F94" si="16">SUM(D90:D93)</f>
        <v>0</v>
      </c>
      <c r="E94" s="38">
        <f t="shared" si="16"/>
        <v>0</v>
      </c>
      <c r="F94" s="38">
        <f t="shared" si="16"/>
        <v>0</v>
      </c>
    </row>
    <row r="95" spans="1:6">
      <c r="A95" s="6" t="s">
        <v>4</v>
      </c>
      <c r="B95" s="5" t="s">
        <v>3</v>
      </c>
      <c r="C95" s="38"/>
      <c r="D95" s="38"/>
      <c r="E95" s="38"/>
      <c r="F95" s="38"/>
    </row>
    <row r="96" spans="1:6" ht="15.75">
      <c r="A96" s="4" t="s">
        <v>2</v>
      </c>
      <c r="B96" s="3" t="s">
        <v>1</v>
      </c>
      <c r="C96" s="37">
        <f>SUM(C89,C94,C95)</f>
        <v>8427350</v>
      </c>
      <c r="D96" s="37">
        <f t="shared" ref="D96:F96" si="17">SUM(D89,D94,D95)</f>
        <v>3427351</v>
      </c>
      <c r="E96" s="37">
        <f t="shared" si="17"/>
        <v>3427352</v>
      </c>
      <c r="F96" s="37">
        <f t="shared" si="17"/>
        <v>3427353</v>
      </c>
    </row>
    <row r="97" spans="1:6" ht="15.75">
      <c r="A97" s="2" t="s">
        <v>0</v>
      </c>
      <c r="B97" s="1"/>
      <c r="C97" s="1">
        <f>SUM(C67,C96)</f>
        <v>27307567</v>
      </c>
      <c r="D97" s="1">
        <f t="shared" ref="D97:F97" si="18">SUM(D67,D96)</f>
        <v>22307570</v>
      </c>
      <c r="E97" s="1">
        <f t="shared" si="18"/>
        <v>22307573</v>
      </c>
      <c r="F97" s="1">
        <f t="shared" si="18"/>
        <v>22307576</v>
      </c>
    </row>
  </sheetData>
  <mergeCells count="3">
    <mergeCell ref="A3:F3"/>
    <mergeCell ref="A2:F2"/>
    <mergeCell ref="E1:F1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MÉRLEG</vt:lpstr>
      <vt:lpstr>EI FELHASZN TERV</vt:lpstr>
      <vt:lpstr>GÖRDÜLŐ kiadások teljes</vt:lpstr>
      <vt:lpstr>GÖRDÜLŐ bevételek teljes</vt:lpstr>
      <vt:lpstr>'EI FELHASZN TERV'!Nyomtatási_terület</vt:lpstr>
      <vt:lpstr>'GÖRDÜLŐ bevételek teljes'!Nyomtatási_terület</vt:lpstr>
      <vt:lpstr>'GÖRDÜLŐ kiadások teljes'!Nyomtatási_terület</vt:lpstr>
      <vt:lpstr>MÉRLEG!Nyomtatási_terület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2016-03-23T13:40:02Z</cp:lastPrinted>
  <dcterms:created xsi:type="dcterms:W3CDTF">2015-03-25T08:57:20Z</dcterms:created>
  <dcterms:modified xsi:type="dcterms:W3CDTF">2016-03-23T14:13:24Z</dcterms:modified>
</cp:coreProperties>
</file>