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égi asztal\Fejléc új\2016. évi fejlécek\Jegyzőkönyvek Eszteregnye 2017\2017.09.25\"/>
    </mc:Choice>
  </mc:AlternateContent>
  <bookViews>
    <workbookView xWindow="0" yWindow="0" windowWidth="28800" windowHeight="12210" activeTab="1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Munka1" sheetId="43" r:id="rId11"/>
  </sheets>
  <definedNames>
    <definedName name="_xlnm.Print_Area" localSheetId="6">átadott!$A$1:$C$117</definedName>
    <definedName name="_xlnm.Print_Area" localSheetId="7">átvett!$A$1:$C$117</definedName>
    <definedName name="_xlnm.Print_Area" localSheetId="9">'beruházások felújítások'!$A$1:$F$87</definedName>
    <definedName name="_xlnm.Print_Area" localSheetId="3">'bevételek működés felhalmozás'!$A$1:$D$101</definedName>
    <definedName name="_xlnm.Print_Area" localSheetId="8">'helyi adók'!$A$1:$C$34</definedName>
    <definedName name="_xlnm.Print_Area" localSheetId="2">'kiadások működés felhalmozás'!$A$1:$D$125</definedName>
    <definedName name="_xlnm.Print_Area" localSheetId="1">'kiemelt ei'!$A$1:$D$29</definedName>
    <definedName name="_xlnm.Print_Area" localSheetId="4">létszám!$A$1:$E$34</definedName>
    <definedName name="_xlnm.Print_Area" localSheetId="0">Mellékletek!$A$1:$B$33</definedName>
    <definedName name="_xlnm.Print_Area" localSheetId="5">'szociális kiadások'!$A$1:$C$41</definedName>
  </definedNames>
  <calcPr calcId="162913"/>
</workbook>
</file>

<file path=xl/calcChain.xml><?xml version="1.0" encoding="utf-8"?>
<calcChain xmlns="http://schemas.openxmlformats.org/spreadsheetml/2006/main">
  <c r="D49" i="11" l="1"/>
  <c r="D47" i="11"/>
  <c r="D42" i="11"/>
  <c r="D37" i="11"/>
  <c r="D32" i="11"/>
  <c r="D30" i="11"/>
  <c r="D27" i="11"/>
  <c r="D21" i="11"/>
  <c r="D16" i="11"/>
  <c r="D11" i="11"/>
  <c r="D24" i="11"/>
  <c r="C24" i="11"/>
  <c r="D35" i="32"/>
  <c r="D34" i="32"/>
  <c r="D23" i="32"/>
  <c r="D15" i="32"/>
  <c r="D12" i="32"/>
  <c r="D11" i="32"/>
  <c r="D118" i="31"/>
  <c r="D117" i="31"/>
  <c r="E117" i="31"/>
  <c r="F117" i="31"/>
  <c r="D106" i="31"/>
  <c r="D95" i="31"/>
  <c r="D84" i="31"/>
  <c r="D73" i="31"/>
  <c r="D62" i="31"/>
  <c r="D51" i="31"/>
  <c r="E51" i="31"/>
  <c r="F51" i="31"/>
  <c r="D29" i="31"/>
  <c r="D18" i="31"/>
  <c r="E18" i="31"/>
  <c r="F18" i="31"/>
  <c r="D40" i="31"/>
  <c r="D40" i="29"/>
  <c r="D39" i="29"/>
  <c r="D26" i="29"/>
  <c r="D25" i="29"/>
  <c r="D73" i="39" l="1"/>
  <c r="D67" i="39"/>
  <c r="D118" i="30"/>
  <c r="D117" i="30"/>
  <c r="D106" i="30"/>
  <c r="D95" i="30"/>
  <c r="D84" i="30"/>
  <c r="D73" i="30"/>
  <c r="D62" i="30"/>
  <c r="D29" i="30"/>
  <c r="D18" i="30"/>
  <c r="D51" i="30"/>
  <c r="D40" i="30"/>
  <c r="D19" i="40"/>
  <c r="D8" i="39" l="1"/>
  <c r="D21" i="39"/>
  <c r="D10" i="40"/>
  <c r="D9" i="40"/>
  <c r="D23" i="40"/>
  <c r="D97" i="40"/>
  <c r="D86" i="40"/>
  <c r="D70" i="40"/>
  <c r="C70" i="40"/>
  <c r="D64" i="40"/>
  <c r="D58" i="40"/>
  <c r="D51" i="40"/>
  <c r="C51" i="40"/>
  <c r="D46" i="40"/>
  <c r="D32" i="40"/>
  <c r="D14" i="40"/>
  <c r="D121" i="39"/>
  <c r="D109" i="39"/>
  <c r="D104" i="39"/>
  <c r="D98" i="39"/>
  <c r="D89" i="39"/>
  <c r="C14" i="38" s="1"/>
  <c r="D84" i="39"/>
  <c r="C13" i="38" s="1"/>
  <c r="D75" i="39"/>
  <c r="C12" i="38" s="1"/>
  <c r="D61" i="39"/>
  <c r="C11" i="38" s="1"/>
  <c r="D51" i="39"/>
  <c r="D45" i="39"/>
  <c r="D42" i="39"/>
  <c r="D34" i="39"/>
  <c r="D31" i="39"/>
  <c r="D25" i="39"/>
  <c r="D52" i="39" l="1"/>
  <c r="C10" i="38" s="1"/>
  <c r="D116" i="39"/>
  <c r="D123" i="39" s="1"/>
  <c r="C17" i="38" s="1"/>
  <c r="C22" i="38"/>
  <c r="C24" i="38"/>
  <c r="C23" i="38"/>
  <c r="C25" i="38"/>
  <c r="D34" i="40"/>
  <c r="C20" i="38"/>
  <c r="D92" i="40"/>
  <c r="D99" i="40"/>
  <c r="D20" i="40"/>
  <c r="D26" i="39"/>
  <c r="C15" i="38"/>
  <c r="D99" i="39"/>
  <c r="D71" i="40"/>
  <c r="D52" i="40"/>
  <c r="C25" i="29"/>
  <c r="C27" i="39"/>
  <c r="D72" i="40" l="1"/>
  <c r="C27" i="38"/>
  <c r="C19" i="38"/>
  <c r="C21" i="38"/>
  <c r="D74" i="40"/>
  <c r="C8" i="38"/>
  <c r="D27" i="39"/>
  <c r="C85" i="39"/>
  <c r="C26" i="38" l="1"/>
  <c r="C28" i="38" s="1"/>
  <c r="D100" i="40"/>
  <c r="C9" i="38"/>
  <c r="C16" i="38" s="1"/>
  <c r="C18" i="38" s="1"/>
  <c r="D100" i="39"/>
  <c r="D124" i="39"/>
  <c r="D76" i="39"/>
  <c r="D73" i="40" s="1"/>
  <c r="C78" i="11"/>
  <c r="C12" i="32" l="1"/>
  <c r="C27" i="40" s="1"/>
  <c r="C15" i="32"/>
  <c r="C30" i="40" s="1"/>
  <c r="C23" i="32" l="1"/>
  <c r="D78" i="11" l="1"/>
  <c r="C26" i="29" l="1"/>
  <c r="C59" i="39" s="1"/>
  <c r="C23" i="29"/>
  <c r="C16" i="29"/>
  <c r="C39" i="29"/>
  <c r="C60" i="39" s="1"/>
  <c r="C40" i="29" l="1"/>
  <c r="C61" i="39" l="1"/>
  <c r="B11" i="38" s="1"/>
  <c r="C51" i="39"/>
  <c r="C86" i="40"/>
  <c r="C58" i="40"/>
  <c r="C32" i="40"/>
  <c r="C14" i="40"/>
  <c r="C46" i="40"/>
  <c r="C40" i="31"/>
  <c r="A2" i="11"/>
  <c r="A2" i="32"/>
  <c r="A2" i="31"/>
  <c r="A2" i="30"/>
  <c r="A2" i="29"/>
  <c r="A2" i="37"/>
  <c r="A2" i="40"/>
  <c r="A2" i="39"/>
  <c r="A2" i="38"/>
  <c r="B34" i="37"/>
  <c r="B28" i="37"/>
  <c r="B24" i="37"/>
  <c r="B20" i="37"/>
  <c r="B12" i="37"/>
  <c r="C25" i="39"/>
  <c r="C34" i="32"/>
  <c r="C11" i="32"/>
  <c r="C117" i="31"/>
  <c r="C106" i="31"/>
  <c r="C95" i="31"/>
  <c r="C84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72" i="39" s="1"/>
  <c r="C40" i="30"/>
  <c r="C67" i="39" s="1"/>
  <c r="C29" i="30"/>
  <c r="C18" i="30"/>
  <c r="D86" i="11"/>
  <c r="C86" i="11"/>
  <c r="D81" i="11"/>
  <c r="C81" i="11"/>
  <c r="D76" i="11"/>
  <c r="C76" i="11"/>
  <c r="D70" i="11"/>
  <c r="C70" i="11"/>
  <c r="D67" i="11"/>
  <c r="E67" i="11" s="1"/>
  <c r="C67" i="11"/>
  <c r="D62" i="11"/>
  <c r="C62" i="11"/>
  <c r="D57" i="11"/>
  <c r="E57" i="11" s="1"/>
  <c r="C57" i="11"/>
  <c r="E53" i="11"/>
  <c r="E54" i="11"/>
  <c r="E55" i="11"/>
  <c r="E56" i="11"/>
  <c r="E58" i="11"/>
  <c r="E59" i="11"/>
  <c r="E60" i="11"/>
  <c r="E61" i="11"/>
  <c r="E63" i="11"/>
  <c r="E64" i="11"/>
  <c r="E65" i="11"/>
  <c r="E66" i="11"/>
  <c r="E73" i="11"/>
  <c r="E74" i="11"/>
  <c r="E75" i="11"/>
  <c r="E77" i="11"/>
  <c r="E78" i="11"/>
  <c r="E79" i="11"/>
  <c r="E80" i="11"/>
  <c r="E82" i="11"/>
  <c r="E83" i="11"/>
  <c r="E84" i="11"/>
  <c r="E85" i="11"/>
  <c r="C47" i="11"/>
  <c r="C42" i="11"/>
  <c r="C48" i="11" s="1"/>
  <c r="C37" i="11"/>
  <c r="C30" i="11"/>
  <c r="C27" i="11"/>
  <c r="C21" i="11"/>
  <c r="C16" i="11"/>
  <c r="C11" i="11"/>
  <c r="C97" i="40"/>
  <c r="C83" i="40"/>
  <c r="C78" i="40"/>
  <c r="B25" i="38"/>
  <c r="C64" i="40"/>
  <c r="B24" i="38"/>
  <c r="C23" i="40"/>
  <c r="C121" i="39"/>
  <c r="C109" i="39"/>
  <c r="C104" i="39"/>
  <c r="C98" i="39"/>
  <c r="B15" i="38" s="1"/>
  <c r="C89" i="39"/>
  <c r="B14" i="38" s="1"/>
  <c r="C84" i="39"/>
  <c r="C45" i="39"/>
  <c r="C42" i="39"/>
  <c r="C34" i="39"/>
  <c r="C31" i="39"/>
  <c r="C21" i="39"/>
  <c r="E86" i="11"/>
  <c r="C20" i="40" l="1"/>
  <c r="B20" i="38"/>
  <c r="B22" i="38"/>
  <c r="C116" i="39"/>
  <c r="C35" i="32"/>
  <c r="C26" i="40"/>
  <c r="C75" i="39"/>
  <c r="C34" i="40"/>
  <c r="E81" i="11"/>
  <c r="C49" i="11"/>
  <c r="C26" i="39"/>
  <c r="C123" i="39"/>
  <c r="B17" i="38" s="1"/>
  <c r="C71" i="40"/>
  <c r="B23" i="38"/>
  <c r="C32" i="11"/>
  <c r="C71" i="11"/>
  <c r="C118" i="30"/>
  <c r="B29" i="37"/>
  <c r="C99" i="39"/>
  <c r="C74" i="40" s="1"/>
  <c r="B13" i="38"/>
  <c r="C52" i="39"/>
  <c r="B10" i="38" s="1"/>
  <c r="C92" i="40"/>
  <c r="E62" i="11"/>
  <c r="E70" i="11"/>
  <c r="D87" i="11"/>
  <c r="C87" i="11"/>
  <c r="D71" i="11"/>
  <c r="E76" i="11"/>
  <c r="C118" i="31"/>
  <c r="C99" i="40" l="1"/>
  <c r="B21" i="38"/>
  <c r="B19" i="38"/>
  <c r="C72" i="40"/>
  <c r="C52" i="40"/>
  <c r="B26" i="38"/>
  <c r="B12" i="38"/>
  <c r="C124" i="39"/>
  <c r="B8" i="38"/>
  <c r="B9" i="38"/>
  <c r="C76" i="39"/>
  <c r="C73" i="40" s="1"/>
  <c r="C100" i="39"/>
  <c r="E71" i="11"/>
  <c r="E87" i="11"/>
  <c r="C100" i="40" l="1"/>
  <c r="B27" i="38"/>
  <c r="B28" i="38" s="1"/>
  <c r="C125" i="39"/>
  <c r="B16" i="38"/>
  <c r="B18" i="38" s="1"/>
</calcChain>
</file>

<file path=xl/sharedStrings.xml><?xml version="1.0" encoding="utf-8"?>
<sst xmlns="http://schemas.openxmlformats.org/spreadsheetml/2006/main" count="1169" uniqueCount="639">
  <si>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</si>
  <si>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</si>
  <si>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</si>
  <si>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</si>
  <si>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</si>
  <si>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Támogatások, kölcsönök nyújtása és törlesztése (E Ft)</t>
  </si>
  <si>
    <t>Támogatások, kölcsönök bevételei (E Ft)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</si>
  <si>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</si>
  <si>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</si>
  <si>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</si>
  <si>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</si>
  <si>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</si>
  <si>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</si>
  <si>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</si>
  <si>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</si>
  <si>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</si>
  <si>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</si>
  <si>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</si>
  <si>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</si>
  <si>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</si>
  <si>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</si>
  <si>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</si>
  <si>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</si>
  <si>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</si>
  <si>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</si>
  <si>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</si>
  <si>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</si>
  <si>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</si>
  <si>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</si>
  <si>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</si>
  <si>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</si>
  <si>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</si>
  <si>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</si>
  <si>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</si>
  <si>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</si>
  <si>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</si>
  <si>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</si>
  <si>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</si>
  <si>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</si>
  <si>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</si>
  <si>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</si>
  <si>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</si>
  <si>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</si>
  <si>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</si>
  <si>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</si>
  <si>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</si>
  <si>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</si>
  <si>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</si>
  <si>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</si>
  <si>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</si>
  <si>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</si>
  <si>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</si>
  <si>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</si>
  <si>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</si>
  <si>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</si>
  <si>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</si>
  <si>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</si>
  <si>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</si>
  <si>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</si>
  <si>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</si>
  <si>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</si>
  <si>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</si>
  <si>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</si>
  <si>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</si>
  <si>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</si>
  <si>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</si>
  <si>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</si>
  <si>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</si>
  <si>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</si>
  <si>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</si>
  <si>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</si>
  <si>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</si>
  <si>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</si>
  <si>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</si>
  <si>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</si>
  <si>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</si>
  <si>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</si>
  <si>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</si>
  <si>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</si>
  <si>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</si>
  <si>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</si>
  <si>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</si>
  <si>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</si>
  <si>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</si>
  <si>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</si>
  <si>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</si>
  <si>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</si>
  <si>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</si>
  <si>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</si>
  <si>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</si>
  <si>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</si>
  <si>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</si>
  <si>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</si>
  <si>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</si>
  <si>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</si>
  <si>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</si>
  <si>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</si>
  <si>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</si>
  <si>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</si>
  <si>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</si>
  <si>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</si>
  <si>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</si>
  <si>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</si>
  <si>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</si>
  <si>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</si>
  <si>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</si>
  <si>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</si>
  <si>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</si>
  <si>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</si>
  <si>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</si>
  <si>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</si>
  <si>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</si>
  <si>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</si>
  <si>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</si>
  <si>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</si>
  <si>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</si>
  <si>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</si>
  <si>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</si>
  <si>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</si>
  <si>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</si>
  <si>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</si>
  <si>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</si>
  <si>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</si>
  <si>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</si>
  <si>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</si>
  <si>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</si>
  <si>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</si>
  <si>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</si>
  <si>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</si>
  <si>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</si>
  <si>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</si>
  <si>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</si>
  <si>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</si>
  <si>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</si>
  <si>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</si>
  <si>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</si>
  <si>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</si>
  <si>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</si>
  <si>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</si>
  <si>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</si>
  <si>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</si>
  <si>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</si>
  <si>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</si>
  <si>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</si>
  <si>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</si>
  <si>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</si>
  <si>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</si>
  <si>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</si>
  <si>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</si>
  <si>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</si>
  <si>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</si>
  <si>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</si>
  <si>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</si>
  <si>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</si>
  <si>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</si>
  <si>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</si>
  <si>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</si>
  <si>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</si>
  <si>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</si>
  <si>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</si>
  <si>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</si>
  <si>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</si>
  <si>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</si>
  <si>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</si>
  <si>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</si>
  <si>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</si>
  <si>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</si>
  <si>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</si>
  <si>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</si>
  <si>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</si>
  <si>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</si>
  <si>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</si>
  <si>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</si>
  <si>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</si>
  <si>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</si>
  <si>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</si>
  <si>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</si>
  <si>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</si>
  <si>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</si>
  <si>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</si>
  <si>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</si>
  <si>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</si>
  <si>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</si>
  <si>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</si>
  <si>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</si>
  <si>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</si>
  <si>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</si>
  <si>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</si>
  <si>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</si>
  <si>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</si>
  <si>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</si>
  <si>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</si>
  <si>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</si>
  <si>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</si>
  <si>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</si>
  <si>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</si>
  <si>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</si>
  <si>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</si>
  <si>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</si>
  <si>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</si>
  <si>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</si>
  <si>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</si>
  <si>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</si>
  <si>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</si>
  <si>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</si>
  <si>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</si>
  <si>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</si>
  <si>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</si>
  <si>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</si>
  <si>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</si>
  <si>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</si>
  <si>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</si>
  <si>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</si>
  <si>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</si>
  <si>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</si>
  <si>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</si>
  <si>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</si>
  <si>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</si>
  <si>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</si>
  <si>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</si>
  <si>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</si>
  <si>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</si>
  <si>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</si>
  <si>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</si>
  <si>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</si>
  <si>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</si>
  <si>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</si>
  <si>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</si>
  <si>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</si>
  <si>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</si>
  <si>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</si>
  <si>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</si>
  <si>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</si>
  <si>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</si>
  <si>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</si>
  <si>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</si>
  <si>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</si>
  <si>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</si>
  <si>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</si>
  <si>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</si>
  <si>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</si>
  <si>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</si>
  <si>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</si>
  <si>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</si>
  <si>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</si>
  <si>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</si>
  <si>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</si>
  <si>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</si>
  <si>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</si>
  <si>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</si>
  <si>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</si>
  <si>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</si>
  <si>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</si>
  <si>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</si>
  <si>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</si>
  <si>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</si>
  <si>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</si>
  <si>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</si>
  <si>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</si>
  <si>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</si>
  <si>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</si>
  <si>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</si>
  <si>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</si>
  <si>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</si>
  <si>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</si>
  <si>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</si>
  <si>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</si>
  <si>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</si>
  <si>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</si>
  <si>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</si>
  <si>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</si>
  <si>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</si>
  <si>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</si>
  <si>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</si>
  <si>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</si>
  <si>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</si>
  <si>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</si>
  <si>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</si>
  <si>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</si>
  <si>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</si>
  <si>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</si>
  <si>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</si>
  <si>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</si>
  <si>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</si>
  <si>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</si>
  <si>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</si>
  <si>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</si>
  <si>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</si>
  <si>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</si>
  <si>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</si>
  <si>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</si>
  <si>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</si>
  <si>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</si>
  <si>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</si>
  <si>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</si>
  <si>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</si>
  <si>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</si>
  <si>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</si>
  <si>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</si>
  <si>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</si>
  <si>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</si>
  <si>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</si>
  <si>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</si>
  <si>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</si>
  <si>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</si>
  <si>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</si>
  <si>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</si>
  <si>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</si>
  <si>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</si>
  <si>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</si>
  <si>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</si>
  <si>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</si>
  <si>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</si>
  <si>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</si>
  <si>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</si>
  <si>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</si>
  <si>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</si>
  <si>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</si>
  <si>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</si>
  <si>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</si>
  <si>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</si>
  <si>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</si>
  <si>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</si>
  <si>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</si>
  <si>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</si>
  <si>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</si>
  <si>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</si>
  <si>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</si>
  <si>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</si>
  <si>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</si>
  <si>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</si>
  <si>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</si>
  <si>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</si>
  <si>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</si>
  <si>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</si>
  <si>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</si>
  <si>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</si>
  <si>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</si>
  <si>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</si>
  <si>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</si>
  <si>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</si>
  <si>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</si>
  <si>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</si>
  <si>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</si>
  <si>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</si>
  <si>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</si>
  <si>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</si>
  <si>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</si>
  <si>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</si>
  <si>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</si>
  <si>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</si>
  <si>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</si>
  <si>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</si>
  <si>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</si>
  <si>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</si>
  <si>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</si>
  <si>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</si>
  <si>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</si>
  <si>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</si>
  <si>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</si>
  <si>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</si>
  <si>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</si>
  <si>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</si>
  <si>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</si>
  <si>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</si>
  <si>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</si>
  <si>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</si>
  <si>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</si>
  <si>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</si>
  <si>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</si>
  <si>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</si>
  <si>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</si>
  <si>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</si>
  <si>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</si>
  <si>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</si>
  <si>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</si>
  <si>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</si>
  <si>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</si>
  <si>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</si>
  <si>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</si>
  <si>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</si>
  <si>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</si>
  <si>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</si>
  <si>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</si>
  <si>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</si>
  <si>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</si>
  <si>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</si>
  <si>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</si>
  <si>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</si>
  <si>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</si>
  <si>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</si>
  <si>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</si>
  <si>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</si>
  <si>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</si>
  <si>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</si>
  <si>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</si>
  <si>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</si>
  <si>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</si>
  <si>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</si>
  <si>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</si>
  <si>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</si>
  <si>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</si>
  <si>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</si>
  <si>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</si>
  <si>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</si>
  <si>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</si>
  <si>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</si>
  <si>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</si>
  <si>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</si>
  <si>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</si>
  <si>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</si>
  <si>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</si>
  <si>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</si>
  <si>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</si>
  <si>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</si>
  <si>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</si>
  <si>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</si>
  <si>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</si>
  <si>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</si>
  <si>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</si>
  <si>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</si>
  <si>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</si>
  <si>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</si>
  <si>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</si>
  <si>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</si>
  <si>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</si>
  <si>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</si>
  <si>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</si>
  <si>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</si>
  <si>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</si>
  <si>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</si>
  <si>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</si>
  <si>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</si>
  <si>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</si>
  <si>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</si>
  <si>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</si>
  <si>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</si>
  <si>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</si>
  <si>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</si>
  <si>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</si>
  <si>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</si>
  <si>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</si>
  <si>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</si>
  <si>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</si>
  <si>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</si>
  <si>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</si>
  <si>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</si>
  <si>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</si>
  <si>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</si>
  <si>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</si>
  <si>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</si>
  <si>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</si>
  <si>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</si>
  <si>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</si>
  <si>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</si>
  <si>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</si>
  <si>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</si>
  <si>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</si>
  <si>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</si>
  <si>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</si>
  <si>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</si>
  <si>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</si>
  <si>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</si>
  <si>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</si>
  <si>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</si>
  <si>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</si>
  <si>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</si>
  <si>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</si>
  <si>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</si>
  <si>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</si>
  <si>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</si>
  <si>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</si>
  <si>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</si>
  <si>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</si>
  <si>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</si>
  <si>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</si>
  <si>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</si>
  <si>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</si>
  <si>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</si>
  <si>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</si>
  <si>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</si>
  <si>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</si>
  <si>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</si>
  <si>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</si>
  <si>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</si>
  <si>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</si>
  <si>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</si>
  <si>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</si>
  <si>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</si>
  <si>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</si>
  <si>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</si>
  <si>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</si>
  <si>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</si>
  <si>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</si>
  <si>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</si>
  <si>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</si>
  <si>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</si>
  <si>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</si>
  <si>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</si>
  <si>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</si>
  <si>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</si>
  <si>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</si>
  <si>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</si>
  <si>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</si>
  <si>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</si>
  <si>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</si>
  <si>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</si>
  <si>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</si>
  <si>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</si>
  <si>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</si>
  <si>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</si>
  <si>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</si>
  <si>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</si>
  <si>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</si>
  <si>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</si>
  <si>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</si>
  <si>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</si>
  <si>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</si>
  <si>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</si>
  <si>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</si>
  <si>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</si>
  <si>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</si>
  <si>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</si>
  <si>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</si>
  <si>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</si>
  <si>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</si>
  <si>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</si>
  <si>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</si>
  <si>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</si>
  <si>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</si>
  <si>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</si>
  <si>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</si>
  <si>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</si>
  <si>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</si>
  <si>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</si>
  <si>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</si>
  <si>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</si>
  <si>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</si>
  <si>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</si>
  <si>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</si>
  <si>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</si>
  <si>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</si>
  <si>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</si>
  <si>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</si>
  <si>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</si>
  <si>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</si>
  <si>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</si>
  <si>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</si>
  <si>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</si>
  <si>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</si>
  <si>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</si>
  <si>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</si>
  <si>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</si>
  <si>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</si>
  <si>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</si>
  <si>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</si>
  <si>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</si>
  <si>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</si>
  <si>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</si>
  <si>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</si>
  <si>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</si>
  <si>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egyenleg  MŰKÖDÉSI</t>
  </si>
  <si>
    <t>költségvetési egyenleg FELHALMOZÁSI</t>
  </si>
  <si>
    <t>Megnevezés</t>
  </si>
  <si>
    <t>nettó</t>
  </si>
  <si>
    <t>áfa</t>
  </si>
  <si>
    <t>bruttó</t>
  </si>
  <si>
    <t>ÖNKORMÁNYZATI ELŐIRÁNYZATOK</t>
  </si>
  <si>
    <t>Beruházások és felújítások (E Ft)</t>
  </si>
  <si>
    <t>Tájékoztató mellékletek:</t>
  </si>
  <si>
    <t>Létszámkeret</t>
  </si>
  <si>
    <t>Beruházások, felújítások</t>
  </si>
  <si>
    <t xml:space="preserve">1.számú melléklet </t>
  </si>
  <si>
    <t xml:space="preserve">2.számú melléklet </t>
  </si>
  <si>
    <t>Kiadások működési és felhalmozási bontásban</t>
  </si>
  <si>
    <t xml:space="preserve">3.számú melléklet </t>
  </si>
  <si>
    <t xml:space="preserve">4.számú melléklet </t>
  </si>
  <si>
    <t xml:space="preserve">6.számú melléklet </t>
  </si>
  <si>
    <t xml:space="preserve">7.számú melléklet </t>
  </si>
  <si>
    <t xml:space="preserve">8.számú melléklet </t>
  </si>
  <si>
    <t xml:space="preserve">9.számú melléklet </t>
  </si>
  <si>
    <t>Szociális kiadások</t>
  </si>
  <si>
    <t>Átadott pénzeszközök</t>
  </si>
  <si>
    <t>Átvett pénzeszközök</t>
  </si>
  <si>
    <t>Helyi adók</t>
  </si>
  <si>
    <t>Betételek működési és felhalmozási bontásban</t>
  </si>
  <si>
    <t>4.számú melléklet</t>
  </si>
  <si>
    <t>1.számú melléklet</t>
  </si>
  <si>
    <t>2.számú melléklet</t>
  </si>
  <si>
    <t>3.számú melléklet</t>
  </si>
  <si>
    <t>Mellékletek</t>
  </si>
  <si>
    <t>5.számú melléklet</t>
  </si>
  <si>
    <t>Kötelező mellékletek:</t>
  </si>
  <si>
    <t>Kiemelt előirányzatok</t>
  </si>
  <si>
    <t>6.számú melléklet</t>
  </si>
  <si>
    <t>7.számú melléklet</t>
  </si>
  <si>
    <t>8.számú melléklet</t>
  </si>
  <si>
    <t>9.számú melléklet</t>
  </si>
  <si>
    <t xml:space="preserve">5.számú melléklet </t>
  </si>
  <si>
    <t>egyéb alkalmazott</t>
  </si>
  <si>
    <t>Eszteregnye Község Önkormányzata</t>
  </si>
  <si>
    <t>konyha</t>
  </si>
  <si>
    <t>ovi</t>
  </si>
  <si>
    <t>közfogl.</t>
  </si>
  <si>
    <t>védőnő</t>
  </si>
  <si>
    <t xml:space="preserve">Buszváró építés </t>
  </si>
  <si>
    <t>Vízelvezetés, árkolás, buszváró építés</t>
  </si>
  <si>
    <t>társadalombiztosítás pénzügyi alapjaitól-védőnő</t>
  </si>
  <si>
    <t>helyi önkormányzatok és költségvetési szerveiktől-Rigyác</t>
  </si>
  <si>
    <t>társulások és költségvetési szerveiktől-Kerekvár óvoda-bejáró gyerekek</t>
  </si>
  <si>
    <t>Egyéb működési bevételek-továbbszámlázott szolgáltatás(villany,gáz)</t>
  </si>
  <si>
    <t>Orvosi rendelő</t>
  </si>
  <si>
    <t>Egyéb működési célú támogatások bevételei államháztartáson belülről (közfogl., segély visszaig., OEP védőnő)</t>
  </si>
  <si>
    <t>2017. évi előirányzat</t>
  </si>
  <si>
    <t>oktatásban résztvevők pénzbeli juttatásai (Bursa)</t>
  </si>
  <si>
    <t>Helyi iparűzési adó</t>
  </si>
  <si>
    <t>Közút pályázat önrész</t>
  </si>
  <si>
    <t>2017. évi
 előirányzat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</si>
  <si>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</si>
  <si>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</si>
  <si>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</si>
  <si>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</si>
  <si>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</si>
  <si>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</si>
  <si>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2017. évi mód ei</t>
  </si>
  <si>
    <t xml:space="preserve">Működési célú támogatások az Európai Uniónak </t>
  </si>
  <si>
    <t>B64</t>
  </si>
  <si>
    <t>Működési célú visszatérítendő támogatások, kölcsönök visszatérülése Európai Uniótól</t>
  </si>
  <si>
    <t>B74</t>
  </si>
  <si>
    <t>Felhalmozási célú visszatérítendő támogatások, kölcsönök visszatérülése Európai Uniótól</t>
  </si>
  <si>
    <t>B75</t>
  </si>
  <si>
    <t xml:space="preserve">Felhalmozási célú visszatérítendő támogatások, kölcsönök visszatérülése kormányoktól </t>
  </si>
  <si>
    <t xml:space="preserve">Előző év költségvetési maradványának igénybevétele </t>
  </si>
  <si>
    <t xml:space="preserve">Előző év vállalkozási maradványának igénybevétele </t>
  </si>
  <si>
    <t>2017. évi költségvetés I módosítás</t>
  </si>
  <si>
    <t>Módosított ei.</t>
  </si>
  <si>
    <t>2017. évi költségvetés I módossítás</t>
  </si>
  <si>
    <t xml:space="preserve">bozótvágók besz </t>
  </si>
  <si>
    <t>Vis major pályázat megvalósítás (186,200 hrsz)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</si>
</sst>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43" fontId="44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0" fillId="0" borderId="0" xfId="0" applyNumberFormat="1" applyBorder="1"/>
    <xf numFmtId="3" fontId="25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31" fillId="0" borderId="0" xfId="0" applyNumberFormat="1" applyFont="1" applyAlignment="1">
      <alignment horizontal="right"/>
    </xf>
    <xf numFmtId="0" fontId="19" fillId="0" borderId="0" xfId="0" applyFont="1" applyAlignment="1"/>
    <xf numFmtId="0" fontId="7" fillId="0" borderId="1" xfId="2" applyFont="1" applyFill="1" applyBorder="1" applyAlignment="1">
      <alignment horizontal="center" vertical="center" wrapText="1"/>
    </xf>
    <xf numFmtId="0" fontId="31" fillId="0" borderId="0" xfId="0" applyFont="1"/>
    <xf numFmtId="0" fontId="15" fillId="0" borderId="0" xfId="0" applyFont="1"/>
    <xf numFmtId="0" fontId="31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31" fillId="0" borderId="0" xfId="0" applyNumberFormat="1" applyFont="1"/>
    <xf numFmtId="0" fontId="12" fillId="0" borderId="0" xfId="0" applyFont="1"/>
    <xf numFmtId="3" fontId="31" fillId="0" borderId="1" xfId="0" applyNumberFormat="1" applyFont="1" applyBorder="1"/>
    <xf numFmtId="3" fontId="32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0" fontId="31" fillId="0" borderId="0" xfId="0" applyFont="1" applyBorder="1"/>
    <xf numFmtId="3" fontId="33" fillId="0" borderId="1" xfId="0" applyNumberFormat="1" applyFont="1" applyBorder="1"/>
    <xf numFmtId="0" fontId="5" fillId="6" borderId="1" xfId="0" applyFont="1" applyFill="1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left"/>
    </xf>
    <xf numFmtId="3" fontId="30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0" fillId="0" borderId="1" xfId="0" applyNumberFormat="1" applyFont="1" applyBorder="1"/>
    <xf numFmtId="3" fontId="0" fillId="0" borderId="0" xfId="0" applyNumberFormat="1" applyAlignment="1">
      <alignment horizontal="center" wrapText="1"/>
    </xf>
    <xf numFmtId="0" fontId="29" fillId="0" borderId="0" xfId="0" applyFont="1" applyAlignment="1">
      <alignment horizontal="center"/>
    </xf>
    <xf numFmtId="3" fontId="17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36" fillId="0" borderId="1" xfId="0" applyNumberFormat="1" applyFont="1" applyBorder="1"/>
    <xf numFmtId="0" fontId="37" fillId="0" borderId="0" xfId="0" applyFont="1"/>
    <xf numFmtId="3" fontId="38" fillId="0" borderId="1" xfId="0" applyNumberFormat="1" applyFont="1" applyBorder="1"/>
    <xf numFmtId="165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/>
    <xf numFmtId="0" fontId="29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/>
    <xf numFmtId="3" fontId="39" fillId="0" borderId="1" xfId="0" applyNumberFormat="1" applyFont="1" applyBorder="1"/>
    <xf numFmtId="3" fontId="42" fillId="0" borderId="1" xfId="0" applyNumberFormat="1" applyFont="1" applyBorder="1"/>
    <xf numFmtId="3" fontId="43" fillId="0" borderId="1" xfId="0" applyNumberFormat="1" applyFont="1" applyFill="1" applyBorder="1" applyAlignment="1">
      <alignment horizontal="left" vertical="center" wrapText="1"/>
    </xf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25" fillId="8" borderId="1" xfId="0" applyNumberFormat="1" applyFont="1" applyFill="1" applyBorder="1"/>
    <xf numFmtId="0" fontId="22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32" fillId="9" borderId="1" xfId="0" applyNumberFormat="1" applyFont="1" applyFill="1" applyBorder="1"/>
    <xf numFmtId="3" fontId="10" fillId="9" borderId="1" xfId="0" applyNumberFormat="1" applyFont="1" applyFill="1" applyBorder="1"/>
    <xf numFmtId="0" fontId="23" fillId="0" borderId="1" xfId="0" applyFont="1" applyBorder="1" applyAlignment="1">
      <alignment horizontal="center" wrapText="1"/>
    </xf>
    <xf numFmtId="3" fontId="32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wrapText="1"/>
    </xf>
    <xf numFmtId="3" fontId="31" fillId="0" borderId="3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0" fillId="0" borderId="0" xfId="0" applyNumberFormat="1" applyFont="1" applyFill="1" applyBorder="1"/>
    <xf numFmtId="3" fontId="31" fillId="0" borderId="0" xfId="0" applyNumberFormat="1" applyFont="1" applyBorder="1" applyAlignment="1"/>
    <xf numFmtId="0" fontId="7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40" fillId="0" borderId="1" xfId="0" applyNumberFormat="1" applyFont="1" applyBorder="1"/>
    <xf numFmtId="0" fontId="24" fillId="0" borderId="0" xfId="0" applyFont="1" applyBorder="1" applyAlignment="1">
      <alignment wrapText="1"/>
    </xf>
    <xf numFmtId="3" fontId="36" fillId="0" borderId="0" xfId="0" applyNumberFormat="1" applyFont="1" applyBorder="1"/>
    <xf numFmtId="3" fontId="30" fillId="0" borderId="0" xfId="0" applyNumberFormat="1" applyFont="1" applyBorder="1"/>
    <xf numFmtId="166" fontId="31" fillId="0" borderId="0" xfId="3" applyNumberFormat="1" applyFont="1" applyAlignment="1">
      <alignment horizontal="right"/>
    </xf>
    <xf numFmtId="166" fontId="27" fillId="0" borderId="0" xfId="3" applyNumberFormat="1" applyFont="1" applyAlignment="1">
      <alignment horizontal="center" wrapText="1"/>
    </xf>
    <xf numFmtId="166" fontId="0" fillId="0" borderId="0" xfId="3" applyNumberFormat="1" applyFont="1"/>
    <xf numFmtId="166" fontId="18" fillId="0" borderId="1" xfId="3" applyNumberFormat="1" applyFont="1" applyBorder="1" applyAlignment="1">
      <alignment horizontal="center"/>
    </xf>
    <xf numFmtId="166" fontId="0" fillId="0" borderId="1" xfId="3" applyNumberFormat="1" applyFont="1" applyBorder="1"/>
    <xf numFmtId="166" fontId="39" fillId="0" borderId="1" xfId="3" applyNumberFormat="1" applyFont="1" applyBorder="1"/>
    <xf numFmtId="166" fontId="31" fillId="0" borderId="0" xfId="3" applyNumberFormat="1" applyFont="1"/>
    <xf numFmtId="166" fontId="29" fillId="0" borderId="0" xfId="3" applyNumberFormat="1" applyFont="1" applyAlignment="1"/>
    <xf numFmtId="166" fontId="19" fillId="0" borderId="0" xfId="3" applyNumberFormat="1" applyFont="1" applyAlignment="1"/>
    <xf numFmtId="166" fontId="31" fillId="0" borderId="0" xfId="3" applyNumberFormat="1" applyFont="1" applyAlignment="1">
      <alignment wrapText="1"/>
    </xf>
    <xf numFmtId="166" fontId="31" fillId="0" borderId="0" xfId="3" applyNumberFormat="1" applyFont="1" applyBorder="1" applyAlignment="1"/>
    <xf numFmtId="166" fontId="7" fillId="0" borderId="1" xfId="3" applyNumberFormat="1" applyFont="1" applyBorder="1" applyAlignment="1">
      <alignment horizontal="center" wrapText="1"/>
    </xf>
    <xf numFmtId="166" fontId="0" fillId="0" borderId="0" xfId="3" applyNumberFormat="1" applyFont="1" applyBorder="1"/>
    <xf numFmtId="166" fontId="15" fillId="0" borderId="1" xfId="3" applyNumberFormat="1" applyFont="1" applyFill="1" applyBorder="1"/>
    <xf numFmtId="166" fontId="14" fillId="0" borderId="1" xfId="3" applyNumberFormat="1" applyFont="1" applyFill="1" applyBorder="1"/>
    <xf numFmtId="166" fontId="7" fillId="0" borderId="1" xfId="3" applyNumberFormat="1" applyFont="1" applyFill="1" applyBorder="1" applyAlignment="1">
      <alignment horizontal="right" vertical="center" wrapText="1"/>
    </xf>
    <xf numFmtId="166" fontId="7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/>
    <xf numFmtId="3" fontId="41" fillId="0" borderId="1" xfId="0" applyNumberFormat="1" applyFont="1" applyFill="1" applyBorder="1"/>
    <xf numFmtId="166" fontId="35" fillId="0" borderId="0" xfId="3" applyNumberFormat="1" applyFont="1" applyAlignment="1"/>
    <xf numFmtId="166" fontId="15" fillId="0" borderId="1" xfId="3" applyNumberFormat="1" applyFont="1" applyFill="1" applyBorder="1" applyAlignment="1">
      <alignment horizontal="right"/>
    </xf>
    <xf numFmtId="0" fontId="0" fillId="0" borderId="1" xfId="0" applyBorder="1"/>
    <xf numFmtId="0" fontId="39" fillId="0" borderId="1" xfId="0" applyFont="1" applyBorder="1"/>
    <xf numFmtId="0" fontId="4" fillId="0" borderId="1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</cellXfs>
  <cellStyles count="4">
    <cellStyle name="Ezres" xfId="3" builtinId="3"/>
    <cellStyle name="Normál" xfId="0" builtinId="0"/>
    <cellStyle name="Normál 2" xfId="1"/>
    <cellStyle name="Normal_KTRSZJ" xfId="2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1"/>
  <sheetViews>
    <sheetView workbookViewId="0">
      <selection activeCell="B24" sqref="B24"/>
    </sheetView>
  </sheetViews>
  <sheetFormatPr defaultRowHeight="15" x14ac:dyDescent="0.25"/>
  <cols>
    <col min="1" max="1" width="22.7109375" style="69" customWidth="1"/>
    <col min="2" max="2" width="53" style="69" bestFit="1" customWidth="1"/>
    <col min="3" max="16384" width="9.140625" style="69"/>
  </cols>
  <sheetData>
    <row r="1" spans="1:2" ht="18" x14ac:dyDescent="0.25">
      <c r="A1" s="173" t="s">
        <v>600</v>
      </c>
      <c r="B1" s="173"/>
    </row>
    <row r="2" spans="1:2" ht="18" x14ac:dyDescent="0.25">
      <c r="A2" s="174" t="s">
        <v>634</v>
      </c>
      <c r="B2" s="174"/>
    </row>
    <row r="4" spans="1:2" ht="20.25" x14ac:dyDescent="0.3">
      <c r="A4" s="175" t="s">
        <v>590</v>
      </c>
      <c r="B4" s="175"/>
    </row>
    <row r="5" spans="1:2" ht="20.25" x14ac:dyDescent="0.3">
      <c r="A5" s="87"/>
      <c r="B5" s="87"/>
    </row>
    <row r="6" spans="1:2" x14ac:dyDescent="0.25">
      <c r="A6" s="86" t="s">
        <v>592</v>
      </c>
    </row>
    <row r="7" spans="1:2" x14ac:dyDescent="0.25">
      <c r="A7" s="86"/>
    </row>
    <row r="8" spans="1:2" x14ac:dyDescent="0.25">
      <c r="A8" s="89" t="s">
        <v>572</v>
      </c>
      <c r="B8" s="69" t="s">
        <v>593</v>
      </c>
    </row>
    <row r="9" spans="1:2" x14ac:dyDescent="0.25">
      <c r="A9" s="89" t="s">
        <v>573</v>
      </c>
      <c r="B9" s="69" t="s">
        <v>574</v>
      </c>
    </row>
    <row r="10" spans="1:2" x14ac:dyDescent="0.25">
      <c r="A10" s="89" t="s">
        <v>575</v>
      </c>
      <c r="B10" s="69" t="s">
        <v>585</v>
      </c>
    </row>
    <row r="11" spans="1:2" x14ac:dyDescent="0.25">
      <c r="A11" s="89" t="s">
        <v>576</v>
      </c>
      <c r="B11" s="69" t="s">
        <v>570</v>
      </c>
    </row>
    <row r="12" spans="1:2" x14ac:dyDescent="0.25">
      <c r="A12" s="89"/>
    </row>
    <row r="14" spans="1:2" x14ac:dyDescent="0.25">
      <c r="A14" s="86" t="s">
        <v>569</v>
      </c>
    </row>
    <row r="15" spans="1:2" x14ac:dyDescent="0.25">
      <c r="A15" s="86"/>
    </row>
    <row r="16" spans="1:2" x14ac:dyDescent="0.25">
      <c r="A16" s="69" t="s">
        <v>598</v>
      </c>
      <c r="B16" s="69" t="s">
        <v>581</v>
      </c>
    </row>
    <row r="17" spans="1:2" x14ac:dyDescent="0.25">
      <c r="A17" s="69" t="s">
        <v>577</v>
      </c>
      <c r="B17" s="69" t="s">
        <v>582</v>
      </c>
    </row>
    <row r="18" spans="1:2" x14ac:dyDescent="0.25">
      <c r="A18" s="69" t="s">
        <v>578</v>
      </c>
      <c r="B18" s="69" t="s">
        <v>583</v>
      </c>
    </row>
    <row r="19" spans="1:2" x14ac:dyDescent="0.25">
      <c r="A19" s="69" t="s">
        <v>579</v>
      </c>
      <c r="B19" s="69" t="s">
        <v>584</v>
      </c>
    </row>
    <row r="20" spans="1:2" x14ac:dyDescent="0.25">
      <c r="A20" s="69" t="s">
        <v>580</v>
      </c>
      <c r="B20" s="69" t="s">
        <v>571</v>
      </c>
    </row>
    <row r="31" spans="1:2" x14ac:dyDescent="0.25">
      <c r="A31" s="105"/>
      <c r="B31" s="105"/>
    </row>
  </sheetData>
  <mergeCells count="3">
    <mergeCell ref="A1:B1"/>
    <mergeCell ref="A2:B2"/>
    <mergeCell ref="A4:B4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opLeftCell="A25" workbookViewId="0">
      <selection activeCell="A4" sqref="A4:F4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66" t="s">
        <v>597</v>
      </c>
      <c r="F1" s="66"/>
    </row>
    <row r="2" spans="1:6" ht="18" customHeight="1" x14ac:dyDescent="0.25">
      <c r="A2" s="173" t="str">
        <f>Mellékletek!A1</f>
        <v>Eszteregnye Község Önkormányzata</v>
      </c>
      <c r="B2" s="173"/>
      <c r="C2" s="173"/>
      <c r="D2" s="173"/>
      <c r="E2" s="173"/>
      <c r="F2" s="173"/>
    </row>
    <row r="3" spans="1:6" ht="25.5" customHeight="1" x14ac:dyDescent="0.25">
      <c r="A3" s="174" t="s">
        <v>634</v>
      </c>
      <c r="B3" s="174"/>
      <c r="C3" s="174"/>
      <c r="D3" s="174"/>
      <c r="E3" s="174"/>
      <c r="F3" s="174"/>
    </row>
    <row r="4" spans="1:6" ht="26.25" customHeight="1" x14ac:dyDescent="0.25">
      <c r="A4" s="181" t="s">
        <v>568</v>
      </c>
      <c r="B4" s="177"/>
      <c r="C4" s="177"/>
      <c r="D4" s="177"/>
      <c r="E4" s="177"/>
      <c r="F4" s="177"/>
    </row>
    <row r="6" spans="1:6" ht="30" x14ac:dyDescent="0.3">
      <c r="A6" s="2" t="s">
        <v>27</v>
      </c>
      <c r="B6" s="3" t="s">
        <v>28</v>
      </c>
      <c r="C6" s="125" t="s">
        <v>567</v>
      </c>
      <c r="D6" s="172" t="s">
        <v>635</v>
      </c>
      <c r="E6" s="128"/>
      <c r="F6" s="145"/>
    </row>
    <row r="7" spans="1:6" s="55" customFormat="1" x14ac:dyDescent="0.25">
      <c r="A7" s="92"/>
      <c r="B7" s="92"/>
      <c r="C7" s="92"/>
      <c r="D7" s="92"/>
      <c r="E7" s="58"/>
      <c r="F7" s="58"/>
    </row>
    <row r="8" spans="1:6" s="55" customFormat="1" x14ac:dyDescent="0.25">
      <c r="A8" s="92"/>
      <c r="B8" s="92"/>
      <c r="C8" s="92"/>
      <c r="D8" s="92"/>
      <c r="E8" s="58"/>
      <c r="F8" s="58"/>
    </row>
    <row r="9" spans="1:6" s="55" customFormat="1" x14ac:dyDescent="0.25">
      <c r="A9" s="92"/>
      <c r="B9" s="92"/>
      <c r="C9" s="92"/>
      <c r="D9" s="92"/>
      <c r="E9" s="58"/>
      <c r="F9" s="58"/>
    </row>
    <row r="10" spans="1:6" s="55" customFormat="1" x14ac:dyDescent="0.25">
      <c r="A10" s="92"/>
      <c r="B10" s="92"/>
      <c r="C10" s="92"/>
      <c r="D10" s="92"/>
      <c r="E10" s="58"/>
      <c r="F10" s="58"/>
    </row>
    <row r="11" spans="1:6" s="55" customFormat="1" x14ac:dyDescent="0.25">
      <c r="A11" s="97" t="s">
        <v>130</v>
      </c>
      <c r="B11" s="98" t="s">
        <v>131</v>
      </c>
      <c r="C11" s="104">
        <f>SUM(C7:C10)</f>
        <v>0</v>
      </c>
      <c r="D11" s="104">
        <f>SUM(D7:D10)</f>
        <v>0</v>
      </c>
      <c r="E11" s="146"/>
      <c r="F11" s="146"/>
    </row>
    <row r="12" spans="1:6" s="55" customFormat="1" x14ac:dyDescent="0.25">
      <c r="A12" s="97"/>
      <c r="B12" s="98"/>
      <c r="C12" s="92"/>
      <c r="D12" s="92"/>
      <c r="E12" s="58"/>
      <c r="F12" s="58"/>
    </row>
    <row r="13" spans="1:6" s="55" customFormat="1" x14ac:dyDescent="0.25">
      <c r="A13" s="97"/>
      <c r="B13" s="98"/>
      <c r="C13" s="92"/>
      <c r="D13" s="92"/>
      <c r="E13" s="58"/>
      <c r="F13" s="58"/>
    </row>
    <row r="14" spans="1:6" s="55" customFormat="1" x14ac:dyDescent="0.25">
      <c r="A14" s="97"/>
      <c r="B14" s="98"/>
      <c r="C14" s="92"/>
      <c r="D14" s="92"/>
      <c r="E14" s="58"/>
      <c r="F14" s="58"/>
    </row>
    <row r="15" spans="1:6" s="55" customFormat="1" x14ac:dyDescent="0.25">
      <c r="A15" s="97"/>
      <c r="B15" s="98"/>
      <c r="C15" s="92"/>
      <c r="D15" s="92"/>
      <c r="E15" s="58"/>
      <c r="F15" s="58"/>
    </row>
    <row r="16" spans="1:6" s="55" customFormat="1" x14ac:dyDescent="0.25">
      <c r="A16" s="97" t="s">
        <v>362</v>
      </c>
      <c r="B16" s="98" t="s">
        <v>132</v>
      </c>
      <c r="C16" s="104">
        <f>SUM(C12:C15)</f>
        <v>0</v>
      </c>
      <c r="D16" s="104">
        <f>SUM(D12:D15)</f>
        <v>0</v>
      </c>
      <c r="E16" s="146"/>
      <c r="F16" s="146"/>
    </row>
    <row r="17" spans="1:6" s="55" customFormat="1" x14ac:dyDescent="0.25">
      <c r="A17" s="97"/>
      <c r="B17" s="98"/>
      <c r="C17" s="92"/>
      <c r="D17" s="92"/>
      <c r="E17" s="58"/>
      <c r="F17" s="58"/>
    </row>
    <row r="18" spans="1:6" s="55" customFormat="1" x14ac:dyDescent="0.25">
      <c r="A18" s="97"/>
      <c r="B18" s="98"/>
      <c r="C18" s="92"/>
      <c r="D18" s="92"/>
      <c r="E18" s="58"/>
      <c r="F18" s="58"/>
    </row>
    <row r="19" spans="1:6" s="55" customFormat="1" x14ac:dyDescent="0.25">
      <c r="A19" s="97"/>
      <c r="B19" s="98"/>
      <c r="C19" s="92"/>
      <c r="D19" s="92"/>
      <c r="E19" s="58"/>
      <c r="F19" s="58"/>
    </row>
    <row r="20" spans="1:6" s="55" customFormat="1" x14ac:dyDescent="0.25">
      <c r="A20" s="97"/>
      <c r="B20" s="98"/>
      <c r="C20" s="92"/>
      <c r="D20" s="92"/>
      <c r="E20" s="58"/>
      <c r="F20" s="58"/>
    </row>
    <row r="21" spans="1:6" s="55" customFormat="1" x14ac:dyDescent="0.25">
      <c r="A21" s="99" t="s">
        <v>133</v>
      </c>
      <c r="B21" s="98" t="s">
        <v>134</v>
      </c>
      <c r="C21" s="104">
        <f>SUM(C17:C20)</f>
        <v>0</v>
      </c>
      <c r="D21" s="104">
        <f>SUM(D17:D20)</f>
        <v>0</v>
      </c>
      <c r="E21" s="146"/>
      <c r="F21" s="146"/>
    </row>
    <row r="22" spans="1:6" s="55" customFormat="1" x14ac:dyDescent="0.25">
      <c r="A22" s="5" t="s">
        <v>637</v>
      </c>
      <c r="B22" s="98"/>
      <c r="C22" s="92"/>
      <c r="D22" s="92">
        <v>660554</v>
      </c>
      <c r="E22" s="58"/>
      <c r="F22" s="58"/>
    </row>
    <row r="23" spans="1:6" s="55" customFormat="1" x14ac:dyDescent="0.25">
      <c r="A23" s="99"/>
      <c r="B23" s="98"/>
      <c r="C23" s="92"/>
      <c r="D23" s="92"/>
      <c r="E23" s="58"/>
      <c r="F23" s="58"/>
    </row>
    <row r="24" spans="1:6" s="55" customFormat="1" x14ac:dyDescent="0.25">
      <c r="A24" s="97" t="s">
        <v>135</v>
      </c>
      <c r="B24" s="98" t="s">
        <v>136</v>
      </c>
      <c r="C24" s="104">
        <f>SUM(C22:C23)</f>
        <v>0</v>
      </c>
      <c r="D24" s="104">
        <f>SUM(D22:D23)</f>
        <v>660554</v>
      </c>
      <c r="E24" s="146"/>
      <c r="F24" s="146"/>
    </row>
    <row r="25" spans="1:6" s="55" customFormat="1" x14ac:dyDescent="0.25">
      <c r="A25" s="97"/>
      <c r="B25" s="98"/>
      <c r="C25" s="92"/>
      <c r="D25" s="92"/>
      <c r="E25" s="58"/>
      <c r="F25" s="58"/>
    </row>
    <row r="26" spans="1:6" s="55" customFormat="1" x14ac:dyDescent="0.25">
      <c r="A26" s="97"/>
      <c r="B26" s="98"/>
      <c r="C26" s="92"/>
      <c r="D26" s="92"/>
      <c r="E26" s="58"/>
      <c r="F26" s="58"/>
    </row>
    <row r="27" spans="1:6" s="55" customFormat="1" x14ac:dyDescent="0.25">
      <c r="A27" s="97" t="s">
        <v>137</v>
      </c>
      <c r="B27" s="98" t="s">
        <v>138</v>
      </c>
      <c r="C27" s="104">
        <f>SUM(C25:C26)</f>
        <v>0</v>
      </c>
      <c r="D27" s="104">
        <f>SUM(D25:D26)</f>
        <v>0</v>
      </c>
      <c r="E27" s="146"/>
      <c r="F27" s="146"/>
    </row>
    <row r="28" spans="1:6" s="55" customFormat="1" x14ac:dyDescent="0.25">
      <c r="A28" s="97"/>
      <c r="B28" s="98"/>
      <c r="C28" s="92"/>
      <c r="D28" s="92"/>
      <c r="E28" s="58"/>
      <c r="F28" s="58"/>
    </row>
    <row r="29" spans="1:6" s="55" customFormat="1" x14ac:dyDescent="0.25">
      <c r="A29" s="97"/>
      <c r="B29" s="98"/>
      <c r="C29" s="92"/>
      <c r="D29" s="92"/>
      <c r="E29" s="58"/>
      <c r="F29" s="58"/>
    </row>
    <row r="30" spans="1:6" s="55" customFormat="1" x14ac:dyDescent="0.25">
      <c r="A30" s="99" t="s">
        <v>139</v>
      </c>
      <c r="B30" s="98" t="s">
        <v>140</v>
      </c>
      <c r="C30" s="104">
        <f>SUM(C28:C29)</f>
        <v>0</v>
      </c>
      <c r="D30" s="104">
        <f>SUM(D28:D29)</f>
        <v>0</v>
      </c>
      <c r="E30" s="146"/>
      <c r="F30" s="146"/>
    </row>
    <row r="31" spans="1:6" s="55" customFormat="1" x14ac:dyDescent="0.25">
      <c r="A31" s="99" t="s">
        <v>141</v>
      </c>
      <c r="B31" s="98" t="s">
        <v>142</v>
      </c>
      <c r="C31" s="92"/>
      <c r="D31" s="92">
        <v>178347</v>
      </c>
      <c r="E31" s="58"/>
      <c r="F31" s="58"/>
    </row>
    <row r="32" spans="1:6" s="55" customFormat="1" ht="15.75" x14ac:dyDescent="0.25">
      <c r="A32" s="100" t="s">
        <v>363</v>
      </c>
      <c r="B32" s="101" t="s">
        <v>143</v>
      </c>
      <c r="C32" s="93">
        <f>C11+C16+C21+C24+C27+C30+C31</f>
        <v>0</v>
      </c>
      <c r="D32" s="93">
        <f>D11+D16+D21+D24+D27+D30+D31</f>
        <v>838901</v>
      </c>
      <c r="E32" s="147"/>
      <c r="F32" s="147"/>
    </row>
    <row r="33" spans="1:6" s="55" customFormat="1" x14ac:dyDescent="0.25">
      <c r="A33" s="97"/>
      <c r="B33" s="103"/>
      <c r="C33" s="92"/>
      <c r="D33" s="92"/>
      <c r="E33" s="58"/>
      <c r="F33" s="58"/>
    </row>
    <row r="34" spans="1:6" s="55" customFormat="1" x14ac:dyDescent="0.25">
      <c r="A34" s="97"/>
      <c r="B34" s="103"/>
      <c r="C34" s="92"/>
      <c r="D34" s="92"/>
      <c r="E34" s="58"/>
      <c r="F34" s="58"/>
    </row>
    <row r="35" spans="1:6" s="55" customFormat="1" ht="15.75" x14ac:dyDescent="0.25">
      <c r="A35" s="116" t="s">
        <v>616</v>
      </c>
      <c r="B35" s="103"/>
      <c r="C35" s="92">
        <v>5150000</v>
      </c>
      <c r="D35" s="92"/>
      <c r="E35" s="58"/>
      <c r="F35" s="58"/>
    </row>
    <row r="36" spans="1:6" s="55" customFormat="1" ht="15.75" x14ac:dyDescent="0.25">
      <c r="A36" s="116" t="s">
        <v>638</v>
      </c>
      <c r="B36" s="103"/>
      <c r="C36" s="92"/>
      <c r="D36" s="92">
        <v>1650000</v>
      </c>
      <c r="E36" s="58"/>
      <c r="F36" s="58"/>
    </row>
    <row r="37" spans="1:6" s="55" customFormat="1" x14ac:dyDescent="0.25">
      <c r="A37" s="97" t="s">
        <v>144</v>
      </c>
      <c r="B37" s="98" t="s">
        <v>145</v>
      </c>
      <c r="C37" s="104">
        <f>SUM(C33:C36)</f>
        <v>5150000</v>
      </c>
      <c r="D37" s="104">
        <f>SUM(D33:D36)</f>
        <v>1650000</v>
      </c>
      <c r="E37" s="146"/>
      <c r="F37" s="146"/>
    </row>
    <row r="38" spans="1:6" s="55" customFormat="1" x14ac:dyDescent="0.25">
      <c r="A38" s="97"/>
      <c r="B38" s="98"/>
      <c r="C38" s="92"/>
      <c r="D38" s="92"/>
      <c r="E38" s="58"/>
      <c r="F38" s="58"/>
    </row>
    <row r="39" spans="1:6" s="55" customFormat="1" x14ac:dyDescent="0.25">
      <c r="A39" s="97"/>
      <c r="B39" s="98"/>
      <c r="C39" s="92"/>
      <c r="D39" s="92"/>
      <c r="E39" s="58"/>
      <c r="F39" s="58"/>
    </row>
    <row r="40" spans="1:6" s="55" customFormat="1" x14ac:dyDescent="0.25">
      <c r="A40" s="97"/>
      <c r="B40" s="98"/>
      <c r="C40" s="92"/>
      <c r="D40" s="92"/>
      <c r="E40" s="58"/>
      <c r="F40" s="58"/>
    </row>
    <row r="41" spans="1:6" s="55" customFormat="1" x14ac:dyDescent="0.25">
      <c r="A41" s="97"/>
      <c r="B41" s="98"/>
      <c r="C41" s="92"/>
      <c r="D41" s="92"/>
      <c r="E41" s="58"/>
      <c r="F41" s="58"/>
    </row>
    <row r="42" spans="1:6" s="55" customFormat="1" x14ac:dyDescent="0.25">
      <c r="A42" s="97" t="s">
        <v>146</v>
      </c>
      <c r="B42" s="98" t="s">
        <v>147</v>
      </c>
      <c r="C42" s="104">
        <f>SUM(C38:C41)</f>
        <v>0</v>
      </c>
      <c r="D42" s="104">
        <f>SUM(D38:D41)</f>
        <v>0</v>
      </c>
      <c r="E42" s="146"/>
      <c r="F42" s="146"/>
    </row>
    <row r="43" spans="1:6" s="55" customFormat="1" x14ac:dyDescent="0.25">
      <c r="A43" s="97"/>
      <c r="B43" s="98"/>
      <c r="C43" s="92"/>
      <c r="D43" s="92"/>
      <c r="E43" s="58"/>
      <c r="F43" s="58"/>
    </row>
    <row r="44" spans="1:6" s="55" customFormat="1" x14ac:dyDescent="0.25">
      <c r="A44" s="97"/>
      <c r="B44" s="98"/>
      <c r="C44" s="92"/>
      <c r="D44" s="92"/>
      <c r="E44" s="58"/>
      <c r="F44" s="58"/>
    </row>
    <row r="45" spans="1:6" s="55" customFormat="1" x14ac:dyDescent="0.25">
      <c r="A45" s="97"/>
      <c r="B45" s="98"/>
      <c r="C45" s="92"/>
      <c r="D45" s="92"/>
      <c r="E45" s="58"/>
      <c r="F45" s="58"/>
    </row>
    <row r="46" spans="1:6" s="55" customFormat="1" x14ac:dyDescent="0.25">
      <c r="A46" s="97"/>
      <c r="B46" s="98"/>
      <c r="C46" s="92"/>
      <c r="D46" s="92"/>
      <c r="E46" s="58"/>
      <c r="F46" s="58"/>
    </row>
    <row r="47" spans="1:6" s="55" customFormat="1" x14ac:dyDescent="0.25">
      <c r="A47" s="97" t="s">
        <v>148</v>
      </c>
      <c r="B47" s="98" t="s">
        <v>149</v>
      </c>
      <c r="C47" s="104">
        <f>SUM(C43:C46)</f>
        <v>0</v>
      </c>
      <c r="D47" s="104">
        <f>SUM(D43:D46)</f>
        <v>0</v>
      </c>
      <c r="E47" s="146"/>
      <c r="F47" s="146"/>
    </row>
    <row r="48" spans="1:6" s="55" customFormat="1" x14ac:dyDescent="0.25">
      <c r="A48" s="97" t="s">
        <v>150</v>
      </c>
      <c r="B48" s="98" t="s">
        <v>151</v>
      </c>
      <c r="C48" s="92">
        <f>C42*0.27</f>
        <v>0</v>
      </c>
      <c r="D48" s="92">
        <v>445500</v>
      </c>
      <c r="E48" s="58"/>
      <c r="F48" s="58"/>
    </row>
    <row r="49" spans="1:6" s="55" customFormat="1" ht="15.75" x14ac:dyDescent="0.25">
      <c r="A49" s="100" t="s">
        <v>364</v>
      </c>
      <c r="B49" s="101" t="s">
        <v>152</v>
      </c>
      <c r="C49" s="93">
        <f>C37+C42+C47+C48</f>
        <v>5150000</v>
      </c>
      <c r="D49" s="93">
        <f>D37+D42+D47+D48</f>
        <v>2095500</v>
      </c>
      <c r="E49" s="147"/>
      <c r="F49" s="147"/>
    </row>
    <row r="52" spans="1:6" ht="25.5" x14ac:dyDescent="0.25">
      <c r="A52" s="39" t="s">
        <v>563</v>
      </c>
      <c r="B52" s="3" t="s">
        <v>28</v>
      </c>
      <c r="C52" s="74" t="s">
        <v>564</v>
      </c>
      <c r="D52" s="39" t="s">
        <v>565</v>
      </c>
      <c r="E52" s="39" t="s">
        <v>566</v>
      </c>
    </row>
    <row r="53" spans="1:6" s="55" customFormat="1" x14ac:dyDescent="0.25">
      <c r="A53" s="96"/>
      <c r="B53" s="96"/>
      <c r="C53" s="96"/>
      <c r="D53" s="96"/>
      <c r="E53" s="96">
        <f>SUM(C53:D53)</f>
        <v>0</v>
      </c>
    </row>
    <row r="54" spans="1:6" s="55" customFormat="1" x14ac:dyDescent="0.25">
      <c r="A54" s="96"/>
      <c r="B54" s="96"/>
      <c r="C54" s="96"/>
      <c r="D54" s="96"/>
      <c r="E54" s="96">
        <f t="shared" ref="E54:E87" si="0">SUM(C54:D54)</f>
        <v>0</v>
      </c>
    </row>
    <row r="55" spans="1:6" s="55" customFormat="1" x14ac:dyDescent="0.25">
      <c r="A55" s="96"/>
      <c r="B55" s="96"/>
      <c r="C55" s="96"/>
      <c r="D55" s="96"/>
      <c r="E55" s="96">
        <f t="shared" si="0"/>
        <v>0</v>
      </c>
    </row>
    <row r="56" spans="1:6" s="55" customFormat="1" x14ac:dyDescent="0.25">
      <c r="A56" s="96"/>
      <c r="B56" s="96"/>
      <c r="C56" s="96"/>
      <c r="D56" s="96"/>
      <c r="E56" s="96">
        <f t="shared" si="0"/>
        <v>0</v>
      </c>
    </row>
    <row r="57" spans="1:6" s="55" customFormat="1" x14ac:dyDescent="0.25">
      <c r="A57" s="97" t="s">
        <v>130</v>
      </c>
      <c r="B57" s="98" t="s">
        <v>131</v>
      </c>
      <c r="C57" s="96">
        <f>SUM(C53:C56)</f>
        <v>0</v>
      </c>
      <c r="D57" s="96">
        <f>SUM(D53:D56)</f>
        <v>0</v>
      </c>
      <c r="E57" s="96">
        <f t="shared" si="0"/>
        <v>0</v>
      </c>
    </row>
    <row r="58" spans="1:6" s="55" customFormat="1" x14ac:dyDescent="0.25">
      <c r="A58" s="97"/>
      <c r="B58" s="98"/>
      <c r="C58" s="96"/>
      <c r="D58" s="96"/>
      <c r="E58" s="96">
        <f t="shared" si="0"/>
        <v>0</v>
      </c>
    </row>
    <row r="59" spans="1:6" s="55" customFormat="1" x14ac:dyDescent="0.25">
      <c r="A59" s="97" t="s">
        <v>605</v>
      </c>
      <c r="B59" s="98"/>
      <c r="C59" s="144"/>
      <c r="D59" s="96"/>
      <c r="E59" s="96">
        <f t="shared" si="0"/>
        <v>0</v>
      </c>
    </row>
    <row r="60" spans="1:6" s="55" customFormat="1" x14ac:dyDescent="0.25">
      <c r="A60" s="97" t="s">
        <v>606</v>
      </c>
      <c r="B60" s="98"/>
      <c r="C60" s="144"/>
      <c r="D60" s="96"/>
      <c r="E60" s="96">
        <f t="shared" si="0"/>
        <v>0</v>
      </c>
    </row>
    <row r="61" spans="1:6" s="55" customFormat="1" x14ac:dyDescent="0.25">
      <c r="A61" s="97"/>
      <c r="B61" s="98"/>
      <c r="C61" s="96"/>
      <c r="D61" s="96"/>
      <c r="E61" s="96">
        <f t="shared" si="0"/>
        <v>0</v>
      </c>
    </row>
    <row r="62" spans="1:6" s="55" customFormat="1" x14ac:dyDescent="0.25">
      <c r="A62" s="97" t="s">
        <v>362</v>
      </c>
      <c r="B62" s="98" t="s">
        <v>132</v>
      </c>
      <c r="C62" s="96">
        <f>SUM(C58:C61)</f>
        <v>0</v>
      </c>
      <c r="D62" s="96">
        <f>SUM(D58:D61)</f>
        <v>0</v>
      </c>
      <c r="E62" s="96">
        <f t="shared" si="0"/>
        <v>0</v>
      </c>
    </row>
    <row r="63" spans="1:6" s="55" customFormat="1" x14ac:dyDescent="0.25">
      <c r="A63" s="97"/>
      <c r="B63" s="98"/>
      <c r="C63" s="96"/>
      <c r="D63" s="96"/>
      <c r="E63" s="96">
        <f t="shared" si="0"/>
        <v>0</v>
      </c>
    </row>
    <row r="64" spans="1:6" s="55" customFormat="1" x14ac:dyDescent="0.25">
      <c r="A64" s="97"/>
      <c r="B64" s="98"/>
      <c r="C64" s="96"/>
      <c r="D64" s="96"/>
      <c r="E64" s="96">
        <f t="shared" si="0"/>
        <v>0</v>
      </c>
    </row>
    <row r="65" spans="1:5" s="55" customFormat="1" x14ac:dyDescent="0.25">
      <c r="A65" s="97"/>
      <c r="B65" s="98"/>
      <c r="C65" s="96"/>
      <c r="D65" s="96"/>
      <c r="E65" s="96">
        <f t="shared" si="0"/>
        <v>0</v>
      </c>
    </row>
    <row r="66" spans="1:5" s="55" customFormat="1" x14ac:dyDescent="0.25">
      <c r="A66" s="97"/>
      <c r="B66" s="98"/>
      <c r="C66" s="96"/>
      <c r="D66" s="96"/>
      <c r="E66" s="96">
        <f t="shared" si="0"/>
        <v>0</v>
      </c>
    </row>
    <row r="67" spans="1:5" s="55" customFormat="1" x14ac:dyDescent="0.25">
      <c r="A67" s="99" t="s">
        <v>133</v>
      </c>
      <c r="B67" s="98" t="s">
        <v>134</v>
      </c>
      <c r="C67" s="96">
        <f>SUM(C63:C66)</f>
        <v>0</v>
      </c>
      <c r="D67" s="96">
        <f>SUM(D63:D66)</f>
        <v>0</v>
      </c>
      <c r="E67" s="96">
        <f t="shared" si="0"/>
        <v>0</v>
      </c>
    </row>
    <row r="68" spans="1:5" s="55" customFormat="1" x14ac:dyDescent="0.25">
      <c r="A68" s="5"/>
      <c r="B68" s="98"/>
      <c r="C68" s="96"/>
      <c r="D68" s="96"/>
      <c r="E68" s="96"/>
    </row>
    <row r="69" spans="1:5" s="55" customFormat="1" x14ac:dyDescent="0.25">
      <c r="A69" s="99"/>
      <c r="B69" s="98"/>
      <c r="C69" s="96"/>
      <c r="D69" s="96"/>
      <c r="E69" s="96"/>
    </row>
    <row r="70" spans="1:5" s="55" customFormat="1" x14ac:dyDescent="0.25">
      <c r="A70" s="97" t="s">
        <v>135</v>
      </c>
      <c r="B70" s="98" t="s">
        <v>136</v>
      </c>
      <c r="C70" s="96">
        <f>SUM(C68:C69)</f>
        <v>0</v>
      </c>
      <c r="D70" s="96">
        <f>SUM(D68:D69)</f>
        <v>0</v>
      </c>
      <c r="E70" s="96">
        <f t="shared" si="0"/>
        <v>0</v>
      </c>
    </row>
    <row r="71" spans="1:5" s="55" customFormat="1" ht="15.75" x14ac:dyDescent="0.25">
      <c r="A71" s="100" t="s">
        <v>363</v>
      </c>
      <c r="B71" s="101" t="s">
        <v>143</v>
      </c>
      <c r="C71" s="57">
        <f>C57+C62+C67+C70</f>
        <v>0</v>
      </c>
      <c r="D71" s="57">
        <f>D57+D62+D67+D70</f>
        <v>0</v>
      </c>
      <c r="E71" s="57">
        <f t="shared" si="0"/>
        <v>0</v>
      </c>
    </row>
    <row r="72" spans="1:5" s="55" customFormat="1" ht="15.75" x14ac:dyDescent="0.25">
      <c r="A72" s="116"/>
      <c r="B72" s="103"/>
      <c r="C72" s="96"/>
      <c r="D72" s="96"/>
      <c r="E72" s="96"/>
    </row>
    <row r="73" spans="1:5" s="55" customFormat="1" x14ac:dyDescent="0.25">
      <c r="A73" s="97"/>
      <c r="B73" s="103"/>
      <c r="C73" s="144"/>
      <c r="D73" s="96"/>
      <c r="E73" s="96">
        <f t="shared" si="0"/>
        <v>0</v>
      </c>
    </row>
    <row r="74" spans="1:5" s="55" customFormat="1" x14ac:dyDescent="0.25">
      <c r="A74" s="97"/>
      <c r="B74" s="103"/>
      <c r="C74" s="144"/>
      <c r="D74" s="96"/>
      <c r="E74" s="96">
        <f t="shared" si="0"/>
        <v>0</v>
      </c>
    </row>
    <row r="75" spans="1:5" s="55" customFormat="1" ht="15.75" x14ac:dyDescent="0.25">
      <c r="A75" s="102"/>
      <c r="B75" s="103"/>
      <c r="C75" s="96"/>
      <c r="D75" s="96"/>
      <c r="E75" s="96">
        <f t="shared" si="0"/>
        <v>0</v>
      </c>
    </row>
    <row r="76" spans="1:5" s="55" customFormat="1" x14ac:dyDescent="0.25">
      <c r="A76" s="97" t="s">
        <v>144</v>
      </c>
      <c r="B76" s="98" t="s">
        <v>145</v>
      </c>
      <c r="C76" s="96">
        <f>SUM(C72:C75)</f>
        <v>0</v>
      </c>
      <c r="D76" s="96">
        <f>SUM(D72:D75)</f>
        <v>0</v>
      </c>
      <c r="E76" s="96">
        <f t="shared" si="0"/>
        <v>0</v>
      </c>
    </row>
    <row r="77" spans="1:5" s="55" customFormat="1" x14ac:dyDescent="0.25">
      <c r="A77" s="97"/>
      <c r="B77" s="98"/>
      <c r="C77" s="96"/>
      <c r="D77" s="96"/>
      <c r="E77" s="96">
        <f t="shared" si="0"/>
        <v>0</v>
      </c>
    </row>
    <row r="78" spans="1:5" s="55" customFormat="1" x14ac:dyDescent="0.25">
      <c r="A78" s="97" t="s">
        <v>611</v>
      </c>
      <c r="B78" s="98"/>
      <c r="C78" s="96">
        <f>C39</f>
        <v>0</v>
      </c>
      <c r="D78" s="96">
        <f>C78*0.27</f>
        <v>0</v>
      </c>
      <c r="E78" s="96">
        <f t="shared" si="0"/>
        <v>0</v>
      </c>
    </row>
    <row r="79" spans="1:5" s="55" customFormat="1" x14ac:dyDescent="0.25">
      <c r="A79" s="97"/>
      <c r="B79" s="98"/>
      <c r="C79" s="96"/>
      <c r="D79" s="96"/>
      <c r="E79" s="96">
        <f t="shared" si="0"/>
        <v>0</v>
      </c>
    </row>
    <row r="80" spans="1:5" s="55" customFormat="1" x14ac:dyDescent="0.25">
      <c r="A80" s="97"/>
      <c r="B80" s="98"/>
      <c r="C80" s="96"/>
      <c r="D80" s="96"/>
      <c r="E80" s="96">
        <f t="shared" si="0"/>
        <v>0</v>
      </c>
    </row>
    <row r="81" spans="1:5" s="55" customFormat="1" x14ac:dyDescent="0.25">
      <c r="A81" s="97" t="s">
        <v>146</v>
      </c>
      <c r="B81" s="98" t="s">
        <v>147</v>
      </c>
      <c r="C81" s="96">
        <f>SUM(C77:C80)</f>
        <v>0</v>
      </c>
      <c r="D81" s="96">
        <f>SUM(D77:D80)</f>
        <v>0</v>
      </c>
      <c r="E81" s="96">
        <f t="shared" si="0"/>
        <v>0</v>
      </c>
    </row>
    <row r="82" spans="1:5" s="55" customFormat="1" x14ac:dyDescent="0.25">
      <c r="A82" s="97"/>
      <c r="B82" s="98"/>
      <c r="C82" s="96"/>
      <c r="D82" s="96"/>
      <c r="E82" s="96">
        <f t="shared" si="0"/>
        <v>0</v>
      </c>
    </row>
    <row r="83" spans="1:5" s="55" customFormat="1" x14ac:dyDescent="0.25">
      <c r="A83" s="97"/>
      <c r="B83" s="98"/>
      <c r="C83" s="96"/>
      <c r="D83" s="96"/>
      <c r="E83" s="96">
        <f t="shared" si="0"/>
        <v>0</v>
      </c>
    </row>
    <row r="84" spans="1:5" s="55" customFormat="1" x14ac:dyDescent="0.25">
      <c r="A84" s="97"/>
      <c r="B84" s="98"/>
      <c r="C84" s="96"/>
      <c r="D84" s="96"/>
      <c r="E84" s="96">
        <f t="shared" si="0"/>
        <v>0</v>
      </c>
    </row>
    <row r="85" spans="1:5" s="55" customFormat="1" x14ac:dyDescent="0.25">
      <c r="A85" s="97"/>
      <c r="B85" s="98"/>
      <c r="C85" s="96"/>
      <c r="D85" s="96"/>
      <c r="E85" s="96">
        <f t="shared" si="0"/>
        <v>0</v>
      </c>
    </row>
    <row r="86" spans="1:5" s="55" customFormat="1" x14ac:dyDescent="0.25">
      <c r="A86" s="97" t="s">
        <v>148</v>
      </c>
      <c r="B86" s="98" t="s">
        <v>149</v>
      </c>
      <c r="C86" s="96">
        <f>SUM(C82:C85)</f>
        <v>0</v>
      </c>
      <c r="D86" s="96">
        <f>SUM(D82:D85)</f>
        <v>0</v>
      </c>
      <c r="E86" s="96">
        <f t="shared" si="0"/>
        <v>0</v>
      </c>
    </row>
    <row r="87" spans="1:5" s="55" customFormat="1" ht="15.75" x14ac:dyDescent="0.25">
      <c r="A87" s="100" t="s">
        <v>364</v>
      </c>
      <c r="B87" s="101" t="s">
        <v>152</v>
      </c>
      <c r="C87" s="57">
        <f>C76+C81+C86</f>
        <v>0</v>
      </c>
      <c r="D87" s="57">
        <f>D76+D81+D86</f>
        <v>0</v>
      </c>
      <c r="E87" s="57">
        <f t="shared" si="0"/>
        <v>0</v>
      </c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</sheetData>
  <mergeCells count="3">
    <mergeCell ref="A3:F3"/>
    <mergeCell ref="A4:F4"/>
    <mergeCell ref="A2:F2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Normal="100" workbookViewId="0">
      <selection activeCell="A4" sqref="A4:D4"/>
    </sheetView>
  </sheetViews>
  <sheetFormatPr defaultRowHeight="15" x14ac:dyDescent="0.25"/>
  <cols>
    <col min="1" max="1" width="73.140625" customWidth="1"/>
    <col min="2" max="3" width="16.140625" style="55" customWidth="1"/>
    <col min="4" max="4" width="14.42578125" customWidth="1"/>
  </cols>
  <sheetData>
    <row r="1" spans="1:9" x14ac:dyDescent="0.25">
      <c r="C1" s="66"/>
      <c r="D1" s="66" t="s">
        <v>587</v>
      </c>
    </row>
    <row r="2" spans="1:9" ht="18" x14ac:dyDescent="0.25">
      <c r="A2" s="173" t="str">
        <f>Mellékletek!A1</f>
        <v>Eszteregnye Község Önkormányzata</v>
      </c>
      <c r="B2" s="173"/>
      <c r="C2" s="173"/>
      <c r="D2" s="173"/>
    </row>
    <row r="3" spans="1:9" ht="18" x14ac:dyDescent="0.25">
      <c r="A3" s="95"/>
      <c r="B3" s="95"/>
      <c r="C3" s="111"/>
    </row>
    <row r="4" spans="1:9" ht="18" x14ac:dyDescent="0.25">
      <c r="A4" s="174" t="s">
        <v>634</v>
      </c>
      <c r="B4" s="174"/>
      <c r="C4" s="174"/>
      <c r="D4" s="174"/>
    </row>
    <row r="5" spans="1:9" ht="18" x14ac:dyDescent="0.25">
      <c r="A5" s="176" t="s">
        <v>445</v>
      </c>
      <c r="B5" s="176"/>
      <c r="C5" s="176"/>
      <c r="D5" s="176"/>
    </row>
    <row r="7" spans="1:9" ht="30" customHeight="1" x14ac:dyDescent="0.3">
      <c r="A7" s="71" t="s">
        <v>563</v>
      </c>
      <c r="B7" s="133" t="s">
        <v>617</v>
      </c>
      <c r="C7" s="159" t="s">
        <v>624</v>
      </c>
      <c r="D7" s="131"/>
      <c r="E7" s="70"/>
      <c r="F7" s="70"/>
      <c r="G7" s="70"/>
      <c r="H7" s="70"/>
      <c r="I7" s="70"/>
    </row>
    <row r="8" spans="1:9" x14ac:dyDescent="0.25">
      <c r="A8" s="72" t="s">
        <v>9</v>
      </c>
      <c r="B8" s="110">
        <f>'kiadások működés felhalmozás'!C26</f>
        <v>20424618</v>
      </c>
      <c r="C8" s="110">
        <f>'kiadások működés felhalmozás'!D26</f>
        <v>29630858</v>
      </c>
      <c r="D8" s="132"/>
      <c r="E8" s="76"/>
      <c r="F8" s="70"/>
      <c r="G8" s="70"/>
      <c r="H8" s="70"/>
      <c r="I8" s="70"/>
    </row>
    <row r="9" spans="1:9" x14ac:dyDescent="0.25">
      <c r="A9" s="72" t="s">
        <v>10</v>
      </c>
      <c r="B9" s="110">
        <f>'kiadások működés felhalmozás'!C27</f>
        <v>4540341</v>
      </c>
      <c r="C9" s="110">
        <f>'kiadások működés felhalmozás'!D27</f>
        <v>8889257.4000000004</v>
      </c>
      <c r="D9" s="132"/>
      <c r="E9" s="76"/>
      <c r="F9" s="70"/>
      <c r="G9" s="70"/>
      <c r="H9" s="70"/>
      <c r="I9" s="70"/>
    </row>
    <row r="10" spans="1:9" x14ac:dyDescent="0.25">
      <c r="A10" s="72" t="s">
        <v>11</v>
      </c>
      <c r="B10" s="110">
        <f>'kiadások működés felhalmozás'!C52</f>
        <v>22913621</v>
      </c>
      <c r="C10" s="110">
        <f>'kiadások működés felhalmozás'!D52</f>
        <v>18808507</v>
      </c>
      <c r="D10" s="132"/>
      <c r="E10" s="76"/>
      <c r="F10" s="70"/>
      <c r="G10" s="70"/>
      <c r="H10" s="70"/>
      <c r="I10" s="70"/>
    </row>
    <row r="11" spans="1:9" x14ac:dyDescent="0.25">
      <c r="A11" s="72" t="s">
        <v>12</v>
      </c>
      <c r="B11" s="73">
        <f>'kiadások működés felhalmozás'!C61</f>
        <v>5851000</v>
      </c>
      <c r="C11" s="73">
        <f>'kiadások működés felhalmozás'!D61</f>
        <v>6002000</v>
      </c>
      <c r="D11" s="132"/>
      <c r="E11" s="76"/>
      <c r="F11" s="70"/>
      <c r="G11" s="70"/>
      <c r="H11" s="70"/>
      <c r="I11" s="70"/>
    </row>
    <row r="12" spans="1:9" x14ac:dyDescent="0.25">
      <c r="A12" s="72" t="s">
        <v>13</v>
      </c>
      <c r="B12" s="110">
        <f>'kiadások működés felhalmozás'!C75</f>
        <v>18078475</v>
      </c>
      <c r="C12" s="110">
        <f>'kiadások működés felhalmozás'!D75</f>
        <v>20995727</v>
      </c>
      <c r="D12" s="132"/>
      <c r="E12" s="76"/>
      <c r="F12" s="70"/>
      <c r="G12" s="70"/>
      <c r="H12" s="70"/>
      <c r="I12" s="70"/>
    </row>
    <row r="13" spans="1:9" x14ac:dyDescent="0.25">
      <c r="A13" s="72" t="s">
        <v>14</v>
      </c>
      <c r="B13" s="110">
        <f>'kiadások működés felhalmozás'!C84</f>
        <v>0</v>
      </c>
      <c r="C13" s="110">
        <f>'kiadások működés felhalmozás'!D84</f>
        <v>838891</v>
      </c>
      <c r="D13" s="132"/>
      <c r="E13" s="76"/>
      <c r="F13" s="70"/>
      <c r="G13" s="70"/>
      <c r="H13" s="70"/>
      <c r="I13" s="70"/>
    </row>
    <row r="14" spans="1:9" x14ac:dyDescent="0.25">
      <c r="A14" s="72" t="s">
        <v>15</v>
      </c>
      <c r="B14" s="73">
        <f>'kiadások működés felhalmozás'!C89</f>
        <v>5150000</v>
      </c>
      <c r="C14" s="73">
        <f>'kiadások működés felhalmozás'!D89</f>
        <v>2095500</v>
      </c>
      <c r="D14" s="132"/>
      <c r="E14" s="76"/>
      <c r="F14" s="70"/>
      <c r="G14" s="70"/>
      <c r="H14" s="70"/>
      <c r="I14" s="70"/>
    </row>
    <row r="15" spans="1:9" x14ac:dyDescent="0.25">
      <c r="A15" s="72" t="s">
        <v>16</v>
      </c>
      <c r="B15" s="110">
        <f>'kiadások működés felhalmozás'!C98</f>
        <v>0</v>
      </c>
      <c r="C15" s="110">
        <f>'kiadások működés felhalmozás'!D98</f>
        <v>488000</v>
      </c>
      <c r="D15" s="132"/>
      <c r="E15" s="76"/>
      <c r="F15" s="70"/>
      <c r="G15" s="70"/>
      <c r="H15" s="70"/>
      <c r="I15" s="70"/>
    </row>
    <row r="16" spans="1:9" x14ac:dyDescent="0.25">
      <c r="A16" s="74" t="s">
        <v>8</v>
      </c>
      <c r="B16" s="73">
        <f>SUM(B8:B15)</f>
        <v>76958055</v>
      </c>
      <c r="C16" s="73">
        <f t="shared" ref="C16" si="0">SUM(C8:C15)</f>
        <v>87748740.400000006</v>
      </c>
      <c r="D16" s="132"/>
      <c r="E16" s="76"/>
      <c r="F16" s="70"/>
      <c r="G16" s="70"/>
      <c r="H16" s="70"/>
      <c r="I16" s="70"/>
    </row>
    <row r="17" spans="1:9" x14ac:dyDescent="0.25">
      <c r="A17" s="74" t="s">
        <v>17</v>
      </c>
      <c r="B17" s="73">
        <f>'kiadások működés felhalmozás'!C123</f>
        <v>368000</v>
      </c>
      <c r="C17" s="73">
        <f>'kiadások működés felhalmozás'!D123</f>
        <v>1215653</v>
      </c>
      <c r="D17" s="132"/>
      <c r="E17" s="76"/>
      <c r="F17" s="70"/>
      <c r="G17" s="70"/>
      <c r="H17" s="70"/>
      <c r="I17" s="70"/>
    </row>
    <row r="18" spans="1:9" x14ac:dyDescent="0.25">
      <c r="A18" s="75" t="s">
        <v>443</v>
      </c>
      <c r="B18" s="56">
        <f>B16+B17</f>
        <v>77326055</v>
      </c>
      <c r="C18" s="56">
        <f t="shared" ref="C18" si="1">C16+C17</f>
        <v>88964393.400000006</v>
      </c>
      <c r="D18" s="134"/>
      <c r="E18" s="76"/>
      <c r="F18" s="70"/>
      <c r="G18" s="70"/>
      <c r="H18" s="70"/>
      <c r="I18" s="70"/>
    </row>
    <row r="19" spans="1:9" x14ac:dyDescent="0.25">
      <c r="A19" s="72" t="s">
        <v>19</v>
      </c>
      <c r="B19" s="110">
        <f>'bevételek működés felhalmozás'!C20</f>
        <v>43420555</v>
      </c>
      <c r="C19" s="110">
        <f>'bevételek működés felhalmozás'!D20</f>
        <v>53413307</v>
      </c>
      <c r="D19" s="132"/>
      <c r="E19" s="76"/>
      <c r="F19" s="70"/>
      <c r="G19" s="70"/>
      <c r="H19" s="70"/>
      <c r="I19" s="70"/>
    </row>
    <row r="20" spans="1:9" x14ac:dyDescent="0.25">
      <c r="A20" s="72" t="s">
        <v>20</v>
      </c>
      <c r="B20" s="73">
        <f>'bevételek működés felhalmozás'!C58</f>
        <v>0</v>
      </c>
      <c r="C20" s="73">
        <f>'bevételek működés felhalmozás'!D58</f>
        <v>1885950</v>
      </c>
      <c r="D20" s="132"/>
      <c r="E20" s="76"/>
      <c r="F20" s="70"/>
      <c r="G20" s="70"/>
      <c r="H20" s="70"/>
      <c r="I20" s="70"/>
    </row>
    <row r="21" spans="1:9" x14ac:dyDescent="0.25">
      <c r="A21" s="72" t="s">
        <v>21</v>
      </c>
      <c r="B21" s="110">
        <f>'bevételek működés felhalmozás'!C34</f>
        <v>17150000</v>
      </c>
      <c r="C21" s="110">
        <f>'bevételek működés felhalmozás'!D34</f>
        <v>17250000</v>
      </c>
      <c r="D21" s="132"/>
      <c r="E21" s="76"/>
      <c r="F21" s="70"/>
      <c r="G21" s="70"/>
      <c r="H21" s="70"/>
      <c r="I21" s="70"/>
    </row>
    <row r="22" spans="1:9" x14ac:dyDescent="0.25">
      <c r="A22" s="72" t="s">
        <v>22</v>
      </c>
      <c r="B22" s="73">
        <f>'bevételek működés felhalmozás'!C46</f>
        <v>1675500</v>
      </c>
      <c r="C22" s="73">
        <f>'bevételek működés felhalmozás'!D46</f>
        <v>3400000</v>
      </c>
      <c r="D22" s="132"/>
      <c r="E22" s="76"/>
      <c r="F22" s="70"/>
      <c r="G22" s="70"/>
      <c r="H22" s="70"/>
      <c r="I22" s="70"/>
    </row>
    <row r="23" spans="1:9" x14ac:dyDescent="0.25">
      <c r="A23" s="72" t="s">
        <v>23</v>
      </c>
      <c r="B23" s="73">
        <f>'bevételek működés felhalmozás'!C64</f>
        <v>0</v>
      </c>
      <c r="C23" s="73">
        <f>'bevételek működés felhalmozás'!D64</f>
        <v>78300</v>
      </c>
      <c r="D23" s="132"/>
      <c r="E23" s="76"/>
      <c r="F23" s="70"/>
      <c r="G23" s="70"/>
      <c r="H23" s="70"/>
      <c r="I23" s="70"/>
    </row>
    <row r="24" spans="1:9" x14ac:dyDescent="0.25">
      <c r="A24" s="72" t="s">
        <v>24</v>
      </c>
      <c r="B24" s="110">
        <f>'bevételek működés felhalmozás'!C51</f>
        <v>80000</v>
      </c>
      <c r="C24" s="110">
        <f>'bevételek működés felhalmozás'!D51</f>
        <v>40000</v>
      </c>
      <c r="D24" s="132"/>
      <c r="E24" s="76"/>
      <c r="F24" s="70"/>
      <c r="G24" s="70"/>
      <c r="H24" s="70"/>
      <c r="I24" s="70"/>
    </row>
    <row r="25" spans="1:9" x14ac:dyDescent="0.25">
      <c r="A25" s="72" t="s">
        <v>25</v>
      </c>
      <c r="B25" s="73">
        <f>'bevételek működés felhalmozás'!C70</f>
        <v>0</v>
      </c>
      <c r="C25" s="73">
        <f>'bevételek működés felhalmozás'!D70</f>
        <v>320000</v>
      </c>
      <c r="D25" s="132"/>
      <c r="E25" s="76"/>
      <c r="F25" s="70"/>
      <c r="G25" s="70"/>
      <c r="H25" s="70"/>
      <c r="I25" s="70"/>
    </row>
    <row r="26" spans="1:9" x14ac:dyDescent="0.25">
      <c r="A26" s="74" t="s">
        <v>18</v>
      </c>
      <c r="B26" s="73">
        <f>SUM(B19:B25)</f>
        <v>62326055</v>
      </c>
      <c r="C26" s="73">
        <f t="shared" ref="C26" si="2">SUM(C19:C25)</f>
        <v>76387557</v>
      </c>
      <c r="D26" s="132"/>
      <c r="E26" s="76"/>
      <c r="F26" s="70"/>
      <c r="G26" s="70"/>
      <c r="H26" s="70"/>
      <c r="I26" s="70"/>
    </row>
    <row r="27" spans="1:9" x14ac:dyDescent="0.25">
      <c r="A27" s="74" t="s">
        <v>26</v>
      </c>
      <c r="B27" s="110">
        <f>'bevételek működés felhalmozás'!C99</f>
        <v>15000000</v>
      </c>
      <c r="C27" s="110">
        <f>'bevételek működés felhalmozás'!D99</f>
        <v>12576836</v>
      </c>
      <c r="D27" s="132"/>
      <c r="E27" s="76"/>
      <c r="F27" s="70"/>
      <c r="G27" s="70"/>
      <c r="H27" s="70"/>
      <c r="I27" s="70"/>
    </row>
    <row r="28" spans="1:9" x14ac:dyDescent="0.25">
      <c r="A28" s="75" t="s">
        <v>444</v>
      </c>
      <c r="B28" s="56">
        <f>B26+B27</f>
        <v>77326055</v>
      </c>
      <c r="C28" s="56">
        <f t="shared" ref="C28" si="3">C26+C27</f>
        <v>88964393</v>
      </c>
      <c r="D28" s="134"/>
      <c r="E28" s="76"/>
      <c r="F28" s="70"/>
      <c r="G28" s="70"/>
      <c r="H28" s="70"/>
      <c r="I28" s="70"/>
    </row>
    <row r="29" spans="1:9" x14ac:dyDescent="0.25">
      <c r="A29" s="70"/>
      <c r="B29" s="76"/>
      <c r="C29" s="132"/>
      <c r="D29" s="132"/>
      <c r="E29" s="76"/>
      <c r="F29" s="70"/>
      <c r="G29" s="70"/>
      <c r="H29" s="70"/>
      <c r="I29" s="70"/>
    </row>
    <row r="30" spans="1:9" x14ac:dyDescent="0.25">
      <c r="A30" s="70"/>
      <c r="B30" s="76"/>
      <c r="C30" s="132"/>
      <c r="D30" s="132"/>
      <c r="E30" s="76"/>
      <c r="F30" s="70"/>
      <c r="G30" s="70"/>
      <c r="H30" s="70"/>
      <c r="I30" s="70"/>
    </row>
    <row r="31" spans="1:9" x14ac:dyDescent="0.25">
      <c r="A31" s="70"/>
      <c r="B31" s="76"/>
      <c r="C31" s="76"/>
      <c r="D31" s="76"/>
      <c r="E31" s="76"/>
      <c r="F31" s="70"/>
      <c r="G31" s="70"/>
      <c r="H31" s="70"/>
      <c r="I31" s="70"/>
    </row>
    <row r="32" spans="1:9" x14ac:dyDescent="0.25">
      <c r="A32" s="70"/>
      <c r="B32" s="76"/>
      <c r="C32" s="76"/>
      <c r="D32" s="76"/>
      <c r="E32" s="76"/>
      <c r="F32" s="70"/>
      <c r="G32" s="70"/>
      <c r="H32" s="70"/>
      <c r="I32" s="70"/>
    </row>
    <row r="33" spans="1:9" x14ac:dyDescent="0.25">
      <c r="A33" s="70"/>
      <c r="B33" s="76"/>
      <c r="C33" s="76"/>
      <c r="D33" s="76"/>
      <c r="E33" s="76"/>
      <c r="F33" s="70"/>
      <c r="G33" s="70"/>
      <c r="H33" s="70"/>
      <c r="I33" s="70"/>
    </row>
    <row r="34" spans="1:9" x14ac:dyDescent="0.25">
      <c r="A34" s="70"/>
      <c r="B34" s="76"/>
      <c r="C34" s="76"/>
      <c r="D34" s="76"/>
      <c r="E34" s="76"/>
      <c r="F34" s="70"/>
      <c r="G34" s="70"/>
      <c r="H34" s="70"/>
      <c r="I34" s="70"/>
    </row>
    <row r="35" spans="1:9" x14ac:dyDescent="0.25">
      <c r="A35" s="70"/>
      <c r="B35" s="76"/>
      <c r="C35" s="76"/>
      <c r="D35" s="76"/>
      <c r="E35" s="76"/>
      <c r="F35" s="70"/>
      <c r="G35" s="70"/>
      <c r="H35" s="70"/>
      <c r="I35" s="70"/>
    </row>
    <row r="36" spans="1:9" x14ac:dyDescent="0.25">
      <c r="D36" s="55"/>
      <c r="E36" s="55"/>
    </row>
    <row r="37" spans="1:9" x14ac:dyDescent="0.25">
      <c r="D37" s="55"/>
      <c r="E37" s="55"/>
    </row>
    <row r="38" spans="1:9" x14ac:dyDescent="0.25">
      <c r="D38" s="55"/>
      <c r="E38" s="55"/>
    </row>
    <row r="39" spans="1:9" x14ac:dyDescent="0.25">
      <c r="D39" s="55"/>
      <c r="E39" s="55"/>
    </row>
    <row r="40" spans="1:9" x14ac:dyDescent="0.25">
      <c r="D40" s="55"/>
      <c r="E40" s="55"/>
    </row>
  </sheetData>
  <mergeCells count="3">
    <mergeCell ref="A2:D2"/>
    <mergeCell ref="A4:D4"/>
    <mergeCell ref="A5:D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3"/>
  <sheetViews>
    <sheetView zoomScaleNormal="100" workbookViewId="0">
      <selection activeCell="E1" sqref="E1:E1048576"/>
    </sheetView>
  </sheetViews>
  <sheetFormatPr defaultRowHeight="15" x14ac:dyDescent="0.25"/>
  <cols>
    <col min="1" max="1" width="105.140625" customWidth="1"/>
    <col min="3" max="3" width="22" style="55" customWidth="1"/>
    <col min="4" max="4" width="17.42578125" style="150" customWidth="1"/>
    <col min="5" max="5" width="15.7109375" customWidth="1"/>
    <col min="6" max="6" width="20.5703125" customWidth="1"/>
  </cols>
  <sheetData>
    <row r="1" spans="1:6" x14ac:dyDescent="0.25">
      <c r="A1" s="69"/>
      <c r="B1" s="69"/>
      <c r="C1" s="66" t="s">
        <v>588</v>
      </c>
      <c r="D1" s="154"/>
    </row>
    <row r="2" spans="1:6" ht="18" x14ac:dyDescent="0.25">
      <c r="A2" s="173" t="str">
        <f>Mellékletek!A1</f>
        <v>Eszteregnye Község Önkormányzata</v>
      </c>
      <c r="B2" s="173"/>
      <c r="C2" s="173"/>
      <c r="D2" s="155"/>
    </row>
    <row r="3" spans="1:6" ht="24.75" customHeight="1" x14ac:dyDescent="0.25">
      <c r="A3" s="174" t="s">
        <v>634</v>
      </c>
      <c r="B3" s="174"/>
      <c r="C3" s="174"/>
      <c r="D3" s="156"/>
    </row>
    <row r="4" spans="1:6" ht="18.75" customHeight="1" x14ac:dyDescent="0.25">
      <c r="A4" s="176" t="s">
        <v>622</v>
      </c>
      <c r="B4" s="176"/>
      <c r="C4" s="176"/>
      <c r="D4" s="157"/>
    </row>
    <row r="5" spans="1:6" ht="18" x14ac:dyDescent="0.25">
      <c r="A5" s="78"/>
      <c r="B5" s="69"/>
      <c r="C5" s="77"/>
      <c r="D5" s="154"/>
    </row>
    <row r="6" spans="1:6" ht="15.75" x14ac:dyDescent="0.3">
      <c r="A6" s="70" t="s">
        <v>567</v>
      </c>
      <c r="B6" s="69"/>
      <c r="C6" s="135" t="s">
        <v>516</v>
      </c>
      <c r="D6" s="158"/>
      <c r="E6" s="128"/>
      <c r="F6" s="128"/>
    </row>
    <row r="7" spans="1:6" ht="25.5" x14ac:dyDescent="0.3">
      <c r="A7" s="2" t="s">
        <v>27</v>
      </c>
      <c r="B7" s="3" t="s">
        <v>28</v>
      </c>
      <c r="C7" s="65" t="s">
        <v>613</v>
      </c>
      <c r="D7" s="159" t="s">
        <v>624</v>
      </c>
    </row>
    <row r="8" spans="1:6" x14ac:dyDescent="0.25">
      <c r="A8" s="25" t="s">
        <v>29</v>
      </c>
      <c r="B8" s="26" t="s">
        <v>30</v>
      </c>
      <c r="C8" s="110">
        <v>13753218</v>
      </c>
      <c r="D8" s="161">
        <f>19500000+959458</f>
        <v>20459458</v>
      </c>
    </row>
    <row r="9" spans="1:6" x14ac:dyDescent="0.25">
      <c r="A9" s="25" t="s">
        <v>31</v>
      </c>
      <c r="B9" s="27" t="s">
        <v>32</v>
      </c>
      <c r="C9" s="73">
        <v>0</v>
      </c>
      <c r="D9" s="161"/>
    </row>
    <row r="10" spans="1:6" x14ac:dyDescent="0.25">
      <c r="A10" s="25" t="s">
        <v>33</v>
      </c>
      <c r="B10" s="27" t="s">
        <v>34</v>
      </c>
      <c r="C10" s="73">
        <v>0</v>
      </c>
      <c r="D10" s="161"/>
    </row>
    <row r="11" spans="1:6" x14ac:dyDescent="0.25">
      <c r="A11" s="28" t="s">
        <v>35</v>
      </c>
      <c r="B11" s="27" t="s">
        <v>36</v>
      </c>
      <c r="C11" s="73">
        <v>0</v>
      </c>
      <c r="D11" s="161"/>
    </row>
    <row r="12" spans="1:6" x14ac:dyDescent="0.25">
      <c r="A12" s="28" t="s">
        <v>37</v>
      </c>
      <c r="B12" s="27" t="s">
        <v>38</v>
      </c>
      <c r="C12" s="73">
        <v>0</v>
      </c>
      <c r="D12" s="161"/>
    </row>
    <row r="13" spans="1:6" x14ac:dyDescent="0.25">
      <c r="A13" s="28" t="s">
        <v>39</v>
      </c>
      <c r="B13" s="27" t="s">
        <v>40</v>
      </c>
      <c r="C13" s="73">
        <v>0</v>
      </c>
      <c r="D13" s="161"/>
    </row>
    <row r="14" spans="1:6" x14ac:dyDescent="0.25">
      <c r="A14" s="28" t="s">
        <v>41</v>
      </c>
      <c r="B14" s="27" t="s">
        <v>42</v>
      </c>
      <c r="C14" s="73">
        <v>384000</v>
      </c>
      <c r="D14" s="161">
        <v>384000</v>
      </c>
    </row>
    <row r="15" spans="1:6" x14ac:dyDescent="0.25">
      <c r="A15" s="28" t="s">
        <v>43</v>
      </c>
      <c r="B15" s="27" t="s">
        <v>44</v>
      </c>
      <c r="C15" s="73">
        <v>0</v>
      </c>
      <c r="D15" s="161"/>
    </row>
    <row r="16" spans="1:6" x14ac:dyDescent="0.25">
      <c r="A16" s="13" t="s">
        <v>45</v>
      </c>
      <c r="B16" s="107" t="s">
        <v>46</v>
      </c>
      <c r="C16" s="110">
        <v>0</v>
      </c>
      <c r="D16" s="161"/>
    </row>
    <row r="17" spans="1:4" x14ac:dyDescent="0.25">
      <c r="A17" s="5" t="s">
        <v>47</v>
      </c>
      <c r="B17" s="27" t="s">
        <v>48</v>
      </c>
      <c r="C17" s="73">
        <v>60000</v>
      </c>
      <c r="D17" s="161">
        <v>60000</v>
      </c>
    </row>
    <row r="18" spans="1:4" x14ac:dyDescent="0.25">
      <c r="A18" s="5" t="s">
        <v>49</v>
      </c>
      <c r="B18" s="27" t="s">
        <v>50</v>
      </c>
      <c r="C18" s="73">
        <v>0</v>
      </c>
      <c r="D18" s="161"/>
    </row>
    <row r="19" spans="1:4" x14ac:dyDescent="0.25">
      <c r="A19" s="5" t="s">
        <v>51</v>
      </c>
      <c r="B19" s="27" t="s">
        <v>52</v>
      </c>
      <c r="C19" s="73">
        <v>0</v>
      </c>
      <c r="D19" s="161"/>
    </row>
    <row r="20" spans="1:4" x14ac:dyDescent="0.25">
      <c r="A20" s="5" t="s">
        <v>376</v>
      </c>
      <c r="B20" s="27" t="s">
        <v>53</v>
      </c>
      <c r="C20" s="73">
        <v>0</v>
      </c>
      <c r="D20" s="161">
        <v>1000000</v>
      </c>
    </row>
    <row r="21" spans="1:4" x14ac:dyDescent="0.25">
      <c r="A21" s="29" t="s">
        <v>320</v>
      </c>
      <c r="B21" s="30" t="s">
        <v>54</v>
      </c>
      <c r="C21" s="59">
        <f>SUM(C8:C20)</f>
        <v>14197218</v>
      </c>
      <c r="D21" s="59">
        <f t="shared" ref="D21" si="0">SUM(D8:D20)</f>
        <v>21903458</v>
      </c>
    </row>
    <row r="22" spans="1:4" x14ac:dyDescent="0.25">
      <c r="A22" s="5" t="s">
        <v>55</v>
      </c>
      <c r="B22" s="27" t="s">
        <v>56</v>
      </c>
      <c r="C22" s="73">
        <v>5636400</v>
      </c>
      <c r="D22" s="161">
        <v>6636400</v>
      </c>
    </row>
    <row r="23" spans="1:4" x14ac:dyDescent="0.25">
      <c r="A23" s="5" t="s">
        <v>57</v>
      </c>
      <c r="B23" s="27" t="s">
        <v>58</v>
      </c>
      <c r="C23" s="73">
        <v>0</v>
      </c>
      <c r="D23" s="161"/>
    </row>
    <row r="24" spans="1:4" x14ac:dyDescent="0.25">
      <c r="A24" s="6" t="s">
        <v>59</v>
      </c>
      <c r="B24" s="27" t="s">
        <v>60</v>
      </c>
      <c r="C24" s="110">
        <v>591000</v>
      </c>
      <c r="D24" s="162">
        <v>1091000</v>
      </c>
    </row>
    <row r="25" spans="1:4" x14ac:dyDescent="0.25">
      <c r="A25" s="7" t="s">
        <v>321</v>
      </c>
      <c r="B25" s="30" t="s">
        <v>61</v>
      </c>
      <c r="C25" s="59">
        <f>SUM(C22:C24)</f>
        <v>6227400</v>
      </c>
      <c r="D25" s="59">
        <f t="shared" ref="D25" si="1">SUM(D22:D24)</f>
        <v>7727400</v>
      </c>
    </row>
    <row r="26" spans="1:4" x14ac:dyDescent="0.25">
      <c r="A26" s="43" t="s">
        <v>406</v>
      </c>
      <c r="B26" s="44" t="s">
        <v>62</v>
      </c>
      <c r="C26" s="108">
        <f>C21+C25</f>
        <v>20424618</v>
      </c>
      <c r="D26" s="108">
        <f t="shared" ref="D26" si="2">D21+D25</f>
        <v>29630858</v>
      </c>
    </row>
    <row r="27" spans="1:4" x14ac:dyDescent="0.25">
      <c r="A27" s="36" t="s">
        <v>377</v>
      </c>
      <c r="B27" s="44" t="s">
        <v>63</v>
      </c>
      <c r="C27" s="108">
        <f>131404+4408937</f>
        <v>4540341</v>
      </c>
      <c r="D27" s="108">
        <f>D26*0.3</f>
        <v>8889257.4000000004</v>
      </c>
    </row>
    <row r="28" spans="1:4" x14ac:dyDescent="0.25">
      <c r="A28" s="5" t="s">
        <v>64</v>
      </c>
      <c r="B28" s="27" t="s">
        <v>65</v>
      </c>
      <c r="C28" s="110">
        <v>0</v>
      </c>
      <c r="D28" s="162"/>
    </row>
    <row r="29" spans="1:4" x14ac:dyDescent="0.25">
      <c r="A29" s="5" t="s">
        <v>66</v>
      </c>
      <c r="B29" s="27" t="s">
        <v>67</v>
      </c>
      <c r="C29" s="110">
        <v>4365172</v>
      </c>
      <c r="D29" s="162">
        <v>5417578</v>
      </c>
    </row>
    <row r="30" spans="1:4" x14ac:dyDescent="0.25">
      <c r="A30" s="5" t="s">
        <v>68</v>
      </c>
      <c r="B30" s="27" t="s">
        <v>69</v>
      </c>
      <c r="C30" s="73">
        <v>0</v>
      </c>
      <c r="D30" s="161"/>
    </row>
    <row r="31" spans="1:4" x14ac:dyDescent="0.25">
      <c r="A31" s="7" t="s">
        <v>322</v>
      </c>
      <c r="B31" s="30" t="s">
        <v>70</v>
      </c>
      <c r="C31" s="59">
        <f>SUM(C28:C30)</f>
        <v>4365172</v>
      </c>
      <c r="D31" s="59">
        <f t="shared" ref="D31" si="3">SUM(D28:D30)</f>
        <v>5417578</v>
      </c>
    </row>
    <row r="32" spans="1:4" x14ac:dyDescent="0.25">
      <c r="A32" s="5" t="s">
        <v>71</v>
      </c>
      <c r="B32" s="27" t="s">
        <v>72</v>
      </c>
      <c r="C32" s="73">
        <v>135114</v>
      </c>
      <c r="D32" s="161">
        <v>90000</v>
      </c>
    </row>
    <row r="33" spans="1:4" x14ac:dyDescent="0.25">
      <c r="A33" s="5" t="s">
        <v>73</v>
      </c>
      <c r="B33" s="27" t="s">
        <v>74</v>
      </c>
      <c r="C33" s="110">
        <v>289572</v>
      </c>
      <c r="D33" s="162">
        <v>170000</v>
      </c>
    </row>
    <row r="34" spans="1:4" ht="15" customHeight="1" x14ac:dyDescent="0.25">
      <c r="A34" s="7" t="s">
        <v>407</v>
      </c>
      <c r="B34" s="30" t="s">
        <v>75</v>
      </c>
      <c r="C34" s="59">
        <f>SUM(C32:C33)</f>
        <v>424686</v>
      </c>
      <c r="D34" s="59">
        <f t="shared" ref="D34" si="4">SUM(D32:D33)</f>
        <v>260000</v>
      </c>
    </row>
    <row r="35" spans="1:4" x14ac:dyDescent="0.25">
      <c r="A35" s="5" t="s">
        <v>76</v>
      </c>
      <c r="B35" s="27" t="s">
        <v>77</v>
      </c>
      <c r="C35" s="110">
        <v>2963284</v>
      </c>
      <c r="D35" s="162">
        <v>3470929</v>
      </c>
    </row>
    <row r="36" spans="1:4" x14ac:dyDescent="0.25">
      <c r="A36" s="5" t="s">
        <v>78</v>
      </c>
      <c r="B36" s="27" t="s">
        <v>79</v>
      </c>
      <c r="C36" s="73">
        <v>110000</v>
      </c>
      <c r="D36" s="161"/>
    </row>
    <row r="37" spans="1:4" x14ac:dyDescent="0.25">
      <c r="A37" s="5" t="s">
        <v>378</v>
      </c>
      <c r="B37" s="27" t="s">
        <v>80</v>
      </c>
      <c r="C37" s="73">
        <v>0</v>
      </c>
      <c r="D37" s="161"/>
    </row>
    <row r="38" spans="1:4" x14ac:dyDescent="0.25">
      <c r="A38" s="5" t="s">
        <v>81</v>
      </c>
      <c r="B38" s="27" t="s">
        <v>82</v>
      </c>
      <c r="C38" s="110">
        <v>5748205</v>
      </c>
      <c r="D38" s="161">
        <v>750000</v>
      </c>
    </row>
    <row r="39" spans="1:4" x14ac:dyDescent="0.25">
      <c r="A39" s="10" t="s">
        <v>379</v>
      </c>
      <c r="B39" s="27" t="s">
        <v>83</v>
      </c>
      <c r="C39" s="73">
        <v>0</v>
      </c>
      <c r="D39" s="161"/>
    </row>
    <row r="40" spans="1:4" x14ac:dyDescent="0.25">
      <c r="A40" s="6" t="s">
        <v>84</v>
      </c>
      <c r="B40" s="27" t="s">
        <v>85</v>
      </c>
      <c r="C40" s="110">
        <v>90000</v>
      </c>
      <c r="D40" s="162">
        <v>90000</v>
      </c>
    </row>
    <row r="41" spans="1:4" x14ac:dyDescent="0.25">
      <c r="A41" s="5" t="s">
        <v>380</v>
      </c>
      <c r="B41" s="27" t="s">
        <v>86</v>
      </c>
      <c r="C41" s="110">
        <v>3974186</v>
      </c>
      <c r="D41" s="162">
        <v>5200000</v>
      </c>
    </row>
    <row r="42" spans="1:4" x14ac:dyDescent="0.25">
      <c r="A42" s="7" t="s">
        <v>323</v>
      </c>
      <c r="B42" s="30" t="s">
        <v>87</v>
      </c>
      <c r="C42" s="59">
        <f>SUM(C35:C41)</f>
        <v>12885675</v>
      </c>
      <c r="D42" s="59">
        <f t="shared" ref="D42" si="5">SUM(D35:D41)</f>
        <v>9510929</v>
      </c>
    </row>
    <row r="43" spans="1:4" x14ac:dyDescent="0.25">
      <c r="A43" s="5" t="s">
        <v>88</v>
      </c>
      <c r="B43" s="27" t="s">
        <v>89</v>
      </c>
      <c r="C43" s="73">
        <v>0</v>
      </c>
      <c r="D43" s="161"/>
    </row>
    <row r="44" spans="1:4" x14ac:dyDescent="0.25">
      <c r="A44" s="5" t="s">
        <v>90</v>
      </c>
      <c r="B44" s="27" t="s">
        <v>91</v>
      </c>
      <c r="C44" s="73">
        <v>0</v>
      </c>
      <c r="D44" s="161"/>
    </row>
    <row r="45" spans="1:4" x14ac:dyDescent="0.25">
      <c r="A45" s="7" t="s">
        <v>324</v>
      </c>
      <c r="B45" s="30" t="s">
        <v>92</v>
      </c>
      <c r="C45" s="59">
        <f>SUM(C43:C44)</f>
        <v>0</v>
      </c>
      <c r="D45" s="59">
        <f t="shared" ref="D45" si="6">SUM(D43:D44)</f>
        <v>0</v>
      </c>
    </row>
    <row r="46" spans="1:4" x14ac:dyDescent="0.25">
      <c r="A46" s="5" t="s">
        <v>93</v>
      </c>
      <c r="B46" s="27" t="s">
        <v>94</v>
      </c>
      <c r="C46" s="110">
        <v>4767900</v>
      </c>
      <c r="D46" s="161">
        <v>3500000</v>
      </c>
    </row>
    <row r="47" spans="1:4" x14ac:dyDescent="0.25">
      <c r="A47" s="5" t="s">
        <v>95</v>
      </c>
      <c r="B47" s="27" t="s">
        <v>96</v>
      </c>
      <c r="C47" s="73">
        <v>0</v>
      </c>
      <c r="D47" s="161"/>
    </row>
    <row r="48" spans="1:4" x14ac:dyDescent="0.25">
      <c r="A48" s="5" t="s">
        <v>381</v>
      </c>
      <c r="B48" s="27" t="s">
        <v>97</v>
      </c>
      <c r="C48" s="73">
        <v>0</v>
      </c>
      <c r="D48" s="161"/>
    </row>
    <row r="49" spans="1:4" x14ac:dyDescent="0.25">
      <c r="A49" s="5" t="s">
        <v>382</v>
      </c>
      <c r="B49" s="27" t="s">
        <v>98</v>
      </c>
      <c r="C49" s="73">
        <v>0</v>
      </c>
      <c r="D49" s="161"/>
    </row>
    <row r="50" spans="1:4" x14ac:dyDescent="0.25">
      <c r="A50" s="5" t="s">
        <v>99</v>
      </c>
      <c r="B50" s="27" t="s">
        <v>100</v>
      </c>
      <c r="C50" s="110">
        <v>470188</v>
      </c>
      <c r="D50" s="162">
        <v>120000</v>
      </c>
    </row>
    <row r="51" spans="1:4" x14ac:dyDescent="0.25">
      <c r="A51" s="7" t="s">
        <v>325</v>
      </c>
      <c r="B51" s="30" t="s">
        <v>101</v>
      </c>
      <c r="C51" s="59">
        <f>SUM(C46:C50)</f>
        <v>5238088</v>
      </c>
      <c r="D51" s="59">
        <f t="shared" ref="D51" si="7">SUM(D46:D50)</f>
        <v>3620000</v>
      </c>
    </row>
    <row r="52" spans="1:4" x14ac:dyDescent="0.25">
      <c r="A52" s="36" t="s">
        <v>326</v>
      </c>
      <c r="B52" s="44" t="s">
        <v>102</v>
      </c>
      <c r="C52" s="108">
        <f>C31+C34+C45+C42+C51</f>
        <v>22913621</v>
      </c>
      <c r="D52" s="108">
        <f t="shared" ref="D52" si="8">D31+D34+D45+D42+D51</f>
        <v>18808507</v>
      </c>
    </row>
    <row r="53" spans="1:4" x14ac:dyDescent="0.25">
      <c r="A53" s="13" t="s">
        <v>103</v>
      </c>
      <c r="B53" s="27" t="s">
        <v>104</v>
      </c>
      <c r="C53" s="73">
        <v>0</v>
      </c>
      <c r="D53" s="161"/>
    </row>
    <row r="54" spans="1:4" x14ac:dyDescent="0.25">
      <c r="A54" s="13" t="s">
        <v>327</v>
      </c>
      <c r="B54" s="27" t="s">
        <v>105</v>
      </c>
      <c r="C54" s="73">
        <v>0</v>
      </c>
      <c r="D54" s="161">
        <v>151000</v>
      </c>
    </row>
    <row r="55" spans="1:4" x14ac:dyDescent="0.25">
      <c r="A55" s="17" t="s">
        <v>383</v>
      </c>
      <c r="B55" s="27" t="s">
        <v>106</v>
      </c>
      <c r="C55" s="73">
        <v>0</v>
      </c>
      <c r="D55" s="161"/>
    </row>
    <row r="56" spans="1:4" x14ac:dyDescent="0.25">
      <c r="A56" s="17" t="s">
        <v>384</v>
      </c>
      <c r="B56" s="27" t="s">
        <v>107</v>
      </c>
      <c r="C56" s="73">
        <v>0</v>
      </c>
      <c r="D56" s="161"/>
    </row>
    <row r="57" spans="1:4" x14ac:dyDescent="0.25">
      <c r="A57" s="17" t="s">
        <v>385</v>
      </c>
      <c r="B57" s="27" t="s">
        <v>108</v>
      </c>
      <c r="C57" s="73">
        <v>0</v>
      </c>
      <c r="D57" s="161"/>
    </row>
    <row r="58" spans="1:4" x14ac:dyDescent="0.25">
      <c r="A58" s="13" t="s">
        <v>386</v>
      </c>
      <c r="B58" s="27" t="s">
        <v>109</v>
      </c>
      <c r="C58" s="73">
        <v>0</v>
      </c>
      <c r="D58" s="161"/>
    </row>
    <row r="59" spans="1:4" x14ac:dyDescent="0.25">
      <c r="A59" s="13" t="s">
        <v>387</v>
      </c>
      <c r="B59" s="27" t="s">
        <v>110</v>
      </c>
      <c r="C59" s="73">
        <f>'szociális kiadások'!C26</f>
        <v>150000</v>
      </c>
      <c r="D59" s="161">
        <v>150000</v>
      </c>
    </row>
    <row r="60" spans="1:4" x14ac:dyDescent="0.25">
      <c r="A60" s="13" t="s">
        <v>388</v>
      </c>
      <c r="B60" s="27" t="s">
        <v>111</v>
      </c>
      <c r="C60" s="73">
        <f>'szociális kiadások'!C39</f>
        <v>5701000</v>
      </c>
      <c r="D60" s="161">
        <v>5701000</v>
      </c>
    </row>
    <row r="61" spans="1:4" x14ac:dyDescent="0.25">
      <c r="A61" s="41" t="s">
        <v>355</v>
      </c>
      <c r="B61" s="44" t="s">
        <v>112</v>
      </c>
      <c r="C61" s="57">
        <f>SUM(C53:C60)</f>
        <v>5851000</v>
      </c>
      <c r="D61" s="57">
        <f t="shared" ref="D61" si="9">SUM(D53:D60)</f>
        <v>6002000</v>
      </c>
    </row>
    <row r="62" spans="1:4" x14ac:dyDescent="0.25">
      <c r="A62" s="12" t="s">
        <v>389</v>
      </c>
      <c r="B62" s="27" t="s">
        <v>113</v>
      </c>
      <c r="C62" s="73">
        <v>0</v>
      </c>
      <c r="D62" s="161"/>
    </row>
    <row r="63" spans="1:4" x14ac:dyDescent="0.25">
      <c r="A63" s="12" t="s">
        <v>114</v>
      </c>
      <c r="B63" s="27" t="s">
        <v>115</v>
      </c>
      <c r="C63" s="73">
        <v>0</v>
      </c>
      <c r="D63" s="169">
        <v>2646291</v>
      </c>
    </row>
    <row r="64" spans="1:4" x14ac:dyDescent="0.25">
      <c r="A64" s="12" t="s">
        <v>116</v>
      </c>
      <c r="B64" s="27" t="s">
        <v>117</v>
      </c>
      <c r="C64" s="73">
        <v>0</v>
      </c>
      <c r="D64" s="161"/>
    </row>
    <row r="65" spans="1:4" x14ac:dyDescent="0.25">
      <c r="A65" s="12" t="s">
        <v>356</v>
      </c>
      <c r="B65" s="27" t="s">
        <v>118</v>
      </c>
      <c r="C65" s="73">
        <v>0</v>
      </c>
      <c r="D65" s="161"/>
    </row>
    <row r="66" spans="1:4" x14ac:dyDescent="0.25">
      <c r="A66" s="12" t="s">
        <v>390</v>
      </c>
      <c r="B66" s="27" t="s">
        <v>119</v>
      </c>
      <c r="C66" s="73">
        <v>0</v>
      </c>
      <c r="D66" s="161"/>
    </row>
    <row r="67" spans="1:4" x14ac:dyDescent="0.25">
      <c r="A67" s="12" t="s">
        <v>358</v>
      </c>
      <c r="B67" s="27" t="s">
        <v>120</v>
      </c>
      <c r="C67" s="110">
        <f>átadott!C40</f>
        <v>17328475</v>
      </c>
      <c r="D67" s="110">
        <f>átadott!D40</f>
        <v>17402036</v>
      </c>
    </row>
    <row r="68" spans="1:4" x14ac:dyDescent="0.25">
      <c r="A68" s="12" t="s">
        <v>391</v>
      </c>
      <c r="B68" s="27" t="s">
        <v>121</v>
      </c>
      <c r="C68" s="73">
        <v>0</v>
      </c>
      <c r="D68" s="161"/>
    </row>
    <row r="69" spans="1:4" x14ac:dyDescent="0.25">
      <c r="A69" s="12" t="s">
        <v>392</v>
      </c>
      <c r="B69" s="27" t="s">
        <v>122</v>
      </c>
      <c r="C69" s="73">
        <v>0</v>
      </c>
      <c r="D69" s="161"/>
    </row>
    <row r="70" spans="1:4" x14ac:dyDescent="0.25">
      <c r="A70" s="12" t="s">
        <v>123</v>
      </c>
      <c r="B70" s="27" t="s">
        <v>124</v>
      </c>
      <c r="C70" s="73">
        <v>0</v>
      </c>
      <c r="D70" s="161"/>
    </row>
    <row r="71" spans="1:4" x14ac:dyDescent="0.25">
      <c r="A71" s="19" t="s">
        <v>125</v>
      </c>
      <c r="B71" s="27" t="s">
        <v>126</v>
      </c>
      <c r="C71" s="73">
        <v>0</v>
      </c>
      <c r="D71" s="161"/>
    </row>
    <row r="72" spans="1:4" x14ac:dyDescent="0.25">
      <c r="A72" s="12" t="s">
        <v>625</v>
      </c>
      <c r="B72" s="27" t="s">
        <v>127</v>
      </c>
      <c r="C72" s="73">
        <f>átadott!C51</f>
        <v>750000</v>
      </c>
    </row>
    <row r="73" spans="1:4" x14ac:dyDescent="0.25">
      <c r="A73" s="12" t="s">
        <v>393</v>
      </c>
      <c r="B73" s="27" t="s">
        <v>128</v>
      </c>
      <c r="C73" s="73">
        <v>0</v>
      </c>
      <c r="D73" s="73">
        <f>átadott!D51</f>
        <v>947400</v>
      </c>
    </row>
    <row r="74" spans="1:4" x14ac:dyDescent="0.25">
      <c r="A74" s="19"/>
      <c r="B74" s="27"/>
      <c r="C74" s="73">
        <v>0</v>
      </c>
      <c r="D74" s="161"/>
    </row>
    <row r="75" spans="1:4" x14ac:dyDescent="0.25">
      <c r="A75" s="41" t="s">
        <v>361</v>
      </c>
      <c r="B75" s="44" t="s">
        <v>129</v>
      </c>
      <c r="C75" s="57">
        <f>SUM(C62:C74)</f>
        <v>18078475</v>
      </c>
      <c r="D75" s="57">
        <f t="shared" ref="D75" si="10">SUM(D62:D74)</f>
        <v>20995727</v>
      </c>
    </row>
    <row r="76" spans="1:4" ht="15.75" x14ac:dyDescent="0.25">
      <c r="A76" s="120" t="s">
        <v>515</v>
      </c>
      <c r="B76" s="118"/>
      <c r="C76" s="119">
        <f>C26+C27+C52+C61+C75</f>
        <v>71808055</v>
      </c>
      <c r="D76" s="119">
        <f t="shared" ref="D76" si="11">D26+D27+D52+D61+D75</f>
        <v>84326349.400000006</v>
      </c>
    </row>
    <row r="77" spans="1:4" x14ac:dyDescent="0.25">
      <c r="A77" s="31" t="s">
        <v>130</v>
      </c>
      <c r="B77" s="27" t="s">
        <v>131</v>
      </c>
      <c r="C77" s="73">
        <v>0</v>
      </c>
      <c r="D77" s="161"/>
    </row>
    <row r="78" spans="1:4" x14ac:dyDescent="0.25">
      <c r="A78" s="31" t="s">
        <v>394</v>
      </c>
      <c r="B78" s="27" t="s">
        <v>132</v>
      </c>
      <c r="C78" s="73">
        <v>0</v>
      </c>
      <c r="D78" s="161"/>
    </row>
    <row r="79" spans="1:4" x14ac:dyDescent="0.25">
      <c r="A79" s="31" t="s">
        <v>133</v>
      </c>
      <c r="B79" s="27" t="s">
        <v>134</v>
      </c>
      <c r="C79" s="73">
        <v>0</v>
      </c>
      <c r="D79" s="161"/>
    </row>
    <row r="80" spans="1:4" x14ac:dyDescent="0.25">
      <c r="A80" s="31" t="s">
        <v>135</v>
      </c>
      <c r="B80" s="27" t="s">
        <v>136</v>
      </c>
      <c r="C80" s="110">
        <v>0</v>
      </c>
      <c r="D80" s="162">
        <v>660544</v>
      </c>
    </row>
    <row r="81" spans="1:4" x14ac:dyDescent="0.25">
      <c r="A81" s="6" t="s">
        <v>137</v>
      </c>
      <c r="B81" s="27" t="s">
        <v>138</v>
      </c>
      <c r="C81" s="73">
        <v>0</v>
      </c>
      <c r="D81" s="161"/>
    </row>
    <row r="82" spans="1:4" x14ac:dyDescent="0.25">
      <c r="A82" s="6" t="s">
        <v>139</v>
      </c>
      <c r="B82" s="27" t="s">
        <v>140</v>
      </c>
      <c r="C82" s="73">
        <v>0</v>
      </c>
      <c r="D82" s="161"/>
    </row>
    <row r="83" spans="1:4" x14ac:dyDescent="0.25">
      <c r="A83" s="6" t="s">
        <v>141</v>
      </c>
      <c r="B83" s="27" t="s">
        <v>142</v>
      </c>
      <c r="C83" s="73">
        <v>0</v>
      </c>
      <c r="D83" s="161">
        <v>178347</v>
      </c>
    </row>
    <row r="84" spans="1:4" x14ac:dyDescent="0.25">
      <c r="A84" s="42" t="s">
        <v>363</v>
      </c>
      <c r="B84" s="44" t="s">
        <v>143</v>
      </c>
      <c r="C84" s="57">
        <f>SUM(C77:C83)</f>
        <v>0</v>
      </c>
      <c r="D84" s="57">
        <f t="shared" ref="D84" si="12">SUM(D77:D83)</f>
        <v>838891</v>
      </c>
    </row>
    <row r="85" spans="1:4" x14ac:dyDescent="0.25">
      <c r="A85" s="13" t="s">
        <v>144</v>
      </c>
      <c r="B85" s="27" t="s">
        <v>145</v>
      </c>
      <c r="C85" s="73">
        <f>'beruházások felújítások'!C35</f>
        <v>5150000</v>
      </c>
      <c r="D85" s="161">
        <v>1650000</v>
      </c>
    </row>
    <row r="86" spans="1:4" x14ac:dyDescent="0.25">
      <c r="A86" s="13" t="s">
        <v>146</v>
      </c>
      <c r="B86" s="27" t="s">
        <v>147</v>
      </c>
      <c r="C86" s="73">
        <v>0</v>
      </c>
      <c r="D86" s="161"/>
    </row>
    <row r="87" spans="1:4" x14ac:dyDescent="0.25">
      <c r="A87" s="13" t="s">
        <v>148</v>
      </c>
      <c r="B87" s="27" t="s">
        <v>149</v>
      </c>
      <c r="C87" s="73">
        <v>0</v>
      </c>
      <c r="D87" s="161"/>
    </row>
    <row r="88" spans="1:4" x14ac:dyDescent="0.25">
      <c r="A88" s="13" t="s">
        <v>150</v>
      </c>
      <c r="B88" s="27" t="s">
        <v>151</v>
      </c>
      <c r="C88" s="73">
        <v>0</v>
      </c>
      <c r="D88" s="161">
        <v>445500</v>
      </c>
    </row>
    <row r="89" spans="1:4" x14ac:dyDescent="0.25">
      <c r="A89" s="41" t="s">
        <v>364</v>
      </c>
      <c r="B89" s="44" t="s">
        <v>152</v>
      </c>
      <c r="C89" s="57">
        <f>SUM(C85:C88)</f>
        <v>5150000</v>
      </c>
      <c r="D89" s="57">
        <f t="shared" ref="D89" si="13">SUM(D85:D88)</f>
        <v>2095500</v>
      </c>
    </row>
    <row r="90" spans="1:4" x14ac:dyDescent="0.25">
      <c r="A90" s="13" t="s">
        <v>153</v>
      </c>
      <c r="B90" s="27" t="s">
        <v>154</v>
      </c>
      <c r="C90" s="73">
        <v>0</v>
      </c>
      <c r="D90" s="161"/>
    </row>
    <row r="91" spans="1:4" x14ac:dyDescent="0.25">
      <c r="A91" s="13" t="s">
        <v>395</v>
      </c>
      <c r="B91" s="27" t="s">
        <v>155</v>
      </c>
      <c r="C91" s="73">
        <v>0</v>
      </c>
      <c r="D91" s="161"/>
    </row>
    <row r="92" spans="1:4" x14ac:dyDescent="0.25">
      <c r="A92" s="13" t="s">
        <v>396</v>
      </c>
      <c r="B92" s="27" t="s">
        <v>156</v>
      </c>
      <c r="C92" s="73">
        <v>0</v>
      </c>
      <c r="D92" s="161">
        <v>368000</v>
      </c>
    </row>
    <row r="93" spans="1:4" x14ac:dyDescent="0.25">
      <c r="A93" s="13" t="s">
        <v>397</v>
      </c>
      <c r="B93" s="27" t="s">
        <v>157</v>
      </c>
      <c r="C93" s="73">
        <v>0</v>
      </c>
      <c r="D93" s="161"/>
    </row>
    <row r="94" spans="1:4" x14ac:dyDescent="0.25">
      <c r="A94" s="13" t="s">
        <v>398</v>
      </c>
      <c r="B94" s="27" t="s">
        <v>158</v>
      </c>
      <c r="C94" s="73">
        <v>0</v>
      </c>
      <c r="D94" s="161"/>
    </row>
    <row r="95" spans="1:4" x14ac:dyDescent="0.25">
      <c r="A95" s="13" t="s">
        <v>399</v>
      </c>
      <c r="B95" s="27" t="s">
        <v>159</v>
      </c>
      <c r="C95" s="73">
        <v>0</v>
      </c>
      <c r="D95" s="161">
        <v>120000</v>
      </c>
    </row>
    <row r="96" spans="1:4" x14ac:dyDescent="0.25">
      <c r="A96" s="13" t="s">
        <v>160</v>
      </c>
      <c r="B96" s="27" t="s">
        <v>161</v>
      </c>
      <c r="C96" s="73">
        <v>0</v>
      </c>
      <c r="D96" s="161"/>
    </row>
    <row r="97" spans="1:23" x14ac:dyDescent="0.25">
      <c r="A97" s="13" t="s">
        <v>400</v>
      </c>
      <c r="B97" s="27" t="s">
        <v>162</v>
      </c>
      <c r="C97" s="73">
        <v>0</v>
      </c>
      <c r="D97" s="161"/>
    </row>
    <row r="98" spans="1:23" x14ac:dyDescent="0.25">
      <c r="A98" s="41" t="s">
        <v>365</v>
      </c>
      <c r="B98" s="44" t="s">
        <v>163</v>
      </c>
      <c r="C98" s="57">
        <f>SUM(C90:C97)</f>
        <v>0</v>
      </c>
      <c r="D98" s="57">
        <f t="shared" ref="D98" si="14">SUM(D90:D97)</f>
        <v>488000</v>
      </c>
    </row>
    <row r="99" spans="1:23" ht="15.75" x14ac:dyDescent="0.25">
      <c r="A99" s="120" t="s">
        <v>514</v>
      </c>
      <c r="B99" s="118"/>
      <c r="C99" s="119">
        <f>C84+C89+C98</f>
        <v>5150000</v>
      </c>
      <c r="D99" s="119">
        <f t="shared" ref="D99" si="15">D84+D89+D98</f>
        <v>3422391</v>
      </c>
    </row>
    <row r="100" spans="1:23" ht="15.75" x14ac:dyDescent="0.25">
      <c r="A100" s="32" t="s">
        <v>408</v>
      </c>
      <c r="B100" s="33" t="s">
        <v>164</v>
      </c>
      <c r="C100" s="124">
        <f>C26+C27+C52+C61+C75+C84+C89+C98</f>
        <v>76958055</v>
      </c>
      <c r="D100" s="124">
        <f t="shared" ref="D100" si="16">D26+D27+D52+D61+D75+D84+D89+D98</f>
        <v>87748740.400000006</v>
      </c>
    </row>
    <row r="101" spans="1:23" x14ac:dyDescent="0.25">
      <c r="A101" s="13" t="s">
        <v>401</v>
      </c>
      <c r="B101" s="5" t="s">
        <v>165</v>
      </c>
      <c r="C101" s="60">
        <v>0</v>
      </c>
      <c r="D101" s="163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1"/>
      <c r="W101" s="21"/>
    </row>
    <row r="102" spans="1:23" x14ac:dyDescent="0.25">
      <c r="A102" s="13" t="s">
        <v>166</v>
      </c>
      <c r="B102" s="5" t="s">
        <v>167</v>
      </c>
      <c r="C102" s="60">
        <v>0</v>
      </c>
      <c r="D102" s="163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1"/>
      <c r="W102" s="21"/>
    </row>
    <row r="103" spans="1:23" x14ac:dyDescent="0.25">
      <c r="A103" s="13" t="s">
        <v>402</v>
      </c>
      <c r="B103" s="5" t="s">
        <v>168</v>
      </c>
      <c r="C103" s="60">
        <v>368000</v>
      </c>
      <c r="D103" s="163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1"/>
      <c r="W103" s="21"/>
    </row>
    <row r="104" spans="1:23" x14ac:dyDescent="0.25">
      <c r="A104" s="15" t="s">
        <v>370</v>
      </c>
      <c r="B104" s="7" t="s">
        <v>169</v>
      </c>
      <c r="C104" s="61">
        <f>SUM(C101:C103)</f>
        <v>368000</v>
      </c>
      <c r="D104" s="61">
        <f t="shared" ref="D104" si="17">SUM(D101:D103)</f>
        <v>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1"/>
      <c r="W104" s="21"/>
    </row>
    <row r="105" spans="1:23" x14ac:dyDescent="0.25">
      <c r="A105" s="34" t="s">
        <v>403</v>
      </c>
      <c r="B105" s="5" t="s">
        <v>170</v>
      </c>
      <c r="C105" s="62">
        <v>0</v>
      </c>
      <c r="D105" s="164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1"/>
      <c r="W105" s="21"/>
    </row>
    <row r="106" spans="1:23" x14ac:dyDescent="0.25">
      <c r="A106" s="34" t="s">
        <v>373</v>
      </c>
      <c r="B106" s="5" t="s">
        <v>171</v>
      </c>
      <c r="C106" s="62">
        <v>0</v>
      </c>
      <c r="D106" s="164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1"/>
      <c r="W106" s="21"/>
    </row>
    <row r="107" spans="1:23" x14ac:dyDescent="0.25">
      <c r="A107" s="13" t="s">
        <v>172</v>
      </c>
      <c r="B107" s="5" t="s">
        <v>173</v>
      </c>
      <c r="C107" s="60">
        <v>0</v>
      </c>
      <c r="D107" s="163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1"/>
      <c r="W107" s="21"/>
    </row>
    <row r="108" spans="1:23" x14ac:dyDescent="0.25">
      <c r="A108" s="13" t="s">
        <v>404</v>
      </c>
      <c r="B108" s="5" t="s">
        <v>174</v>
      </c>
      <c r="C108" s="60">
        <v>0</v>
      </c>
      <c r="D108" s="163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1"/>
      <c r="W108" s="21"/>
    </row>
    <row r="109" spans="1:23" x14ac:dyDescent="0.25">
      <c r="A109" s="14" t="s">
        <v>371</v>
      </c>
      <c r="B109" s="7" t="s">
        <v>175</v>
      </c>
      <c r="C109" s="63">
        <f>SUM(C105:C108)</f>
        <v>0</v>
      </c>
      <c r="D109" s="63">
        <f t="shared" ref="D109" si="18">SUM(D105:D108)</f>
        <v>0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1"/>
      <c r="W109" s="21"/>
    </row>
    <row r="110" spans="1:23" x14ac:dyDescent="0.25">
      <c r="A110" s="34" t="s">
        <v>176</v>
      </c>
      <c r="B110" s="5" t="s">
        <v>177</v>
      </c>
      <c r="C110" s="62">
        <v>0</v>
      </c>
      <c r="D110" s="164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1"/>
      <c r="W110" s="21"/>
    </row>
    <row r="111" spans="1:23" x14ac:dyDescent="0.25">
      <c r="A111" s="34" t="s">
        <v>178</v>
      </c>
      <c r="B111" s="5" t="s">
        <v>179</v>
      </c>
      <c r="C111" s="62">
        <v>0</v>
      </c>
      <c r="D111" s="164">
        <v>1215653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1"/>
      <c r="W111" s="21"/>
    </row>
    <row r="112" spans="1:23" x14ac:dyDescent="0.25">
      <c r="A112" s="14" t="s">
        <v>180</v>
      </c>
      <c r="B112" s="7" t="s">
        <v>181</v>
      </c>
      <c r="C112" s="63">
        <v>0</v>
      </c>
      <c r="D112" s="165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1"/>
      <c r="W112" s="21"/>
    </row>
    <row r="113" spans="1:23" x14ac:dyDescent="0.25">
      <c r="A113" s="34" t="s">
        <v>182</v>
      </c>
      <c r="B113" s="5" t="s">
        <v>183</v>
      </c>
      <c r="C113" s="62">
        <v>0</v>
      </c>
      <c r="D113" s="164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1"/>
      <c r="W113" s="21"/>
    </row>
    <row r="114" spans="1:23" x14ac:dyDescent="0.25">
      <c r="A114" s="34" t="s">
        <v>184</v>
      </c>
      <c r="B114" s="5" t="s">
        <v>185</v>
      </c>
      <c r="C114" s="62">
        <v>0</v>
      </c>
      <c r="D114" s="164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1"/>
      <c r="W114" s="21"/>
    </row>
    <row r="115" spans="1:23" x14ac:dyDescent="0.25">
      <c r="A115" s="34" t="s">
        <v>186</v>
      </c>
      <c r="B115" s="5" t="s">
        <v>187</v>
      </c>
      <c r="C115" s="62">
        <v>0</v>
      </c>
      <c r="D115" s="164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1"/>
      <c r="W115" s="21"/>
    </row>
    <row r="116" spans="1:23" x14ac:dyDescent="0.25">
      <c r="A116" s="35" t="s">
        <v>372</v>
      </c>
      <c r="B116" s="36" t="s">
        <v>188</v>
      </c>
      <c r="C116" s="63">
        <f>C104+C109+C110+C111+C112+C113+C114+C115</f>
        <v>368000</v>
      </c>
      <c r="D116" s="63">
        <f t="shared" ref="D116" si="19">D104+D109+D110+D111+D112+D113+D114+D115</f>
        <v>1215653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1"/>
      <c r="W116" s="21"/>
    </row>
    <row r="117" spans="1:23" x14ac:dyDescent="0.25">
      <c r="A117" s="34" t="s">
        <v>189</v>
      </c>
      <c r="B117" s="5" t="s">
        <v>190</v>
      </c>
      <c r="C117" s="62">
        <v>0</v>
      </c>
      <c r="D117" s="164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1"/>
      <c r="W117" s="21"/>
    </row>
    <row r="118" spans="1:23" x14ac:dyDescent="0.25">
      <c r="A118" s="13" t="s">
        <v>191</v>
      </c>
      <c r="B118" s="5" t="s">
        <v>192</v>
      </c>
      <c r="C118" s="60">
        <v>0</v>
      </c>
      <c r="D118" s="163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1"/>
      <c r="W118" s="21"/>
    </row>
    <row r="119" spans="1:23" x14ac:dyDescent="0.25">
      <c r="A119" s="34" t="s">
        <v>405</v>
      </c>
      <c r="B119" s="5" t="s">
        <v>193</v>
      </c>
      <c r="C119" s="62">
        <v>0</v>
      </c>
      <c r="D119" s="164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1"/>
      <c r="W119" s="21"/>
    </row>
    <row r="120" spans="1:23" x14ac:dyDescent="0.25">
      <c r="A120" s="34" t="s">
        <v>374</v>
      </c>
      <c r="B120" s="5" t="s">
        <v>194</v>
      </c>
      <c r="C120" s="62">
        <v>0</v>
      </c>
      <c r="D120" s="164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1"/>
      <c r="W120" s="21"/>
    </row>
    <row r="121" spans="1:23" x14ac:dyDescent="0.25">
      <c r="A121" s="35" t="s">
        <v>375</v>
      </c>
      <c r="B121" s="36" t="s">
        <v>195</v>
      </c>
      <c r="C121" s="63">
        <f>SUM(C117:C120)</f>
        <v>0</v>
      </c>
      <c r="D121" s="63">
        <f t="shared" ref="D121" si="20">SUM(D117:D120)</f>
        <v>0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1"/>
      <c r="W121" s="21"/>
    </row>
    <row r="122" spans="1:23" x14ac:dyDescent="0.25">
      <c r="A122" s="13" t="s">
        <v>196</v>
      </c>
      <c r="B122" s="5" t="s">
        <v>197</v>
      </c>
      <c r="C122" s="60">
        <v>0</v>
      </c>
      <c r="D122" s="163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1"/>
      <c r="W122" s="21"/>
    </row>
    <row r="123" spans="1:23" ht="15.75" x14ac:dyDescent="0.25">
      <c r="A123" s="37" t="s">
        <v>409</v>
      </c>
      <c r="B123" s="38" t="s">
        <v>198</v>
      </c>
      <c r="C123" s="127">
        <f>C116+C121+C122</f>
        <v>368000</v>
      </c>
      <c r="D123" s="127">
        <f t="shared" ref="D123" si="21">D116+D121+D122</f>
        <v>1215653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1"/>
      <c r="W123" s="21"/>
    </row>
    <row r="124" spans="1:23" ht="15.75" x14ac:dyDescent="0.25">
      <c r="A124" s="81" t="s">
        <v>443</v>
      </c>
      <c r="B124" s="82"/>
      <c r="C124" s="113">
        <f>C26+C27+C52+C61+C75+C84+C89+C98+C123</f>
        <v>77326055</v>
      </c>
      <c r="D124" s="113">
        <f t="shared" ref="D124" si="22">D26+D27+D52+D61+D75+D84+D89+D98+D123</f>
        <v>88964393.400000006</v>
      </c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x14ac:dyDescent="0.25">
      <c r="B125" s="21"/>
      <c r="C125" s="58">
        <f>'bevételek működés felhalmozás'!C100-'kiadások működés felhalmozás'!C124</f>
        <v>0</v>
      </c>
      <c r="D125" s="160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x14ac:dyDescent="0.25">
      <c r="B126" s="21"/>
      <c r="C126" s="58"/>
      <c r="D126" s="160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x14ac:dyDescent="0.25">
      <c r="B127" s="21"/>
      <c r="C127" s="58"/>
      <c r="D127" s="160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x14ac:dyDescent="0.25">
      <c r="B128" s="21"/>
      <c r="D128" s="160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2:23" x14ac:dyDescent="0.25">
      <c r="B129" s="21"/>
      <c r="C129" s="58"/>
      <c r="D129" s="160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2:23" x14ac:dyDescent="0.25">
      <c r="B130" s="21"/>
      <c r="C130" s="58"/>
      <c r="D130" s="160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2:23" x14ac:dyDescent="0.25">
      <c r="B131" s="21"/>
      <c r="C131" s="58"/>
      <c r="D131" s="160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2:23" x14ac:dyDescent="0.25">
      <c r="B132" s="21"/>
      <c r="C132" s="58"/>
      <c r="D132" s="160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2:23" x14ac:dyDescent="0.25">
      <c r="B133" s="21"/>
      <c r="C133" s="58"/>
      <c r="D133" s="160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2:23" x14ac:dyDescent="0.25">
      <c r="B134" s="21"/>
      <c r="C134" s="58"/>
      <c r="D134" s="160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2:23" x14ac:dyDescent="0.25">
      <c r="B135" s="21"/>
      <c r="C135" s="58"/>
      <c r="D135" s="160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2:23" x14ac:dyDescent="0.25">
      <c r="B136" s="21"/>
      <c r="C136" s="58"/>
      <c r="D136" s="160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2:23" x14ac:dyDescent="0.25">
      <c r="B137" s="21"/>
      <c r="C137" s="58"/>
      <c r="D137" s="16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2:23" x14ac:dyDescent="0.25">
      <c r="B138" s="21"/>
      <c r="C138" s="58"/>
      <c r="D138" s="16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2:23" x14ac:dyDescent="0.25">
      <c r="B139" s="21"/>
      <c r="C139" s="58"/>
      <c r="D139" s="16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2:23" x14ac:dyDescent="0.25">
      <c r="B140" s="21"/>
      <c r="C140" s="58"/>
      <c r="D140" s="160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2:23" x14ac:dyDescent="0.25">
      <c r="B141" s="21"/>
      <c r="C141" s="58"/>
      <c r="D141" s="160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2:23" x14ac:dyDescent="0.25">
      <c r="B142" s="21"/>
      <c r="C142" s="58"/>
      <c r="D142" s="160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2:23" x14ac:dyDescent="0.25">
      <c r="B143" s="21"/>
      <c r="C143" s="58"/>
      <c r="D143" s="160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2:23" x14ac:dyDescent="0.25">
      <c r="B144" s="21"/>
      <c r="C144" s="58"/>
      <c r="D144" s="160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2:23" x14ac:dyDescent="0.25">
      <c r="B145" s="21"/>
      <c r="C145" s="58"/>
      <c r="D145" s="160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2:23" x14ac:dyDescent="0.25">
      <c r="B146" s="21"/>
      <c r="C146" s="58"/>
      <c r="D146" s="160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2:23" x14ac:dyDescent="0.25">
      <c r="B147" s="21"/>
      <c r="C147" s="58"/>
      <c r="D147" s="160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2:23" x14ac:dyDescent="0.25">
      <c r="B148" s="21"/>
      <c r="C148" s="58"/>
      <c r="D148" s="160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2:23" x14ac:dyDescent="0.25">
      <c r="B149" s="21"/>
      <c r="C149" s="58"/>
      <c r="D149" s="160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2:23" x14ac:dyDescent="0.25">
      <c r="B150" s="21"/>
      <c r="C150" s="58"/>
      <c r="D150" s="16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2:23" x14ac:dyDescent="0.25">
      <c r="B151" s="21"/>
      <c r="C151" s="58"/>
      <c r="D151" s="16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2:23" x14ac:dyDescent="0.25">
      <c r="B152" s="21"/>
      <c r="C152" s="58"/>
      <c r="D152" s="16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2:23" x14ac:dyDescent="0.25">
      <c r="B153" s="21"/>
      <c r="C153" s="58"/>
      <c r="D153" s="160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2:23" x14ac:dyDescent="0.25">
      <c r="B154" s="21"/>
      <c r="C154" s="58"/>
      <c r="D154" s="16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2:23" x14ac:dyDescent="0.25">
      <c r="B155" s="21"/>
      <c r="C155" s="58"/>
      <c r="D155" s="160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2:23" x14ac:dyDescent="0.25">
      <c r="B156" s="21"/>
      <c r="C156" s="58"/>
      <c r="D156" s="16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2:23" x14ac:dyDescent="0.25">
      <c r="B157" s="21"/>
      <c r="C157" s="58"/>
      <c r="D157" s="16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2:23" x14ac:dyDescent="0.25">
      <c r="B158" s="21"/>
      <c r="C158" s="58"/>
      <c r="D158" s="160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2:23" x14ac:dyDescent="0.25">
      <c r="B159" s="21"/>
      <c r="C159" s="58"/>
      <c r="D159" s="160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2:23" x14ac:dyDescent="0.25">
      <c r="B160" s="21"/>
      <c r="C160" s="58"/>
      <c r="D160" s="160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2:23" x14ac:dyDescent="0.25">
      <c r="B161" s="21"/>
      <c r="C161" s="58"/>
      <c r="D161" s="160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2:23" x14ac:dyDescent="0.25">
      <c r="B162" s="21"/>
      <c r="C162" s="58"/>
      <c r="D162" s="160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2:23" x14ac:dyDescent="0.25">
      <c r="B163" s="21"/>
      <c r="C163" s="58"/>
      <c r="D163" s="160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2:23" x14ac:dyDescent="0.25">
      <c r="B164" s="21"/>
      <c r="C164" s="58"/>
      <c r="D164" s="16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2:23" x14ac:dyDescent="0.25">
      <c r="B165" s="21"/>
      <c r="C165" s="58"/>
      <c r="D165" s="160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2:23" x14ac:dyDescent="0.25">
      <c r="B166" s="21"/>
      <c r="C166" s="58"/>
      <c r="D166" s="160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2:23" x14ac:dyDescent="0.25">
      <c r="B167" s="21"/>
      <c r="C167" s="58"/>
      <c r="D167" s="160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2:23" x14ac:dyDescent="0.25">
      <c r="B168" s="21"/>
      <c r="C168" s="58"/>
      <c r="D168" s="160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2:23" x14ac:dyDescent="0.25">
      <c r="B169" s="21"/>
      <c r="C169" s="58"/>
      <c r="D169" s="160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2:23" x14ac:dyDescent="0.25">
      <c r="B170" s="21"/>
      <c r="C170" s="58"/>
      <c r="D170" s="160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2:23" x14ac:dyDescent="0.25">
      <c r="B171" s="21"/>
      <c r="C171" s="58"/>
      <c r="D171" s="160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2:23" x14ac:dyDescent="0.25">
      <c r="B172" s="21"/>
      <c r="C172" s="58"/>
      <c r="D172" s="160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2:23" x14ac:dyDescent="0.25">
      <c r="B173" s="21"/>
      <c r="C173" s="58"/>
      <c r="D173" s="160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</sheetData>
  <mergeCells count="3">
    <mergeCell ref="A2:C2"/>
    <mergeCell ref="A3:C3"/>
    <mergeCell ref="A4:C4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rowBreaks count="1" manualBreakCount="1">
    <brk id="10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zoomScaleNormal="100" workbookViewId="0">
      <selection activeCell="E1" sqref="E1:E1048576"/>
    </sheetView>
  </sheetViews>
  <sheetFormatPr defaultRowHeight="15" x14ac:dyDescent="0.25"/>
  <cols>
    <col min="1" max="1" width="92.5703125" customWidth="1"/>
    <col min="3" max="3" width="14.85546875" style="77" customWidth="1"/>
    <col min="4" max="4" width="16.7109375" style="77" customWidth="1"/>
  </cols>
  <sheetData>
    <row r="1" spans="1:8" x14ac:dyDescent="0.25">
      <c r="A1" s="69"/>
      <c r="B1" s="69"/>
      <c r="C1" s="66" t="s">
        <v>589</v>
      </c>
    </row>
    <row r="2" spans="1:8" ht="18" x14ac:dyDescent="0.25">
      <c r="A2" s="173" t="str">
        <f>Mellékletek!A1</f>
        <v>Eszteregnye Község Önkormányzata</v>
      </c>
      <c r="B2" s="173"/>
      <c r="C2" s="173"/>
      <c r="D2" s="173"/>
    </row>
    <row r="3" spans="1:8" ht="24" customHeight="1" x14ac:dyDescent="0.25">
      <c r="A3" s="174" t="s">
        <v>634</v>
      </c>
      <c r="B3" s="174"/>
      <c r="C3" s="174"/>
      <c r="D3" s="174"/>
    </row>
    <row r="4" spans="1:8" ht="24" customHeight="1" x14ac:dyDescent="0.25">
      <c r="A4" s="176" t="s">
        <v>623</v>
      </c>
      <c r="B4" s="177"/>
      <c r="C4" s="177"/>
      <c r="D4" s="177"/>
      <c r="F4" s="53"/>
    </row>
    <row r="5" spans="1:8" ht="18" x14ac:dyDescent="0.25">
      <c r="A5" s="78"/>
    </row>
    <row r="6" spans="1:8" ht="15.75" x14ac:dyDescent="0.3">
      <c r="A6" s="70" t="s">
        <v>567</v>
      </c>
      <c r="C6" s="129" t="s">
        <v>516</v>
      </c>
      <c r="D6" s="135"/>
      <c r="E6" s="128"/>
      <c r="F6" s="128"/>
    </row>
    <row r="7" spans="1:8" ht="30" x14ac:dyDescent="0.3">
      <c r="A7" s="2" t="s">
        <v>27</v>
      </c>
      <c r="B7" s="3" t="s">
        <v>7</v>
      </c>
      <c r="C7" s="65" t="s">
        <v>613</v>
      </c>
      <c r="D7" s="159" t="s">
        <v>624</v>
      </c>
    </row>
    <row r="8" spans="1:8" ht="15" customHeight="1" x14ac:dyDescent="0.25">
      <c r="A8" s="28" t="s">
        <v>199</v>
      </c>
      <c r="B8" s="6" t="s">
        <v>200</v>
      </c>
      <c r="C8" s="110">
        <v>12904195</v>
      </c>
      <c r="D8" s="166">
        <v>13904195</v>
      </c>
      <c r="E8" s="55"/>
      <c r="F8" s="55"/>
      <c r="G8" s="55"/>
      <c r="H8" s="55"/>
    </row>
    <row r="9" spans="1:8" ht="15" customHeight="1" x14ac:dyDescent="0.25">
      <c r="A9" s="5" t="s">
        <v>201</v>
      </c>
      <c r="B9" s="6" t="s">
        <v>202</v>
      </c>
      <c r="C9" s="110">
        <v>13674970</v>
      </c>
      <c r="D9" s="166">
        <f>13674970+200182+33364+33363</f>
        <v>13941879</v>
      </c>
      <c r="E9" s="55"/>
      <c r="F9" s="55"/>
      <c r="G9" s="55"/>
      <c r="H9" s="55"/>
    </row>
    <row r="10" spans="1:8" ht="15" customHeight="1" x14ac:dyDescent="0.25">
      <c r="A10" s="5" t="s">
        <v>203</v>
      </c>
      <c r="B10" s="6" t="s">
        <v>204</v>
      </c>
      <c r="C10" s="110">
        <v>6866390</v>
      </c>
      <c r="D10" s="166">
        <f>6866390+318580</f>
        <v>7184970</v>
      </c>
      <c r="E10" s="55"/>
      <c r="F10" s="55"/>
      <c r="G10" s="55"/>
      <c r="H10" s="55"/>
    </row>
    <row r="11" spans="1:8" ht="15" customHeight="1" x14ac:dyDescent="0.25">
      <c r="A11" s="5" t="s">
        <v>205</v>
      </c>
      <c r="B11" s="6" t="s">
        <v>206</v>
      </c>
      <c r="C11" s="79">
        <v>1200000</v>
      </c>
      <c r="D11" s="166">
        <v>1200000</v>
      </c>
      <c r="E11" s="55"/>
      <c r="F11" s="55"/>
      <c r="G11" s="55"/>
      <c r="H11" s="55"/>
    </row>
    <row r="12" spans="1:8" ht="15" customHeight="1" x14ac:dyDescent="0.25">
      <c r="A12" s="5" t="s">
        <v>207</v>
      </c>
      <c r="B12" s="6" t="s">
        <v>208</v>
      </c>
      <c r="C12" s="79"/>
      <c r="D12" s="166">
        <v>1700415</v>
      </c>
      <c r="E12" s="55"/>
      <c r="F12" s="55"/>
      <c r="G12" s="55"/>
      <c r="H12" s="55"/>
    </row>
    <row r="13" spans="1:8" ht="15" customHeight="1" x14ac:dyDescent="0.25">
      <c r="A13" s="5" t="s">
        <v>209</v>
      </c>
      <c r="B13" s="6" t="s">
        <v>210</v>
      </c>
      <c r="C13" s="110"/>
      <c r="D13" s="166"/>
      <c r="E13" s="55"/>
      <c r="F13" s="55"/>
      <c r="G13" s="55"/>
      <c r="H13" s="55"/>
    </row>
    <row r="14" spans="1:8" ht="15" customHeight="1" x14ac:dyDescent="0.25">
      <c r="A14" s="7" t="s">
        <v>446</v>
      </c>
      <c r="B14" s="8" t="s">
        <v>211</v>
      </c>
      <c r="C14" s="84">
        <f>SUM(C8:C13)</f>
        <v>34645555</v>
      </c>
      <c r="D14" s="84">
        <f t="shared" ref="D14" si="0">SUM(D8:D13)</f>
        <v>37931459</v>
      </c>
      <c r="E14" s="55"/>
      <c r="F14" s="55"/>
      <c r="G14" s="55"/>
      <c r="H14" s="55"/>
    </row>
    <row r="15" spans="1:8" ht="15" customHeight="1" x14ac:dyDescent="0.25">
      <c r="A15" s="5" t="s">
        <v>212</v>
      </c>
      <c r="B15" s="6" t="s">
        <v>213</v>
      </c>
      <c r="C15" s="79"/>
      <c r="D15" s="166"/>
      <c r="E15" s="55"/>
      <c r="F15" s="55"/>
      <c r="G15" s="55"/>
      <c r="H15" s="55"/>
    </row>
    <row r="16" spans="1:8" ht="15" customHeight="1" x14ac:dyDescent="0.25">
      <c r="A16" s="5" t="s">
        <v>214</v>
      </c>
      <c r="B16" s="6" t="s">
        <v>215</v>
      </c>
      <c r="C16" s="79"/>
      <c r="D16" s="166"/>
      <c r="E16" s="55"/>
      <c r="F16" s="55"/>
      <c r="G16" s="55"/>
      <c r="H16" s="55"/>
    </row>
    <row r="17" spans="1:8" ht="15" customHeight="1" x14ac:dyDescent="0.25">
      <c r="A17" s="5" t="s">
        <v>410</v>
      </c>
      <c r="B17" s="6" t="s">
        <v>216</v>
      </c>
      <c r="C17" s="79"/>
      <c r="D17" s="166"/>
      <c r="E17" s="55"/>
      <c r="F17" s="55"/>
      <c r="G17" s="55"/>
      <c r="H17" s="55"/>
    </row>
    <row r="18" spans="1:8" ht="15" customHeight="1" x14ac:dyDescent="0.25">
      <c r="A18" s="5" t="s">
        <v>411</v>
      </c>
      <c r="B18" s="6" t="s">
        <v>217</v>
      </c>
      <c r="C18" s="79"/>
      <c r="D18" s="166"/>
      <c r="E18" s="55"/>
      <c r="F18" s="55"/>
      <c r="G18" s="55"/>
      <c r="H18" s="55"/>
    </row>
    <row r="19" spans="1:8" ht="30.75" customHeight="1" x14ac:dyDescent="0.25">
      <c r="A19" s="5" t="s">
        <v>612</v>
      </c>
      <c r="B19" s="6" t="s">
        <v>218</v>
      </c>
      <c r="C19" s="79">
        <v>8775000</v>
      </c>
      <c r="D19" s="166">
        <f>15330848+151000</f>
        <v>15481848</v>
      </c>
      <c r="E19" s="55"/>
      <c r="F19" s="55"/>
      <c r="G19" s="55"/>
      <c r="H19" s="55"/>
    </row>
    <row r="20" spans="1:8" ht="15" customHeight="1" x14ac:dyDescent="0.25">
      <c r="A20" s="36" t="s">
        <v>447</v>
      </c>
      <c r="B20" s="42" t="s">
        <v>219</v>
      </c>
      <c r="C20" s="84">
        <f>C14+SUM(C15:C19)</f>
        <v>43420555</v>
      </c>
      <c r="D20" s="84">
        <f>D14+SUM(D15:D19)</f>
        <v>53413307</v>
      </c>
      <c r="E20" s="55"/>
      <c r="F20" s="55"/>
      <c r="G20" s="55"/>
      <c r="H20" s="55"/>
    </row>
    <row r="21" spans="1:8" ht="15" customHeight="1" x14ac:dyDescent="0.25">
      <c r="A21" s="5" t="s">
        <v>415</v>
      </c>
      <c r="B21" s="6" t="s">
        <v>228</v>
      </c>
      <c r="C21" s="79"/>
      <c r="D21" s="166"/>
      <c r="E21" s="55"/>
      <c r="F21" s="55"/>
      <c r="G21" s="55"/>
      <c r="H21" s="55"/>
    </row>
    <row r="22" spans="1:8" ht="15" customHeight="1" x14ac:dyDescent="0.25">
      <c r="A22" s="5" t="s">
        <v>416</v>
      </c>
      <c r="B22" s="6" t="s">
        <v>229</v>
      </c>
      <c r="C22" s="79"/>
      <c r="D22" s="166"/>
      <c r="E22" s="55"/>
      <c r="F22" s="55"/>
      <c r="G22" s="55"/>
      <c r="H22" s="55"/>
    </row>
    <row r="23" spans="1:8" ht="15" customHeight="1" x14ac:dyDescent="0.25">
      <c r="A23" s="7" t="s">
        <v>449</v>
      </c>
      <c r="B23" s="8" t="s">
        <v>230</v>
      </c>
      <c r="C23" s="84">
        <f>SUM(C21:C22)</f>
        <v>0</v>
      </c>
      <c r="D23" s="84">
        <f t="shared" ref="D23" si="1">SUM(D21:D22)</f>
        <v>0</v>
      </c>
      <c r="E23" s="55"/>
      <c r="F23" s="55"/>
      <c r="G23" s="55"/>
      <c r="H23" s="55"/>
    </row>
    <row r="24" spans="1:8" ht="15" customHeight="1" x14ac:dyDescent="0.25">
      <c r="A24" s="5" t="s">
        <v>417</v>
      </c>
      <c r="B24" s="6" t="s">
        <v>231</v>
      </c>
      <c r="C24" s="79"/>
      <c r="D24" s="166"/>
      <c r="E24" s="55"/>
      <c r="F24" s="55"/>
      <c r="G24" s="55"/>
      <c r="H24" s="55"/>
    </row>
    <row r="25" spans="1:8" ht="15" customHeight="1" x14ac:dyDescent="0.25">
      <c r="A25" s="5" t="s">
        <v>418</v>
      </c>
      <c r="B25" s="6" t="s">
        <v>232</v>
      </c>
      <c r="C25" s="79"/>
      <c r="D25" s="166"/>
      <c r="E25" s="55"/>
      <c r="F25" s="55"/>
      <c r="G25" s="55"/>
      <c r="H25" s="55"/>
    </row>
    <row r="26" spans="1:8" ht="15" customHeight="1" x14ac:dyDescent="0.25">
      <c r="A26" s="5" t="s">
        <v>419</v>
      </c>
      <c r="B26" s="6" t="s">
        <v>233</v>
      </c>
      <c r="C26" s="79">
        <f>'helyi adók'!C11</f>
        <v>4050000</v>
      </c>
      <c r="D26" s="166">
        <v>4050000</v>
      </c>
      <c r="E26" s="55"/>
      <c r="F26" s="55"/>
      <c r="G26" s="55"/>
      <c r="H26" s="55"/>
    </row>
    <row r="27" spans="1:8" ht="15" customHeight="1" x14ac:dyDescent="0.25">
      <c r="A27" s="5" t="s">
        <v>420</v>
      </c>
      <c r="B27" s="6" t="s">
        <v>234</v>
      </c>
      <c r="C27" s="110">
        <f>'helyi adók'!C12</f>
        <v>10800000</v>
      </c>
      <c r="D27" s="166">
        <v>10800000</v>
      </c>
      <c r="E27" s="55"/>
      <c r="F27" s="55"/>
      <c r="G27" s="55"/>
      <c r="H27" s="55"/>
    </row>
    <row r="28" spans="1:8" ht="15" customHeight="1" x14ac:dyDescent="0.25">
      <c r="A28" s="5" t="s">
        <v>421</v>
      </c>
      <c r="B28" s="6" t="s">
        <v>236</v>
      </c>
      <c r="C28" s="79"/>
      <c r="D28" s="166"/>
      <c r="E28" s="55"/>
      <c r="F28" s="55"/>
      <c r="G28" s="55"/>
      <c r="H28" s="55"/>
    </row>
    <row r="29" spans="1:8" ht="15" customHeight="1" x14ac:dyDescent="0.25">
      <c r="A29" s="5" t="s">
        <v>237</v>
      </c>
      <c r="B29" s="6" t="s">
        <v>238</v>
      </c>
      <c r="C29" s="79"/>
      <c r="D29" s="166"/>
      <c r="E29" s="55"/>
      <c r="F29" s="55"/>
      <c r="G29" s="55"/>
      <c r="H29" s="55"/>
    </row>
    <row r="30" spans="1:8" ht="15" customHeight="1" x14ac:dyDescent="0.25">
      <c r="A30" s="5" t="s">
        <v>422</v>
      </c>
      <c r="B30" s="6" t="s">
        <v>239</v>
      </c>
      <c r="C30" s="110">
        <f>'helyi adók'!C15</f>
        <v>2200000</v>
      </c>
      <c r="D30" s="166">
        <v>2200000</v>
      </c>
      <c r="E30" s="55"/>
      <c r="F30" s="55"/>
      <c r="G30" s="55"/>
      <c r="H30" s="55"/>
    </row>
    <row r="31" spans="1:8" ht="15" customHeight="1" x14ac:dyDescent="0.25">
      <c r="A31" s="5" t="s">
        <v>423</v>
      </c>
      <c r="B31" s="6" t="s">
        <v>244</v>
      </c>
      <c r="C31" s="79">
        <v>100000</v>
      </c>
      <c r="D31" s="166"/>
      <c r="E31" s="55"/>
      <c r="F31" s="55"/>
      <c r="G31" s="55"/>
      <c r="H31" s="55"/>
    </row>
    <row r="32" spans="1:8" ht="15" customHeight="1" x14ac:dyDescent="0.25">
      <c r="A32" s="7" t="s">
        <v>450</v>
      </c>
      <c r="B32" s="8" t="s">
        <v>247</v>
      </c>
      <c r="C32" s="84">
        <f>SUM(C27:C31)</f>
        <v>13100000</v>
      </c>
      <c r="D32" s="84">
        <f t="shared" ref="D32" si="2">SUM(D27:D31)</f>
        <v>13000000</v>
      </c>
      <c r="E32" s="55"/>
      <c r="F32" s="55"/>
      <c r="G32" s="55"/>
      <c r="H32" s="55"/>
    </row>
    <row r="33" spans="1:8" ht="15" customHeight="1" x14ac:dyDescent="0.25">
      <c r="A33" s="5" t="s">
        <v>424</v>
      </c>
      <c r="B33" s="6" t="s">
        <v>248</v>
      </c>
      <c r="C33" s="79"/>
      <c r="D33" s="166">
        <v>200000</v>
      </c>
      <c r="E33" s="55"/>
      <c r="F33" s="55"/>
      <c r="G33" s="55"/>
      <c r="H33" s="55"/>
    </row>
    <row r="34" spans="1:8" ht="15" customHeight="1" x14ac:dyDescent="0.25">
      <c r="A34" s="36" t="s">
        <v>451</v>
      </c>
      <c r="B34" s="42" t="s">
        <v>249</v>
      </c>
      <c r="C34" s="84">
        <f>C23+C24+C25+C26+C32+C33</f>
        <v>17150000</v>
      </c>
      <c r="D34" s="84">
        <f t="shared" ref="D34" si="3">D23+D24+D25+D26+D32+D33</f>
        <v>17250000</v>
      </c>
      <c r="E34" s="55"/>
      <c r="F34" s="55"/>
      <c r="G34" s="55"/>
      <c r="H34" s="55"/>
    </row>
    <row r="35" spans="1:8" ht="15" customHeight="1" x14ac:dyDescent="0.25">
      <c r="A35" s="13" t="s">
        <v>250</v>
      </c>
      <c r="B35" s="6" t="s">
        <v>251</v>
      </c>
      <c r="C35" s="79">
        <v>0</v>
      </c>
      <c r="D35" s="166"/>
      <c r="E35" s="55"/>
      <c r="F35" s="55"/>
      <c r="G35" s="55"/>
      <c r="H35" s="55"/>
    </row>
    <row r="36" spans="1:8" ht="15" customHeight="1" x14ac:dyDescent="0.25">
      <c r="A36" s="13" t="s">
        <v>425</v>
      </c>
      <c r="B36" s="6" t="s">
        <v>252</v>
      </c>
      <c r="C36" s="79">
        <v>199500</v>
      </c>
      <c r="D36" s="166">
        <v>200000</v>
      </c>
      <c r="E36" s="55"/>
      <c r="F36" s="55"/>
      <c r="G36" s="55"/>
      <c r="H36" s="55"/>
    </row>
    <row r="37" spans="1:8" ht="15" customHeight="1" x14ac:dyDescent="0.25">
      <c r="A37" s="13" t="s">
        <v>426</v>
      </c>
      <c r="B37" s="6" t="s">
        <v>253</v>
      </c>
      <c r="C37" s="79"/>
      <c r="D37" s="166"/>
      <c r="E37" s="55"/>
      <c r="F37" s="55"/>
      <c r="G37" s="55"/>
      <c r="H37" s="55"/>
    </row>
    <row r="38" spans="1:8" ht="15" customHeight="1" x14ac:dyDescent="0.25">
      <c r="A38" s="13" t="s">
        <v>427</v>
      </c>
      <c r="B38" s="6" t="s">
        <v>254</v>
      </c>
      <c r="C38" s="79"/>
      <c r="D38" s="166"/>
      <c r="E38" s="55"/>
      <c r="F38" s="55"/>
      <c r="G38" s="55"/>
      <c r="H38" s="55"/>
    </row>
    <row r="39" spans="1:8" ht="15" customHeight="1" x14ac:dyDescent="0.25">
      <c r="A39" s="13" t="s">
        <v>255</v>
      </c>
      <c r="B39" s="6" t="s">
        <v>256</v>
      </c>
      <c r="C39" s="79"/>
      <c r="D39" s="166"/>
      <c r="E39" s="55"/>
      <c r="F39" s="55"/>
      <c r="G39" s="55"/>
      <c r="H39" s="55"/>
    </row>
    <row r="40" spans="1:8" ht="15" customHeight="1" x14ac:dyDescent="0.25">
      <c r="A40" s="13" t="s">
        <v>257</v>
      </c>
      <c r="B40" s="6" t="s">
        <v>258</v>
      </c>
      <c r="C40" s="79"/>
      <c r="D40" s="166"/>
      <c r="E40" s="55"/>
      <c r="F40" s="55"/>
      <c r="G40" s="55"/>
      <c r="H40" s="55"/>
    </row>
    <row r="41" spans="1:8" ht="15" customHeight="1" x14ac:dyDescent="0.25">
      <c r="A41" s="13" t="s">
        <v>259</v>
      </c>
      <c r="B41" s="6" t="s">
        <v>260</v>
      </c>
      <c r="C41" s="79"/>
      <c r="D41" s="166"/>
      <c r="E41" s="55"/>
      <c r="F41" s="55"/>
      <c r="G41" s="55"/>
      <c r="H41" s="55"/>
    </row>
    <row r="42" spans="1:8" ht="15" customHeight="1" x14ac:dyDescent="0.25">
      <c r="A42" s="13" t="s">
        <v>428</v>
      </c>
      <c r="B42" s="6" t="s">
        <v>261</v>
      </c>
      <c r="C42" s="79"/>
      <c r="D42" s="166"/>
      <c r="E42" s="55"/>
      <c r="F42" s="55"/>
      <c r="G42" s="55"/>
      <c r="H42" s="55"/>
    </row>
    <row r="43" spans="1:8" ht="15" customHeight="1" x14ac:dyDescent="0.25">
      <c r="A43" s="13" t="s">
        <v>429</v>
      </c>
      <c r="B43" s="6" t="s">
        <v>262</v>
      </c>
      <c r="C43" s="79"/>
      <c r="D43" s="166"/>
      <c r="E43" s="55"/>
      <c r="F43" s="55"/>
      <c r="G43" s="55"/>
      <c r="H43" s="55"/>
    </row>
    <row r="44" spans="1:8" ht="15" customHeight="1" x14ac:dyDescent="0.25">
      <c r="A44" s="13" t="s">
        <v>618</v>
      </c>
      <c r="B44" s="6" t="s">
        <v>263</v>
      </c>
      <c r="C44" s="79"/>
      <c r="D44" s="166"/>
      <c r="E44" s="55"/>
      <c r="F44" s="55"/>
      <c r="G44" s="55"/>
      <c r="H44" s="55"/>
    </row>
    <row r="45" spans="1:8" ht="15" customHeight="1" x14ac:dyDescent="0.25">
      <c r="A45" s="13" t="s">
        <v>610</v>
      </c>
      <c r="B45" s="6" t="s">
        <v>619</v>
      </c>
      <c r="C45" s="79">
        <v>1476000</v>
      </c>
      <c r="D45" s="166">
        <v>3200000</v>
      </c>
      <c r="E45" s="55"/>
      <c r="F45" s="55"/>
      <c r="G45" s="55"/>
      <c r="H45" s="55"/>
    </row>
    <row r="46" spans="1:8" ht="15" customHeight="1" x14ac:dyDescent="0.25">
      <c r="A46" s="41" t="s">
        <v>452</v>
      </c>
      <c r="B46" s="42" t="s">
        <v>264</v>
      </c>
      <c r="C46" s="84">
        <f>SUM(C35:C45)</f>
        <v>1675500</v>
      </c>
      <c r="D46" s="84">
        <f t="shared" ref="D46" si="4">SUM(D35:D45)</f>
        <v>3400000</v>
      </c>
      <c r="E46" s="55"/>
      <c r="F46" s="55"/>
      <c r="G46" s="55"/>
      <c r="H46" s="55"/>
    </row>
    <row r="47" spans="1:8" ht="15" customHeight="1" x14ac:dyDescent="0.25">
      <c r="A47" s="13" t="s">
        <v>273</v>
      </c>
      <c r="B47" s="6" t="s">
        <v>274</v>
      </c>
      <c r="C47" s="79"/>
      <c r="D47" s="166"/>
      <c r="E47" s="55"/>
      <c r="F47" s="55"/>
      <c r="G47" s="55"/>
      <c r="H47" s="55"/>
    </row>
    <row r="48" spans="1:8" ht="15" customHeight="1" x14ac:dyDescent="0.25">
      <c r="A48" s="5" t="s">
        <v>627</v>
      </c>
      <c r="B48" s="6" t="s">
        <v>275</v>
      </c>
      <c r="C48" s="79"/>
      <c r="D48" s="166"/>
      <c r="E48" s="55"/>
      <c r="F48" s="55"/>
      <c r="G48" s="55"/>
      <c r="H48" s="55"/>
    </row>
    <row r="49" spans="1:8" ht="15" customHeight="1" x14ac:dyDescent="0.25">
      <c r="A49" s="13" t="s">
        <v>434</v>
      </c>
      <c r="B49" s="6" t="s">
        <v>276</v>
      </c>
      <c r="C49" s="79">
        <v>80000</v>
      </c>
      <c r="D49" s="166"/>
      <c r="E49" s="55"/>
      <c r="F49" s="55"/>
      <c r="G49" s="55"/>
      <c r="H49" s="55"/>
    </row>
    <row r="50" spans="1:8" ht="15" customHeight="1" x14ac:dyDescent="0.25">
      <c r="A50" s="5" t="s">
        <v>433</v>
      </c>
      <c r="B50" s="6" t="s">
        <v>626</v>
      </c>
      <c r="C50" s="79"/>
      <c r="D50" s="166">
        <v>40000</v>
      </c>
      <c r="E50" s="55"/>
      <c r="F50" s="55"/>
      <c r="G50" s="55"/>
      <c r="H50" s="55"/>
    </row>
    <row r="51" spans="1:8" ht="15" customHeight="1" x14ac:dyDescent="0.25">
      <c r="A51" s="36" t="s">
        <v>454</v>
      </c>
      <c r="B51" s="42" t="s">
        <v>277</v>
      </c>
      <c r="C51" s="84">
        <f>SUM(C47:C50)</f>
        <v>80000</v>
      </c>
      <c r="D51" s="84">
        <f t="shared" ref="D51" si="5">SUM(D47:D50)</f>
        <v>40000</v>
      </c>
      <c r="E51" s="55"/>
      <c r="F51" s="55"/>
      <c r="G51" s="55"/>
      <c r="H51" s="55"/>
    </row>
    <row r="52" spans="1:8" ht="15" customHeight="1" x14ac:dyDescent="0.25">
      <c r="A52" s="120" t="s">
        <v>515</v>
      </c>
      <c r="B52" s="121"/>
      <c r="C52" s="119">
        <f>C20+C34+C46+C51</f>
        <v>62326055</v>
      </c>
      <c r="D52" s="119">
        <f t="shared" ref="D52" si="6">D20+D34+D46+D51</f>
        <v>74103307</v>
      </c>
      <c r="E52" s="55"/>
      <c r="F52" s="55"/>
      <c r="G52" s="55"/>
      <c r="H52" s="55"/>
    </row>
    <row r="53" spans="1:8" ht="15" customHeight="1" x14ac:dyDescent="0.25">
      <c r="A53" s="5" t="s">
        <v>220</v>
      </c>
      <c r="B53" s="6" t="s">
        <v>221</v>
      </c>
      <c r="C53" s="79"/>
      <c r="D53" s="166">
        <v>1885950</v>
      </c>
      <c r="E53" s="55"/>
      <c r="F53" s="55"/>
      <c r="G53" s="55"/>
      <c r="H53" s="55"/>
    </row>
    <row r="54" spans="1:8" ht="15" customHeight="1" x14ac:dyDescent="0.25">
      <c r="A54" s="5" t="s">
        <v>222</v>
      </c>
      <c r="B54" s="6" t="s">
        <v>223</v>
      </c>
      <c r="C54" s="79"/>
      <c r="D54" s="166"/>
      <c r="E54" s="55"/>
      <c r="F54" s="55"/>
      <c r="G54" s="55"/>
      <c r="H54" s="55"/>
    </row>
    <row r="55" spans="1:8" ht="15" customHeight="1" x14ac:dyDescent="0.25">
      <c r="A55" s="5" t="s">
        <v>412</v>
      </c>
      <c r="B55" s="6" t="s">
        <v>224</v>
      </c>
      <c r="C55" s="79"/>
      <c r="D55" s="166"/>
      <c r="E55" s="55"/>
      <c r="F55" s="55"/>
      <c r="G55" s="55"/>
      <c r="H55" s="55"/>
    </row>
    <row r="56" spans="1:8" ht="15" customHeight="1" x14ac:dyDescent="0.25">
      <c r="A56" s="5" t="s">
        <v>413</v>
      </c>
      <c r="B56" s="6" t="s">
        <v>225</v>
      </c>
      <c r="C56" s="79"/>
      <c r="D56" s="166"/>
      <c r="E56" s="55"/>
      <c r="F56" s="55"/>
      <c r="G56" s="55"/>
      <c r="H56" s="55"/>
    </row>
    <row r="57" spans="1:8" ht="15" customHeight="1" x14ac:dyDescent="0.25">
      <c r="A57" s="5" t="s">
        <v>414</v>
      </c>
      <c r="B57" s="6" t="s">
        <v>226</v>
      </c>
      <c r="C57" s="79"/>
      <c r="D57" s="166"/>
      <c r="E57" s="55"/>
      <c r="F57" s="55"/>
      <c r="G57" s="55"/>
      <c r="H57" s="55"/>
    </row>
    <row r="58" spans="1:8" ht="15" customHeight="1" x14ac:dyDescent="0.25">
      <c r="A58" s="36" t="s">
        <v>448</v>
      </c>
      <c r="B58" s="42" t="s">
        <v>227</v>
      </c>
      <c r="C58" s="84">
        <f>SUM(C53:C57)</f>
        <v>0</v>
      </c>
      <c r="D58" s="84">
        <f t="shared" ref="D58" si="7">SUM(D53:D57)</f>
        <v>1885950</v>
      </c>
      <c r="E58" s="55"/>
      <c r="F58" s="55"/>
      <c r="G58" s="55"/>
      <c r="H58" s="55"/>
    </row>
    <row r="59" spans="1:8" ht="15" customHeight="1" x14ac:dyDescent="0.25">
      <c r="A59" s="13" t="s">
        <v>430</v>
      </c>
      <c r="B59" s="6" t="s">
        <v>265</v>
      </c>
      <c r="C59" s="79"/>
      <c r="D59" s="166"/>
      <c r="E59" s="55"/>
      <c r="F59" s="55"/>
      <c r="G59" s="55"/>
      <c r="H59" s="55"/>
    </row>
    <row r="60" spans="1:8" ht="15" customHeight="1" x14ac:dyDescent="0.25">
      <c r="A60" s="13" t="s">
        <v>431</v>
      </c>
      <c r="B60" s="6" t="s">
        <v>266</v>
      </c>
      <c r="C60" s="79"/>
      <c r="D60" s="166">
        <v>78300</v>
      </c>
      <c r="E60" s="55"/>
      <c r="F60" s="55"/>
      <c r="G60" s="55"/>
      <c r="H60" s="55"/>
    </row>
    <row r="61" spans="1:8" ht="15" customHeight="1" x14ac:dyDescent="0.25">
      <c r="A61" s="13" t="s">
        <v>267</v>
      </c>
      <c r="B61" s="6" t="s">
        <v>268</v>
      </c>
      <c r="C61" s="79"/>
      <c r="D61" s="166"/>
      <c r="E61" s="55"/>
      <c r="F61" s="55"/>
      <c r="G61" s="55"/>
      <c r="H61" s="55"/>
    </row>
    <row r="62" spans="1:8" ht="15" customHeight="1" x14ac:dyDescent="0.25">
      <c r="A62" s="13" t="s">
        <v>432</v>
      </c>
      <c r="B62" s="6" t="s">
        <v>269</v>
      </c>
      <c r="C62" s="79"/>
      <c r="D62" s="166"/>
      <c r="E62" s="55"/>
      <c r="F62" s="55"/>
      <c r="G62" s="55"/>
      <c r="H62" s="55"/>
    </row>
    <row r="63" spans="1:8" ht="15" customHeight="1" x14ac:dyDescent="0.25">
      <c r="A63" s="13" t="s">
        <v>270</v>
      </c>
      <c r="B63" s="6" t="s">
        <v>271</v>
      </c>
      <c r="C63" s="79"/>
      <c r="D63" s="166"/>
      <c r="E63" s="55"/>
      <c r="F63" s="55"/>
      <c r="G63" s="55"/>
      <c r="H63" s="55"/>
    </row>
    <row r="64" spans="1:8" ht="15" customHeight="1" x14ac:dyDescent="0.25">
      <c r="A64" s="36" t="s">
        <v>453</v>
      </c>
      <c r="B64" s="42" t="s">
        <v>272</v>
      </c>
      <c r="C64" s="84">
        <f>SUM(C59:C63)</f>
        <v>0</v>
      </c>
      <c r="D64" s="84">
        <f t="shared" ref="D64" si="8">SUM(D59:D63)</f>
        <v>78300</v>
      </c>
      <c r="E64" s="55"/>
      <c r="F64" s="55"/>
      <c r="G64" s="55"/>
      <c r="H64" s="55"/>
    </row>
    <row r="65" spans="1:8" ht="15" customHeight="1" x14ac:dyDescent="0.25">
      <c r="A65" s="13" t="s">
        <v>278</v>
      </c>
      <c r="B65" s="6" t="s">
        <v>279</v>
      </c>
      <c r="C65" s="79"/>
      <c r="D65" s="166"/>
      <c r="E65" s="55"/>
      <c r="F65" s="55"/>
      <c r="G65" s="55"/>
      <c r="H65" s="55"/>
    </row>
    <row r="66" spans="1:8" ht="15" customHeight="1" x14ac:dyDescent="0.25">
      <c r="A66" s="5" t="s">
        <v>629</v>
      </c>
      <c r="B66" s="6" t="s">
        <v>280</v>
      </c>
      <c r="C66" s="79"/>
      <c r="D66" s="166"/>
      <c r="E66" s="55"/>
      <c r="F66" s="55"/>
      <c r="G66" s="55"/>
      <c r="H66" s="55"/>
    </row>
    <row r="67" spans="1:8" ht="15" customHeight="1" x14ac:dyDescent="0.25">
      <c r="A67" s="5" t="s">
        <v>631</v>
      </c>
      <c r="B67" s="6" t="s">
        <v>281</v>
      </c>
      <c r="C67" s="79"/>
      <c r="D67" s="166"/>
      <c r="E67" s="55"/>
      <c r="F67" s="55"/>
      <c r="G67" s="55"/>
      <c r="H67" s="55"/>
    </row>
    <row r="68" spans="1:8" ht="15" customHeight="1" x14ac:dyDescent="0.25">
      <c r="A68" s="5" t="s">
        <v>435</v>
      </c>
      <c r="B68" s="6" t="s">
        <v>628</v>
      </c>
      <c r="C68" s="79"/>
      <c r="D68" s="166">
        <v>120000</v>
      </c>
      <c r="E68" s="55"/>
      <c r="F68" s="55"/>
      <c r="G68" s="55"/>
      <c r="H68" s="55"/>
    </row>
    <row r="69" spans="1:8" ht="15" customHeight="1" x14ac:dyDescent="0.25">
      <c r="A69" s="5" t="s">
        <v>436</v>
      </c>
      <c r="B69" s="6" t="s">
        <v>630</v>
      </c>
      <c r="C69" s="79"/>
      <c r="D69" s="166">
        <v>200000</v>
      </c>
      <c r="E69" s="55"/>
      <c r="F69" s="55"/>
      <c r="G69" s="55"/>
      <c r="H69" s="55"/>
    </row>
    <row r="70" spans="1:8" ht="15" customHeight="1" x14ac:dyDescent="0.25">
      <c r="A70" s="36" t="s">
        <v>456</v>
      </c>
      <c r="B70" s="42" t="s">
        <v>282</v>
      </c>
      <c r="C70" s="84">
        <f>SUM(C65:C69)</f>
        <v>0</v>
      </c>
      <c r="D70" s="84">
        <f t="shared" ref="D70" si="9">SUM(D65:D69)</f>
        <v>320000</v>
      </c>
      <c r="E70" s="55"/>
      <c r="F70" s="55"/>
      <c r="G70" s="55"/>
      <c r="H70" s="55"/>
    </row>
    <row r="71" spans="1:8" ht="15" customHeight="1" x14ac:dyDescent="0.25">
      <c r="A71" s="120" t="s">
        <v>514</v>
      </c>
      <c r="B71" s="121"/>
      <c r="C71" s="119">
        <f>C58+C64+C70</f>
        <v>0</v>
      </c>
      <c r="D71" s="119">
        <f t="shared" ref="D71" si="10">D58+D64+D70</f>
        <v>2284250</v>
      </c>
      <c r="E71" s="55"/>
      <c r="F71" s="55"/>
      <c r="G71" s="55"/>
      <c r="H71" s="55"/>
    </row>
    <row r="72" spans="1:8" ht="15.75" x14ac:dyDescent="0.25">
      <c r="A72" s="40" t="s">
        <v>455</v>
      </c>
      <c r="B72" s="32" t="s">
        <v>283</v>
      </c>
      <c r="C72" s="123">
        <f>C20+C34+C46+C51+C58+C64+C70</f>
        <v>62326055</v>
      </c>
      <c r="D72" s="123">
        <f t="shared" ref="D72" si="11">D20+D34+D46+D51+D58+D64+D70</f>
        <v>76387557</v>
      </c>
      <c r="E72" s="55"/>
      <c r="F72" s="55"/>
      <c r="G72" s="55"/>
      <c r="H72" s="55"/>
    </row>
    <row r="73" spans="1:8" ht="15.75" x14ac:dyDescent="0.25">
      <c r="A73" s="85" t="s">
        <v>561</v>
      </c>
      <c r="B73" s="49"/>
      <c r="C73" s="122">
        <f>C52-'kiadások működés felhalmozás'!C76</f>
        <v>-9482000</v>
      </c>
      <c r="D73" s="122">
        <f>D52-'kiadások működés felhalmozás'!D76</f>
        <v>-10223042.400000006</v>
      </c>
      <c r="E73" s="55"/>
      <c r="F73" s="55"/>
      <c r="G73" s="55"/>
      <c r="H73" s="55"/>
    </row>
    <row r="74" spans="1:8" ht="15.75" x14ac:dyDescent="0.25">
      <c r="A74" s="85" t="s">
        <v>562</v>
      </c>
      <c r="B74" s="49"/>
      <c r="C74" s="122">
        <f>C71-'kiadások működés felhalmozás'!C99</f>
        <v>-5150000</v>
      </c>
      <c r="D74" s="122">
        <f>D71-'kiadások működés felhalmozás'!D99</f>
        <v>-1138141</v>
      </c>
      <c r="E74" s="55"/>
      <c r="F74" s="55"/>
      <c r="G74" s="55"/>
      <c r="H74" s="55"/>
    </row>
    <row r="75" spans="1:8" x14ac:dyDescent="0.25">
      <c r="A75" s="34" t="s">
        <v>437</v>
      </c>
      <c r="B75" s="5" t="s">
        <v>284</v>
      </c>
      <c r="C75" s="79"/>
      <c r="D75" s="166"/>
      <c r="E75" s="55"/>
      <c r="F75" s="55"/>
      <c r="G75" s="55"/>
      <c r="H75" s="55"/>
    </row>
    <row r="76" spans="1:8" x14ac:dyDescent="0.25">
      <c r="A76" s="13" t="s">
        <v>285</v>
      </c>
      <c r="B76" s="5" t="s">
        <v>286</v>
      </c>
      <c r="C76" s="79"/>
      <c r="D76" s="166"/>
      <c r="E76" s="55"/>
      <c r="F76" s="55"/>
      <c r="G76" s="55"/>
      <c r="H76" s="55"/>
    </row>
    <row r="77" spans="1:8" x14ac:dyDescent="0.25">
      <c r="A77" s="34" t="s">
        <v>438</v>
      </c>
      <c r="B77" s="5" t="s">
        <v>287</v>
      </c>
      <c r="C77" s="79"/>
      <c r="D77" s="166"/>
      <c r="E77" s="55"/>
      <c r="F77" s="55"/>
      <c r="G77" s="55"/>
      <c r="H77" s="55"/>
    </row>
    <row r="78" spans="1:8" x14ac:dyDescent="0.25">
      <c r="A78" s="15" t="s">
        <v>457</v>
      </c>
      <c r="B78" s="7" t="s">
        <v>288</v>
      </c>
      <c r="C78" s="84">
        <f>SUM(C75:C77)</f>
        <v>0</v>
      </c>
      <c r="D78" s="167"/>
      <c r="E78" s="55"/>
      <c r="F78" s="55"/>
      <c r="G78" s="55"/>
      <c r="H78" s="55"/>
    </row>
    <row r="79" spans="1:8" x14ac:dyDescent="0.25">
      <c r="A79" s="13" t="s">
        <v>439</v>
      </c>
      <c r="B79" s="5" t="s">
        <v>289</v>
      </c>
      <c r="C79" s="79"/>
      <c r="D79" s="166"/>
      <c r="E79" s="55"/>
      <c r="F79" s="55"/>
      <c r="G79" s="55"/>
      <c r="H79" s="55"/>
    </row>
    <row r="80" spans="1:8" x14ac:dyDescent="0.25">
      <c r="A80" s="34" t="s">
        <v>290</v>
      </c>
      <c r="B80" s="5" t="s">
        <v>291</v>
      </c>
      <c r="C80" s="79"/>
      <c r="D80" s="166"/>
      <c r="E80" s="55"/>
      <c r="F80" s="55"/>
      <c r="G80" s="55"/>
      <c r="H80" s="55"/>
    </row>
    <row r="81" spans="1:8" x14ac:dyDescent="0.25">
      <c r="A81" s="13" t="s">
        <v>440</v>
      </c>
      <c r="B81" s="5" t="s">
        <v>292</v>
      </c>
      <c r="C81" s="79"/>
      <c r="D81" s="166"/>
      <c r="E81" s="55"/>
      <c r="F81" s="55"/>
      <c r="G81" s="55"/>
      <c r="H81" s="55"/>
    </row>
    <row r="82" spans="1:8" x14ac:dyDescent="0.25">
      <c r="A82" s="34" t="s">
        <v>293</v>
      </c>
      <c r="B82" s="5" t="s">
        <v>294</v>
      </c>
      <c r="C82" s="79"/>
      <c r="D82" s="166"/>
      <c r="E82" s="55"/>
      <c r="F82" s="55"/>
      <c r="G82" s="55"/>
      <c r="H82" s="55"/>
    </row>
    <row r="83" spans="1:8" x14ac:dyDescent="0.25">
      <c r="A83" s="14" t="s">
        <v>458</v>
      </c>
      <c r="B83" s="7" t="s">
        <v>295</v>
      </c>
      <c r="C83" s="84">
        <f>SUM(C79:C82)</f>
        <v>0</v>
      </c>
      <c r="D83" s="167"/>
      <c r="E83" s="55"/>
      <c r="F83" s="55"/>
      <c r="G83" s="55"/>
      <c r="H83" s="55"/>
    </row>
    <row r="84" spans="1:8" x14ac:dyDescent="0.25">
      <c r="A84" s="5" t="s">
        <v>632</v>
      </c>
      <c r="B84" s="5" t="s">
        <v>296</v>
      </c>
      <c r="C84" s="110">
        <v>15000000</v>
      </c>
      <c r="D84" s="166">
        <v>12576836</v>
      </c>
      <c r="E84" s="55"/>
      <c r="F84" s="55"/>
      <c r="G84" s="55"/>
      <c r="H84" s="55"/>
    </row>
    <row r="85" spans="1:8" x14ac:dyDescent="0.25">
      <c r="A85" s="5" t="s">
        <v>633</v>
      </c>
      <c r="B85" s="5" t="s">
        <v>297</v>
      </c>
      <c r="C85" s="79"/>
      <c r="D85" s="166"/>
      <c r="E85" s="55"/>
      <c r="F85" s="55"/>
      <c r="G85" s="55"/>
      <c r="H85" s="55"/>
    </row>
    <row r="86" spans="1:8" x14ac:dyDescent="0.25">
      <c r="A86" s="7" t="s">
        <v>459</v>
      </c>
      <c r="B86" s="7" t="s">
        <v>298</v>
      </c>
      <c r="C86" s="84">
        <f>SUM(C84:C85)</f>
        <v>15000000</v>
      </c>
      <c r="D86" s="84">
        <f t="shared" ref="D86" si="12">SUM(D84:D85)</f>
        <v>12576836</v>
      </c>
      <c r="E86" s="55"/>
      <c r="F86" s="55"/>
      <c r="G86" s="55"/>
      <c r="H86" s="55"/>
    </row>
    <row r="87" spans="1:8" x14ac:dyDescent="0.25">
      <c r="A87" s="34" t="s">
        <v>299</v>
      </c>
      <c r="B87" s="5" t="s">
        <v>300</v>
      </c>
      <c r="C87" s="79"/>
      <c r="D87" s="166"/>
      <c r="E87" s="55"/>
      <c r="F87" s="55"/>
      <c r="G87" s="55"/>
      <c r="H87" s="55"/>
    </row>
    <row r="88" spans="1:8" x14ac:dyDescent="0.25">
      <c r="A88" s="34" t="s">
        <v>301</v>
      </c>
      <c r="B88" s="5" t="s">
        <v>302</v>
      </c>
      <c r="C88" s="79"/>
      <c r="D88" s="166"/>
      <c r="E88" s="55"/>
      <c r="F88" s="55"/>
      <c r="G88" s="55"/>
      <c r="H88" s="55"/>
    </row>
    <row r="89" spans="1:8" x14ac:dyDescent="0.25">
      <c r="A89" s="34" t="s">
        <v>303</v>
      </c>
      <c r="B89" s="5" t="s">
        <v>304</v>
      </c>
      <c r="C89" s="79"/>
      <c r="D89" s="166"/>
      <c r="E89" s="55"/>
      <c r="F89" s="55"/>
      <c r="G89" s="55"/>
      <c r="H89" s="55"/>
    </row>
    <row r="90" spans="1:8" x14ac:dyDescent="0.25">
      <c r="A90" s="34" t="s">
        <v>305</v>
      </c>
      <c r="B90" s="5" t="s">
        <v>306</v>
      </c>
      <c r="C90" s="79"/>
      <c r="D90" s="166"/>
      <c r="E90" s="55"/>
      <c r="F90" s="55"/>
      <c r="G90" s="55"/>
      <c r="H90" s="55"/>
    </row>
    <row r="91" spans="1:8" x14ac:dyDescent="0.25">
      <c r="A91" s="13" t="s">
        <v>441</v>
      </c>
      <c r="B91" s="5" t="s">
        <v>307</v>
      </c>
      <c r="C91" s="79"/>
      <c r="D91" s="166"/>
      <c r="E91" s="55"/>
      <c r="F91" s="55"/>
      <c r="G91" s="55"/>
      <c r="H91" s="55"/>
    </row>
    <row r="92" spans="1:8" x14ac:dyDescent="0.25">
      <c r="A92" s="15" t="s">
        <v>460</v>
      </c>
      <c r="B92" s="7" t="s">
        <v>308</v>
      </c>
      <c r="C92" s="80">
        <f>C78+C83+C86+C87+C88+C89+C90+C91</f>
        <v>15000000</v>
      </c>
      <c r="D92" s="80">
        <f t="shared" ref="D92" si="13">D78+D83+D86+D87+D88+D89+D90+D91</f>
        <v>12576836</v>
      </c>
      <c r="E92" s="55"/>
      <c r="F92" s="55"/>
      <c r="G92" s="55"/>
      <c r="H92" s="55"/>
    </row>
    <row r="93" spans="1:8" x14ac:dyDescent="0.25">
      <c r="A93" s="13" t="s">
        <v>309</v>
      </c>
      <c r="B93" s="5" t="s">
        <v>310</v>
      </c>
      <c r="C93" s="79"/>
      <c r="D93" s="166"/>
      <c r="E93" s="55"/>
      <c r="F93" s="55"/>
      <c r="G93" s="55"/>
      <c r="H93" s="55"/>
    </row>
    <row r="94" spans="1:8" x14ac:dyDescent="0.25">
      <c r="A94" s="13" t="s">
        <v>311</v>
      </c>
      <c r="B94" s="5" t="s">
        <v>312</v>
      </c>
      <c r="C94" s="79"/>
      <c r="D94" s="166"/>
      <c r="E94" s="55"/>
      <c r="F94" s="55"/>
      <c r="G94" s="55"/>
      <c r="H94" s="55"/>
    </row>
    <row r="95" spans="1:8" x14ac:dyDescent="0.25">
      <c r="A95" s="34" t="s">
        <v>313</v>
      </c>
      <c r="B95" s="5" t="s">
        <v>314</v>
      </c>
      <c r="C95" s="79"/>
      <c r="D95" s="166"/>
      <c r="E95" s="55"/>
      <c r="F95" s="55"/>
      <c r="G95" s="55"/>
      <c r="H95" s="55"/>
    </row>
    <row r="96" spans="1:8" x14ac:dyDescent="0.25">
      <c r="A96" s="34" t="s">
        <v>442</v>
      </c>
      <c r="B96" s="5" t="s">
        <v>315</v>
      </c>
      <c r="C96" s="79"/>
      <c r="D96" s="166"/>
      <c r="E96" s="55"/>
      <c r="F96" s="55"/>
      <c r="G96" s="55"/>
      <c r="H96" s="55"/>
    </row>
    <row r="97" spans="1:8" x14ac:dyDescent="0.25">
      <c r="A97" s="14" t="s">
        <v>461</v>
      </c>
      <c r="B97" s="7" t="s">
        <v>316</v>
      </c>
      <c r="C97" s="84">
        <f>SUM(C93:C96)</f>
        <v>0</v>
      </c>
      <c r="D97" s="84">
        <f t="shared" ref="D97" si="14">SUM(D93:D96)</f>
        <v>0</v>
      </c>
      <c r="E97" s="55"/>
      <c r="F97" s="55"/>
      <c r="G97" s="55"/>
      <c r="H97" s="55"/>
    </row>
    <row r="98" spans="1:8" x14ac:dyDescent="0.25">
      <c r="A98" s="15" t="s">
        <v>317</v>
      </c>
      <c r="B98" s="7" t="s">
        <v>318</v>
      </c>
      <c r="C98" s="79"/>
      <c r="D98" s="166"/>
      <c r="E98" s="55"/>
      <c r="F98" s="55"/>
      <c r="G98" s="55"/>
      <c r="H98" s="55"/>
    </row>
    <row r="99" spans="1:8" ht="15.75" x14ac:dyDescent="0.25">
      <c r="A99" s="37" t="s">
        <v>462</v>
      </c>
      <c r="B99" s="38" t="s">
        <v>319</v>
      </c>
      <c r="C99" s="123">
        <f>C92+C97+C98</f>
        <v>15000000</v>
      </c>
      <c r="D99" s="123">
        <f t="shared" ref="D99" si="15">D92+D97+D98</f>
        <v>12576836</v>
      </c>
      <c r="E99" s="55"/>
      <c r="F99" s="55"/>
      <c r="G99" s="55"/>
      <c r="H99" s="55"/>
    </row>
    <row r="100" spans="1:8" ht="15.75" x14ac:dyDescent="0.25">
      <c r="A100" s="81" t="s">
        <v>444</v>
      </c>
      <c r="B100" s="82"/>
      <c r="C100" s="126">
        <f>C72+C99</f>
        <v>77326055</v>
      </c>
      <c r="D100" s="126">
        <f t="shared" ref="D100" si="16">D72+D99</f>
        <v>88964393</v>
      </c>
      <c r="E100" s="55"/>
      <c r="F100" s="55"/>
      <c r="G100" s="55"/>
      <c r="H100" s="55"/>
    </row>
    <row r="101" spans="1:8" x14ac:dyDescent="0.25">
      <c r="E101" s="55"/>
      <c r="F101" s="55"/>
      <c r="G101" s="55"/>
      <c r="H101" s="55"/>
    </row>
    <row r="102" spans="1:8" x14ac:dyDescent="0.25">
      <c r="E102" s="55"/>
      <c r="F102" s="55"/>
      <c r="G102" s="55"/>
      <c r="H102" s="55"/>
    </row>
    <row r="103" spans="1:8" x14ac:dyDescent="0.25">
      <c r="E103" s="55"/>
      <c r="F103" s="55"/>
      <c r="G103" s="55"/>
      <c r="H103" s="55"/>
    </row>
    <row r="104" spans="1:8" x14ac:dyDescent="0.25">
      <c r="E104" s="55"/>
      <c r="F104" s="55"/>
      <c r="G104" s="55"/>
      <c r="H104" s="55"/>
    </row>
    <row r="105" spans="1:8" x14ac:dyDescent="0.25">
      <c r="E105" s="55"/>
      <c r="F105" s="55"/>
      <c r="G105" s="55"/>
      <c r="H105" s="55"/>
    </row>
    <row r="106" spans="1:8" x14ac:dyDescent="0.25">
      <c r="E106" s="55"/>
      <c r="F106" s="55"/>
      <c r="G106" s="55"/>
      <c r="H106" s="55"/>
    </row>
    <row r="107" spans="1:8" x14ac:dyDescent="0.25">
      <c r="E107" s="55"/>
      <c r="F107" s="55"/>
      <c r="G107" s="55"/>
      <c r="H107" s="55"/>
    </row>
    <row r="108" spans="1:8" x14ac:dyDescent="0.25">
      <c r="E108" s="55"/>
      <c r="F108" s="55"/>
      <c r="G108" s="55"/>
      <c r="H108" s="55"/>
    </row>
    <row r="109" spans="1:8" x14ac:dyDescent="0.25">
      <c r="E109" s="55"/>
      <c r="F109" s="55"/>
      <c r="G109" s="55"/>
      <c r="H109" s="55"/>
    </row>
    <row r="110" spans="1:8" x14ac:dyDescent="0.25">
      <c r="E110" s="55"/>
      <c r="F110" s="55"/>
      <c r="G110" s="55"/>
      <c r="H110" s="55"/>
    </row>
    <row r="111" spans="1:8" x14ac:dyDescent="0.25">
      <c r="E111" s="55"/>
      <c r="F111" s="55"/>
      <c r="G111" s="55"/>
      <c r="H111" s="55"/>
    </row>
    <row r="112" spans="1:8" x14ac:dyDescent="0.25">
      <c r="E112" s="55"/>
      <c r="F112" s="55"/>
      <c r="G112" s="55"/>
      <c r="H112" s="55"/>
    </row>
    <row r="113" spans="5:8" x14ac:dyDescent="0.25">
      <c r="E113" s="55"/>
      <c r="F113" s="55"/>
      <c r="G113" s="55"/>
      <c r="H113" s="55"/>
    </row>
    <row r="114" spans="5:8" x14ac:dyDescent="0.25">
      <c r="E114" s="55"/>
      <c r="F114" s="55"/>
      <c r="G114" s="55"/>
      <c r="H114" s="55"/>
    </row>
    <row r="115" spans="5:8" x14ac:dyDescent="0.25">
      <c r="E115" s="55"/>
      <c r="F115" s="55"/>
      <c r="G115" s="55"/>
      <c r="H115" s="55"/>
    </row>
    <row r="116" spans="5:8" x14ac:dyDescent="0.25">
      <c r="E116" s="55"/>
      <c r="F116" s="55"/>
      <c r="G116" s="55"/>
      <c r="H116" s="55"/>
    </row>
    <row r="117" spans="5:8" x14ac:dyDescent="0.25">
      <c r="E117" s="55"/>
      <c r="F117" s="55"/>
      <c r="G117" s="55"/>
      <c r="H117" s="55"/>
    </row>
    <row r="118" spans="5:8" x14ac:dyDescent="0.25">
      <c r="E118" s="55"/>
      <c r="F118" s="55"/>
      <c r="G118" s="55"/>
      <c r="H118" s="55"/>
    </row>
    <row r="119" spans="5:8" x14ac:dyDescent="0.25">
      <c r="E119" s="55"/>
      <c r="F119" s="55"/>
      <c r="G119" s="55"/>
      <c r="H119" s="55"/>
    </row>
    <row r="120" spans="5:8" x14ac:dyDescent="0.25">
      <c r="E120" s="55"/>
      <c r="F120" s="55"/>
      <c r="G120" s="55"/>
      <c r="H120" s="55"/>
    </row>
    <row r="121" spans="5:8" x14ac:dyDescent="0.25">
      <c r="E121" s="55"/>
      <c r="F121" s="55"/>
      <c r="G121" s="55"/>
      <c r="H121" s="55"/>
    </row>
    <row r="122" spans="5:8" x14ac:dyDescent="0.25">
      <c r="E122" s="55"/>
      <c r="F122" s="55"/>
      <c r="G122" s="55"/>
      <c r="H122" s="55"/>
    </row>
    <row r="123" spans="5:8" x14ac:dyDescent="0.25">
      <c r="E123" s="55"/>
      <c r="F123" s="55"/>
      <c r="G123" s="55"/>
      <c r="H123" s="55"/>
    </row>
    <row r="124" spans="5:8" x14ac:dyDescent="0.25">
      <c r="E124" s="55"/>
      <c r="F124" s="55"/>
      <c r="G124" s="55"/>
      <c r="H124" s="55"/>
    </row>
    <row r="125" spans="5:8" x14ac:dyDescent="0.25">
      <c r="E125" s="55"/>
      <c r="F125" s="55"/>
      <c r="G125" s="55"/>
      <c r="H125" s="55"/>
    </row>
    <row r="126" spans="5:8" x14ac:dyDescent="0.25">
      <c r="E126" s="55"/>
      <c r="F126" s="55"/>
      <c r="G126" s="55"/>
      <c r="H126" s="55"/>
    </row>
    <row r="127" spans="5:8" x14ac:dyDescent="0.25">
      <c r="E127" s="55"/>
      <c r="F127" s="55"/>
      <c r="G127" s="55"/>
      <c r="H127" s="55"/>
    </row>
    <row r="128" spans="5:8" x14ac:dyDescent="0.25">
      <c r="E128" s="55"/>
      <c r="F128" s="55"/>
      <c r="G128" s="55"/>
      <c r="H128" s="55"/>
    </row>
    <row r="129" spans="5:8" x14ac:dyDescent="0.25">
      <c r="E129" s="55"/>
      <c r="F129" s="55"/>
      <c r="G129" s="55"/>
      <c r="H129" s="55"/>
    </row>
    <row r="130" spans="5:8" x14ac:dyDescent="0.25">
      <c r="E130" s="55"/>
      <c r="F130" s="55"/>
      <c r="G130" s="55"/>
      <c r="H130" s="55"/>
    </row>
    <row r="131" spans="5:8" x14ac:dyDescent="0.25">
      <c r="E131" s="55"/>
      <c r="F131" s="55"/>
      <c r="G131" s="55"/>
      <c r="H131" s="55"/>
    </row>
    <row r="132" spans="5:8" x14ac:dyDescent="0.25">
      <c r="E132" s="55"/>
      <c r="F132" s="55"/>
      <c r="G132" s="55"/>
      <c r="H132" s="55"/>
    </row>
    <row r="133" spans="5:8" x14ac:dyDescent="0.25">
      <c r="E133" s="55"/>
      <c r="F133" s="55"/>
      <c r="G133" s="55"/>
      <c r="H133" s="55"/>
    </row>
    <row r="134" spans="5:8" x14ac:dyDescent="0.25">
      <c r="E134" s="55"/>
      <c r="F134" s="55"/>
      <c r="G134" s="55"/>
      <c r="H134" s="55"/>
    </row>
    <row r="135" spans="5:8" x14ac:dyDescent="0.25">
      <c r="E135" s="55"/>
      <c r="F135" s="55"/>
      <c r="G135" s="55"/>
      <c r="H135" s="55"/>
    </row>
    <row r="136" spans="5:8" x14ac:dyDescent="0.25">
      <c r="E136" s="55"/>
      <c r="F136" s="55"/>
      <c r="G136" s="55"/>
      <c r="H136" s="55"/>
    </row>
    <row r="137" spans="5:8" x14ac:dyDescent="0.25">
      <c r="E137" s="55"/>
      <c r="F137" s="55"/>
      <c r="G137" s="55"/>
      <c r="H137" s="55"/>
    </row>
    <row r="138" spans="5:8" x14ac:dyDescent="0.25">
      <c r="E138" s="55"/>
      <c r="F138" s="55"/>
      <c r="G138" s="55"/>
      <c r="H138" s="55"/>
    </row>
    <row r="139" spans="5:8" x14ac:dyDescent="0.25">
      <c r="E139" s="55"/>
      <c r="F139" s="55"/>
      <c r="G139" s="55"/>
      <c r="H139" s="55"/>
    </row>
    <row r="140" spans="5:8" x14ac:dyDescent="0.25">
      <c r="E140" s="55"/>
      <c r="F140" s="55"/>
      <c r="G140" s="55"/>
      <c r="H140" s="55"/>
    </row>
    <row r="141" spans="5:8" x14ac:dyDescent="0.25">
      <c r="E141" s="55"/>
      <c r="F141" s="55"/>
      <c r="G141" s="55"/>
      <c r="H141" s="55"/>
    </row>
    <row r="142" spans="5:8" x14ac:dyDescent="0.25">
      <c r="E142" s="55"/>
      <c r="F142" s="55"/>
      <c r="G142" s="55"/>
      <c r="H142" s="55"/>
    </row>
    <row r="143" spans="5:8" x14ac:dyDescent="0.25">
      <c r="E143" s="55"/>
      <c r="F143" s="55"/>
      <c r="G143" s="55"/>
      <c r="H143" s="55"/>
    </row>
    <row r="144" spans="5:8" x14ac:dyDescent="0.25">
      <c r="E144" s="55"/>
      <c r="F144" s="55"/>
      <c r="G144" s="55"/>
      <c r="H144" s="55"/>
    </row>
    <row r="145" spans="5:8" x14ac:dyDescent="0.25">
      <c r="E145" s="55"/>
      <c r="F145" s="55"/>
      <c r="G145" s="55"/>
      <c r="H145" s="55"/>
    </row>
    <row r="146" spans="5:8" x14ac:dyDescent="0.25">
      <c r="E146" s="55"/>
      <c r="F146" s="55"/>
      <c r="G146" s="55"/>
      <c r="H146" s="55"/>
    </row>
    <row r="147" spans="5:8" x14ac:dyDescent="0.25">
      <c r="E147" s="55"/>
      <c r="F147" s="55"/>
      <c r="G147" s="55"/>
      <c r="H147" s="55"/>
    </row>
    <row r="148" spans="5:8" x14ac:dyDescent="0.25">
      <c r="E148" s="55"/>
      <c r="F148" s="55"/>
      <c r="G148" s="55"/>
      <c r="H148" s="55"/>
    </row>
    <row r="149" spans="5:8" x14ac:dyDescent="0.25">
      <c r="E149" s="55"/>
      <c r="F149" s="55"/>
      <c r="G149" s="55"/>
      <c r="H149" s="55"/>
    </row>
    <row r="150" spans="5:8" x14ac:dyDescent="0.25">
      <c r="E150" s="55"/>
      <c r="F150" s="55"/>
      <c r="G150" s="55"/>
      <c r="H150" s="55"/>
    </row>
    <row r="151" spans="5:8" x14ac:dyDescent="0.25">
      <c r="E151" s="55"/>
      <c r="F151" s="55"/>
      <c r="G151" s="55"/>
      <c r="H151" s="55"/>
    </row>
    <row r="152" spans="5:8" x14ac:dyDescent="0.25">
      <c r="E152" s="55"/>
      <c r="F152" s="55"/>
      <c r="G152" s="55"/>
      <c r="H152" s="55"/>
    </row>
  </sheetData>
  <mergeCells count="3">
    <mergeCell ref="A2:D2"/>
    <mergeCell ref="A3:D3"/>
    <mergeCell ref="A4:D4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A4" sqref="A4:E4"/>
    </sheetView>
  </sheetViews>
  <sheetFormatPr defaultRowHeight="15" x14ac:dyDescent="0.25"/>
  <cols>
    <col min="1" max="1" width="86.28515625" customWidth="1"/>
    <col min="2" max="3" width="28.28515625" customWidth="1"/>
    <col min="4" max="4" width="27.42578125" bestFit="1" customWidth="1"/>
    <col min="5" max="5" width="18.5703125" style="69" customWidth="1"/>
  </cols>
  <sheetData>
    <row r="1" spans="1:6" ht="15" customHeight="1" x14ac:dyDescent="0.25">
      <c r="E1" s="66" t="s">
        <v>586</v>
      </c>
    </row>
    <row r="2" spans="1:6" ht="25.5" customHeight="1" x14ac:dyDescent="0.25">
      <c r="A2" s="179" t="str">
        <f>Mellékletek!A1</f>
        <v>Eszteregnye Község Önkormányzata</v>
      </c>
      <c r="B2" s="179"/>
      <c r="C2" s="179"/>
      <c r="D2" s="179"/>
      <c r="E2" s="179"/>
      <c r="F2" s="88"/>
    </row>
    <row r="3" spans="1:6" ht="25.5" customHeight="1" x14ac:dyDescent="0.25">
      <c r="A3" s="174" t="s">
        <v>634</v>
      </c>
      <c r="B3" s="174"/>
      <c r="C3" s="174"/>
      <c r="D3" s="174"/>
      <c r="E3" s="174"/>
    </row>
    <row r="4" spans="1:6" ht="23.25" customHeight="1" x14ac:dyDescent="0.25">
      <c r="A4" s="176" t="s">
        <v>513</v>
      </c>
      <c r="B4" s="176"/>
      <c r="C4" s="176"/>
      <c r="D4" s="176"/>
      <c r="E4" s="176"/>
    </row>
    <row r="5" spans="1:6" ht="15" customHeight="1" x14ac:dyDescent="0.25">
      <c r="A5" s="1"/>
    </row>
    <row r="6" spans="1:6" ht="15" customHeight="1" x14ac:dyDescent="0.25">
      <c r="A6" s="1"/>
      <c r="C6" s="21"/>
      <c r="D6" s="21"/>
      <c r="E6" s="83"/>
    </row>
    <row r="7" spans="1:6" ht="51" customHeight="1" x14ac:dyDescent="0.25">
      <c r="A7" s="46" t="s">
        <v>512</v>
      </c>
      <c r="B7" s="68" t="s">
        <v>560</v>
      </c>
      <c r="C7" s="136"/>
      <c r="D7" s="136"/>
      <c r="E7" s="137"/>
    </row>
    <row r="8" spans="1:6" ht="15" customHeight="1" x14ac:dyDescent="0.25">
      <c r="A8" s="47" t="s">
        <v>486</v>
      </c>
      <c r="B8" s="48">
        <v>0</v>
      </c>
      <c r="C8" s="138"/>
      <c r="D8" s="138"/>
      <c r="E8" s="139"/>
    </row>
    <row r="9" spans="1:6" ht="15" customHeight="1" x14ac:dyDescent="0.25">
      <c r="A9" s="47" t="s">
        <v>487</v>
      </c>
      <c r="B9" s="48">
        <v>0</v>
      </c>
      <c r="C9" s="138"/>
      <c r="D9" s="138"/>
      <c r="E9" s="139"/>
    </row>
    <row r="10" spans="1:6" ht="15" customHeight="1" x14ac:dyDescent="0.25">
      <c r="A10" s="47" t="s">
        <v>488</v>
      </c>
      <c r="B10" s="48">
        <v>0</v>
      </c>
      <c r="C10" s="138"/>
      <c r="D10" s="138"/>
      <c r="E10" s="139"/>
    </row>
    <row r="11" spans="1:6" ht="15" customHeight="1" x14ac:dyDescent="0.25">
      <c r="A11" s="47" t="s">
        <v>489</v>
      </c>
      <c r="B11" s="48">
        <v>0</v>
      </c>
      <c r="C11" s="138"/>
      <c r="D11" s="138"/>
      <c r="E11" s="139"/>
    </row>
    <row r="12" spans="1:6" ht="15" customHeight="1" x14ac:dyDescent="0.25">
      <c r="A12" s="46" t="s">
        <v>507</v>
      </c>
      <c r="B12" s="64">
        <f>SUM(B8:B11)</f>
        <v>0</v>
      </c>
      <c r="C12" s="140"/>
      <c r="D12" s="140"/>
      <c r="E12" s="141"/>
    </row>
    <row r="13" spans="1:6" ht="15" customHeight="1" x14ac:dyDescent="0.25">
      <c r="A13" s="47" t="s">
        <v>490</v>
      </c>
      <c r="B13" s="48">
        <v>0</v>
      </c>
      <c r="C13" s="138"/>
      <c r="D13" s="138"/>
      <c r="E13" s="139"/>
    </row>
    <row r="14" spans="1:6" ht="15" customHeight="1" x14ac:dyDescent="0.25">
      <c r="A14" s="47" t="s">
        <v>491</v>
      </c>
      <c r="B14" s="48">
        <v>0</v>
      </c>
      <c r="C14" s="138"/>
      <c r="D14" s="138"/>
      <c r="E14" s="139"/>
    </row>
    <row r="15" spans="1:6" ht="15" customHeight="1" x14ac:dyDescent="0.25">
      <c r="A15" s="47" t="s">
        <v>492</v>
      </c>
      <c r="B15" s="48">
        <v>0</v>
      </c>
      <c r="C15" s="138"/>
      <c r="D15" s="138"/>
      <c r="E15" s="139"/>
    </row>
    <row r="16" spans="1:6" ht="15" customHeight="1" x14ac:dyDescent="0.25">
      <c r="A16" s="47" t="s">
        <v>493</v>
      </c>
      <c r="B16" s="48">
        <v>1</v>
      </c>
      <c r="C16" s="138"/>
      <c r="D16" s="138"/>
      <c r="E16" s="139"/>
    </row>
    <row r="17" spans="1:5" ht="15" customHeight="1" x14ac:dyDescent="0.25">
      <c r="A17" s="47" t="s">
        <v>494</v>
      </c>
      <c r="B17" s="48">
        <v>0</v>
      </c>
      <c r="C17" s="138"/>
      <c r="D17" s="138"/>
      <c r="E17" s="139"/>
    </row>
    <row r="18" spans="1:5" ht="15" customHeight="1" x14ac:dyDescent="0.25">
      <c r="A18" s="47" t="s">
        <v>495</v>
      </c>
      <c r="B18" s="48">
        <v>1</v>
      </c>
      <c r="C18" s="138"/>
      <c r="D18" s="138"/>
      <c r="E18" s="139"/>
    </row>
    <row r="19" spans="1:5" ht="15" customHeight="1" x14ac:dyDescent="0.25">
      <c r="A19" s="47" t="s">
        <v>496</v>
      </c>
      <c r="B19" s="48">
        <v>0</v>
      </c>
      <c r="C19" s="138"/>
      <c r="D19" s="138"/>
      <c r="E19" s="139"/>
    </row>
    <row r="20" spans="1:5" ht="15" customHeight="1" x14ac:dyDescent="0.25">
      <c r="A20" s="46" t="s">
        <v>508</v>
      </c>
      <c r="B20" s="64">
        <f>SUM(B13:B19)</f>
        <v>2</v>
      </c>
      <c r="C20" s="140"/>
      <c r="D20" s="140"/>
      <c r="E20" s="141"/>
    </row>
    <row r="21" spans="1:5" ht="15" customHeight="1" x14ac:dyDescent="0.25">
      <c r="A21" s="47" t="s">
        <v>497</v>
      </c>
      <c r="B21" s="48">
        <v>0</v>
      </c>
      <c r="C21" s="138"/>
      <c r="D21" s="138"/>
      <c r="E21" s="139"/>
    </row>
    <row r="22" spans="1:5" ht="15" customHeight="1" x14ac:dyDescent="0.25">
      <c r="A22" s="47" t="s">
        <v>599</v>
      </c>
      <c r="B22" s="48">
        <v>2</v>
      </c>
      <c r="C22" s="138"/>
      <c r="D22" s="138"/>
      <c r="E22" s="139"/>
    </row>
    <row r="23" spans="1:5" ht="15" customHeight="1" x14ac:dyDescent="0.25">
      <c r="A23" s="47" t="s">
        <v>498</v>
      </c>
      <c r="B23" s="48">
        <v>14</v>
      </c>
      <c r="C23" s="138"/>
      <c r="D23" s="138"/>
      <c r="E23" s="139"/>
    </row>
    <row r="24" spans="1:5" ht="15" customHeight="1" x14ac:dyDescent="0.25">
      <c r="A24" s="46" t="s">
        <v>509</v>
      </c>
      <c r="B24" s="64">
        <f>SUM(B21:B23)</f>
        <v>16</v>
      </c>
      <c r="C24" s="140"/>
      <c r="D24" s="140"/>
      <c r="E24" s="141"/>
    </row>
    <row r="25" spans="1:5" ht="15" customHeight="1" x14ac:dyDescent="0.25">
      <c r="A25" s="47" t="s">
        <v>499</v>
      </c>
      <c r="B25" s="48">
        <v>1</v>
      </c>
      <c r="C25" s="138"/>
      <c r="D25" s="138"/>
      <c r="E25" s="139"/>
    </row>
    <row r="26" spans="1:5" ht="15" customHeight="1" x14ac:dyDescent="0.25">
      <c r="A26" s="47" t="s">
        <v>500</v>
      </c>
      <c r="B26" s="48">
        <v>0</v>
      </c>
      <c r="C26" s="138"/>
      <c r="D26" s="138"/>
      <c r="E26" s="139"/>
    </row>
    <row r="27" spans="1:5" ht="15" customHeight="1" x14ac:dyDescent="0.25">
      <c r="A27" s="47" t="s">
        <v>501</v>
      </c>
      <c r="B27" s="48">
        <v>0</v>
      </c>
      <c r="C27" s="138"/>
      <c r="D27" s="138"/>
      <c r="E27" s="139"/>
    </row>
    <row r="28" spans="1:5" ht="15" customHeight="1" x14ac:dyDescent="0.25">
      <c r="A28" s="46" t="s">
        <v>510</v>
      </c>
      <c r="B28" s="64">
        <f>SUM(B25:B27)</f>
        <v>1</v>
      </c>
      <c r="C28" s="140"/>
      <c r="D28" s="140"/>
      <c r="E28" s="141"/>
    </row>
    <row r="29" spans="1:5" ht="37.5" customHeight="1" x14ac:dyDescent="0.25">
      <c r="A29" s="46" t="s">
        <v>511</v>
      </c>
      <c r="B29" s="109">
        <f>B12+B20+B24+B28</f>
        <v>19</v>
      </c>
      <c r="C29" s="142"/>
      <c r="D29" s="143"/>
      <c r="E29" s="141"/>
    </row>
    <row r="30" spans="1:5" ht="15" customHeight="1" x14ac:dyDescent="0.25">
      <c r="A30" s="47" t="s">
        <v>502</v>
      </c>
      <c r="B30" s="48">
        <v>0</v>
      </c>
      <c r="C30" s="138"/>
      <c r="D30" s="138"/>
      <c r="E30" s="139"/>
    </row>
    <row r="31" spans="1:5" ht="15" customHeight="1" x14ac:dyDescent="0.25">
      <c r="A31" s="47" t="s">
        <v>503</v>
      </c>
      <c r="B31" s="48">
        <v>0</v>
      </c>
      <c r="C31" s="138"/>
      <c r="D31" s="138"/>
      <c r="E31" s="139"/>
    </row>
    <row r="32" spans="1:5" ht="15" customHeight="1" x14ac:dyDescent="0.25">
      <c r="A32" s="47" t="s">
        <v>504</v>
      </c>
      <c r="B32" s="48">
        <v>0</v>
      </c>
      <c r="C32" s="138"/>
      <c r="D32" s="138"/>
      <c r="E32" s="139"/>
    </row>
    <row r="33" spans="1:5" ht="15" customHeight="1" x14ac:dyDescent="0.25">
      <c r="A33" s="47" t="s">
        <v>505</v>
      </c>
      <c r="B33" s="48">
        <v>0</v>
      </c>
      <c r="C33" s="138"/>
      <c r="D33" s="138"/>
      <c r="E33" s="139"/>
    </row>
    <row r="34" spans="1:5" ht="25.5" customHeight="1" x14ac:dyDescent="0.25">
      <c r="A34" s="46" t="s">
        <v>506</v>
      </c>
      <c r="B34" s="64">
        <f>SUM(B30:B33)</f>
        <v>0</v>
      </c>
      <c r="C34" s="140"/>
      <c r="D34" s="140"/>
      <c r="E34" s="141"/>
    </row>
    <row r="35" spans="1:5" ht="15" customHeight="1" x14ac:dyDescent="0.25">
      <c r="A35" s="180"/>
      <c r="B35" s="180"/>
      <c r="C35" s="130"/>
      <c r="D35" s="21"/>
      <c r="E35" s="83"/>
    </row>
    <row r="36" spans="1:5" ht="15" customHeight="1" x14ac:dyDescent="0.25">
      <c r="A36" s="178"/>
      <c r="B36" s="178"/>
      <c r="C36" s="112"/>
    </row>
  </sheetData>
  <mergeCells count="5">
    <mergeCell ref="A36:B36"/>
    <mergeCell ref="A2:E2"/>
    <mergeCell ref="A3:E3"/>
    <mergeCell ref="A4:E4"/>
    <mergeCell ref="A35:B35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D7" sqref="D7"/>
    </sheetView>
  </sheetViews>
  <sheetFormatPr defaultRowHeight="15" x14ac:dyDescent="0.25"/>
  <cols>
    <col min="1" max="1" width="100" customWidth="1"/>
    <col min="3" max="3" width="17" style="150" customWidth="1"/>
    <col min="4" max="4" width="13.28515625" customWidth="1"/>
  </cols>
  <sheetData>
    <row r="1" spans="1:8" ht="15" customHeight="1" x14ac:dyDescent="0.25">
      <c r="C1" s="148" t="s">
        <v>591</v>
      </c>
    </row>
    <row r="2" spans="1:8" ht="18" customHeight="1" x14ac:dyDescent="0.25">
      <c r="A2" s="173" t="str">
        <f>Mellékletek!A1</f>
        <v>Eszteregnye Község Önkormányzata</v>
      </c>
      <c r="B2" s="173"/>
      <c r="C2" s="173"/>
      <c r="D2" s="88"/>
      <c r="E2" s="88"/>
      <c r="F2" s="88"/>
      <c r="G2" s="88"/>
      <c r="H2" s="88"/>
    </row>
    <row r="3" spans="1:8" ht="25.5" customHeight="1" x14ac:dyDescent="0.25">
      <c r="A3" s="174" t="s">
        <v>634</v>
      </c>
      <c r="B3" s="174"/>
      <c r="C3" s="174"/>
      <c r="D3" s="67"/>
      <c r="E3" s="67"/>
      <c r="F3" s="67"/>
      <c r="G3" s="67"/>
      <c r="H3" s="67"/>
    </row>
    <row r="4" spans="1:8" ht="26.25" customHeight="1" x14ac:dyDescent="0.25">
      <c r="A4" s="176" t="s">
        <v>621</v>
      </c>
      <c r="B4" s="181"/>
      <c r="C4" s="181"/>
    </row>
    <row r="5" spans="1:8" ht="18.75" customHeight="1" x14ac:dyDescent="0.3">
      <c r="A5" s="52"/>
      <c r="B5" s="54"/>
      <c r="C5" s="149"/>
    </row>
    <row r="6" spans="1:8" ht="23.25" customHeight="1" x14ac:dyDescent="0.25">
      <c r="A6" s="4" t="s">
        <v>567</v>
      </c>
    </row>
    <row r="7" spans="1:8" ht="25.5" x14ac:dyDescent="0.25">
      <c r="A7" s="39" t="s">
        <v>563</v>
      </c>
      <c r="B7" s="3" t="s">
        <v>28</v>
      </c>
      <c r="C7" s="151" t="s">
        <v>0</v>
      </c>
      <c r="D7" s="171" t="s">
        <v>635</v>
      </c>
    </row>
    <row r="8" spans="1:8" x14ac:dyDescent="0.25">
      <c r="A8" s="12" t="s">
        <v>328</v>
      </c>
      <c r="B8" s="6" t="s">
        <v>107</v>
      </c>
      <c r="C8" s="152">
        <v>0</v>
      </c>
      <c r="D8" s="170"/>
    </row>
    <row r="9" spans="1:8" x14ac:dyDescent="0.25">
      <c r="A9" s="12" t="s">
        <v>329</v>
      </c>
      <c r="B9" s="6" t="s">
        <v>107</v>
      </c>
      <c r="C9" s="152">
        <v>0</v>
      </c>
      <c r="D9" s="170"/>
    </row>
    <row r="10" spans="1:8" x14ac:dyDescent="0.25">
      <c r="A10" s="12" t="s">
        <v>330</v>
      </c>
      <c r="B10" s="6" t="s">
        <v>107</v>
      </c>
      <c r="C10" s="152">
        <v>0</v>
      </c>
      <c r="D10" s="170"/>
    </row>
    <row r="11" spans="1:8" x14ac:dyDescent="0.25">
      <c r="A11" s="12" t="s">
        <v>331</v>
      </c>
      <c r="B11" s="6" t="s">
        <v>107</v>
      </c>
      <c r="C11" s="152">
        <v>0</v>
      </c>
      <c r="D11" s="170"/>
    </row>
    <row r="12" spans="1:8" x14ac:dyDescent="0.25">
      <c r="A12" s="13" t="s">
        <v>332</v>
      </c>
      <c r="B12" s="6" t="s">
        <v>107</v>
      </c>
      <c r="C12" s="152">
        <v>0</v>
      </c>
      <c r="D12" s="170"/>
    </row>
    <row r="13" spans="1:8" x14ac:dyDescent="0.25">
      <c r="A13" s="13" t="s">
        <v>333</v>
      </c>
      <c r="B13" s="6" t="s">
        <v>107</v>
      </c>
      <c r="C13" s="152"/>
      <c r="D13" s="170"/>
    </row>
    <row r="14" spans="1:8" x14ac:dyDescent="0.25">
      <c r="A14" s="15" t="s">
        <v>4</v>
      </c>
      <c r="B14" s="14" t="s">
        <v>107</v>
      </c>
      <c r="C14" s="152"/>
      <c r="D14" s="170"/>
    </row>
    <row r="15" spans="1:8" x14ac:dyDescent="0.25">
      <c r="A15" s="12" t="s">
        <v>334</v>
      </c>
      <c r="B15" s="6" t="s">
        <v>108</v>
      </c>
      <c r="C15" s="152">
        <v>0</v>
      </c>
      <c r="D15" s="170"/>
    </row>
    <row r="16" spans="1:8" x14ac:dyDescent="0.25">
      <c r="A16" s="16" t="s">
        <v>3</v>
      </c>
      <c r="B16" s="14" t="s">
        <v>108</v>
      </c>
      <c r="C16" s="153">
        <f>SUM(C15)</f>
        <v>0</v>
      </c>
      <c r="D16" s="170"/>
    </row>
    <row r="17" spans="1:4" x14ac:dyDescent="0.25">
      <c r="A17" s="12" t="s">
        <v>335</v>
      </c>
      <c r="B17" s="6" t="s">
        <v>109</v>
      </c>
      <c r="C17" s="152"/>
      <c r="D17" s="170"/>
    </row>
    <row r="18" spans="1:4" x14ac:dyDescent="0.25">
      <c r="A18" s="12" t="s">
        <v>336</v>
      </c>
      <c r="B18" s="6" t="s">
        <v>109</v>
      </c>
      <c r="C18" s="152"/>
      <c r="D18" s="170"/>
    </row>
    <row r="19" spans="1:4" x14ac:dyDescent="0.25">
      <c r="A19" s="13" t="s">
        <v>337</v>
      </c>
      <c r="B19" s="6" t="s">
        <v>109</v>
      </c>
      <c r="C19" s="152"/>
      <c r="D19" s="170"/>
    </row>
    <row r="20" spans="1:4" x14ac:dyDescent="0.25">
      <c r="A20" s="13" t="s">
        <v>338</v>
      </c>
      <c r="B20" s="6" t="s">
        <v>109</v>
      </c>
      <c r="C20" s="152">
        <v>0</v>
      </c>
      <c r="D20" s="170"/>
    </row>
    <row r="21" spans="1:4" x14ac:dyDescent="0.25">
      <c r="A21" s="13" t="s">
        <v>339</v>
      </c>
      <c r="B21" s="6" t="s">
        <v>109</v>
      </c>
      <c r="C21" s="152">
        <v>0</v>
      </c>
      <c r="D21" s="170"/>
    </row>
    <row r="22" spans="1:4" ht="30" x14ac:dyDescent="0.25">
      <c r="A22" s="17" t="s">
        <v>340</v>
      </c>
      <c r="B22" s="6" t="s">
        <v>109</v>
      </c>
      <c r="C22" s="152">
        <v>0</v>
      </c>
      <c r="D22" s="170"/>
    </row>
    <row r="23" spans="1:4" x14ac:dyDescent="0.25">
      <c r="A23" s="11" t="s">
        <v>2</v>
      </c>
      <c r="B23" s="14" t="s">
        <v>109</v>
      </c>
      <c r="C23" s="153">
        <f>SUM(C17:C22)</f>
        <v>0</v>
      </c>
      <c r="D23" s="170"/>
    </row>
    <row r="24" spans="1:4" x14ac:dyDescent="0.25">
      <c r="A24" s="12" t="s">
        <v>341</v>
      </c>
      <c r="B24" s="6" t="s">
        <v>110</v>
      </c>
      <c r="C24" s="152">
        <v>0</v>
      </c>
      <c r="D24" s="170"/>
    </row>
    <row r="25" spans="1:4" x14ac:dyDescent="0.25">
      <c r="A25" s="12" t="s">
        <v>614</v>
      </c>
      <c r="B25" s="6" t="s">
        <v>110</v>
      </c>
      <c r="C25" s="152">
        <f>2*75000</f>
        <v>150000</v>
      </c>
      <c r="D25" s="152">
        <f>2*75000</f>
        <v>150000</v>
      </c>
    </row>
    <row r="26" spans="1:4" x14ac:dyDescent="0.25">
      <c r="A26" s="11" t="s">
        <v>1</v>
      </c>
      <c r="B26" s="8" t="s">
        <v>110</v>
      </c>
      <c r="C26" s="153">
        <f>SUM(C24:C25)</f>
        <v>150000</v>
      </c>
      <c r="D26" s="153">
        <f>SUM(D24:D25)</f>
        <v>150000</v>
      </c>
    </row>
    <row r="27" spans="1:4" x14ac:dyDescent="0.25">
      <c r="A27" s="12" t="s">
        <v>342</v>
      </c>
      <c r="B27" s="6" t="s">
        <v>111</v>
      </c>
      <c r="C27" s="152">
        <v>0</v>
      </c>
      <c r="D27" s="170"/>
    </row>
    <row r="28" spans="1:4" x14ac:dyDescent="0.25">
      <c r="A28" s="12" t="s">
        <v>343</v>
      </c>
      <c r="B28" s="6" t="s">
        <v>111</v>
      </c>
      <c r="C28" s="152">
        <v>0</v>
      </c>
      <c r="D28" s="170"/>
    </row>
    <row r="29" spans="1:4" x14ac:dyDescent="0.25">
      <c r="A29" s="13" t="s">
        <v>344</v>
      </c>
      <c r="B29" s="6" t="s">
        <v>111</v>
      </c>
      <c r="C29" s="152"/>
      <c r="D29" s="170"/>
    </row>
    <row r="30" spans="1:4" x14ac:dyDescent="0.25">
      <c r="A30" s="13" t="s">
        <v>345</v>
      </c>
      <c r="B30" s="6" t="s">
        <v>111</v>
      </c>
      <c r="C30" s="152"/>
      <c r="D30" s="170"/>
    </row>
    <row r="31" spans="1:4" x14ac:dyDescent="0.25">
      <c r="A31" s="13" t="s">
        <v>346</v>
      </c>
      <c r="B31" s="6" t="s">
        <v>111</v>
      </c>
      <c r="C31" s="152">
        <v>5701000</v>
      </c>
      <c r="D31" s="152">
        <v>5701000</v>
      </c>
    </row>
    <row r="32" spans="1:4" x14ac:dyDescent="0.25">
      <c r="A32" s="13" t="s">
        <v>347</v>
      </c>
      <c r="B32" s="6" t="s">
        <v>111</v>
      </c>
      <c r="C32" s="152"/>
      <c r="D32" s="170"/>
    </row>
    <row r="33" spans="1:4" x14ac:dyDescent="0.25">
      <c r="A33" s="13" t="s">
        <v>348</v>
      </c>
      <c r="B33" s="6" t="s">
        <v>111</v>
      </c>
      <c r="C33" s="152"/>
      <c r="D33" s="170"/>
    </row>
    <row r="34" spans="1:4" x14ac:dyDescent="0.25">
      <c r="A34" s="13" t="s">
        <v>349</v>
      </c>
      <c r="B34" s="6" t="s">
        <v>111</v>
      </c>
      <c r="C34" s="152"/>
      <c r="D34" s="170"/>
    </row>
    <row r="35" spans="1:4" x14ac:dyDescent="0.25">
      <c r="A35" s="13" t="s">
        <v>350</v>
      </c>
      <c r="B35" s="6" t="s">
        <v>111</v>
      </c>
      <c r="C35" s="152"/>
      <c r="D35" s="170"/>
    </row>
    <row r="36" spans="1:4" x14ac:dyDescent="0.25">
      <c r="A36" s="13" t="s">
        <v>351</v>
      </c>
      <c r="B36" s="6" t="s">
        <v>111</v>
      </c>
      <c r="C36" s="152"/>
      <c r="D36" s="170"/>
    </row>
    <row r="37" spans="1:4" ht="30" x14ac:dyDescent="0.25">
      <c r="A37" s="13" t="s">
        <v>352</v>
      </c>
      <c r="B37" s="6" t="s">
        <v>111</v>
      </c>
      <c r="C37" s="152"/>
      <c r="D37" s="170"/>
    </row>
    <row r="38" spans="1:4" ht="30" x14ac:dyDescent="0.25">
      <c r="A38" s="13" t="s">
        <v>353</v>
      </c>
      <c r="B38" s="6" t="s">
        <v>111</v>
      </c>
      <c r="C38" s="152"/>
      <c r="D38" s="170"/>
    </row>
    <row r="39" spans="1:4" x14ac:dyDescent="0.25">
      <c r="A39" s="11" t="s">
        <v>354</v>
      </c>
      <c r="B39" s="14" t="s">
        <v>111</v>
      </c>
      <c r="C39" s="153">
        <f>SUM(C27:C38)</f>
        <v>5701000</v>
      </c>
      <c r="D39" s="153">
        <f>SUM(D27:D38)</f>
        <v>5701000</v>
      </c>
    </row>
    <row r="40" spans="1:4" ht="15.75" x14ac:dyDescent="0.25">
      <c r="A40" s="18" t="s">
        <v>355</v>
      </c>
      <c r="B40" s="9" t="s">
        <v>112</v>
      </c>
      <c r="C40" s="153">
        <f>C14+C16+C23+C26+C39</f>
        <v>5851000</v>
      </c>
      <c r="D40" s="153">
        <f>D14+D16+D23+D26+D39</f>
        <v>5851000</v>
      </c>
    </row>
  </sheetData>
  <mergeCells count="3">
    <mergeCell ref="A3:C3"/>
    <mergeCell ref="A4:C4"/>
    <mergeCell ref="A2:C2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82" workbookViewId="0">
      <selection activeCell="A4" sqref="A4:C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55" customWidth="1"/>
    <col min="4" max="4" width="16.140625" style="150" bestFit="1" customWidth="1"/>
  </cols>
  <sheetData>
    <row r="1" spans="1:8" ht="15" customHeight="1" x14ac:dyDescent="0.25">
      <c r="C1" s="66" t="s">
        <v>594</v>
      </c>
    </row>
    <row r="2" spans="1:8" ht="18" customHeight="1" x14ac:dyDescent="0.25">
      <c r="A2" s="173" t="str">
        <f>Mellékletek!A1</f>
        <v>Eszteregnye Község Önkormányzata</v>
      </c>
      <c r="B2" s="173"/>
      <c r="C2" s="173"/>
      <c r="D2" s="168"/>
      <c r="E2" s="88"/>
      <c r="F2" s="88"/>
      <c r="G2" s="88"/>
      <c r="H2" s="88"/>
    </row>
    <row r="3" spans="1:8" ht="25.5" customHeight="1" x14ac:dyDescent="0.25">
      <c r="A3" s="174" t="s">
        <v>636</v>
      </c>
      <c r="B3" s="174"/>
      <c r="C3" s="174"/>
      <c r="D3" s="156"/>
      <c r="E3" s="67"/>
      <c r="F3" s="67"/>
      <c r="G3" s="67"/>
      <c r="H3" s="67"/>
    </row>
    <row r="4" spans="1:8" ht="27" customHeight="1" x14ac:dyDescent="0.25">
      <c r="A4" s="181" t="s">
        <v>5</v>
      </c>
      <c r="B4" s="177"/>
      <c r="C4" s="177"/>
    </row>
    <row r="5" spans="1:8" ht="19.5" customHeight="1" x14ac:dyDescent="0.25">
      <c r="A5" s="50"/>
      <c r="B5" s="51"/>
      <c r="C5" s="94"/>
    </row>
    <row r="6" spans="1:8" x14ac:dyDescent="0.25">
      <c r="A6" s="4" t="s">
        <v>567</v>
      </c>
    </row>
    <row r="7" spans="1:8" ht="25.5" x14ac:dyDescent="0.25">
      <c r="A7" s="39" t="s">
        <v>563</v>
      </c>
      <c r="B7" s="3" t="s">
        <v>28</v>
      </c>
      <c r="C7" s="91" t="s">
        <v>0</v>
      </c>
      <c r="D7" s="152" t="s">
        <v>635</v>
      </c>
    </row>
    <row r="8" spans="1:8" x14ac:dyDescent="0.25">
      <c r="A8" s="13" t="s">
        <v>517</v>
      </c>
      <c r="B8" s="6" t="s">
        <v>118</v>
      </c>
      <c r="C8" s="92"/>
      <c r="D8" s="152"/>
    </row>
    <row r="9" spans="1:8" x14ac:dyDescent="0.25">
      <c r="A9" s="13" t="s">
        <v>518</v>
      </c>
      <c r="B9" s="6" t="s">
        <v>118</v>
      </c>
      <c r="C9" s="92"/>
      <c r="D9" s="152"/>
    </row>
    <row r="10" spans="1:8" x14ac:dyDescent="0.25">
      <c r="A10" s="13" t="s">
        <v>519</v>
      </c>
      <c r="B10" s="6" t="s">
        <v>118</v>
      </c>
      <c r="C10" s="92"/>
      <c r="D10" s="152"/>
    </row>
    <row r="11" spans="1:8" x14ac:dyDescent="0.25">
      <c r="A11" s="13" t="s">
        <v>520</v>
      </c>
      <c r="B11" s="6" t="s">
        <v>118</v>
      </c>
      <c r="C11" s="92"/>
      <c r="D11" s="152"/>
    </row>
    <row r="12" spans="1:8" x14ac:dyDescent="0.25">
      <c r="A12" s="13" t="s">
        <v>521</v>
      </c>
      <c r="B12" s="6" t="s">
        <v>118</v>
      </c>
      <c r="C12" s="92"/>
      <c r="D12" s="152"/>
    </row>
    <row r="13" spans="1:8" x14ac:dyDescent="0.25">
      <c r="A13" s="13" t="s">
        <v>522</v>
      </c>
      <c r="B13" s="6" t="s">
        <v>118</v>
      </c>
      <c r="C13" s="92"/>
      <c r="D13" s="152"/>
    </row>
    <row r="14" spans="1:8" x14ac:dyDescent="0.25">
      <c r="A14" s="13" t="s">
        <v>523</v>
      </c>
      <c r="B14" s="6" t="s">
        <v>118</v>
      </c>
      <c r="C14" s="92"/>
      <c r="D14" s="152"/>
    </row>
    <row r="15" spans="1:8" x14ac:dyDescent="0.25">
      <c r="A15" s="13" t="s">
        <v>524</v>
      </c>
      <c r="B15" s="6" t="s">
        <v>118</v>
      </c>
      <c r="C15" s="92"/>
      <c r="D15" s="152"/>
    </row>
    <row r="16" spans="1:8" x14ac:dyDescent="0.25">
      <c r="A16" s="13" t="s">
        <v>525</v>
      </c>
      <c r="B16" s="6" t="s">
        <v>118</v>
      </c>
      <c r="C16" s="92"/>
      <c r="D16" s="152"/>
    </row>
    <row r="17" spans="1:4" x14ac:dyDescent="0.25">
      <c r="A17" s="13" t="s">
        <v>526</v>
      </c>
      <c r="B17" s="6" t="s">
        <v>118</v>
      </c>
      <c r="C17" s="92"/>
      <c r="D17" s="152"/>
    </row>
    <row r="18" spans="1:4" ht="25.5" x14ac:dyDescent="0.25">
      <c r="A18" s="11" t="s">
        <v>356</v>
      </c>
      <c r="B18" s="8" t="s">
        <v>118</v>
      </c>
      <c r="C18" s="90">
        <f>SUM(C8:C17)</f>
        <v>0</v>
      </c>
      <c r="D18" s="90">
        <f>SUM(D8:D17)</f>
        <v>0</v>
      </c>
    </row>
    <row r="19" spans="1:4" x14ac:dyDescent="0.25">
      <c r="A19" s="13" t="s">
        <v>517</v>
      </c>
      <c r="B19" s="6" t="s">
        <v>119</v>
      </c>
      <c r="C19" s="92">
        <v>0</v>
      </c>
      <c r="D19" s="152"/>
    </row>
    <row r="20" spans="1:4" x14ac:dyDescent="0.25">
      <c r="A20" s="13" t="s">
        <v>518</v>
      </c>
      <c r="B20" s="6" t="s">
        <v>119</v>
      </c>
      <c r="C20" s="92"/>
      <c r="D20" s="152"/>
    </row>
    <row r="21" spans="1:4" x14ac:dyDescent="0.25">
      <c r="A21" s="13" t="s">
        <v>519</v>
      </c>
      <c r="B21" s="6" t="s">
        <v>119</v>
      </c>
      <c r="C21" s="92"/>
      <c r="D21" s="152"/>
    </row>
    <row r="22" spans="1:4" x14ac:dyDescent="0.25">
      <c r="A22" s="13" t="s">
        <v>520</v>
      </c>
      <c r="B22" s="6" t="s">
        <v>119</v>
      </c>
      <c r="C22" s="92"/>
      <c r="D22" s="152"/>
    </row>
    <row r="23" spans="1:4" x14ac:dyDescent="0.25">
      <c r="A23" s="13" t="s">
        <v>521</v>
      </c>
      <c r="B23" s="6" t="s">
        <v>119</v>
      </c>
      <c r="C23" s="92"/>
      <c r="D23" s="152"/>
    </row>
    <row r="24" spans="1:4" x14ac:dyDescent="0.25">
      <c r="A24" s="13" t="s">
        <v>522</v>
      </c>
      <c r="B24" s="6" t="s">
        <v>119</v>
      </c>
      <c r="C24" s="92"/>
      <c r="D24" s="152"/>
    </row>
    <row r="25" spans="1:4" x14ac:dyDescent="0.25">
      <c r="A25" s="13" t="s">
        <v>523</v>
      </c>
      <c r="B25" s="6" t="s">
        <v>119</v>
      </c>
      <c r="C25" s="92"/>
      <c r="D25" s="152"/>
    </row>
    <row r="26" spans="1:4" x14ac:dyDescent="0.25">
      <c r="A26" s="13" t="s">
        <v>524</v>
      </c>
      <c r="B26" s="6" t="s">
        <v>119</v>
      </c>
      <c r="C26" s="92"/>
      <c r="D26" s="152"/>
    </row>
    <row r="27" spans="1:4" x14ac:dyDescent="0.25">
      <c r="A27" s="13" t="s">
        <v>525</v>
      </c>
      <c r="B27" s="6" t="s">
        <v>119</v>
      </c>
      <c r="C27" s="92"/>
      <c r="D27" s="152"/>
    </row>
    <row r="28" spans="1:4" x14ac:dyDescent="0.25">
      <c r="A28" s="13" t="s">
        <v>526</v>
      </c>
      <c r="B28" s="6" t="s">
        <v>119</v>
      </c>
      <c r="C28" s="92"/>
      <c r="D28" s="152"/>
    </row>
    <row r="29" spans="1:4" ht="25.5" x14ac:dyDescent="0.25">
      <c r="A29" s="11" t="s">
        <v>357</v>
      </c>
      <c r="B29" s="8" t="s">
        <v>119</v>
      </c>
      <c r="C29" s="90">
        <f>SUM(C19:C28)</f>
        <v>0</v>
      </c>
      <c r="D29" s="90">
        <f>SUM(D19:D28)</f>
        <v>0</v>
      </c>
    </row>
    <row r="30" spans="1:4" x14ac:dyDescent="0.25">
      <c r="A30" s="13" t="s">
        <v>517</v>
      </c>
      <c r="B30" s="6" t="s">
        <v>120</v>
      </c>
      <c r="C30" s="92"/>
      <c r="D30" s="152"/>
    </row>
    <row r="31" spans="1:4" x14ac:dyDescent="0.25">
      <c r="A31" s="13" t="s">
        <v>518</v>
      </c>
      <c r="B31" s="6" t="s">
        <v>120</v>
      </c>
      <c r="C31" s="92"/>
      <c r="D31" s="152"/>
    </row>
    <row r="32" spans="1:4" x14ac:dyDescent="0.25">
      <c r="A32" s="13" t="s">
        <v>519</v>
      </c>
      <c r="B32" s="6" t="s">
        <v>120</v>
      </c>
      <c r="C32" s="92"/>
      <c r="D32" s="152"/>
    </row>
    <row r="33" spans="1:4" x14ac:dyDescent="0.25">
      <c r="A33" s="13" t="s">
        <v>520</v>
      </c>
      <c r="B33" s="6" t="s">
        <v>120</v>
      </c>
      <c r="C33" s="92"/>
      <c r="D33" s="152"/>
    </row>
    <row r="34" spans="1:4" x14ac:dyDescent="0.25">
      <c r="A34" s="13" t="s">
        <v>521</v>
      </c>
      <c r="B34" s="6" t="s">
        <v>120</v>
      </c>
      <c r="C34" s="92"/>
      <c r="D34" s="152"/>
    </row>
    <row r="35" spans="1:4" x14ac:dyDescent="0.25">
      <c r="A35" s="13" t="s">
        <v>522</v>
      </c>
      <c r="B35" s="6" t="s">
        <v>120</v>
      </c>
      <c r="C35" s="92"/>
      <c r="D35" s="152"/>
    </row>
    <row r="36" spans="1:4" x14ac:dyDescent="0.25">
      <c r="A36" s="13" t="s">
        <v>523</v>
      </c>
      <c r="B36" s="6" t="s">
        <v>120</v>
      </c>
      <c r="C36" s="106">
        <v>1417594</v>
      </c>
      <c r="D36" s="152">
        <v>2671594</v>
      </c>
    </row>
    <row r="37" spans="1:4" x14ac:dyDescent="0.25">
      <c r="A37" s="13" t="s">
        <v>524</v>
      </c>
      <c r="B37" s="6" t="s">
        <v>120</v>
      </c>
      <c r="C37" s="92">
        <v>15910881</v>
      </c>
      <c r="D37" s="152">
        <v>14730442</v>
      </c>
    </row>
    <row r="38" spans="1:4" x14ac:dyDescent="0.25">
      <c r="A38" s="13" t="s">
        <v>525</v>
      </c>
      <c r="B38" s="6" t="s">
        <v>120</v>
      </c>
      <c r="C38" s="92"/>
      <c r="D38" s="152"/>
    </row>
    <row r="39" spans="1:4" x14ac:dyDescent="0.25">
      <c r="A39" s="13" t="s">
        <v>526</v>
      </c>
      <c r="B39" s="6" t="s">
        <v>120</v>
      </c>
      <c r="C39" s="92"/>
      <c r="D39" s="152"/>
    </row>
    <row r="40" spans="1:4" x14ac:dyDescent="0.25">
      <c r="A40" s="11" t="s">
        <v>358</v>
      </c>
      <c r="B40" s="8" t="s">
        <v>120</v>
      </c>
      <c r="C40" s="90">
        <f>SUM(C30:C39)</f>
        <v>17328475</v>
      </c>
      <c r="D40" s="90">
        <f>SUM(D30:D39)</f>
        <v>17402036</v>
      </c>
    </row>
    <row r="41" spans="1:4" x14ac:dyDescent="0.25">
      <c r="A41" s="13" t="s">
        <v>527</v>
      </c>
      <c r="B41" s="5" t="s">
        <v>128</v>
      </c>
      <c r="C41" s="92"/>
      <c r="D41" s="152"/>
    </row>
    <row r="42" spans="1:4" x14ac:dyDescent="0.25">
      <c r="A42" s="13" t="s">
        <v>528</v>
      </c>
      <c r="B42" s="5" t="s">
        <v>128</v>
      </c>
      <c r="C42" s="92">
        <v>750000</v>
      </c>
      <c r="D42" s="152">
        <v>920000</v>
      </c>
    </row>
    <row r="43" spans="1:4" x14ac:dyDescent="0.25">
      <c r="A43" s="13" t="s">
        <v>529</v>
      </c>
      <c r="B43" s="5" t="s">
        <v>128</v>
      </c>
      <c r="C43" s="92"/>
      <c r="D43" s="152">
        <v>27400</v>
      </c>
    </row>
    <row r="44" spans="1:4" x14ac:dyDescent="0.25">
      <c r="A44" s="5" t="s">
        <v>530</v>
      </c>
      <c r="B44" s="5" t="s">
        <v>128</v>
      </c>
      <c r="C44" s="92"/>
      <c r="D44" s="152"/>
    </row>
    <row r="45" spans="1:4" x14ac:dyDescent="0.25">
      <c r="A45" s="5" t="s">
        <v>531</v>
      </c>
      <c r="B45" s="5" t="s">
        <v>128</v>
      </c>
      <c r="C45" s="92"/>
      <c r="D45" s="152"/>
    </row>
    <row r="46" spans="1:4" x14ac:dyDescent="0.25">
      <c r="A46" s="5" t="s">
        <v>532</v>
      </c>
      <c r="B46" s="5" t="s">
        <v>128</v>
      </c>
      <c r="C46" s="92"/>
      <c r="D46" s="152"/>
    </row>
    <row r="47" spans="1:4" x14ac:dyDescent="0.25">
      <c r="A47" s="13" t="s">
        <v>533</v>
      </c>
      <c r="B47" s="5" t="s">
        <v>128</v>
      </c>
      <c r="C47" s="92"/>
      <c r="D47" s="152"/>
    </row>
    <row r="48" spans="1:4" x14ac:dyDescent="0.25">
      <c r="A48" s="13" t="s">
        <v>534</v>
      </c>
      <c r="B48" s="5" t="s">
        <v>128</v>
      </c>
      <c r="C48" s="92"/>
      <c r="D48" s="152"/>
    </row>
    <row r="49" spans="1:4" x14ac:dyDescent="0.25">
      <c r="A49" s="13" t="s">
        <v>535</v>
      </c>
      <c r="B49" s="5" t="s">
        <v>128</v>
      </c>
      <c r="C49" s="92"/>
      <c r="D49" s="152"/>
    </row>
    <row r="50" spans="1:4" x14ac:dyDescent="0.25">
      <c r="A50" s="13" t="s">
        <v>536</v>
      </c>
      <c r="B50" s="5" t="s">
        <v>128</v>
      </c>
      <c r="C50" s="92"/>
      <c r="D50" s="152"/>
    </row>
    <row r="51" spans="1:4" ht="25.5" x14ac:dyDescent="0.25">
      <c r="A51" s="11" t="s">
        <v>359</v>
      </c>
      <c r="B51" s="8" t="s">
        <v>122</v>
      </c>
      <c r="C51" s="90">
        <f>SUM(C41:C50)</f>
        <v>750000</v>
      </c>
      <c r="D51" s="90">
        <f>SUM(D41:D50)</f>
        <v>947400</v>
      </c>
    </row>
    <row r="52" spans="1:4" x14ac:dyDescent="0.25">
      <c r="A52" s="13" t="s">
        <v>527</v>
      </c>
      <c r="B52" s="5" t="s">
        <v>127</v>
      </c>
      <c r="C52" s="92"/>
      <c r="D52" s="152"/>
    </row>
    <row r="53" spans="1:4" x14ac:dyDescent="0.25">
      <c r="A53" s="13" t="s">
        <v>528</v>
      </c>
      <c r="B53" s="5" t="s">
        <v>127</v>
      </c>
      <c r="C53" s="92"/>
      <c r="D53" s="152"/>
    </row>
    <row r="54" spans="1:4" x14ac:dyDescent="0.25">
      <c r="A54" s="13" t="s">
        <v>529</v>
      </c>
      <c r="B54" s="5" t="s">
        <v>127</v>
      </c>
      <c r="C54" s="92"/>
      <c r="D54" s="152"/>
    </row>
    <row r="55" spans="1:4" x14ac:dyDescent="0.25">
      <c r="A55" s="5" t="s">
        <v>530</v>
      </c>
      <c r="B55" s="5" t="s">
        <v>127</v>
      </c>
      <c r="C55" s="92"/>
      <c r="D55" s="152"/>
    </row>
    <row r="56" spans="1:4" x14ac:dyDescent="0.25">
      <c r="A56" s="5" t="s">
        <v>531</v>
      </c>
      <c r="B56" s="5" t="s">
        <v>127</v>
      </c>
      <c r="C56" s="92"/>
      <c r="D56" s="152"/>
    </row>
    <row r="57" spans="1:4" x14ac:dyDescent="0.25">
      <c r="A57" s="5" t="s">
        <v>532</v>
      </c>
      <c r="B57" s="5" t="s">
        <v>127</v>
      </c>
      <c r="C57" s="92"/>
      <c r="D57" s="152"/>
    </row>
    <row r="58" spans="1:4" x14ac:dyDescent="0.25">
      <c r="A58" s="13" t="s">
        <v>533</v>
      </c>
      <c r="B58" s="5" t="s">
        <v>127</v>
      </c>
      <c r="C58" s="92"/>
      <c r="D58" s="152"/>
    </row>
    <row r="59" spans="1:4" x14ac:dyDescent="0.25">
      <c r="A59" s="13" t="s">
        <v>537</v>
      </c>
      <c r="B59" s="5" t="s">
        <v>127</v>
      </c>
      <c r="C59" s="92"/>
      <c r="D59" s="152"/>
    </row>
    <row r="60" spans="1:4" x14ac:dyDescent="0.25">
      <c r="A60" s="13" t="s">
        <v>535</v>
      </c>
      <c r="B60" s="5" t="s">
        <v>127</v>
      </c>
      <c r="C60" s="92"/>
      <c r="D60" s="152"/>
    </row>
    <row r="61" spans="1:4" x14ac:dyDescent="0.25">
      <c r="A61" s="13" t="s">
        <v>536</v>
      </c>
      <c r="B61" s="5" t="s">
        <v>127</v>
      </c>
      <c r="C61" s="92"/>
      <c r="D61" s="152"/>
    </row>
    <row r="62" spans="1:4" x14ac:dyDescent="0.25">
      <c r="A62" s="15" t="s">
        <v>360</v>
      </c>
      <c r="B62" s="8" t="s">
        <v>127</v>
      </c>
      <c r="C62" s="90">
        <f>SUM(C52:C61)</f>
        <v>0</v>
      </c>
      <c r="D62" s="90">
        <f>SUM(D52:D61)</f>
        <v>0</v>
      </c>
    </row>
    <row r="63" spans="1:4" x14ac:dyDescent="0.25">
      <c r="A63" s="13" t="s">
        <v>517</v>
      </c>
      <c r="B63" s="6" t="s">
        <v>155</v>
      </c>
      <c r="C63" s="92"/>
      <c r="D63" s="152"/>
    </row>
    <row r="64" spans="1:4" x14ac:dyDescent="0.25">
      <c r="A64" s="13" t="s">
        <v>518</v>
      </c>
      <c r="B64" s="6" t="s">
        <v>155</v>
      </c>
      <c r="C64" s="92"/>
      <c r="D64" s="152"/>
    </row>
    <row r="65" spans="1:4" x14ac:dyDescent="0.25">
      <c r="A65" s="13" t="s">
        <v>519</v>
      </c>
      <c r="B65" s="6" t="s">
        <v>155</v>
      </c>
      <c r="C65" s="92"/>
      <c r="D65" s="152"/>
    </row>
    <row r="66" spans="1:4" x14ac:dyDescent="0.25">
      <c r="A66" s="13" t="s">
        <v>520</v>
      </c>
      <c r="B66" s="6" t="s">
        <v>155</v>
      </c>
      <c r="C66" s="92"/>
      <c r="D66" s="152"/>
    </row>
    <row r="67" spans="1:4" x14ac:dyDescent="0.25">
      <c r="A67" s="13" t="s">
        <v>521</v>
      </c>
      <c r="B67" s="6" t="s">
        <v>155</v>
      </c>
      <c r="C67" s="92"/>
      <c r="D67" s="152"/>
    </row>
    <row r="68" spans="1:4" x14ac:dyDescent="0.25">
      <c r="A68" s="13" t="s">
        <v>522</v>
      </c>
      <c r="B68" s="6" t="s">
        <v>155</v>
      </c>
      <c r="C68" s="92"/>
      <c r="D68" s="152"/>
    </row>
    <row r="69" spans="1:4" x14ac:dyDescent="0.25">
      <c r="A69" s="13" t="s">
        <v>523</v>
      </c>
      <c r="B69" s="6" t="s">
        <v>155</v>
      </c>
      <c r="C69" s="92"/>
      <c r="D69" s="152"/>
    </row>
    <row r="70" spans="1:4" x14ac:dyDescent="0.25">
      <c r="A70" s="13" t="s">
        <v>524</v>
      </c>
      <c r="B70" s="6" t="s">
        <v>155</v>
      </c>
      <c r="C70" s="92"/>
      <c r="D70" s="152"/>
    </row>
    <row r="71" spans="1:4" x14ac:dyDescent="0.25">
      <c r="A71" s="13" t="s">
        <v>525</v>
      </c>
      <c r="B71" s="6" t="s">
        <v>155</v>
      </c>
      <c r="C71" s="92"/>
      <c r="D71" s="152"/>
    </row>
    <row r="72" spans="1:4" x14ac:dyDescent="0.25">
      <c r="A72" s="13" t="s">
        <v>526</v>
      </c>
      <c r="B72" s="6" t="s">
        <v>155</v>
      </c>
      <c r="C72" s="92"/>
      <c r="D72" s="152"/>
    </row>
    <row r="73" spans="1:4" ht="25.5" x14ac:dyDescent="0.25">
      <c r="A73" s="11" t="s">
        <v>369</v>
      </c>
      <c r="B73" s="8" t="s">
        <v>155</v>
      </c>
      <c r="C73" s="90">
        <f>SUM(C63:C72)</f>
        <v>0</v>
      </c>
      <c r="D73" s="90">
        <f>SUM(D63:D72)</f>
        <v>0</v>
      </c>
    </row>
    <row r="74" spans="1:4" x14ac:dyDescent="0.25">
      <c r="A74" s="13" t="s">
        <v>517</v>
      </c>
      <c r="B74" s="6" t="s">
        <v>156</v>
      </c>
      <c r="C74" s="92"/>
      <c r="D74" s="152"/>
    </row>
    <row r="75" spans="1:4" x14ac:dyDescent="0.25">
      <c r="A75" s="13" t="s">
        <v>518</v>
      </c>
      <c r="B75" s="6" t="s">
        <v>156</v>
      </c>
      <c r="C75" s="92"/>
      <c r="D75" s="152"/>
    </row>
    <row r="76" spans="1:4" x14ac:dyDescent="0.25">
      <c r="A76" s="13" t="s">
        <v>519</v>
      </c>
      <c r="B76" s="6" t="s">
        <v>156</v>
      </c>
      <c r="C76" s="92"/>
      <c r="D76" s="152"/>
    </row>
    <row r="77" spans="1:4" x14ac:dyDescent="0.25">
      <c r="A77" s="13" t="s">
        <v>520</v>
      </c>
      <c r="B77" s="6" t="s">
        <v>156</v>
      </c>
      <c r="C77" s="92"/>
      <c r="D77" s="152"/>
    </row>
    <row r="78" spans="1:4" x14ac:dyDescent="0.25">
      <c r="A78" s="13" t="s">
        <v>521</v>
      </c>
      <c r="B78" s="6" t="s">
        <v>156</v>
      </c>
      <c r="C78" s="92"/>
      <c r="D78" s="152"/>
    </row>
    <row r="79" spans="1:4" x14ac:dyDescent="0.25">
      <c r="A79" s="13" t="s">
        <v>522</v>
      </c>
      <c r="B79" s="6" t="s">
        <v>156</v>
      </c>
      <c r="C79" s="92"/>
      <c r="D79" s="152"/>
    </row>
    <row r="80" spans="1:4" x14ac:dyDescent="0.25">
      <c r="A80" s="13" t="s">
        <v>523</v>
      </c>
      <c r="B80" s="6" t="s">
        <v>156</v>
      </c>
      <c r="C80" s="92"/>
      <c r="D80" s="152"/>
    </row>
    <row r="81" spans="1:4" x14ac:dyDescent="0.25">
      <c r="A81" s="13" t="s">
        <v>524</v>
      </c>
      <c r="B81" s="6" t="s">
        <v>156</v>
      </c>
      <c r="C81" s="92"/>
      <c r="D81" s="152"/>
    </row>
    <row r="82" spans="1:4" x14ac:dyDescent="0.25">
      <c r="A82" s="13" t="s">
        <v>525</v>
      </c>
      <c r="B82" s="6" t="s">
        <v>156</v>
      </c>
      <c r="C82" s="92"/>
      <c r="D82" s="152"/>
    </row>
    <row r="83" spans="1:4" x14ac:dyDescent="0.25">
      <c r="A83" s="13" t="s">
        <v>526</v>
      </c>
      <c r="B83" s="6" t="s">
        <v>156</v>
      </c>
      <c r="C83" s="92"/>
      <c r="D83" s="152"/>
    </row>
    <row r="84" spans="1:4" ht="25.5" x14ac:dyDescent="0.25">
      <c r="A84" s="11" t="s">
        <v>368</v>
      </c>
      <c r="B84" s="8" t="s">
        <v>156</v>
      </c>
      <c r="C84" s="90">
        <f>SUM(C74:C83)</f>
        <v>0</v>
      </c>
      <c r="D84" s="90">
        <f>SUM(D74:D83)</f>
        <v>0</v>
      </c>
    </row>
    <row r="85" spans="1:4" x14ac:dyDescent="0.25">
      <c r="A85" s="13" t="s">
        <v>517</v>
      </c>
      <c r="B85" s="6" t="s">
        <v>157</v>
      </c>
      <c r="C85" s="92"/>
      <c r="D85" s="152"/>
    </row>
    <row r="86" spans="1:4" x14ac:dyDescent="0.25">
      <c r="A86" s="13" t="s">
        <v>518</v>
      </c>
      <c r="B86" s="6" t="s">
        <v>157</v>
      </c>
      <c r="C86" s="92"/>
      <c r="D86" s="152"/>
    </row>
    <row r="87" spans="1:4" x14ac:dyDescent="0.25">
      <c r="A87" s="13" t="s">
        <v>519</v>
      </c>
      <c r="B87" s="6" t="s">
        <v>157</v>
      </c>
      <c r="C87" s="92"/>
      <c r="D87" s="152"/>
    </row>
    <row r="88" spans="1:4" x14ac:dyDescent="0.25">
      <c r="A88" s="13" t="s">
        <v>520</v>
      </c>
      <c r="B88" s="6" t="s">
        <v>157</v>
      </c>
      <c r="C88" s="92"/>
      <c r="D88" s="152"/>
    </row>
    <row r="89" spans="1:4" x14ac:dyDescent="0.25">
      <c r="A89" s="13" t="s">
        <v>521</v>
      </c>
      <c r="B89" s="6" t="s">
        <v>157</v>
      </c>
      <c r="C89" s="92"/>
      <c r="D89" s="152"/>
    </row>
    <row r="90" spans="1:4" x14ac:dyDescent="0.25">
      <c r="A90" s="13" t="s">
        <v>522</v>
      </c>
      <c r="B90" s="6" t="s">
        <v>157</v>
      </c>
      <c r="C90" s="92"/>
      <c r="D90" s="152"/>
    </row>
    <row r="91" spans="1:4" x14ac:dyDescent="0.25">
      <c r="A91" s="13" t="s">
        <v>523</v>
      </c>
      <c r="B91" s="6" t="s">
        <v>157</v>
      </c>
      <c r="C91" s="92"/>
      <c r="D91" s="152"/>
    </row>
    <row r="92" spans="1:4" x14ac:dyDescent="0.25">
      <c r="A92" s="13" t="s">
        <v>524</v>
      </c>
      <c r="B92" s="6" t="s">
        <v>157</v>
      </c>
      <c r="C92" s="92"/>
      <c r="D92" s="152"/>
    </row>
    <row r="93" spans="1:4" x14ac:dyDescent="0.25">
      <c r="A93" s="13" t="s">
        <v>525</v>
      </c>
      <c r="B93" s="6" t="s">
        <v>157</v>
      </c>
      <c r="C93" s="92"/>
      <c r="D93" s="152"/>
    </row>
    <row r="94" spans="1:4" x14ac:dyDescent="0.25">
      <c r="A94" s="13" t="s">
        <v>526</v>
      </c>
      <c r="B94" s="6" t="s">
        <v>157</v>
      </c>
      <c r="C94" s="92"/>
      <c r="D94" s="152"/>
    </row>
    <row r="95" spans="1:4" x14ac:dyDescent="0.25">
      <c r="A95" s="11" t="s">
        <v>367</v>
      </c>
      <c r="B95" s="8" t="s">
        <v>157</v>
      </c>
      <c r="C95" s="90">
        <f>SUM(C85:C94)</f>
        <v>0</v>
      </c>
      <c r="D95" s="90">
        <f>SUM(D85:D94)</f>
        <v>0</v>
      </c>
    </row>
    <row r="96" spans="1:4" x14ac:dyDescent="0.25">
      <c r="A96" s="13" t="s">
        <v>527</v>
      </c>
      <c r="B96" s="5" t="s">
        <v>159</v>
      </c>
      <c r="C96" s="92"/>
      <c r="D96" s="152"/>
    </row>
    <row r="97" spans="1:4" x14ac:dyDescent="0.25">
      <c r="A97" s="13" t="s">
        <v>528</v>
      </c>
      <c r="B97" s="6" t="s">
        <v>159</v>
      </c>
      <c r="C97" s="92"/>
      <c r="D97" s="152"/>
    </row>
    <row r="98" spans="1:4" x14ac:dyDescent="0.25">
      <c r="A98" s="13" t="s">
        <v>529</v>
      </c>
      <c r="B98" s="5" t="s">
        <v>159</v>
      </c>
      <c r="C98" s="92"/>
      <c r="D98" s="152"/>
    </row>
    <row r="99" spans="1:4" x14ac:dyDescent="0.25">
      <c r="A99" s="5" t="s">
        <v>530</v>
      </c>
      <c r="B99" s="6" t="s">
        <v>159</v>
      </c>
      <c r="C99" s="92"/>
      <c r="D99" s="152"/>
    </row>
    <row r="100" spans="1:4" x14ac:dyDescent="0.25">
      <c r="A100" s="5" t="s">
        <v>531</v>
      </c>
      <c r="B100" s="5" t="s">
        <v>159</v>
      </c>
      <c r="C100" s="92"/>
      <c r="D100" s="152"/>
    </row>
    <row r="101" spans="1:4" x14ac:dyDescent="0.25">
      <c r="A101" s="5" t="s">
        <v>532</v>
      </c>
      <c r="B101" s="6" t="s">
        <v>159</v>
      </c>
      <c r="C101" s="92"/>
      <c r="D101" s="152"/>
    </row>
    <row r="102" spans="1:4" x14ac:dyDescent="0.25">
      <c r="A102" s="13" t="s">
        <v>533</v>
      </c>
      <c r="B102" s="5" t="s">
        <v>159</v>
      </c>
      <c r="C102" s="92"/>
      <c r="D102" s="152"/>
    </row>
    <row r="103" spans="1:4" x14ac:dyDescent="0.25">
      <c r="A103" s="13" t="s">
        <v>537</v>
      </c>
      <c r="B103" s="6" t="s">
        <v>159</v>
      </c>
      <c r="C103" s="92"/>
      <c r="D103" s="152"/>
    </row>
    <row r="104" spans="1:4" x14ac:dyDescent="0.25">
      <c r="A104" s="13" t="s">
        <v>535</v>
      </c>
      <c r="B104" s="5" t="s">
        <v>159</v>
      </c>
      <c r="C104" s="92"/>
      <c r="D104" s="152"/>
    </row>
    <row r="105" spans="1:4" x14ac:dyDescent="0.25">
      <c r="A105" s="13" t="s">
        <v>536</v>
      </c>
      <c r="B105" s="6" t="s">
        <v>159</v>
      </c>
      <c r="C105" s="92"/>
      <c r="D105" s="152"/>
    </row>
    <row r="106" spans="1:4" ht="25.5" x14ac:dyDescent="0.25">
      <c r="A106" s="11" t="s">
        <v>366</v>
      </c>
      <c r="B106" s="8" t="s">
        <v>159</v>
      </c>
      <c r="C106" s="90">
        <f>SUM(C96:C105)</f>
        <v>0</v>
      </c>
      <c r="D106" s="90">
        <f>SUM(D96:D105)</f>
        <v>0</v>
      </c>
    </row>
    <row r="107" spans="1:4" x14ac:dyDescent="0.25">
      <c r="A107" s="13" t="s">
        <v>527</v>
      </c>
      <c r="B107" s="5" t="s">
        <v>162</v>
      </c>
      <c r="C107" s="92"/>
      <c r="D107" s="152"/>
    </row>
    <row r="108" spans="1:4" x14ac:dyDescent="0.25">
      <c r="A108" s="13" t="s">
        <v>528</v>
      </c>
      <c r="B108" s="5" t="s">
        <v>162</v>
      </c>
      <c r="C108" s="92"/>
      <c r="D108" s="152"/>
    </row>
    <row r="109" spans="1:4" x14ac:dyDescent="0.25">
      <c r="A109" s="13" t="s">
        <v>529</v>
      </c>
      <c r="B109" s="5" t="s">
        <v>162</v>
      </c>
      <c r="C109" s="92"/>
      <c r="D109" s="152"/>
    </row>
    <row r="110" spans="1:4" x14ac:dyDescent="0.25">
      <c r="A110" s="5" t="s">
        <v>530</v>
      </c>
      <c r="B110" s="5" t="s">
        <v>162</v>
      </c>
      <c r="C110" s="92"/>
      <c r="D110" s="152"/>
    </row>
    <row r="111" spans="1:4" x14ac:dyDescent="0.25">
      <c r="A111" s="5" t="s">
        <v>531</v>
      </c>
      <c r="B111" s="5" t="s">
        <v>162</v>
      </c>
      <c r="C111" s="92"/>
      <c r="D111" s="152"/>
    </row>
    <row r="112" spans="1:4" x14ac:dyDescent="0.25">
      <c r="A112" s="5" t="s">
        <v>532</v>
      </c>
      <c r="B112" s="5" t="s">
        <v>162</v>
      </c>
      <c r="C112" s="92"/>
      <c r="D112" s="152"/>
    </row>
    <row r="113" spans="1:4" x14ac:dyDescent="0.25">
      <c r="A113" s="13" t="s">
        <v>533</v>
      </c>
      <c r="B113" s="5" t="s">
        <v>162</v>
      </c>
      <c r="C113" s="92"/>
      <c r="D113" s="152"/>
    </row>
    <row r="114" spans="1:4" x14ac:dyDescent="0.25">
      <c r="A114" s="13" t="s">
        <v>537</v>
      </c>
      <c r="B114" s="5" t="s">
        <v>162</v>
      </c>
      <c r="C114" s="92"/>
      <c r="D114" s="152"/>
    </row>
    <row r="115" spans="1:4" x14ac:dyDescent="0.25">
      <c r="A115" s="13" t="s">
        <v>535</v>
      </c>
      <c r="B115" s="5" t="s">
        <v>162</v>
      </c>
      <c r="C115" s="92"/>
      <c r="D115" s="152"/>
    </row>
    <row r="116" spans="1:4" x14ac:dyDescent="0.25">
      <c r="A116" s="13" t="s">
        <v>536</v>
      </c>
      <c r="B116" s="5" t="s">
        <v>162</v>
      </c>
      <c r="C116" s="92"/>
      <c r="D116" s="152"/>
    </row>
    <row r="117" spans="1:4" x14ac:dyDescent="0.25">
      <c r="A117" s="15" t="s">
        <v>400</v>
      </c>
      <c r="B117" s="8" t="s">
        <v>162</v>
      </c>
      <c r="C117" s="90">
        <f>SUM(C107:C116)</f>
        <v>0</v>
      </c>
      <c r="D117" s="90">
        <f>SUM(D107:D116)</f>
        <v>0</v>
      </c>
    </row>
    <row r="118" spans="1:4" x14ac:dyDescent="0.25">
      <c r="C118" s="55">
        <f>C18+C29+C40+C51+C62+C73+C84+C95+C106+C117</f>
        <v>18078475</v>
      </c>
      <c r="D118" s="55">
        <f>D18+D29+D40+D51+D62+D73+D84+D95+D106+D117</f>
        <v>18349436</v>
      </c>
    </row>
  </sheetData>
  <mergeCells count="3">
    <mergeCell ref="A3:C3"/>
    <mergeCell ref="A4:C4"/>
    <mergeCell ref="A2:C2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85" workbookViewId="0">
      <selection activeCell="C118" sqref="C118:D118"/>
    </sheetView>
  </sheetViews>
  <sheetFormatPr defaultRowHeight="15" x14ac:dyDescent="0.25"/>
  <cols>
    <col min="1" max="1" width="82.5703125" customWidth="1"/>
    <col min="3" max="3" width="16.28515625" style="55" customWidth="1"/>
    <col min="4" max="4" width="13.7109375" style="150" bestFit="1" customWidth="1"/>
    <col min="5" max="6" width="0" hidden="1" customWidth="1"/>
  </cols>
  <sheetData>
    <row r="1" spans="1:4" x14ac:dyDescent="0.25">
      <c r="C1" s="66" t="s">
        <v>595</v>
      </c>
    </row>
    <row r="2" spans="1:4" ht="18" x14ac:dyDescent="0.25">
      <c r="A2" s="173" t="str">
        <f>Mellékletek!A1</f>
        <v>Eszteregnye Község Önkormányzata</v>
      </c>
      <c r="B2" s="173"/>
      <c r="C2" s="173"/>
    </row>
    <row r="3" spans="1:4" ht="27" customHeight="1" x14ac:dyDescent="0.25">
      <c r="A3" s="174" t="s">
        <v>634</v>
      </c>
      <c r="B3" s="174"/>
      <c r="C3" s="174"/>
    </row>
    <row r="4" spans="1:4" ht="25.5" customHeight="1" x14ac:dyDescent="0.25">
      <c r="A4" s="181" t="s">
        <v>6</v>
      </c>
      <c r="B4" s="177"/>
      <c r="C4" s="177"/>
    </row>
    <row r="5" spans="1:4" ht="15.75" customHeight="1" x14ac:dyDescent="0.25">
      <c r="A5" s="50"/>
      <c r="B5" s="51"/>
      <c r="C5" s="94"/>
    </row>
    <row r="6" spans="1:4" ht="21" customHeight="1" x14ac:dyDescent="0.25">
      <c r="A6" s="4" t="s">
        <v>567</v>
      </c>
    </row>
    <row r="7" spans="1:4" ht="25.5" x14ac:dyDescent="0.25">
      <c r="A7" s="39" t="s">
        <v>563</v>
      </c>
      <c r="B7" s="3" t="s">
        <v>28</v>
      </c>
      <c r="C7" s="91" t="s">
        <v>0</v>
      </c>
      <c r="D7" s="152" t="s">
        <v>635</v>
      </c>
    </row>
    <row r="8" spans="1:4" x14ac:dyDescent="0.25">
      <c r="A8" s="13" t="s">
        <v>538</v>
      </c>
      <c r="B8" s="6" t="s">
        <v>216</v>
      </c>
      <c r="C8" s="92"/>
      <c r="D8" s="152"/>
    </row>
    <row r="9" spans="1:4" x14ac:dyDescent="0.25">
      <c r="A9" s="13" t="s">
        <v>547</v>
      </c>
      <c r="B9" s="6" t="s">
        <v>216</v>
      </c>
      <c r="C9" s="92"/>
      <c r="D9" s="152"/>
    </row>
    <row r="10" spans="1:4" ht="30" x14ac:dyDescent="0.25">
      <c r="A10" s="13" t="s">
        <v>548</v>
      </c>
      <c r="B10" s="6" t="s">
        <v>216</v>
      </c>
      <c r="C10" s="92"/>
      <c r="D10" s="152"/>
    </row>
    <row r="11" spans="1:4" x14ac:dyDescent="0.25">
      <c r="A11" s="13" t="s">
        <v>546</v>
      </c>
      <c r="B11" s="6" t="s">
        <v>216</v>
      </c>
      <c r="C11" s="92"/>
      <c r="D11" s="152"/>
    </row>
    <row r="12" spans="1:4" x14ac:dyDescent="0.25">
      <c r="A12" s="13" t="s">
        <v>545</v>
      </c>
      <c r="B12" s="6" t="s">
        <v>216</v>
      </c>
      <c r="C12" s="92"/>
      <c r="D12" s="152"/>
    </row>
    <row r="13" spans="1:4" x14ac:dyDescent="0.25">
      <c r="A13" s="13" t="s">
        <v>544</v>
      </c>
      <c r="B13" s="6" t="s">
        <v>216</v>
      </c>
      <c r="C13" s="92"/>
      <c r="D13" s="152"/>
    </row>
    <row r="14" spans="1:4" x14ac:dyDescent="0.25">
      <c r="A14" s="13" t="s">
        <v>539</v>
      </c>
      <c r="B14" s="6" t="s">
        <v>216</v>
      </c>
      <c r="C14" s="92"/>
      <c r="D14" s="152"/>
    </row>
    <row r="15" spans="1:4" x14ac:dyDescent="0.25">
      <c r="A15" s="13" t="s">
        <v>540</v>
      </c>
      <c r="B15" s="6" t="s">
        <v>216</v>
      </c>
      <c r="C15" s="92"/>
      <c r="D15" s="152"/>
    </row>
    <row r="16" spans="1:4" x14ac:dyDescent="0.25">
      <c r="A16" s="13" t="s">
        <v>541</v>
      </c>
      <c r="B16" s="6" t="s">
        <v>216</v>
      </c>
      <c r="C16" s="92"/>
      <c r="D16" s="152"/>
    </row>
    <row r="17" spans="1:6" x14ac:dyDescent="0.25">
      <c r="A17" s="13" t="s">
        <v>542</v>
      </c>
      <c r="B17" s="6" t="s">
        <v>216</v>
      </c>
      <c r="C17" s="92"/>
      <c r="D17" s="152"/>
    </row>
    <row r="18" spans="1:6" ht="25.5" x14ac:dyDescent="0.25">
      <c r="A18" s="7" t="s">
        <v>410</v>
      </c>
      <c r="B18" s="8" t="s">
        <v>216</v>
      </c>
      <c r="C18" s="90">
        <f>SUM(C8:C17)</f>
        <v>0</v>
      </c>
      <c r="D18" s="90">
        <f t="shared" ref="D18:F18" si="0">SUM(D8:D17)</f>
        <v>0</v>
      </c>
      <c r="E18" s="90">
        <f t="shared" si="0"/>
        <v>0</v>
      </c>
      <c r="F18" s="90">
        <f t="shared" si="0"/>
        <v>0</v>
      </c>
    </row>
    <row r="19" spans="1:6" x14ac:dyDescent="0.25">
      <c r="A19" s="13" t="s">
        <v>538</v>
      </c>
      <c r="B19" s="6" t="s">
        <v>217</v>
      </c>
      <c r="C19" s="92"/>
      <c r="D19" s="152"/>
    </row>
    <row r="20" spans="1:6" x14ac:dyDescent="0.25">
      <c r="A20" s="13" t="s">
        <v>547</v>
      </c>
      <c r="B20" s="6" t="s">
        <v>217</v>
      </c>
      <c r="C20" s="92"/>
      <c r="D20" s="152"/>
    </row>
    <row r="21" spans="1:6" ht="30" x14ac:dyDescent="0.25">
      <c r="A21" s="13" t="s">
        <v>548</v>
      </c>
      <c r="B21" s="6" t="s">
        <v>217</v>
      </c>
      <c r="C21" s="92"/>
      <c r="D21" s="152"/>
    </row>
    <row r="22" spans="1:6" x14ac:dyDescent="0.25">
      <c r="A22" s="13" t="s">
        <v>546</v>
      </c>
      <c r="B22" s="6" t="s">
        <v>217</v>
      </c>
      <c r="C22" s="92"/>
      <c r="D22" s="152"/>
    </row>
    <row r="23" spans="1:6" x14ac:dyDescent="0.25">
      <c r="A23" s="13" t="s">
        <v>545</v>
      </c>
      <c r="B23" s="6" t="s">
        <v>217</v>
      </c>
      <c r="C23" s="92"/>
      <c r="D23" s="152"/>
    </row>
    <row r="24" spans="1:6" x14ac:dyDescent="0.25">
      <c r="A24" s="13" t="s">
        <v>544</v>
      </c>
      <c r="B24" s="6" t="s">
        <v>217</v>
      </c>
      <c r="C24" s="92"/>
      <c r="D24" s="152"/>
    </row>
    <row r="25" spans="1:6" x14ac:dyDescent="0.25">
      <c r="A25" s="13" t="s">
        <v>539</v>
      </c>
      <c r="B25" s="6" t="s">
        <v>217</v>
      </c>
      <c r="C25" s="92"/>
      <c r="D25" s="152"/>
    </row>
    <row r="26" spans="1:6" x14ac:dyDescent="0.25">
      <c r="A26" s="13" t="s">
        <v>540</v>
      </c>
      <c r="B26" s="6" t="s">
        <v>217</v>
      </c>
      <c r="C26" s="92"/>
      <c r="D26" s="152"/>
    </row>
    <row r="27" spans="1:6" x14ac:dyDescent="0.25">
      <c r="A27" s="13" t="s">
        <v>541</v>
      </c>
      <c r="B27" s="6" t="s">
        <v>217</v>
      </c>
      <c r="C27" s="92"/>
      <c r="D27" s="152"/>
    </row>
    <row r="28" spans="1:6" x14ac:dyDescent="0.25">
      <c r="A28" s="13" t="s">
        <v>542</v>
      </c>
      <c r="B28" s="6" t="s">
        <v>217</v>
      </c>
      <c r="C28" s="92"/>
      <c r="D28" s="152"/>
    </row>
    <row r="29" spans="1:6" ht="25.5" x14ac:dyDescent="0.25">
      <c r="A29" s="7" t="s">
        <v>465</v>
      </c>
      <c r="B29" s="8" t="s">
        <v>217</v>
      </c>
      <c r="C29" s="90">
        <f>SUM(C19:C28)</f>
        <v>0</v>
      </c>
      <c r="D29" s="90">
        <f>SUM(D19:D28)</f>
        <v>0</v>
      </c>
    </row>
    <row r="30" spans="1:6" x14ac:dyDescent="0.25">
      <c r="A30" s="13" t="s">
        <v>538</v>
      </c>
      <c r="B30" s="6" t="s">
        <v>218</v>
      </c>
      <c r="C30" s="92"/>
      <c r="D30" s="152">
        <v>151000</v>
      </c>
      <c r="E30" s="117">
        <v>0.8</v>
      </c>
    </row>
    <row r="31" spans="1:6" x14ac:dyDescent="0.25">
      <c r="A31" s="13" t="s">
        <v>547</v>
      </c>
      <c r="B31" s="6" t="s">
        <v>218</v>
      </c>
      <c r="C31" s="92"/>
      <c r="D31" s="152"/>
    </row>
    <row r="32" spans="1:6" ht="30" x14ac:dyDescent="0.25">
      <c r="A32" s="13" t="s">
        <v>548</v>
      </c>
      <c r="B32" s="6" t="s">
        <v>218</v>
      </c>
      <c r="C32" s="92"/>
      <c r="D32" s="152"/>
    </row>
    <row r="33" spans="1:6" x14ac:dyDescent="0.25">
      <c r="A33" s="13" t="s">
        <v>546</v>
      </c>
      <c r="B33" s="6" t="s">
        <v>218</v>
      </c>
      <c r="C33" s="106">
        <v>6175000</v>
      </c>
      <c r="D33" s="152">
        <v>12642848</v>
      </c>
      <c r="E33" t="s">
        <v>603</v>
      </c>
    </row>
    <row r="34" spans="1:6" x14ac:dyDescent="0.25">
      <c r="A34" s="13" t="s">
        <v>607</v>
      </c>
      <c r="B34" s="6" t="s">
        <v>218</v>
      </c>
      <c r="C34" s="106">
        <v>2600000</v>
      </c>
      <c r="D34" s="152">
        <v>2688000</v>
      </c>
      <c r="E34" t="s">
        <v>604</v>
      </c>
      <c r="F34">
        <v>214</v>
      </c>
    </row>
    <row r="35" spans="1:6" x14ac:dyDescent="0.25">
      <c r="A35" s="13" t="s">
        <v>544</v>
      </c>
      <c r="B35" s="6" t="s">
        <v>218</v>
      </c>
      <c r="C35" s="106"/>
      <c r="D35" s="152"/>
      <c r="E35" t="s">
        <v>601</v>
      </c>
      <c r="F35">
        <v>400</v>
      </c>
    </row>
    <row r="36" spans="1:6" x14ac:dyDescent="0.25">
      <c r="A36" s="13" t="s">
        <v>608</v>
      </c>
      <c r="B36" s="6" t="s">
        <v>218</v>
      </c>
      <c r="C36" s="106">
        <v>0</v>
      </c>
      <c r="D36" s="152"/>
      <c r="E36" t="s">
        <v>602</v>
      </c>
      <c r="F36">
        <v>623</v>
      </c>
    </row>
    <row r="37" spans="1:6" x14ac:dyDescent="0.25">
      <c r="A37" s="13" t="s">
        <v>609</v>
      </c>
      <c r="B37" s="6" t="s">
        <v>218</v>
      </c>
      <c r="C37" s="92">
        <v>0</v>
      </c>
      <c r="D37" s="152"/>
    </row>
    <row r="38" spans="1:6" x14ac:dyDescent="0.25">
      <c r="A38" s="13" t="s">
        <v>541</v>
      </c>
      <c r="B38" s="6" t="s">
        <v>218</v>
      </c>
      <c r="C38" s="92"/>
      <c r="D38" s="152"/>
    </row>
    <row r="39" spans="1:6" x14ac:dyDescent="0.25">
      <c r="A39" s="13" t="s">
        <v>542</v>
      </c>
      <c r="B39" s="6" t="s">
        <v>218</v>
      </c>
      <c r="C39" s="92"/>
      <c r="D39" s="152"/>
    </row>
    <row r="40" spans="1:6" x14ac:dyDescent="0.25">
      <c r="A40" s="7" t="s">
        <v>464</v>
      </c>
      <c r="B40" s="8" t="s">
        <v>218</v>
      </c>
      <c r="C40" s="90">
        <f>SUM(C30:C39)</f>
        <v>8775000</v>
      </c>
      <c r="D40" s="90">
        <f>SUM(D30:D39)</f>
        <v>15481848</v>
      </c>
    </row>
    <row r="41" spans="1:6" x14ac:dyDescent="0.25">
      <c r="A41" s="13" t="s">
        <v>538</v>
      </c>
      <c r="B41" s="6" t="s">
        <v>224</v>
      </c>
      <c r="C41" s="92"/>
      <c r="D41" s="152"/>
    </row>
    <row r="42" spans="1:6" x14ac:dyDescent="0.25">
      <c r="A42" s="13" t="s">
        <v>547</v>
      </c>
      <c r="B42" s="6" t="s">
        <v>224</v>
      </c>
      <c r="C42" s="92"/>
      <c r="D42" s="152"/>
    </row>
    <row r="43" spans="1:6" ht="30" x14ac:dyDescent="0.25">
      <c r="A43" s="13" t="s">
        <v>548</v>
      </c>
      <c r="B43" s="6" t="s">
        <v>224</v>
      </c>
      <c r="C43" s="92"/>
      <c r="D43" s="152"/>
    </row>
    <row r="44" spans="1:6" x14ac:dyDescent="0.25">
      <c r="A44" s="13" t="s">
        <v>546</v>
      </c>
      <c r="B44" s="6" t="s">
        <v>224</v>
      </c>
      <c r="C44" s="92"/>
      <c r="D44" s="152"/>
    </row>
    <row r="45" spans="1:6" x14ac:dyDescent="0.25">
      <c r="A45" s="13" t="s">
        <v>545</v>
      </c>
      <c r="B45" s="6" t="s">
        <v>224</v>
      </c>
      <c r="C45" s="92"/>
      <c r="D45" s="152"/>
    </row>
    <row r="46" spans="1:6" x14ac:dyDescent="0.25">
      <c r="A46" s="13" t="s">
        <v>544</v>
      </c>
      <c r="B46" s="6" t="s">
        <v>224</v>
      </c>
      <c r="C46" s="92"/>
      <c r="D46" s="152"/>
    </row>
    <row r="47" spans="1:6" x14ac:dyDescent="0.25">
      <c r="A47" s="13" t="s">
        <v>539</v>
      </c>
      <c r="B47" s="6" t="s">
        <v>224</v>
      </c>
      <c r="C47" s="92"/>
      <c r="D47" s="152"/>
    </row>
    <row r="48" spans="1:6" x14ac:dyDescent="0.25">
      <c r="A48" s="13" t="s">
        <v>540</v>
      </c>
      <c r="B48" s="6" t="s">
        <v>224</v>
      </c>
      <c r="C48" s="92"/>
      <c r="D48" s="152"/>
    </row>
    <row r="49" spans="1:6" x14ac:dyDescent="0.25">
      <c r="A49" s="13" t="s">
        <v>541</v>
      </c>
      <c r="B49" s="6" t="s">
        <v>224</v>
      </c>
      <c r="C49" s="92"/>
      <c r="D49" s="152"/>
    </row>
    <row r="50" spans="1:6" x14ac:dyDescent="0.25">
      <c r="A50" s="13" t="s">
        <v>542</v>
      </c>
      <c r="B50" s="6" t="s">
        <v>224</v>
      </c>
      <c r="C50" s="92"/>
      <c r="D50" s="152"/>
    </row>
    <row r="51" spans="1:6" ht="25.5" x14ac:dyDescent="0.25">
      <c r="A51" s="7" t="s">
        <v>463</v>
      </c>
      <c r="B51" s="8" t="s">
        <v>224</v>
      </c>
      <c r="C51" s="90">
        <f>SUM(C41:C50)</f>
        <v>0</v>
      </c>
      <c r="D51" s="90">
        <f t="shared" ref="D51:F51" si="1">SUM(D41:D50)</f>
        <v>0</v>
      </c>
      <c r="E51" s="90">
        <f t="shared" si="1"/>
        <v>0</v>
      </c>
      <c r="F51" s="90">
        <f t="shared" si="1"/>
        <v>0</v>
      </c>
    </row>
    <row r="52" spans="1:6" x14ac:dyDescent="0.25">
      <c r="A52" s="13" t="s">
        <v>543</v>
      </c>
      <c r="B52" s="6" t="s">
        <v>225</v>
      </c>
      <c r="C52" s="92"/>
      <c r="D52" s="152"/>
    </row>
    <row r="53" spans="1:6" x14ac:dyDescent="0.25">
      <c r="A53" s="13" t="s">
        <v>547</v>
      </c>
      <c r="B53" s="6" t="s">
        <v>225</v>
      </c>
      <c r="C53" s="92"/>
      <c r="D53" s="152"/>
    </row>
    <row r="54" spans="1:6" ht="30" x14ac:dyDescent="0.25">
      <c r="A54" s="13" t="s">
        <v>548</v>
      </c>
      <c r="B54" s="6" t="s">
        <v>225</v>
      </c>
      <c r="C54" s="92"/>
      <c r="D54" s="152"/>
    </row>
    <row r="55" spans="1:6" x14ac:dyDescent="0.25">
      <c r="A55" s="13" t="s">
        <v>546</v>
      </c>
      <c r="B55" s="6" t="s">
        <v>225</v>
      </c>
      <c r="C55" s="92"/>
      <c r="D55" s="152"/>
    </row>
    <row r="56" spans="1:6" x14ac:dyDescent="0.25">
      <c r="A56" s="13" t="s">
        <v>545</v>
      </c>
      <c r="B56" s="6" t="s">
        <v>225</v>
      </c>
      <c r="C56" s="92"/>
      <c r="D56" s="152"/>
    </row>
    <row r="57" spans="1:6" x14ac:dyDescent="0.25">
      <c r="A57" s="13" t="s">
        <v>544</v>
      </c>
      <c r="B57" s="6" t="s">
        <v>225</v>
      </c>
      <c r="C57" s="92"/>
      <c r="D57" s="152"/>
    </row>
    <row r="58" spans="1:6" x14ac:dyDescent="0.25">
      <c r="A58" s="13" t="s">
        <v>539</v>
      </c>
      <c r="B58" s="6" t="s">
        <v>225</v>
      </c>
      <c r="C58" s="92"/>
      <c r="D58" s="152"/>
    </row>
    <row r="59" spans="1:6" x14ac:dyDescent="0.25">
      <c r="A59" s="13" t="s">
        <v>540</v>
      </c>
      <c r="B59" s="6" t="s">
        <v>225</v>
      </c>
      <c r="C59" s="92"/>
      <c r="D59" s="152"/>
    </row>
    <row r="60" spans="1:6" x14ac:dyDescent="0.25">
      <c r="A60" s="13" t="s">
        <v>541</v>
      </c>
      <c r="B60" s="6" t="s">
        <v>225</v>
      </c>
      <c r="C60" s="92"/>
      <c r="D60" s="152"/>
    </row>
    <row r="61" spans="1:6" x14ac:dyDescent="0.25">
      <c r="A61" s="13" t="s">
        <v>542</v>
      </c>
      <c r="B61" s="6" t="s">
        <v>225</v>
      </c>
      <c r="C61" s="92"/>
      <c r="D61" s="152"/>
    </row>
    <row r="62" spans="1:6" ht="25.5" x14ac:dyDescent="0.25">
      <c r="A62" s="7" t="s">
        <v>466</v>
      </c>
      <c r="B62" s="8" t="s">
        <v>225</v>
      </c>
      <c r="C62" s="90">
        <f>SUM(C52:C61)</f>
        <v>0</v>
      </c>
      <c r="D62" s="90">
        <f>SUM(D52:D61)</f>
        <v>0</v>
      </c>
    </row>
    <row r="63" spans="1:6" x14ac:dyDescent="0.25">
      <c r="A63" s="13" t="s">
        <v>538</v>
      </c>
      <c r="B63" s="6" t="s">
        <v>226</v>
      </c>
      <c r="C63" s="92"/>
      <c r="D63" s="152"/>
    </row>
    <row r="64" spans="1:6" x14ac:dyDescent="0.25">
      <c r="A64" s="13" t="s">
        <v>547</v>
      </c>
      <c r="B64" s="6" t="s">
        <v>226</v>
      </c>
      <c r="C64" s="92"/>
      <c r="D64" s="152"/>
    </row>
    <row r="65" spans="1:4" ht="30" x14ac:dyDescent="0.25">
      <c r="A65" s="13" t="s">
        <v>548</v>
      </c>
      <c r="B65" s="6" t="s">
        <v>226</v>
      </c>
      <c r="C65" s="92"/>
      <c r="D65" s="152"/>
    </row>
    <row r="66" spans="1:4" x14ac:dyDescent="0.25">
      <c r="A66" s="13" t="s">
        <v>546</v>
      </c>
      <c r="B66" s="6" t="s">
        <v>226</v>
      </c>
      <c r="C66" s="92"/>
      <c r="D66" s="152"/>
    </row>
    <row r="67" spans="1:4" x14ac:dyDescent="0.25">
      <c r="A67" s="13" t="s">
        <v>545</v>
      </c>
      <c r="B67" s="6" t="s">
        <v>226</v>
      </c>
      <c r="C67" s="92"/>
      <c r="D67" s="152"/>
    </row>
    <row r="68" spans="1:4" x14ac:dyDescent="0.25">
      <c r="A68" s="13" t="s">
        <v>544</v>
      </c>
      <c r="B68" s="6" t="s">
        <v>226</v>
      </c>
      <c r="C68" s="92"/>
      <c r="D68" s="152"/>
    </row>
    <row r="69" spans="1:4" x14ac:dyDescent="0.25">
      <c r="A69" s="13" t="s">
        <v>539</v>
      </c>
      <c r="B69" s="6" t="s">
        <v>226</v>
      </c>
      <c r="C69" s="92"/>
      <c r="D69" s="152"/>
    </row>
    <row r="70" spans="1:4" x14ac:dyDescent="0.25">
      <c r="A70" s="13" t="s">
        <v>540</v>
      </c>
      <c r="B70" s="6" t="s">
        <v>226</v>
      </c>
      <c r="C70" s="92"/>
      <c r="D70" s="152"/>
    </row>
    <row r="71" spans="1:4" x14ac:dyDescent="0.25">
      <c r="A71" s="13" t="s">
        <v>541</v>
      </c>
      <c r="B71" s="6" t="s">
        <v>226</v>
      </c>
      <c r="C71" s="92"/>
      <c r="D71" s="152"/>
    </row>
    <row r="72" spans="1:4" x14ac:dyDescent="0.25">
      <c r="A72" s="13" t="s">
        <v>542</v>
      </c>
      <c r="B72" s="6" t="s">
        <v>226</v>
      </c>
      <c r="C72" s="92"/>
      <c r="D72" s="152"/>
    </row>
    <row r="73" spans="1:4" x14ac:dyDescent="0.25">
      <c r="A73" s="7" t="s">
        <v>414</v>
      </c>
      <c r="B73" s="8" t="s">
        <v>226</v>
      </c>
      <c r="C73" s="90">
        <f>SUM(C63:C72)</f>
        <v>0</v>
      </c>
      <c r="D73" s="90">
        <f>SUM(D63:D72)</f>
        <v>0</v>
      </c>
    </row>
    <row r="74" spans="1:4" x14ac:dyDescent="0.25">
      <c r="A74" s="13" t="s">
        <v>549</v>
      </c>
      <c r="B74" s="5" t="s">
        <v>275</v>
      </c>
      <c r="C74" s="92"/>
      <c r="D74" s="152"/>
    </row>
    <row r="75" spans="1:4" x14ac:dyDescent="0.25">
      <c r="A75" s="13" t="s">
        <v>550</v>
      </c>
      <c r="B75" s="5" t="s">
        <v>275</v>
      </c>
      <c r="C75" s="92"/>
      <c r="D75" s="152"/>
    </row>
    <row r="76" spans="1:4" x14ac:dyDescent="0.25">
      <c r="A76" s="13" t="s">
        <v>558</v>
      </c>
      <c r="B76" s="5" t="s">
        <v>275</v>
      </c>
      <c r="C76" s="92"/>
      <c r="D76" s="152"/>
    </row>
    <row r="77" spans="1:4" x14ac:dyDescent="0.25">
      <c r="A77" s="5" t="s">
        <v>557</v>
      </c>
      <c r="B77" s="5" t="s">
        <v>275</v>
      </c>
      <c r="C77" s="92"/>
      <c r="D77" s="152"/>
    </row>
    <row r="78" spans="1:4" x14ac:dyDescent="0.25">
      <c r="A78" s="5" t="s">
        <v>556</v>
      </c>
      <c r="B78" s="5" t="s">
        <v>275</v>
      </c>
      <c r="C78" s="92"/>
      <c r="D78" s="152"/>
    </row>
    <row r="79" spans="1:4" x14ac:dyDescent="0.25">
      <c r="A79" s="5" t="s">
        <v>555</v>
      </c>
      <c r="B79" s="5" t="s">
        <v>275</v>
      </c>
      <c r="C79" s="92"/>
      <c r="D79" s="152"/>
    </row>
    <row r="80" spans="1:4" x14ac:dyDescent="0.25">
      <c r="A80" s="13" t="s">
        <v>554</v>
      </c>
      <c r="B80" s="5" t="s">
        <v>275</v>
      </c>
      <c r="C80" s="92"/>
      <c r="D80" s="152"/>
    </row>
    <row r="81" spans="1:4" x14ac:dyDescent="0.25">
      <c r="A81" s="13" t="s">
        <v>559</v>
      </c>
      <c r="B81" s="5" t="s">
        <v>275</v>
      </c>
      <c r="C81" s="92"/>
      <c r="D81" s="152"/>
    </row>
    <row r="82" spans="1:4" x14ac:dyDescent="0.25">
      <c r="A82" s="13" t="s">
        <v>551</v>
      </c>
      <c r="B82" s="5" t="s">
        <v>275</v>
      </c>
      <c r="C82" s="92"/>
      <c r="D82" s="152"/>
    </row>
    <row r="83" spans="1:4" x14ac:dyDescent="0.25">
      <c r="A83" s="13" t="s">
        <v>552</v>
      </c>
      <c r="B83" s="5" t="s">
        <v>275</v>
      </c>
      <c r="C83" s="92"/>
      <c r="D83" s="152"/>
    </row>
    <row r="84" spans="1:4" ht="25.5" x14ac:dyDescent="0.25">
      <c r="A84" s="7" t="s">
        <v>482</v>
      </c>
      <c r="B84" s="8" t="s">
        <v>275</v>
      </c>
      <c r="C84" s="90">
        <f>SUM(C74:C83)</f>
        <v>0</v>
      </c>
      <c r="D84" s="90">
        <f>SUM(D74:D83)</f>
        <v>0</v>
      </c>
    </row>
    <row r="85" spans="1:4" x14ac:dyDescent="0.25">
      <c r="A85" s="13" t="s">
        <v>549</v>
      </c>
      <c r="B85" s="5" t="s">
        <v>276</v>
      </c>
      <c r="C85" s="92"/>
      <c r="D85" s="152"/>
    </row>
    <row r="86" spans="1:4" x14ac:dyDescent="0.25">
      <c r="A86" s="13" t="s">
        <v>550</v>
      </c>
      <c r="B86" s="5" t="s">
        <v>276</v>
      </c>
      <c r="C86" s="92"/>
      <c r="D86" s="152"/>
    </row>
    <row r="87" spans="1:4" x14ac:dyDescent="0.25">
      <c r="A87" s="13" t="s">
        <v>558</v>
      </c>
      <c r="B87" s="5" t="s">
        <v>276</v>
      </c>
      <c r="C87" s="92"/>
      <c r="D87" s="152"/>
    </row>
    <row r="88" spans="1:4" x14ac:dyDescent="0.25">
      <c r="A88" s="5" t="s">
        <v>557</v>
      </c>
      <c r="B88" s="5" t="s">
        <v>276</v>
      </c>
      <c r="C88" s="92"/>
      <c r="D88" s="152"/>
    </row>
    <row r="89" spans="1:4" x14ac:dyDescent="0.25">
      <c r="A89" s="5" t="s">
        <v>556</v>
      </c>
      <c r="B89" s="5" t="s">
        <v>276</v>
      </c>
      <c r="C89" s="92"/>
      <c r="D89" s="152"/>
    </row>
    <row r="90" spans="1:4" x14ac:dyDescent="0.25">
      <c r="A90" s="5" t="s">
        <v>555</v>
      </c>
      <c r="B90" s="5" t="s">
        <v>276</v>
      </c>
      <c r="C90" s="92"/>
      <c r="D90" s="152"/>
    </row>
    <row r="91" spans="1:4" x14ac:dyDescent="0.25">
      <c r="A91" s="13" t="s">
        <v>554</v>
      </c>
      <c r="B91" s="5" t="s">
        <v>276</v>
      </c>
      <c r="C91" s="92"/>
      <c r="D91" s="152"/>
    </row>
    <row r="92" spans="1:4" x14ac:dyDescent="0.25">
      <c r="A92" s="13" t="s">
        <v>553</v>
      </c>
      <c r="B92" s="5" t="s">
        <v>276</v>
      </c>
      <c r="C92" s="92"/>
      <c r="D92" s="152"/>
    </row>
    <row r="93" spans="1:4" x14ac:dyDescent="0.25">
      <c r="A93" s="13" t="s">
        <v>551</v>
      </c>
      <c r="B93" s="5" t="s">
        <v>276</v>
      </c>
      <c r="C93" s="92"/>
      <c r="D93" s="152"/>
    </row>
    <row r="94" spans="1:4" x14ac:dyDescent="0.25">
      <c r="A94" s="13" t="s">
        <v>552</v>
      </c>
      <c r="B94" s="5" t="s">
        <v>276</v>
      </c>
      <c r="C94" s="92"/>
      <c r="D94" s="152"/>
    </row>
    <row r="95" spans="1:4" x14ac:dyDescent="0.25">
      <c r="A95" s="15" t="s">
        <v>483</v>
      </c>
      <c r="B95" s="8" t="s">
        <v>276</v>
      </c>
      <c r="C95" s="90">
        <f>SUM(C85:C94)</f>
        <v>0</v>
      </c>
      <c r="D95" s="90">
        <f>SUM(D85:D94)</f>
        <v>0</v>
      </c>
    </row>
    <row r="96" spans="1:4" x14ac:dyDescent="0.25">
      <c r="A96" s="13" t="s">
        <v>549</v>
      </c>
      <c r="B96" s="5" t="s">
        <v>280</v>
      </c>
      <c r="C96" s="92"/>
      <c r="D96" s="152"/>
    </row>
    <row r="97" spans="1:4" x14ac:dyDescent="0.25">
      <c r="A97" s="13" t="s">
        <v>550</v>
      </c>
      <c r="B97" s="5" t="s">
        <v>280</v>
      </c>
      <c r="C97" s="92"/>
      <c r="D97" s="152"/>
    </row>
    <row r="98" spans="1:4" x14ac:dyDescent="0.25">
      <c r="A98" s="13" t="s">
        <v>558</v>
      </c>
      <c r="B98" s="5" t="s">
        <v>280</v>
      </c>
      <c r="C98" s="92"/>
      <c r="D98" s="152"/>
    </row>
    <row r="99" spans="1:4" x14ac:dyDescent="0.25">
      <c r="A99" s="5" t="s">
        <v>557</v>
      </c>
      <c r="B99" s="5" t="s">
        <v>280</v>
      </c>
      <c r="C99" s="92"/>
      <c r="D99" s="152"/>
    </row>
    <row r="100" spans="1:4" x14ac:dyDescent="0.25">
      <c r="A100" s="5" t="s">
        <v>556</v>
      </c>
      <c r="B100" s="5" t="s">
        <v>280</v>
      </c>
      <c r="C100" s="92"/>
      <c r="D100" s="152"/>
    </row>
    <row r="101" spans="1:4" x14ac:dyDescent="0.25">
      <c r="A101" s="5" t="s">
        <v>555</v>
      </c>
      <c r="B101" s="5" t="s">
        <v>280</v>
      </c>
      <c r="C101" s="92"/>
      <c r="D101" s="152"/>
    </row>
    <row r="102" spans="1:4" x14ac:dyDescent="0.25">
      <c r="A102" s="13" t="s">
        <v>554</v>
      </c>
      <c r="B102" s="5" t="s">
        <v>280</v>
      </c>
      <c r="C102" s="92"/>
      <c r="D102" s="152"/>
    </row>
    <row r="103" spans="1:4" x14ac:dyDescent="0.25">
      <c r="A103" s="13" t="s">
        <v>559</v>
      </c>
      <c r="B103" s="5" t="s">
        <v>280</v>
      </c>
      <c r="C103" s="92"/>
      <c r="D103" s="152"/>
    </row>
    <row r="104" spans="1:4" x14ac:dyDescent="0.25">
      <c r="A104" s="13" t="s">
        <v>551</v>
      </c>
      <c r="B104" s="5" t="s">
        <v>280</v>
      </c>
      <c r="C104" s="92"/>
      <c r="D104" s="152"/>
    </row>
    <row r="105" spans="1:4" x14ac:dyDescent="0.25">
      <c r="A105" s="13" t="s">
        <v>552</v>
      </c>
      <c r="B105" s="5" t="s">
        <v>280</v>
      </c>
      <c r="C105" s="92"/>
      <c r="D105" s="152"/>
    </row>
    <row r="106" spans="1:4" ht="25.5" x14ac:dyDescent="0.25">
      <c r="A106" s="7" t="s">
        <v>484</v>
      </c>
      <c r="B106" s="8" t="s">
        <v>280</v>
      </c>
      <c r="C106" s="90">
        <f>SUM(C96:C105)</f>
        <v>0</v>
      </c>
      <c r="D106" s="90">
        <f>SUM(D96:D105)</f>
        <v>0</v>
      </c>
    </row>
    <row r="107" spans="1:4" x14ac:dyDescent="0.25">
      <c r="A107" s="13" t="s">
        <v>549</v>
      </c>
      <c r="B107" s="5" t="s">
        <v>281</v>
      </c>
      <c r="C107" s="92"/>
      <c r="D107" s="152"/>
    </row>
    <row r="108" spans="1:4" x14ac:dyDescent="0.25">
      <c r="A108" s="13" t="s">
        <v>550</v>
      </c>
      <c r="B108" s="5" t="s">
        <v>281</v>
      </c>
      <c r="C108" s="92"/>
      <c r="D108" s="152"/>
    </row>
    <row r="109" spans="1:4" x14ac:dyDescent="0.25">
      <c r="A109" s="13" t="s">
        <v>558</v>
      </c>
      <c r="B109" s="5" t="s">
        <v>281</v>
      </c>
      <c r="C109" s="92"/>
      <c r="D109" s="152"/>
    </row>
    <row r="110" spans="1:4" x14ac:dyDescent="0.25">
      <c r="A110" s="5" t="s">
        <v>557</v>
      </c>
      <c r="B110" s="5" t="s">
        <v>281</v>
      </c>
      <c r="C110" s="92"/>
      <c r="D110" s="152"/>
    </row>
    <row r="111" spans="1:4" x14ac:dyDescent="0.25">
      <c r="A111" s="5" t="s">
        <v>556</v>
      </c>
      <c r="B111" s="5" t="s">
        <v>281</v>
      </c>
      <c r="C111" s="92"/>
      <c r="D111" s="152"/>
    </row>
    <row r="112" spans="1:4" x14ac:dyDescent="0.25">
      <c r="A112" s="5" t="s">
        <v>555</v>
      </c>
      <c r="B112" s="5" t="s">
        <v>281</v>
      </c>
      <c r="C112" s="92"/>
      <c r="D112" s="152"/>
    </row>
    <row r="113" spans="1:6" x14ac:dyDescent="0.25">
      <c r="A113" s="13" t="s">
        <v>554</v>
      </c>
      <c r="B113" s="5" t="s">
        <v>281</v>
      </c>
      <c r="C113" s="92"/>
      <c r="D113" s="152"/>
    </row>
    <row r="114" spans="1:6" x14ac:dyDescent="0.25">
      <c r="A114" s="13" t="s">
        <v>553</v>
      </c>
      <c r="B114" s="5" t="s">
        <v>281</v>
      </c>
      <c r="C114" s="92"/>
      <c r="D114" s="152"/>
    </row>
    <row r="115" spans="1:6" x14ac:dyDescent="0.25">
      <c r="A115" s="13" t="s">
        <v>551</v>
      </c>
      <c r="B115" s="5" t="s">
        <v>281</v>
      </c>
      <c r="C115" s="92"/>
      <c r="D115" s="152"/>
    </row>
    <row r="116" spans="1:6" x14ac:dyDescent="0.25">
      <c r="A116" s="13" t="s">
        <v>552</v>
      </c>
      <c r="B116" s="5" t="s">
        <v>281</v>
      </c>
      <c r="C116" s="92"/>
      <c r="D116" s="152"/>
    </row>
    <row r="117" spans="1:6" x14ac:dyDescent="0.25">
      <c r="A117" s="15" t="s">
        <v>485</v>
      </c>
      <c r="B117" s="8" t="s">
        <v>281</v>
      </c>
      <c r="C117" s="90">
        <f>SUM(C107:C116)</f>
        <v>0</v>
      </c>
      <c r="D117" s="90">
        <f t="shared" ref="D117:F117" si="2">SUM(D107:D116)</f>
        <v>0</v>
      </c>
      <c r="E117" s="90">
        <f t="shared" si="2"/>
        <v>0</v>
      </c>
      <c r="F117" s="90">
        <f t="shared" si="2"/>
        <v>0</v>
      </c>
    </row>
    <row r="118" spans="1:6" x14ac:dyDescent="0.25">
      <c r="C118" s="55">
        <f>C18+C29+C40+C51+C62+C73+C84+C95+C106+C117</f>
        <v>8775000</v>
      </c>
      <c r="D118" s="55">
        <f>D18+D29+D40+D51+D62+D73+D84+D95+D106+D117</f>
        <v>15481848</v>
      </c>
    </row>
  </sheetData>
  <mergeCells count="3">
    <mergeCell ref="A3:C3"/>
    <mergeCell ref="A4:C4"/>
    <mergeCell ref="A2:C2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4" sqref="A4:C4"/>
    </sheetView>
  </sheetViews>
  <sheetFormatPr defaultRowHeight="15" x14ac:dyDescent="0.25"/>
  <cols>
    <col min="1" max="1" width="65" customWidth="1"/>
    <col min="3" max="3" width="16.85546875" style="55" customWidth="1"/>
    <col min="4" max="4" width="13.28515625" customWidth="1"/>
  </cols>
  <sheetData>
    <row r="1" spans="1:4" x14ac:dyDescent="0.25">
      <c r="C1" s="66" t="s">
        <v>596</v>
      </c>
    </row>
    <row r="2" spans="1:4" ht="18" x14ac:dyDescent="0.25">
      <c r="A2" s="173" t="str">
        <f>Mellékletek!A1</f>
        <v>Eszteregnye Község Önkormányzata</v>
      </c>
      <c r="B2" s="173"/>
      <c r="C2" s="173"/>
    </row>
    <row r="3" spans="1:4" ht="27" customHeight="1" x14ac:dyDescent="0.25">
      <c r="A3" s="174" t="s">
        <v>634</v>
      </c>
      <c r="B3" s="174"/>
      <c r="C3" s="174"/>
    </row>
    <row r="4" spans="1:4" ht="26.25" customHeight="1" x14ac:dyDescent="0.25">
      <c r="A4" s="176" t="s">
        <v>620</v>
      </c>
      <c r="B4" s="177"/>
      <c r="C4" s="177"/>
    </row>
    <row r="6" spans="1:4" ht="25.5" x14ac:dyDescent="0.25">
      <c r="A6" s="39" t="s">
        <v>563</v>
      </c>
      <c r="B6" s="3" t="s">
        <v>28</v>
      </c>
      <c r="C6" s="91" t="s">
        <v>0</v>
      </c>
      <c r="D6" s="170" t="s">
        <v>635</v>
      </c>
    </row>
    <row r="7" spans="1:4" x14ac:dyDescent="0.25">
      <c r="A7" s="5" t="s">
        <v>467</v>
      </c>
      <c r="B7" s="5" t="s">
        <v>233</v>
      </c>
      <c r="C7" s="92"/>
      <c r="D7" s="170"/>
    </row>
    <row r="8" spans="1:4" x14ac:dyDescent="0.25">
      <c r="A8" s="5" t="s">
        <v>468</v>
      </c>
      <c r="B8" s="5" t="s">
        <v>233</v>
      </c>
      <c r="C8" s="92"/>
      <c r="D8" s="170"/>
    </row>
    <row r="9" spans="1:4" x14ac:dyDescent="0.25">
      <c r="A9" s="5" t="s">
        <v>469</v>
      </c>
      <c r="B9" s="5" t="s">
        <v>233</v>
      </c>
      <c r="C9" s="92">
        <v>4050000</v>
      </c>
      <c r="D9" s="92">
        <v>4050000</v>
      </c>
    </row>
    <row r="10" spans="1:4" x14ac:dyDescent="0.25">
      <c r="A10" s="5" t="s">
        <v>470</v>
      </c>
      <c r="B10" s="5" t="s">
        <v>233</v>
      </c>
      <c r="C10" s="92"/>
      <c r="D10" s="170"/>
    </row>
    <row r="11" spans="1:4" x14ac:dyDescent="0.25">
      <c r="A11" s="7" t="s">
        <v>419</v>
      </c>
      <c r="B11" s="8" t="s">
        <v>233</v>
      </c>
      <c r="C11" s="93">
        <f>SUM(C7:C10)</f>
        <v>4050000</v>
      </c>
      <c r="D11" s="93">
        <f>SUM(D7:D10)</f>
        <v>4050000</v>
      </c>
    </row>
    <row r="12" spans="1:4" x14ac:dyDescent="0.25">
      <c r="A12" s="5" t="s">
        <v>420</v>
      </c>
      <c r="B12" s="6" t="s">
        <v>234</v>
      </c>
      <c r="C12" s="114">
        <f>C13+C14</f>
        <v>10800000</v>
      </c>
      <c r="D12" s="114">
        <f>D13+D14</f>
        <v>10800000</v>
      </c>
    </row>
    <row r="13" spans="1:4" x14ac:dyDescent="0.25">
      <c r="A13" s="45" t="s">
        <v>615</v>
      </c>
      <c r="B13" s="45" t="s">
        <v>234</v>
      </c>
      <c r="C13" s="92">
        <v>10800000</v>
      </c>
      <c r="D13" s="92">
        <v>10800000</v>
      </c>
    </row>
    <row r="14" spans="1:4" ht="27" x14ac:dyDescent="0.25">
      <c r="A14" s="45" t="s">
        <v>235</v>
      </c>
      <c r="B14" s="45" t="s">
        <v>234</v>
      </c>
      <c r="C14" s="92"/>
      <c r="D14" s="170"/>
    </row>
    <row r="15" spans="1:4" x14ac:dyDescent="0.25">
      <c r="A15" s="5" t="s">
        <v>422</v>
      </c>
      <c r="B15" s="6" t="s">
        <v>239</v>
      </c>
      <c r="C15" s="115">
        <f>SUM(C16:C19)</f>
        <v>2200000</v>
      </c>
      <c r="D15" s="115">
        <f>SUM(D16:D19)</f>
        <v>2200000</v>
      </c>
    </row>
    <row r="16" spans="1:4" ht="27" x14ac:dyDescent="0.25">
      <c r="A16" s="45" t="s">
        <v>240</v>
      </c>
      <c r="B16" s="45" t="s">
        <v>239</v>
      </c>
      <c r="C16" s="106"/>
      <c r="D16" s="170"/>
    </row>
    <row r="17" spans="1:4" ht="27" x14ac:dyDescent="0.25">
      <c r="A17" s="45" t="s">
        <v>241</v>
      </c>
      <c r="B17" s="45" t="s">
        <v>239</v>
      </c>
      <c r="C17" s="106">
        <v>2200000</v>
      </c>
      <c r="D17" s="106">
        <v>2200000</v>
      </c>
    </row>
    <row r="18" spans="1:4" x14ac:dyDescent="0.25">
      <c r="A18" s="45" t="s">
        <v>242</v>
      </c>
      <c r="B18" s="45" t="s">
        <v>239</v>
      </c>
      <c r="C18" s="92"/>
      <c r="D18" s="170"/>
    </row>
    <row r="19" spans="1:4" x14ac:dyDescent="0.25">
      <c r="A19" s="45" t="s">
        <v>243</v>
      </c>
      <c r="B19" s="45" t="s">
        <v>239</v>
      </c>
      <c r="C19" s="92"/>
      <c r="D19" s="170"/>
    </row>
    <row r="20" spans="1:4" x14ac:dyDescent="0.25">
      <c r="A20" s="5" t="s">
        <v>471</v>
      </c>
      <c r="B20" s="6" t="s">
        <v>244</v>
      </c>
      <c r="C20" s="92"/>
      <c r="D20" s="170"/>
    </row>
    <row r="21" spans="1:4" x14ac:dyDescent="0.25">
      <c r="A21" s="45" t="s">
        <v>245</v>
      </c>
      <c r="B21" s="45" t="s">
        <v>244</v>
      </c>
      <c r="C21" s="92"/>
      <c r="D21" s="170"/>
    </row>
    <row r="22" spans="1:4" x14ac:dyDescent="0.25">
      <c r="A22" s="45" t="s">
        <v>246</v>
      </c>
      <c r="B22" s="45" t="s">
        <v>244</v>
      </c>
      <c r="C22" s="92"/>
      <c r="D22" s="170"/>
    </row>
    <row r="23" spans="1:4" x14ac:dyDescent="0.25">
      <c r="A23" s="7" t="s">
        <v>450</v>
      </c>
      <c r="B23" s="8" t="s">
        <v>247</v>
      </c>
      <c r="C23" s="93">
        <f>C12+C15+C20</f>
        <v>13000000</v>
      </c>
      <c r="D23" s="93">
        <f>D12+D15+D20</f>
        <v>13000000</v>
      </c>
    </row>
    <row r="24" spans="1:4" x14ac:dyDescent="0.25">
      <c r="A24" s="5" t="s">
        <v>472</v>
      </c>
      <c r="B24" s="5" t="s">
        <v>248</v>
      </c>
      <c r="C24" s="92"/>
      <c r="D24" s="170"/>
    </row>
    <row r="25" spans="1:4" x14ac:dyDescent="0.25">
      <c r="A25" s="5" t="s">
        <v>473</v>
      </c>
      <c r="B25" s="5" t="s">
        <v>248</v>
      </c>
      <c r="C25" s="92"/>
      <c r="D25" s="170"/>
    </row>
    <row r="26" spans="1:4" x14ac:dyDescent="0.25">
      <c r="A26" s="5" t="s">
        <v>474</v>
      </c>
      <c r="B26" s="5" t="s">
        <v>248</v>
      </c>
      <c r="C26" s="92"/>
      <c r="D26" s="170"/>
    </row>
    <row r="27" spans="1:4" x14ac:dyDescent="0.25">
      <c r="A27" s="5" t="s">
        <v>475</v>
      </c>
      <c r="B27" s="5" t="s">
        <v>248</v>
      </c>
      <c r="C27" s="92"/>
      <c r="D27" s="170"/>
    </row>
    <row r="28" spans="1:4" x14ac:dyDescent="0.25">
      <c r="A28" s="5" t="s">
        <v>476</v>
      </c>
      <c r="B28" s="5" t="s">
        <v>248</v>
      </c>
      <c r="C28" s="92"/>
      <c r="D28" s="170"/>
    </row>
    <row r="29" spans="1:4" x14ac:dyDescent="0.25">
      <c r="A29" s="5" t="s">
        <v>477</v>
      </c>
      <c r="B29" s="5" t="s">
        <v>248</v>
      </c>
      <c r="C29" s="92"/>
      <c r="D29" s="170"/>
    </row>
    <row r="30" spans="1:4" x14ac:dyDescent="0.25">
      <c r="A30" s="5" t="s">
        <v>478</v>
      </c>
      <c r="B30" s="5" t="s">
        <v>248</v>
      </c>
      <c r="C30" s="92"/>
      <c r="D30" s="170"/>
    </row>
    <row r="31" spans="1:4" x14ac:dyDescent="0.25">
      <c r="A31" s="5" t="s">
        <v>479</v>
      </c>
      <c r="B31" s="5" t="s">
        <v>248</v>
      </c>
      <c r="C31" s="92"/>
      <c r="D31" s="170"/>
    </row>
    <row r="32" spans="1:4" ht="45" x14ac:dyDescent="0.25">
      <c r="A32" s="5" t="s">
        <v>480</v>
      </c>
      <c r="B32" s="5" t="s">
        <v>248</v>
      </c>
      <c r="C32" s="92"/>
      <c r="D32" s="170"/>
    </row>
    <row r="33" spans="1:4" x14ac:dyDescent="0.25">
      <c r="A33" s="5" t="s">
        <v>481</v>
      </c>
      <c r="B33" s="5" t="s">
        <v>248</v>
      </c>
      <c r="C33" s="92"/>
      <c r="D33" s="170"/>
    </row>
    <row r="34" spans="1:4" x14ac:dyDescent="0.25">
      <c r="A34" s="7" t="s">
        <v>424</v>
      </c>
      <c r="B34" s="8" t="s">
        <v>248</v>
      </c>
      <c r="C34" s="93">
        <f>SUM(C24:C33)</f>
        <v>0</v>
      </c>
      <c r="D34" s="93">
        <f>SUM(D24:D33)</f>
        <v>0</v>
      </c>
    </row>
    <row r="35" spans="1:4" x14ac:dyDescent="0.25">
      <c r="C35" s="55">
        <f>C11+C23+C34</f>
        <v>17050000</v>
      </c>
      <c r="D35" s="55">
        <f>D11+D23+D34</f>
        <v>17050000</v>
      </c>
    </row>
  </sheetData>
  <mergeCells count="3">
    <mergeCell ref="A3:C3"/>
    <mergeCell ref="A4:C4"/>
    <mergeCell ref="A2:C2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Munka1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2017-09-18T09:21:22Z</cp:lastPrinted>
  <dcterms:created xsi:type="dcterms:W3CDTF">2014-01-03T21:48:14Z</dcterms:created>
  <dcterms:modified xsi:type="dcterms:W3CDTF">2017-09-18T11:52:41Z</dcterms:modified>
</cp:coreProperties>
</file>