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<sst xmlns="http://schemas.openxmlformats.org/spreadsheetml/2006/main" count="63" uniqueCount="59">
  <si>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</si>
  <si>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</si>
  <si>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</si>
  <si>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</si>
  <si>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</si>
  <si>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</si>
  <si>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</si>
  <si>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</si>
  <si>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</si>
  <si>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</si>
  <si>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</si>
  <si>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</si>
  <si>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</si>
  <si>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</si>
  <si>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</si>
  <si>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</si>
  <si>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</si>
  <si>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</si>
  <si>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</si>
  <si>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</si>
  <si>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</si>
  <si>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</si>
  <si>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</si>
  <si>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</si>
  <si>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</si>
  <si>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</si>
  <si>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</si>
  <si>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</si>
  <si>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</si>
  <si>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</si>
  <si>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</si>
  <si>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</si>
  <si>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</si>
  <si>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</si>
  <si>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</si>
  <si>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</si>
  <si>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</si>
  <si>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</si>
  <si>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</si>
  <si>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>1. számú melléklet</t>
  </si>
  <si>
    <t>Normatív támogatások I. jogcím</t>
  </si>
  <si>
    <t>Normatív támogatások III. jogcím</t>
  </si>
  <si>
    <t xml:space="preserve"> - ebből Munkaügyi kp.</t>
  </si>
  <si>
    <t>Normatív támogatások IV. jogcím</t>
  </si>
  <si>
    <t xml:space="preserve">       Gépjárműadó 40%</t>
  </si>
  <si>
    <t>Előző évi pénzmaradvány</t>
  </si>
  <si>
    <t>Magánszemélyek kom. Adója</t>
  </si>
  <si>
    <t>Normatív támogatások II. jogcím</t>
  </si>
  <si>
    <t>Áht-n belüli megelőlegezések visszafiz.</t>
  </si>
  <si>
    <t xml:space="preserve"> - önkormányzatoktól</t>
  </si>
  <si>
    <t>módosítás</t>
  </si>
  <si>
    <t>Normatív támogatások V. jogcím</t>
  </si>
  <si>
    <t>Normatív támogatások VI. jogcím</t>
  </si>
  <si>
    <t xml:space="preserve"> - ebből EU-s támogatás</t>
  </si>
  <si>
    <t>Mátraterenye Önkormányzat 2018. évi tervezett
 költségvetési bevételeit és költségvetési kiadásait előirányzat csoportok szerint tartalmazó mérlege</t>
  </si>
  <si>
    <t>II. módosított</t>
  </si>
  <si>
    <t>III. módosított</t>
  </si>
  <si>
    <t xml:space="preserve"> - közhiv.</t>
  </si>
  <si>
    <t>Mátraterenye Község Önkormányzatának Képviselő testülete 4/2019. (V.31.)önkormányzati rendelete az önkormányzat 2018. évi költségvetésének módosításáról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</si>
</sst>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"/>
    <numFmt numFmtId="178" formatCode="0.000"/>
  </numFmts>
  <fonts count="46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b/>
      <sz val="11"/>
      <color indexed="10"/>
      <name val="Garamond"/>
      <family val="1"/>
    </font>
    <font>
      <b/>
      <sz val="9"/>
      <name val="Garamond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M49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30.28125" style="0" customWidth="1"/>
    <col min="3" max="3" width="12.421875" style="0" customWidth="1"/>
    <col min="4" max="4" width="14.28125" style="0" customWidth="1"/>
    <col min="5" max="5" width="14.7109375" style="0" customWidth="1"/>
    <col min="6" max="6" width="31.7109375" style="0" customWidth="1"/>
    <col min="7" max="7" width="15.00390625" style="0" customWidth="1"/>
    <col min="8" max="8" width="12.8515625" style="0" customWidth="1"/>
    <col min="9" max="9" width="14.7109375" style="0" customWidth="1"/>
    <col min="11" max="11" width="12.00390625" style="0" hidden="1" customWidth="1"/>
    <col min="12" max="12" width="0" style="0" hidden="1" customWidth="1"/>
    <col min="13" max="13" width="10.00390625" style="0" hidden="1" customWidth="1"/>
    <col min="14" max="14" width="0" style="0" hidden="1" customWidth="1"/>
  </cols>
  <sheetData>
    <row r="1" spans="2:9" ht="48" customHeight="1">
      <c r="B1" s="24" t="s">
        <v>58</v>
      </c>
      <c r="C1" s="24"/>
      <c r="D1" s="24"/>
      <c r="E1" s="24"/>
      <c r="F1" s="24"/>
      <c r="G1" s="24"/>
      <c r="H1" s="24"/>
      <c r="I1" s="24"/>
    </row>
    <row r="2" spans="6:7" ht="15.75">
      <c r="F2" s="20"/>
      <c r="G2" s="21"/>
    </row>
    <row r="3" spans="2:8" ht="12.75">
      <c r="B3" s="1"/>
      <c r="C3" s="1"/>
      <c r="D3" s="1"/>
      <c r="E3" s="1"/>
      <c r="F3" s="22" t="s">
        <v>39</v>
      </c>
      <c r="G3" s="22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9" ht="12.75" customHeight="1">
      <c r="B5" s="23" t="s">
        <v>54</v>
      </c>
      <c r="C5" s="23"/>
      <c r="D5" s="23"/>
      <c r="E5" s="23"/>
      <c r="F5" s="23"/>
      <c r="G5" s="23"/>
      <c r="H5" s="23"/>
      <c r="I5" s="23"/>
    </row>
    <row r="6" spans="2:9" ht="12.75" customHeight="1">
      <c r="B6" s="23"/>
      <c r="C6" s="23"/>
      <c r="D6" s="23"/>
      <c r="E6" s="23"/>
      <c r="F6" s="23"/>
      <c r="G6" s="23"/>
      <c r="H6" s="23"/>
      <c r="I6" s="23"/>
    </row>
    <row r="7" spans="2:9" ht="12.75" customHeight="1">
      <c r="B7" s="23"/>
      <c r="C7" s="23"/>
      <c r="D7" s="23"/>
      <c r="E7" s="23"/>
      <c r="F7" s="23"/>
      <c r="G7" s="23"/>
      <c r="H7" s="23"/>
      <c r="I7" s="23"/>
    </row>
    <row r="8" spans="2:9" ht="12.75" customHeight="1">
      <c r="B8" s="23"/>
      <c r="C8" s="23"/>
      <c r="D8" s="23"/>
      <c r="E8" s="23"/>
      <c r="F8" s="23"/>
      <c r="G8" s="23"/>
      <c r="H8" s="23"/>
      <c r="I8" s="23"/>
    </row>
    <row r="9" spans="2:9" ht="12.75" customHeight="1">
      <c r="B9" s="23"/>
      <c r="C9" s="23"/>
      <c r="D9" s="23"/>
      <c r="E9" s="23"/>
      <c r="F9" s="23"/>
      <c r="G9" s="23"/>
      <c r="H9" s="23"/>
      <c r="I9" s="23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1"/>
      <c r="C11" s="1"/>
      <c r="D11" s="1"/>
      <c r="E11" s="1"/>
      <c r="F11" s="1"/>
      <c r="G11" s="1"/>
      <c r="H11" s="1"/>
    </row>
    <row r="12" spans="2:9" ht="15">
      <c r="B12" s="19" t="s">
        <v>0</v>
      </c>
      <c r="C12" s="19"/>
      <c r="D12" s="12"/>
      <c r="E12" s="12"/>
      <c r="F12" s="19" t="s">
        <v>1</v>
      </c>
      <c r="G12" s="19"/>
      <c r="H12" s="13"/>
      <c r="I12" s="16"/>
    </row>
    <row r="13" spans="2:9" s="18" customFormat="1" ht="12">
      <c r="B13" s="17"/>
      <c r="C13" s="17" t="s">
        <v>55</v>
      </c>
      <c r="D13" s="17" t="s">
        <v>50</v>
      </c>
      <c r="E13" s="17" t="s">
        <v>56</v>
      </c>
      <c r="F13" s="17"/>
      <c r="G13" s="17" t="s">
        <v>55</v>
      </c>
      <c r="H13" s="17" t="s">
        <v>50</v>
      </c>
      <c r="I13" s="17" t="s">
        <v>56</v>
      </c>
    </row>
    <row r="14" spans="2:9" ht="15">
      <c r="B14" s="5" t="s">
        <v>2</v>
      </c>
      <c r="C14" s="4"/>
      <c r="D14" s="4"/>
      <c r="E14" s="4"/>
      <c r="F14" s="5" t="s">
        <v>2</v>
      </c>
      <c r="G14" s="14"/>
      <c r="H14" s="14"/>
      <c r="I14" s="14"/>
    </row>
    <row r="15" spans="2:13" ht="15">
      <c r="B15" s="3" t="s">
        <v>3</v>
      </c>
      <c r="C15" s="3">
        <v>2500000</v>
      </c>
      <c r="D15" s="3">
        <f>E15-C15</f>
        <v>757000</v>
      </c>
      <c r="E15" s="3">
        <f>3105000+152000</f>
        <v>3257000</v>
      </c>
      <c r="F15" s="6" t="s">
        <v>18</v>
      </c>
      <c r="G15" s="6">
        <v>221221756</v>
      </c>
      <c r="H15" s="6">
        <f>I15-G15</f>
        <v>11795866</v>
      </c>
      <c r="I15" s="6">
        <f>K15+46793046</f>
        <v>233017622</v>
      </c>
      <c r="K15">
        <v>186224576</v>
      </c>
      <c r="L15">
        <v>46793046</v>
      </c>
      <c r="M15">
        <f>K15+L15</f>
        <v>233017622</v>
      </c>
    </row>
    <row r="16" spans="2:13" ht="15">
      <c r="B16" s="3" t="s">
        <v>38</v>
      </c>
      <c r="C16" s="3">
        <v>16300000</v>
      </c>
      <c r="D16" s="3">
        <f aca="true" t="shared" si="0" ref="D16:D44">E16-C16</f>
        <v>-450000</v>
      </c>
      <c r="E16" s="3">
        <f>E17+E18</f>
        <v>15850000</v>
      </c>
      <c r="F16" s="6" t="s">
        <v>19</v>
      </c>
      <c r="G16" s="6">
        <v>29950430</v>
      </c>
      <c r="H16" s="6">
        <f aca="true" t="shared" si="1" ref="H16:H23">I16-G16</f>
        <v>-543605</v>
      </c>
      <c r="I16" s="6">
        <f>K16+9608954</f>
        <v>29406825</v>
      </c>
      <c r="K16">
        <v>19797871</v>
      </c>
      <c r="L16">
        <v>9608954</v>
      </c>
      <c r="M16">
        <f>K16+L16</f>
        <v>29406825</v>
      </c>
    </row>
    <row r="17" spans="2:13" ht="15">
      <c r="B17" s="6" t="s">
        <v>4</v>
      </c>
      <c r="C17" s="6">
        <v>13500000</v>
      </c>
      <c r="D17" s="3">
        <f t="shared" si="0"/>
        <v>-450000</v>
      </c>
      <c r="E17" s="6">
        <v>13050000</v>
      </c>
      <c r="F17" s="6" t="s">
        <v>20</v>
      </c>
      <c r="G17" s="6">
        <v>202256242</v>
      </c>
      <c r="H17" s="6">
        <f t="shared" si="1"/>
        <v>13155118</v>
      </c>
      <c r="I17" s="6">
        <f>K17+8804403</f>
        <v>215411360</v>
      </c>
      <c r="K17">
        <v>206606957</v>
      </c>
      <c r="L17">
        <v>8804403</v>
      </c>
      <c r="M17">
        <f>K17+L17</f>
        <v>215411360</v>
      </c>
    </row>
    <row r="18" spans="2:13" ht="15">
      <c r="B18" s="6" t="s">
        <v>5</v>
      </c>
      <c r="C18" s="6">
        <v>2800000</v>
      </c>
      <c r="D18" s="3">
        <f t="shared" si="0"/>
        <v>0</v>
      </c>
      <c r="E18" s="6">
        <v>2800000</v>
      </c>
      <c r="F18" s="9" t="s">
        <v>21</v>
      </c>
      <c r="G18" s="9">
        <v>453428428</v>
      </c>
      <c r="H18" s="9">
        <f t="shared" si="1"/>
        <v>24407379</v>
      </c>
      <c r="I18" s="9">
        <f>SUM(I15:I17)</f>
        <v>477835807</v>
      </c>
      <c r="M18">
        <f>SUM(M15:M17)</f>
        <v>477835807</v>
      </c>
    </row>
    <row r="19" spans="2:9" ht="15">
      <c r="B19" s="6" t="s">
        <v>44</v>
      </c>
      <c r="C19" s="6">
        <v>2800000</v>
      </c>
      <c r="D19" s="3">
        <f t="shared" si="0"/>
        <v>0</v>
      </c>
      <c r="E19" s="6">
        <v>2800000</v>
      </c>
      <c r="F19" s="6" t="s">
        <v>22</v>
      </c>
      <c r="G19" s="6">
        <v>132606381</v>
      </c>
      <c r="H19" s="6">
        <f t="shared" si="1"/>
        <v>20849595</v>
      </c>
      <c r="I19" s="6">
        <f>153435976+20000</f>
        <v>153455976</v>
      </c>
    </row>
    <row r="20" spans="2:9" ht="15">
      <c r="B20" s="6"/>
      <c r="C20" s="6"/>
      <c r="D20" s="3">
        <f t="shared" si="0"/>
        <v>0</v>
      </c>
      <c r="E20" s="6"/>
      <c r="F20" s="6" t="s">
        <v>23</v>
      </c>
      <c r="G20" s="6">
        <v>30581643</v>
      </c>
      <c r="H20" s="6">
        <f t="shared" si="1"/>
        <v>-11301994</v>
      </c>
      <c r="I20" s="6">
        <v>19279649</v>
      </c>
    </row>
    <row r="21" spans="2:9" ht="15">
      <c r="B21" s="9" t="s">
        <v>6</v>
      </c>
      <c r="C21" s="9">
        <v>18800000</v>
      </c>
      <c r="D21" s="9">
        <f t="shared" si="0"/>
        <v>307000</v>
      </c>
      <c r="E21" s="9">
        <f>E15+E16</f>
        <v>19107000</v>
      </c>
      <c r="F21" s="9" t="s">
        <v>24</v>
      </c>
      <c r="G21" s="9">
        <v>163188024</v>
      </c>
      <c r="H21" s="9">
        <f t="shared" si="1"/>
        <v>9547601</v>
      </c>
      <c r="I21" s="9">
        <f>SUM(I19:I20)</f>
        <v>172735625</v>
      </c>
    </row>
    <row r="22" spans="2:9" ht="15">
      <c r="B22" s="9" t="s">
        <v>7</v>
      </c>
      <c r="C22" s="9">
        <v>252488373</v>
      </c>
      <c r="D22" s="9">
        <f t="shared" si="0"/>
        <v>14732083</v>
      </c>
      <c r="E22" s="9">
        <f>SUM(E23:E28)</f>
        <v>267220456</v>
      </c>
      <c r="F22" s="6" t="s">
        <v>25</v>
      </c>
      <c r="G22" s="6">
        <v>184962403</v>
      </c>
      <c r="H22" s="6">
        <f t="shared" si="1"/>
        <v>-23000000</v>
      </c>
      <c r="I22" s="6">
        <v>161962403</v>
      </c>
    </row>
    <row r="23" spans="2:9" ht="15">
      <c r="B23" s="6" t="s">
        <v>40</v>
      </c>
      <c r="C23" s="6">
        <v>101464654</v>
      </c>
      <c r="D23" s="3">
        <f t="shared" si="0"/>
        <v>56730</v>
      </c>
      <c r="E23" s="6">
        <v>101521384</v>
      </c>
      <c r="F23" s="6" t="s">
        <v>26</v>
      </c>
      <c r="G23" s="6">
        <v>20343249</v>
      </c>
      <c r="H23" s="6">
        <f t="shared" si="1"/>
        <v>3000000</v>
      </c>
      <c r="I23" s="6">
        <v>23343249</v>
      </c>
    </row>
    <row r="24" spans="2:9" ht="15">
      <c r="B24" s="6" t="s">
        <v>47</v>
      </c>
      <c r="C24" s="6">
        <v>55910500</v>
      </c>
      <c r="D24" s="3">
        <f t="shared" si="0"/>
        <v>174533</v>
      </c>
      <c r="E24" s="6">
        <v>56085033</v>
      </c>
      <c r="F24" s="6"/>
      <c r="G24" s="6"/>
      <c r="H24" s="6"/>
      <c r="I24" s="6"/>
    </row>
    <row r="25" spans="2:9" ht="15">
      <c r="B25" s="6" t="s">
        <v>41</v>
      </c>
      <c r="C25" s="6">
        <v>72668974</v>
      </c>
      <c r="D25" s="3">
        <f t="shared" si="0"/>
        <v>3258206</v>
      </c>
      <c r="E25" s="6">
        <v>75927180</v>
      </c>
      <c r="F25" s="6" t="s">
        <v>27</v>
      </c>
      <c r="G25" s="6"/>
      <c r="H25" s="6"/>
      <c r="I25" s="6"/>
    </row>
    <row r="26" spans="2:9" ht="15">
      <c r="B26" s="6" t="s">
        <v>43</v>
      </c>
      <c r="C26" s="6">
        <v>2170740</v>
      </c>
      <c r="D26" s="3">
        <f t="shared" si="0"/>
        <v>0</v>
      </c>
      <c r="E26" s="6">
        <v>2170740</v>
      </c>
      <c r="F26" s="6" t="s">
        <v>28</v>
      </c>
      <c r="G26" s="6"/>
      <c r="H26" s="6"/>
      <c r="I26" s="6"/>
    </row>
    <row r="27" spans="2:9" ht="15">
      <c r="B27" s="6" t="s">
        <v>51</v>
      </c>
      <c r="C27" s="6">
        <v>20007037</v>
      </c>
      <c r="D27" s="3">
        <f t="shared" si="0"/>
        <v>11242614</v>
      </c>
      <c r="E27" s="6">
        <v>31249651</v>
      </c>
      <c r="F27" s="6"/>
      <c r="G27" s="6"/>
      <c r="H27" s="6"/>
      <c r="I27" s="6"/>
    </row>
    <row r="28" spans="2:9" ht="15">
      <c r="B28" s="6" t="s">
        <v>52</v>
      </c>
      <c r="C28" s="6">
        <v>266468</v>
      </c>
      <c r="D28" s="3">
        <f t="shared" si="0"/>
        <v>0</v>
      </c>
      <c r="E28" s="6">
        <v>266468</v>
      </c>
      <c r="F28" s="6"/>
      <c r="G28" s="6"/>
      <c r="H28" s="6"/>
      <c r="I28" s="6"/>
    </row>
    <row r="29" spans="2:9" ht="15">
      <c r="B29" s="9" t="s">
        <v>8</v>
      </c>
      <c r="C29" s="9">
        <v>6100000</v>
      </c>
      <c r="D29" s="9">
        <f t="shared" si="0"/>
        <v>-437801</v>
      </c>
      <c r="E29" s="9">
        <v>5662199</v>
      </c>
      <c r="F29" s="9" t="s">
        <v>29</v>
      </c>
      <c r="G29" s="9">
        <v>205305652</v>
      </c>
      <c r="H29" s="9">
        <f>I29-G29</f>
        <v>-20000000</v>
      </c>
      <c r="I29" s="9">
        <f>SUM(I22:I28)</f>
        <v>185305652</v>
      </c>
    </row>
    <row r="30" spans="2:9" ht="15">
      <c r="B30" s="6" t="s">
        <v>9</v>
      </c>
      <c r="C30" s="6">
        <v>1500000</v>
      </c>
      <c r="D30" s="3">
        <f t="shared" si="0"/>
        <v>-1500000</v>
      </c>
      <c r="E30" s="6">
        <v>0</v>
      </c>
      <c r="F30" s="6" t="s">
        <v>30</v>
      </c>
      <c r="G30" s="6">
        <v>0</v>
      </c>
      <c r="H30" s="6"/>
      <c r="I30" s="6">
        <v>0</v>
      </c>
    </row>
    <row r="31" spans="2:9" ht="15">
      <c r="B31" s="6" t="s">
        <v>46</v>
      </c>
      <c r="C31" s="8">
        <v>4600000</v>
      </c>
      <c r="D31" s="3">
        <f t="shared" si="0"/>
        <v>1062199</v>
      </c>
      <c r="E31" s="8">
        <v>5662199</v>
      </c>
      <c r="F31" s="6" t="s">
        <v>31</v>
      </c>
      <c r="G31" s="6">
        <v>0</v>
      </c>
      <c r="H31" s="6"/>
      <c r="I31" s="6">
        <v>0</v>
      </c>
    </row>
    <row r="32" spans="2:9" ht="15">
      <c r="B32" s="9" t="s">
        <v>10</v>
      </c>
      <c r="C32" s="9">
        <v>336906938</v>
      </c>
      <c r="D32" s="9">
        <f t="shared" si="0"/>
        <v>-22600942</v>
      </c>
      <c r="E32" s="9">
        <v>314305996</v>
      </c>
      <c r="F32" s="9" t="s">
        <v>32</v>
      </c>
      <c r="G32" s="9">
        <v>0</v>
      </c>
      <c r="H32" s="9"/>
      <c r="I32" s="9">
        <v>0</v>
      </c>
    </row>
    <row r="33" spans="2:11" ht="15">
      <c r="B33" s="6" t="s">
        <v>53</v>
      </c>
      <c r="C33" s="6">
        <v>115420000</v>
      </c>
      <c r="D33" s="3">
        <f t="shared" si="0"/>
        <v>0</v>
      </c>
      <c r="E33" s="6">
        <v>115420000</v>
      </c>
      <c r="F33" s="6" t="s">
        <v>33</v>
      </c>
      <c r="G33" s="6">
        <v>0</v>
      </c>
      <c r="H33" s="6"/>
      <c r="I33" s="6">
        <v>0</v>
      </c>
      <c r="K33">
        <f>E33+E34+E35+E36+E37</f>
        <v>314305996</v>
      </c>
    </row>
    <row r="34" spans="2:9" ht="15">
      <c r="B34" s="6" t="s">
        <v>11</v>
      </c>
      <c r="C34" s="6">
        <v>23673600</v>
      </c>
      <c r="D34" s="3">
        <f t="shared" si="0"/>
        <v>4166400</v>
      </c>
      <c r="E34" s="6">
        <v>27840000</v>
      </c>
      <c r="F34" s="6" t="s">
        <v>34</v>
      </c>
      <c r="G34" s="6">
        <v>0</v>
      </c>
      <c r="H34" s="6"/>
      <c r="I34" s="6">
        <v>0</v>
      </c>
    </row>
    <row r="35" spans="2:9" ht="15">
      <c r="B35" s="6" t="s">
        <v>42</v>
      </c>
      <c r="C35" s="6">
        <v>177345779</v>
      </c>
      <c r="D35" s="3">
        <f t="shared" si="0"/>
        <v>-25518890</v>
      </c>
      <c r="E35" s="6">
        <v>151826889</v>
      </c>
      <c r="F35" s="6"/>
      <c r="G35" s="6"/>
      <c r="H35" s="6"/>
      <c r="I35" s="6"/>
    </row>
    <row r="36" spans="2:9" ht="15">
      <c r="B36" s="6" t="s">
        <v>49</v>
      </c>
      <c r="C36" s="15">
        <v>20467559</v>
      </c>
      <c r="D36" s="3">
        <f t="shared" si="0"/>
        <v>-2467559</v>
      </c>
      <c r="E36" s="15">
        <v>18000000</v>
      </c>
      <c r="F36" s="6"/>
      <c r="G36" s="6"/>
      <c r="H36" s="6"/>
      <c r="I36" s="6"/>
    </row>
    <row r="37" spans="2:9" ht="15">
      <c r="B37" s="6" t="s">
        <v>57</v>
      </c>
      <c r="C37" s="15"/>
      <c r="D37" s="3">
        <f t="shared" si="0"/>
        <v>1219107</v>
      </c>
      <c r="E37" s="15">
        <v>1219107</v>
      </c>
      <c r="F37" s="6"/>
      <c r="G37" s="6"/>
      <c r="H37" s="6"/>
      <c r="I37" s="6"/>
    </row>
    <row r="38" spans="2:9" ht="15">
      <c r="B38" s="9" t="s">
        <v>12</v>
      </c>
      <c r="C38" s="10">
        <v>123589200</v>
      </c>
      <c r="D38" s="10">
        <f t="shared" si="0"/>
        <v>13836000</v>
      </c>
      <c r="E38" s="10">
        <v>137425200</v>
      </c>
      <c r="F38" s="6"/>
      <c r="G38" s="6"/>
      <c r="H38" s="6"/>
      <c r="I38" s="6"/>
    </row>
    <row r="39" spans="2:9" ht="15">
      <c r="B39" s="9" t="s">
        <v>13</v>
      </c>
      <c r="C39" s="9"/>
      <c r="D39" s="10">
        <f t="shared" si="0"/>
        <v>0</v>
      </c>
      <c r="E39" s="9"/>
      <c r="F39" s="9" t="s">
        <v>35</v>
      </c>
      <c r="G39" s="10">
        <v>0</v>
      </c>
      <c r="H39" s="10"/>
      <c r="I39" s="10">
        <v>0</v>
      </c>
    </row>
    <row r="40" spans="2:9" ht="15">
      <c r="B40" s="6" t="s">
        <v>14</v>
      </c>
      <c r="C40" s="8"/>
      <c r="D40" s="3">
        <f t="shared" si="0"/>
        <v>0</v>
      </c>
      <c r="E40" s="8"/>
      <c r="F40" s="6" t="s">
        <v>48</v>
      </c>
      <c r="G40" s="6">
        <v>6015563</v>
      </c>
      <c r="H40" s="6">
        <f>I40-G40</f>
        <v>1563325</v>
      </c>
      <c r="I40" s="6">
        <v>7578888</v>
      </c>
    </row>
    <row r="41" spans="2:9" ht="15">
      <c r="B41" s="6" t="s">
        <v>15</v>
      </c>
      <c r="C41" s="8"/>
      <c r="D41" s="3">
        <f t="shared" si="0"/>
        <v>0</v>
      </c>
      <c r="E41" s="8"/>
      <c r="F41" s="6"/>
      <c r="G41" s="6"/>
      <c r="H41" s="6"/>
      <c r="I41" s="6"/>
    </row>
    <row r="42" spans="2:9" ht="15">
      <c r="B42" s="9" t="s">
        <v>16</v>
      </c>
      <c r="C42" s="10"/>
      <c r="D42" s="10">
        <f t="shared" si="0"/>
        <v>9681965</v>
      </c>
      <c r="E42" s="10">
        <v>9681965</v>
      </c>
      <c r="F42" s="9" t="s">
        <v>36</v>
      </c>
      <c r="G42" s="10">
        <v>6015563</v>
      </c>
      <c r="H42" s="10">
        <f>SUM(H40:H41)</f>
        <v>1563325</v>
      </c>
      <c r="I42" s="10">
        <f>SUM(I40:I41)</f>
        <v>7578888</v>
      </c>
    </row>
    <row r="43" spans="2:9" ht="15">
      <c r="B43" s="9" t="s">
        <v>45</v>
      </c>
      <c r="C43" s="10">
        <v>90053156</v>
      </c>
      <c r="D43" s="10">
        <f t="shared" si="0"/>
        <v>0</v>
      </c>
      <c r="E43" s="10">
        <f>90051767+1389</f>
        <v>90053156</v>
      </c>
      <c r="F43" s="11"/>
      <c r="G43" s="6"/>
      <c r="H43" s="6"/>
      <c r="I43" s="6"/>
    </row>
    <row r="44" spans="2:11" ht="15">
      <c r="B44" s="9" t="s">
        <v>17</v>
      </c>
      <c r="C44" s="10">
        <v>827937667</v>
      </c>
      <c r="D44" s="10">
        <f t="shared" si="0"/>
        <v>15518305</v>
      </c>
      <c r="E44" s="10">
        <f>E21+E22+E29+E32+E38+E43+E42</f>
        <v>843455972</v>
      </c>
      <c r="F44" s="9" t="s">
        <v>37</v>
      </c>
      <c r="G44" s="9">
        <v>827937667</v>
      </c>
      <c r="H44" s="9">
        <f>I44-G44</f>
        <v>15518305</v>
      </c>
      <c r="I44" s="9">
        <f>I18+I21+I29+I32+I39+I42</f>
        <v>843455972</v>
      </c>
      <c r="K44">
        <f>770650681+7578888+65226403</f>
        <v>843455972</v>
      </c>
    </row>
    <row r="45" spans="2:11" ht="15">
      <c r="B45" s="7"/>
      <c r="C45" s="7"/>
      <c r="D45" s="7"/>
      <c r="E45" s="7"/>
      <c r="F45" s="7"/>
      <c r="G45" s="7"/>
      <c r="H45" s="1"/>
      <c r="K45">
        <v>842236865</v>
      </c>
    </row>
    <row r="46" spans="2:11" ht="12.75">
      <c r="B46" s="1"/>
      <c r="C46" s="1"/>
      <c r="D46" s="1"/>
      <c r="E46" s="1"/>
      <c r="F46" s="1"/>
      <c r="G46" s="1"/>
      <c r="H46" s="1"/>
      <c r="K46">
        <f>K44-K45</f>
        <v>1219107</v>
      </c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</sheetData>
  <sheetProtection/>
  <mergeCells count="6">
    <mergeCell ref="B12:C12"/>
    <mergeCell ref="F12:G12"/>
    <mergeCell ref="F2:G2"/>
    <mergeCell ref="F3:G3"/>
    <mergeCell ref="B5:I9"/>
    <mergeCell ref="B1:I1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2018-12-03T10:28:26Z</cp:lastPrinted>
  <dcterms:created xsi:type="dcterms:W3CDTF">2008-01-24T08:40:53Z</dcterms:created>
  <dcterms:modified xsi:type="dcterms:W3CDTF">2019-05-29T10:48:52Z</dcterms:modified>
  <cp:category/>
  <cp:version/>
  <cp:contentType/>
  <cp:contentStatus/>
</cp:coreProperties>
</file>