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Z-PC\Users\Public\"/>
    </mc:Choice>
  </mc:AlternateContent>
  <bookViews>
    <workbookView xWindow="240" yWindow="75" windowWidth="15480" windowHeight="7935" tabRatio="731" activeTab="2"/>
  </bookViews>
  <sheets>
    <sheet name="1.mell_bevét" sheetId="2" r:id="rId1"/>
    <sheet name="1. mell_kiadás" sheetId="3" r:id="rId2"/>
    <sheet name="2. mell_bevét" sheetId="15" r:id="rId3"/>
    <sheet name="2. mell_kiadás" sheetId="34" r:id="rId4"/>
    <sheet name="3.mell_kiadás" sheetId="36" r:id="rId5"/>
    <sheet name="3.mell_bevét" sheetId="37" r:id="rId6"/>
    <sheet name="létszám 4. mell." sheetId="8" state="hidden" r:id="rId7"/>
    <sheet name="4.melléklet" sheetId="39" r:id="rId8"/>
    <sheet name="5. melléklet" sheetId="38" r:id="rId9"/>
    <sheet name="Munka9" sheetId="35" state="hidden" r:id="rId10"/>
  </sheets>
  <definedNames>
    <definedName name="_xlnm.Print_Area" localSheetId="1">'1. mell_kiadás'!$A$1:$F$94</definedName>
    <definedName name="_xlnm.Print_Area" localSheetId="0">'1.mell_bevét'!$A$1:$F$123</definedName>
    <definedName name="_xlnm.Print_Area" localSheetId="2">'2. mell_bevét'!$A$1:$F$123</definedName>
    <definedName name="_xlnm.Print_Area" localSheetId="3">'2. mell_kiadás'!$A$1:$F$97</definedName>
    <definedName name="_xlnm.Print_Area" localSheetId="5">'3.mell_bevét'!$A$1:$F$94</definedName>
    <definedName name="_xlnm.Print_Area" localSheetId="4">'3.mell_kiadás'!$A$1:$F$123</definedName>
    <definedName name="_xlnm.Print_Area" localSheetId="6">'létszám 4. mell.'!$A$1:$F$33</definedName>
  </definedNames>
  <calcPr calcId="162913" calcMode="manual"/>
</workbook>
</file>

<file path=xl/calcChain.xml><?xml version="1.0" encoding="utf-8"?>
<calcChain xmlns="http://schemas.openxmlformats.org/spreadsheetml/2006/main">
  <c r="D6" i="39" l="1"/>
  <c r="D7" i="39"/>
  <c r="D8" i="39"/>
  <c r="D9" i="39"/>
  <c r="D10" i="39"/>
  <c r="D11" i="39"/>
  <c r="D12" i="39"/>
  <c r="D13" i="39"/>
  <c r="D14" i="39"/>
  <c r="B14" i="39"/>
  <c r="C14" i="39"/>
  <c r="C18" i="38"/>
  <c r="C19" i="38" s="1"/>
  <c r="C29" i="38"/>
  <c r="C28" i="38"/>
  <c r="C24" i="38"/>
  <c r="C12" i="38"/>
  <c r="C65" i="37"/>
  <c r="C86" i="37"/>
  <c r="C93" i="37" s="1"/>
  <c r="C94" i="37" s="1"/>
  <c r="F86" i="37"/>
  <c r="F93" i="37" s="1"/>
  <c r="F94" i="37" s="1"/>
  <c r="C83" i="37"/>
  <c r="F122" i="36"/>
  <c r="C122" i="36"/>
  <c r="C110" i="36"/>
  <c r="C36" i="36"/>
  <c r="C40" i="36" s="1"/>
  <c r="C50" i="36" s="1"/>
  <c r="C74" i="36" s="1"/>
  <c r="C98" i="36" s="1"/>
  <c r="C36" i="2"/>
  <c r="C40" i="2" s="1"/>
  <c r="C50" i="2" s="1"/>
  <c r="C74" i="2" s="1"/>
  <c r="C98" i="2" s="1"/>
  <c r="C110" i="2"/>
  <c r="C114" i="2" s="1"/>
  <c r="C121" i="2" s="1"/>
  <c r="C122" i="2" s="1"/>
  <c r="D93" i="37"/>
  <c r="C76" i="37"/>
  <c r="C80" i="37" s="1"/>
  <c r="D64" i="37"/>
  <c r="F18" i="37"/>
  <c r="F64" i="37" s="1"/>
  <c r="F17" i="37"/>
  <c r="C49" i="36"/>
  <c r="C44" i="36"/>
  <c r="C43" i="36"/>
  <c r="C41" i="36"/>
  <c r="C39" i="36"/>
  <c r="C33" i="36"/>
  <c r="C32" i="36"/>
  <c r="C31" i="36"/>
  <c r="C29" i="36"/>
  <c r="C27" i="36"/>
  <c r="C25" i="36"/>
  <c r="C14" i="36"/>
  <c r="F11" i="36"/>
  <c r="C12" i="36"/>
  <c r="C6" i="36"/>
  <c r="C19" i="36" s="1"/>
  <c r="C24" i="36" s="1"/>
  <c r="C6" i="15"/>
  <c r="F70" i="37"/>
  <c r="C70" i="37"/>
  <c r="F63" i="37"/>
  <c r="C63" i="37"/>
  <c r="F59" i="37"/>
  <c r="C59" i="37"/>
  <c r="F49" i="37"/>
  <c r="C49" i="37"/>
  <c r="F38" i="37"/>
  <c r="C38" i="37"/>
  <c r="F36" i="37"/>
  <c r="C36" i="37"/>
  <c r="C17" i="37"/>
  <c r="F12" i="37"/>
  <c r="C12" i="37"/>
  <c r="C18" i="37" s="1"/>
  <c r="F119" i="36"/>
  <c r="C119" i="36"/>
  <c r="F107" i="36"/>
  <c r="C107" i="36"/>
  <c r="F102" i="36"/>
  <c r="C102" i="36"/>
  <c r="F87" i="36"/>
  <c r="F97" i="36" s="1"/>
  <c r="C87" i="36"/>
  <c r="F82" i="36"/>
  <c r="C82" i="36"/>
  <c r="C97" i="36" s="1"/>
  <c r="F73" i="36"/>
  <c r="C73" i="36"/>
  <c r="F59" i="36"/>
  <c r="C59" i="36"/>
  <c r="F23" i="36"/>
  <c r="C23" i="36"/>
  <c r="C50" i="15"/>
  <c r="C43" i="15"/>
  <c r="C41" i="15"/>
  <c r="C25" i="15"/>
  <c r="F25" i="15" s="1"/>
  <c r="C19" i="15"/>
  <c r="C24" i="15" s="1"/>
  <c r="F6" i="15"/>
  <c r="F19" i="15" s="1"/>
  <c r="D96" i="34"/>
  <c r="C96" i="34"/>
  <c r="F96" i="34" s="1"/>
  <c r="F95" i="34"/>
  <c r="C88" i="34"/>
  <c r="F88" i="34" s="1"/>
  <c r="F85" i="34"/>
  <c r="C85" i="34"/>
  <c r="F78" i="34"/>
  <c r="F82" i="34"/>
  <c r="F6" i="34"/>
  <c r="F76" i="37" l="1"/>
  <c r="C64" i="37"/>
  <c r="C98" i="15"/>
  <c r="C122" i="15" s="1"/>
  <c r="F24" i="15"/>
  <c r="C74" i="15"/>
  <c r="F50" i="15"/>
  <c r="F80" i="3"/>
  <c r="F93" i="3" s="1"/>
  <c r="F70" i="3"/>
  <c r="F63" i="3"/>
  <c r="F59" i="3"/>
  <c r="F49" i="3"/>
  <c r="F38" i="3"/>
  <c r="F36" i="3"/>
  <c r="F17" i="3"/>
  <c r="F18" i="3" s="1"/>
  <c r="F12" i="3"/>
  <c r="C17" i="3"/>
  <c r="C18" i="3" s="1"/>
  <c r="C64" i="3" s="1"/>
  <c r="C94" i="3" s="1"/>
  <c r="C93" i="3"/>
  <c r="C70" i="3"/>
  <c r="C63" i="3"/>
  <c r="C49" i="3"/>
  <c r="C12" i="3"/>
  <c r="F119" i="2"/>
  <c r="F107" i="2"/>
  <c r="F102" i="2"/>
  <c r="F87" i="2"/>
  <c r="F82" i="2"/>
  <c r="F73" i="2"/>
  <c r="F59" i="2"/>
  <c r="F49" i="2"/>
  <c r="F43" i="2"/>
  <c r="F32" i="2"/>
  <c r="F29" i="2"/>
  <c r="F23" i="2"/>
  <c r="F24" i="2" s="1"/>
  <c r="F19" i="2"/>
  <c r="C97" i="2"/>
  <c r="C43" i="2"/>
  <c r="C24" i="2"/>
  <c r="C23" i="2"/>
  <c r="C19" i="2"/>
  <c r="C49" i="15"/>
  <c r="C40" i="15"/>
  <c r="C32" i="15"/>
  <c r="C29" i="15"/>
  <c r="C87" i="2"/>
  <c r="C82" i="2"/>
  <c r="C73" i="2"/>
  <c r="C59" i="2"/>
  <c r="C49" i="2"/>
  <c r="C32" i="2"/>
  <c r="C29" i="2"/>
  <c r="D82" i="34"/>
  <c r="D88" i="34" s="1"/>
  <c r="C82" i="34"/>
  <c r="D18" i="34"/>
  <c r="D66" i="34" s="1"/>
  <c r="C80" i="3"/>
  <c r="C36" i="3"/>
  <c r="C38" i="3" s="1"/>
  <c r="C59" i="3"/>
  <c r="C114" i="15"/>
  <c r="C119" i="15"/>
  <c r="C121" i="15"/>
  <c r="C23" i="15"/>
  <c r="C119" i="2"/>
  <c r="C107" i="2"/>
  <c r="C102" i="2"/>
  <c r="F94" i="3" l="1"/>
  <c r="F64" i="3"/>
  <c r="F97" i="2"/>
  <c r="D95" i="34"/>
</calcChain>
</file>

<file path=xl/sharedStrings.xml><?xml version="1.0" encoding="utf-8"?>
<sst xmlns="http://schemas.openxmlformats.org/spreadsheetml/2006/main" count="1365" uniqueCount="488">
  <si>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</si>
  <si>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</si>
  <si>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</si>
  <si>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</si>
  <si>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</si>
  <si>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</si>
  <si>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</si>
  <si>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</si>
  <si>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</si>
  <si>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</si>
  <si>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</si>
  <si>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</si>
  <si>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</si>
  <si>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</si>
  <si>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</si>
  <si>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</si>
  <si>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</si>
  <si>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</si>
  <si>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</si>
  <si>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</si>
  <si>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</si>
  <si>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</si>
  <si>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</si>
  <si>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</si>
  <si>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</si>
  <si>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</si>
  <si>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</si>
  <si>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</si>
  <si>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</si>
  <si>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</si>
  <si>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</si>
  <si>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</si>
  <si>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</si>
  <si>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</si>
  <si>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</si>
  <si>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</si>
  <si>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</si>
  <si>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</si>
  <si>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</si>
  <si>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</si>
  <si>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</si>
  <si>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</si>
  <si>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</si>
  <si>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</si>
  <si>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</si>
  <si>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</si>
  <si>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</si>
  <si>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</si>
  <si>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</si>
  <si>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</si>
  <si>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</si>
  <si>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</si>
  <si>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</si>
  <si>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r>
      <t xml:space="preserve">Költségvetési engedélyezett létszámkeret (álláshely) (fő) ÖNKORMÁNYZAT     </t>
    </r>
    <r>
      <rPr>
        <i/>
        <sz val="10"/>
        <rFont val="Bookman Old Style"/>
        <family val="1"/>
        <charset val="238"/>
      </rPr>
      <t>teljes munkaidő</t>
    </r>
  </si>
  <si>
    <r>
      <t xml:space="preserve">Költségvetési engedélyezett létszámkeret (álláshely) (fő) ÖNKORMÁNYZAT  </t>
    </r>
    <r>
      <rPr>
        <i/>
        <sz val="10"/>
        <rFont val="Bookman Old Style"/>
        <family val="1"/>
        <charset val="238"/>
      </rPr>
      <t xml:space="preserve">részmunkaidőben fogl.  </t>
    </r>
    <r>
      <rPr>
        <sz val="10"/>
        <rFont val="Bookman Old Style"/>
        <family val="1"/>
        <charset val="238"/>
      </rPr>
      <t xml:space="preserve"> </t>
    </r>
  </si>
  <si>
    <t>ÖNKORMÁNYZATI ELŐIRÁNYZATOK</t>
  </si>
  <si>
    <t>MINDÖSSZESEN</t>
  </si>
  <si>
    <t>ÖSSZESEN</t>
  </si>
  <si>
    <t>Rovat-
szám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</si>
  <si>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</si>
  <si>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</si>
  <si>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</si>
  <si>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</si>
  <si>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</si>
  <si>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</si>
  <si>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</si>
  <si>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</si>
  <si>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</si>
  <si>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</si>
  <si>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</si>
  <si>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</si>
  <si>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</si>
  <si>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</si>
  <si>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</si>
  <si>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</si>
  <si>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</si>
  <si>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</si>
  <si>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</si>
  <si>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</si>
  <si>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</si>
  <si>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</si>
  <si>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</si>
  <si>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</si>
  <si>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</si>
  <si>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</si>
  <si>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</si>
  <si>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</si>
  <si>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</si>
  <si>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</si>
  <si>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</si>
  <si>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</si>
  <si>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</si>
  <si>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</si>
  <si>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</si>
  <si>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</si>
  <si>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</si>
  <si>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</si>
  <si>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</si>
  <si>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</si>
  <si>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</si>
  <si>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</si>
  <si>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</si>
  <si>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</si>
  <si>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</si>
  <si>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</si>
  <si>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</si>
  <si>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</si>
  <si>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</si>
  <si>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</si>
  <si>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</si>
  <si>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</si>
  <si>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</si>
  <si>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</si>
  <si>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</si>
  <si>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</si>
  <si>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</si>
  <si>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</si>
  <si>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</si>
  <si>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</si>
  <si>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</si>
  <si>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</si>
  <si>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</si>
  <si>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</si>
  <si>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</si>
  <si>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</si>
  <si>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</si>
  <si>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</si>
  <si>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</si>
  <si>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</si>
  <si>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</si>
  <si>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</si>
  <si>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</si>
  <si>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</si>
  <si>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</si>
  <si>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</si>
  <si>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</si>
  <si>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</si>
  <si>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</si>
  <si>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</si>
  <si>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</si>
  <si>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</si>
  <si>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</si>
  <si>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</si>
  <si>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</si>
  <si>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</si>
  <si>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</si>
  <si>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</si>
  <si>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</si>
  <si>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</si>
  <si>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</si>
  <si>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</si>
  <si>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</si>
  <si>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</si>
  <si>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</si>
  <si>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</si>
  <si>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</si>
  <si>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</si>
  <si>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</si>
  <si>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</si>
  <si>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VASSZÉCSENYI KÖZÖS ÖNKORMÁNYZATI HIVATAL ELŐIRÁNYZATAI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</si>
  <si>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</si>
  <si>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</si>
  <si>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</si>
  <si>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</si>
  <si>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</si>
  <si>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</si>
  <si>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</si>
  <si>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</si>
  <si>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</si>
  <si>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</si>
  <si>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</si>
  <si>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</si>
  <si>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</si>
  <si>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</si>
  <si>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</si>
  <si>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</si>
  <si>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</si>
  <si>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</si>
  <si>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</si>
  <si>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</si>
  <si>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</si>
  <si>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</si>
  <si>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</si>
  <si>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</si>
  <si>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</si>
  <si>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</si>
  <si>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</si>
  <si>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</si>
  <si>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</si>
  <si>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</si>
  <si>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</si>
  <si>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</si>
  <si>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</si>
  <si>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</si>
  <si>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</si>
  <si>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</si>
  <si>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</si>
  <si>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</si>
  <si>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</si>
  <si>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</si>
  <si>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</si>
  <si>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</si>
  <si>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</si>
  <si>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</si>
  <si>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</si>
  <si>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</si>
  <si>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</si>
  <si>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</si>
  <si>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</si>
  <si>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</si>
  <si>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</si>
  <si>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</si>
  <si>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</si>
  <si>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</si>
  <si>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</si>
  <si>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</si>
  <si>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</si>
  <si>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</si>
  <si>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</si>
  <si>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</si>
  <si>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</si>
  <si>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</si>
  <si>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</si>
  <si>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</si>
  <si>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</si>
  <si>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</si>
  <si>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</si>
  <si>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</si>
  <si>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</si>
  <si>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</si>
  <si>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</si>
  <si>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</si>
  <si>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</si>
  <si>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</si>
  <si>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</si>
  <si>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</si>
  <si>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</si>
  <si>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</si>
  <si>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</si>
  <si>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</si>
  <si>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</si>
  <si>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</si>
  <si>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</si>
  <si>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</si>
  <si>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</si>
  <si>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</si>
  <si>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</si>
  <si>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</si>
  <si>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</si>
  <si>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</si>
  <si>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</si>
  <si>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</si>
  <si>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</si>
  <si>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</si>
  <si>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</si>
  <si>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</si>
  <si>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</si>
  <si>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</si>
  <si>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</si>
  <si>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</si>
  <si>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</si>
  <si>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</si>
  <si>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</si>
  <si>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</si>
  <si>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</si>
  <si>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</si>
  <si>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</si>
  <si>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</si>
  <si>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</si>
  <si>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</si>
  <si>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</si>
  <si>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</si>
  <si>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</si>
  <si>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</si>
  <si>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</si>
  <si>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</si>
  <si>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</si>
  <si>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</si>
  <si>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</si>
  <si>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</si>
  <si>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</si>
  <si>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</si>
  <si>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</si>
  <si>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</si>
  <si>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</si>
  <si>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</si>
  <si>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</si>
  <si>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</si>
  <si>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</si>
  <si>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</si>
  <si>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</si>
  <si>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</si>
  <si>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</si>
  <si>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</si>
  <si>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</si>
  <si>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</si>
  <si>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</si>
  <si>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</si>
  <si>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</si>
  <si>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</si>
  <si>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</si>
  <si>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</si>
  <si>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</si>
  <si>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</si>
  <si>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</si>
  <si>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</si>
  <si>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</si>
  <si>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</si>
  <si>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</si>
  <si>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</si>
  <si>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</si>
  <si>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</si>
  <si>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</si>
  <si>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</si>
  <si>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</si>
  <si>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</si>
  <si>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</si>
  <si>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</si>
  <si>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</si>
  <si>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</si>
  <si>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</si>
  <si>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</si>
  <si>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</si>
  <si>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</si>
  <si>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</si>
  <si>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</si>
  <si>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</si>
  <si>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</si>
  <si>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</si>
  <si>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</si>
  <si>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</si>
  <si>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</si>
  <si>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</si>
  <si>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</si>
  <si>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</si>
  <si>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</si>
  <si>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</si>
  <si>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</si>
  <si>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</si>
  <si>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</si>
  <si>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</si>
  <si>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</si>
  <si>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</si>
  <si>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</si>
  <si>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</si>
  <si>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</si>
  <si>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</si>
  <si>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</si>
  <si>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</si>
  <si>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</si>
  <si>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</si>
  <si>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</si>
  <si>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</si>
  <si>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</si>
  <si>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</si>
  <si>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</si>
  <si>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</si>
  <si>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</si>
  <si>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</si>
  <si>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</si>
  <si>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</si>
  <si>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</si>
  <si>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</si>
  <si>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</si>
  <si>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</si>
  <si>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</si>
  <si>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</si>
  <si>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</si>
  <si>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</si>
  <si>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</si>
  <si>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</si>
  <si>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</si>
  <si>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</si>
  <si>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</si>
  <si>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</si>
  <si>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</si>
  <si>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</si>
  <si>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</si>
  <si>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</si>
  <si>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</si>
  <si>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</si>
  <si>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</si>
  <si>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</si>
  <si>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</si>
  <si>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</si>
  <si>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</si>
  <si>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</si>
  <si>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</si>
  <si>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</si>
  <si>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</si>
  <si>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</si>
  <si>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</si>
  <si>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</si>
  <si>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</si>
  <si>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</si>
  <si>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</si>
  <si>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</si>
  <si>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</si>
  <si>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</si>
  <si>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</si>
  <si>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</si>
  <si>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</si>
  <si>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</si>
  <si>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</si>
  <si>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</si>
  <si>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</si>
  <si>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</si>
  <si>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</si>
  <si>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</si>
  <si>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</si>
  <si>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</si>
  <si>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</si>
  <si>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</si>
  <si>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</si>
  <si>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</si>
  <si>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</si>
  <si>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</si>
  <si>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</si>
  <si>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</si>
  <si>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</si>
  <si>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</si>
  <si>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</si>
  <si>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</si>
  <si>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</si>
  <si>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</si>
  <si>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</si>
  <si>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</si>
  <si>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</si>
  <si>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</si>
  <si>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</si>
  <si>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</si>
  <si>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</si>
  <si>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</si>
  <si>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</si>
  <si>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</si>
  <si>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</si>
  <si>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</si>
  <si>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</si>
  <si>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</si>
  <si>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</si>
  <si>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</si>
  <si>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</si>
  <si>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</si>
  <si>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</si>
  <si>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</si>
  <si>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</si>
  <si>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</si>
  <si>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>Vasszécseny Község Önkormányzata 2017. évi költségvetése</t>
  </si>
  <si>
    <t>B75</t>
  </si>
  <si>
    <t>Vasszécseny Község Önkormányzata és intézménye 2017. évi költségvetése</t>
  </si>
  <si>
    <t>Rovatszám</t>
  </si>
  <si>
    <t>Személyi juttatások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</si>
  <si>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</si>
  <si>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</si>
  <si>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</si>
  <si>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</si>
  <si>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Finanszírozási kiadások</t>
  </si>
  <si>
    <t>Működési költségvetési kiadások</t>
  </si>
  <si>
    <t>Közhatalmi bevételek</t>
  </si>
  <si>
    <t>Működési célú átvett pénzeszközök</t>
  </si>
  <si>
    <t>Finanszírozási bevételek</t>
  </si>
  <si>
    <t>Működési költségvetési bevételek</t>
  </si>
  <si>
    <t xml:space="preserve">Működési bevételek és kiadások egyenlege </t>
  </si>
  <si>
    <t>Beruházási kiadások</t>
  </si>
  <si>
    <t>Felújítások</t>
  </si>
  <si>
    <t>Egyéb felhalmozási célú kiadások</t>
  </si>
  <si>
    <t>Felhalmozási költségvetési kiadások</t>
  </si>
  <si>
    <t>Felhalmozási célú támogatások államháztartáson belülről</t>
  </si>
  <si>
    <t>Felhalmozási bevételek</t>
  </si>
  <si>
    <t>Felhalmozási célú átvett pénzeszközök</t>
  </si>
  <si>
    <t>Felhalmozási költségvetési bevételek</t>
  </si>
  <si>
    <t>Felhalmozási bevételek és kiadások egyenlege</t>
  </si>
  <si>
    <t>Vasszécseny Község Önkormányzata  és intézménye költségvetési egyenlege működési és felhamozási cél szerinti bontásban</t>
  </si>
  <si>
    <t xml:space="preserve">2017 évi tervezett előirányzat </t>
  </si>
  <si>
    <t>ezer forint</t>
  </si>
  <si>
    <t>Vasszécseny Község Önkormányzata 2017 évi létszám előirányzata</t>
  </si>
  <si>
    <t>Jegyző, aljegyző</t>
  </si>
  <si>
    <t>Köztisztviselők</t>
  </si>
  <si>
    <t>Polgármester</t>
  </si>
  <si>
    <t>Háziorvos</t>
  </si>
  <si>
    <t>Asszisztensek</t>
  </si>
  <si>
    <t>Védőnő</t>
  </si>
  <si>
    <t>Kézbesítés, takarító</t>
  </si>
  <si>
    <t>Karbantartó</t>
  </si>
  <si>
    <t>Teljes munkaidőben foglalkoztatott</t>
  </si>
  <si>
    <t>Részmunkaidőben foglalkoztatott</t>
  </si>
  <si>
    <t>Összesen</t>
  </si>
  <si>
    <t>Vasszécseny Község Önkormányzata költségvetési szerve 2017.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</si>
</sst>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i/>
      <sz val="10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Bookman Old Style"/>
      <family val="1"/>
      <charset val="238"/>
    </font>
    <font>
      <sz val="16"/>
      <color indexed="8"/>
      <name val="Calibri"/>
      <family val="2"/>
      <charset val="238"/>
    </font>
    <font>
      <b/>
      <i/>
      <sz val="16"/>
      <color indexed="8"/>
      <name val="Bookman Old Style"/>
      <family val="1"/>
      <charset val="238"/>
    </font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Bookman Old Styl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31" fillId="0" borderId="0"/>
    <xf numFmtId="0" fontId="13" fillId="0" borderId="0"/>
  </cellStyleXfs>
  <cellXfs count="119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5" fontId="5" fillId="3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7" fillId="4" borderId="1" xfId="0" applyFont="1" applyFill="1" applyBorder="1"/>
    <xf numFmtId="0" fontId="18" fillId="4" borderId="1" xfId="0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19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0" fillId="5" borderId="1" xfId="0" applyFont="1" applyFill="1" applyBorder="1"/>
    <xf numFmtId="0" fontId="5" fillId="6" borderId="1" xfId="0" applyFont="1" applyFill="1" applyBorder="1" applyAlignment="1">
      <alignment horizontal="left" vertical="center"/>
    </xf>
    <xf numFmtId="0" fontId="17" fillId="6" borderId="1" xfId="0" applyFont="1" applyFill="1" applyBorder="1"/>
    <xf numFmtId="0" fontId="10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24" fillId="0" borderId="0" xfId="0" applyFont="1"/>
    <xf numFmtId="0" fontId="4" fillId="0" borderId="1" xfId="0" applyFont="1" applyBorder="1" applyAlignment="1">
      <alignment horizontal="center" wrapText="1"/>
    </xf>
    <xf numFmtId="0" fontId="12" fillId="0" borderId="0" xfId="0" applyFont="1"/>
    <xf numFmtId="0" fontId="5" fillId="6" borderId="1" xfId="0" applyFont="1" applyFill="1" applyBorder="1"/>
    <xf numFmtId="0" fontId="5" fillId="4" borderId="1" xfId="0" applyFont="1" applyFill="1" applyBorder="1"/>
    <xf numFmtId="0" fontId="11" fillId="4" borderId="1" xfId="0" applyFont="1" applyFill="1" applyBorder="1"/>
    <xf numFmtId="0" fontId="10" fillId="0" borderId="1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Fill="1" applyBorder="1" applyAlignment="1">
      <alignment horizontal="left" vertical="center" wrapText="1"/>
    </xf>
    <xf numFmtId="3" fontId="0" fillId="0" borderId="0" xfId="1" applyNumberFormat="1" applyFont="1"/>
    <xf numFmtId="3" fontId="21" fillId="0" borderId="1" xfId="1" applyNumberFormat="1" applyFont="1" applyBorder="1" applyAlignment="1">
      <alignment horizontal="center" wrapText="1"/>
    </xf>
    <xf numFmtId="3" fontId="15" fillId="0" borderId="1" xfId="1" applyNumberFormat="1" applyFont="1" applyBorder="1"/>
    <xf numFmtId="3" fontId="7" fillId="0" borderId="1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 wrapText="1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/>
    </xf>
    <xf numFmtId="3" fontId="0" fillId="0" borderId="0" xfId="1" applyNumberFormat="1" applyFont="1" applyBorder="1"/>
    <xf numFmtId="3" fontId="0" fillId="0" borderId="0" xfId="0" applyNumberFormat="1"/>
    <xf numFmtId="3" fontId="4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27" fillId="0" borderId="1" xfId="0" applyNumberFormat="1" applyFont="1" applyBorder="1"/>
    <xf numFmtId="166" fontId="0" fillId="0" borderId="0" xfId="1" applyNumberFormat="1" applyFont="1"/>
    <xf numFmtId="166" fontId="21" fillId="0" borderId="1" xfId="1" applyNumberFormat="1" applyFont="1" applyBorder="1" applyAlignment="1">
      <alignment horizontal="center" wrapText="1"/>
    </xf>
    <xf numFmtId="166" fontId="21" fillId="0" borderId="1" xfId="1" applyNumberFormat="1" applyFont="1" applyFill="1" applyBorder="1" applyAlignment="1">
      <alignment horizontal="center" wrapText="1"/>
    </xf>
    <xf numFmtId="166" fontId="0" fillId="0" borderId="1" xfId="1" applyNumberFormat="1" applyFont="1" applyBorder="1"/>
    <xf numFmtId="166" fontId="15" fillId="0" borderId="1" xfId="1" applyNumberFormat="1" applyFont="1" applyBorder="1"/>
    <xf numFmtId="166" fontId="7" fillId="0" borderId="1" xfId="1" applyNumberFormat="1" applyFont="1" applyFill="1" applyBorder="1" applyAlignment="1">
      <alignment horizontal="left" vertical="center" wrapText="1"/>
    </xf>
    <xf numFmtId="166" fontId="1" fillId="0" borderId="1" xfId="1" applyNumberFormat="1" applyFont="1" applyFill="1" applyBorder="1" applyAlignment="1">
      <alignment horizontal="left" vertical="center"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2" fillId="0" borderId="1" xfId="1" applyNumberFormat="1" applyFont="1" applyFill="1" applyBorder="1" applyAlignment="1">
      <alignment horizontal="left" vertical="center" wrapText="1"/>
    </xf>
    <xf numFmtId="166" fontId="7" fillId="0" borderId="1" xfId="1" applyNumberFormat="1" applyFont="1" applyFill="1" applyBorder="1" applyAlignment="1">
      <alignment horizontal="left" vertical="center"/>
    </xf>
    <xf numFmtId="166" fontId="1" fillId="0" borderId="1" xfId="1" applyNumberFormat="1" applyFont="1" applyFill="1" applyBorder="1" applyAlignment="1">
      <alignment horizontal="left" vertical="center"/>
    </xf>
    <xf numFmtId="166" fontId="6" fillId="0" borderId="1" xfId="1" applyNumberFormat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166" fontId="0" fillId="0" borderId="0" xfId="1" applyNumberFormat="1" applyFont="1" applyBorder="1"/>
    <xf numFmtId="166" fontId="32" fillId="0" borderId="0" xfId="1" applyNumberFormat="1" applyFont="1"/>
    <xf numFmtId="166" fontId="32" fillId="0" borderId="1" xfId="1" applyNumberFormat="1" applyFont="1" applyBorder="1"/>
    <xf numFmtId="0" fontId="12" fillId="0" borderId="1" xfId="0" applyFont="1" applyBorder="1" applyAlignment="1">
      <alignment horizontal="center" vertical="center" wrapText="1"/>
    </xf>
    <xf numFmtId="166" fontId="34" fillId="0" borderId="1" xfId="1" applyNumberFormat="1" applyFont="1" applyBorder="1" applyAlignment="1">
      <alignment wrapText="1"/>
    </xf>
    <xf numFmtId="0" fontId="0" fillId="0" borderId="0" xfId="0" applyFont="1"/>
    <xf numFmtId="166" fontId="10" fillId="0" borderId="1" xfId="1" applyNumberFormat="1" applyFont="1" applyBorder="1"/>
    <xf numFmtId="0" fontId="10" fillId="0" borderId="0" xfId="0" applyFont="1"/>
    <xf numFmtId="0" fontId="33" fillId="0" borderId="0" xfId="0" applyFont="1"/>
    <xf numFmtId="166" fontId="15" fillId="0" borderId="0" xfId="1" applyNumberFormat="1" applyFont="1"/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</cellXfs>
  <cellStyles count="4">
    <cellStyle name="Ezres" xfId="1" builtinId="3"/>
    <cellStyle name="Normál" xfId="0" builtinId="0"/>
    <cellStyle name="Normál 2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view="pageLayout" topLeftCell="A91" zoomScaleNormal="100" workbookViewId="0">
      <selection activeCell="A112" sqref="A112"/>
    </sheetView>
  </sheetViews>
  <sheetFormatPr defaultRowHeight="15" x14ac:dyDescent="0.25"/>
  <cols>
    <col min="1" max="1" width="85.5703125" customWidth="1"/>
    <col min="3" max="3" width="11.140625" style="65" customWidth="1"/>
    <col min="4" max="4" width="10.28515625" style="65" customWidth="1"/>
    <col min="5" max="5" width="10.5703125" style="65" customWidth="1"/>
    <col min="6" max="6" width="13.140625" style="65" customWidth="1"/>
  </cols>
  <sheetData>
    <row r="1" spans="1:6" ht="21" customHeight="1" x14ac:dyDescent="0.25">
      <c r="A1" s="102" t="s">
        <v>447</v>
      </c>
      <c r="B1" s="103"/>
      <c r="C1" s="103"/>
      <c r="D1" s="103"/>
      <c r="E1" s="103"/>
      <c r="F1" s="104"/>
    </row>
    <row r="2" spans="1:6" ht="18.75" customHeight="1" x14ac:dyDescent="0.25">
      <c r="A2" s="105" t="s">
        <v>9</v>
      </c>
      <c r="B2" s="103"/>
      <c r="C2" s="103"/>
      <c r="D2" s="103"/>
      <c r="E2" s="103"/>
      <c r="F2" s="104"/>
    </row>
    <row r="3" spans="1:6" ht="18" x14ac:dyDescent="0.25">
      <c r="A3" s="40"/>
    </row>
    <row r="4" spans="1:6" x14ac:dyDescent="0.25">
      <c r="A4" s="4" t="s">
        <v>55</v>
      </c>
    </row>
    <row r="5" spans="1:6" ht="45" x14ac:dyDescent="0.3">
      <c r="A5" s="2" t="s">
        <v>59</v>
      </c>
      <c r="B5" s="3" t="s">
        <v>60</v>
      </c>
      <c r="C5" s="66" t="s">
        <v>41</v>
      </c>
      <c r="D5" s="66" t="s">
        <v>42</v>
      </c>
      <c r="E5" s="66" t="s">
        <v>43</v>
      </c>
      <c r="F5" s="66" t="s">
        <v>41</v>
      </c>
    </row>
    <row r="6" spans="1:6" x14ac:dyDescent="0.25">
      <c r="A6" s="22" t="s">
        <v>61</v>
      </c>
      <c r="B6" s="23" t="s">
        <v>62</v>
      </c>
      <c r="C6" s="67">
        <v>17003</v>
      </c>
      <c r="D6" s="67"/>
      <c r="E6" s="67"/>
      <c r="F6" s="67">
        <v>17003</v>
      </c>
    </row>
    <row r="7" spans="1:6" x14ac:dyDescent="0.25">
      <c r="A7" s="22" t="s">
        <v>63</v>
      </c>
      <c r="B7" s="24" t="s">
        <v>64</v>
      </c>
      <c r="C7" s="67"/>
      <c r="D7" s="67"/>
      <c r="E7" s="67"/>
      <c r="F7" s="67"/>
    </row>
    <row r="8" spans="1:6" x14ac:dyDescent="0.25">
      <c r="A8" s="22" t="s">
        <v>65</v>
      </c>
      <c r="B8" s="24" t="s">
        <v>66</v>
      </c>
      <c r="C8" s="67"/>
      <c r="D8" s="67"/>
      <c r="E8" s="67"/>
      <c r="F8" s="67"/>
    </row>
    <row r="9" spans="1:6" x14ac:dyDescent="0.25">
      <c r="A9" s="25" t="s">
        <v>67</v>
      </c>
      <c r="B9" s="24" t="s">
        <v>68</v>
      </c>
      <c r="C9" s="67"/>
      <c r="D9" s="67"/>
      <c r="E9" s="67"/>
      <c r="F9" s="67"/>
    </row>
    <row r="10" spans="1:6" x14ac:dyDescent="0.25">
      <c r="A10" s="25" t="s">
        <v>69</v>
      </c>
      <c r="B10" s="24" t="s">
        <v>70</v>
      </c>
      <c r="C10" s="67"/>
      <c r="D10" s="67"/>
      <c r="E10" s="67"/>
      <c r="F10" s="67"/>
    </row>
    <row r="11" spans="1:6" x14ac:dyDescent="0.25">
      <c r="A11" s="25" t="s">
        <v>71</v>
      </c>
      <c r="B11" s="24" t="s">
        <v>72</v>
      </c>
      <c r="C11" s="67"/>
      <c r="D11" s="67"/>
      <c r="E11" s="67"/>
      <c r="F11" s="67"/>
    </row>
    <row r="12" spans="1:6" x14ac:dyDescent="0.25">
      <c r="A12" s="25" t="s">
        <v>73</v>
      </c>
      <c r="B12" s="24" t="s">
        <v>74</v>
      </c>
      <c r="C12" s="67">
        <v>820</v>
      </c>
      <c r="D12" s="67"/>
      <c r="E12" s="67"/>
      <c r="F12" s="67">
        <v>820</v>
      </c>
    </row>
    <row r="13" spans="1:6" x14ac:dyDescent="0.25">
      <c r="A13" s="25" t="s">
        <v>75</v>
      </c>
      <c r="B13" s="24" t="s">
        <v>76</v>
      </c>
      <c r="C13" s="67"/>
      <c r="D13" s="67"/>
      <c r="E13" s="67"/>
      <c r="F13" s="67"/>
    </row>
    <row r="14" spans="1:6" x14ac:dyDescent="0.25">
      <c r="A14" s="5" t="s">
        <v>77</v>
      </c>
      <c r="B14" s="24" t="s">
        <v>78</v>
      </c>
      <c r="C14" s="67">
        <v>754</v>
      </c>
      <c r="D14" s="67"/>
      <c r="E14" s="67"/>
      <c r="F14" s="67">
        <v>754</v>
      </c>
    </row>
    <row r="15" spans="1:6" x14ac:dyDescent="0.25">
      <c r="A15" s="5" t="s">
        <v>79</v>
      </c>
      <c r="B15" s="24" t="s">
        <v>80</v>
      </c>
      <c r="C15" s="67">
        <v>0</v>
      </c>
      <c r="D15" s="67"/>
      <c r="E15" s="67"/>
      <c r="F15" s="67">
        <v>0</v>
      </c>
    </row>
    <row r="16" spans="1:6" x14ac:dyDescent="0.25">
      <c r="A16" s="5" t="s">
        <v>81</v>
      </c>
      <c r="B16" s="24" t="s">
        <v>82</v>
      </c>
      <c r="C16" s="67"/>
      <c r="D16" s="67"/>
      <c r="E16" s="67"/>
      <c r="F16" s="67"/>
    </row>
    <row r="17" spans="1:6" x14ac:dyDescent="0.25">
      <c r="A17" s="5" t="s">
        <v>83</v>
      </c>
      <c r="B17" s="24" t="s">
        <v>84</v>
      </c>
      <c r="C17" s="67"/>
      <c r="D17" s="67"/>
      <c r="E17" s="67"/>
      <c r="F17" s="67"/>
    </row>
    <row r="18" spans="1:6" x14ac:dyDescent="0.25">
      <c r="A18" s="5" t="s">
        <v>367</v>
      </c>
      <c r="B18" s="24" t="s">
        <v>85</v>
      </c>
      <c r="C18" s="67"/>
      <c r="D18" s="67"/>
      <c r="E18" s="67"/>
      <c r="F18" s="67"/>
    </row>
    <row r="19" spans="1:6" x14ac:dyDescent="0.25">
      <c r="A19" s="26" t="s">
        <v>346</v>
      </c>
      <c r="B19" s="27" t="s">
        <v>86</v>
      </c>
      <c r="C19" s="67">
        <f>C6+C12+C14</f>
        <v>18577</v>
      </c>
      <c r="D19" s="67"/>
      <c r="E19" s="67"/>
      <c r="F19" s="67">
        <f>F6+F12+F14</f>
        <v>18577</v>
      </c>
    </row>
    <row r="20" spans="1:6" x14ac:dyDescent="0.25">
      <c r="A20" s="5" t="s">
        <v>87</v>
      </c>
      <c r="B20" s="24" t="s">
        <v>88</v>
      </c>
      <c r="C20" s="67">
        <v>6902</v>
      </c>
      <c r="D20" s="67"/>
      <c r="E20" s="67"/>
      <c r="F20" s="67">
        <v>6902</v>
      </c>
    </row>
    <row r="21" spans="1:6" x14ac:dyDescent="0.25">
      <c r="A21" s="5" t="s">
        <v>89</v>
      </c>
      <c r="B21" s="24" t="s">
        <v>90</v>
      </c>
      <c r="C21" s="67"/>
      <c r="D21" s="67"/>
      <c r="E21" s="67"/>
      <c r="F21" s="67"/>
    </row>
    <row r="22" spans="1:6" x14ac:dyDescent="0.25">
      <c r="A22" s="6" t="s">
        <v>91</v>
      </c>
      <c r="B22" s="24" t="s">
        <v>92</v>
      </c>
      <c r="C22" s="67">
        <v>4276</v>
      </c>
      <c r="D22" s="67"/>
      <c r="E22" s="67"/>
      <c r="F22" s="67">
        <v>4276</v>
      </c>
    </row>
    <row r="23" spans="1:6" x14ac:dyDescent="0.25">
      <c r="A23" s="7" t="s">
        <v>347</v>
      </c>
      <c r="B23" s="27" t="s">
        <v>93</v>
      </c>
      <c r="C23" s="67">
        <f>C20+C22</f>
        <v>11178</v>
      </c>
      <c r="D23" s="67"/>
      <c r="E23" s="67"/>
      <c r="F23" s="67">
        <f>F20+F22</f>
        <v>11178</v>
      </c>
    </row>
    <row r="24" spans="1:6" x14ac:dyDescent="0.25">
      <c r="A24" s="43" t="s">
        <v>397</v>
      </c>
      <c r="B24" s="44" t="s">
        <v>94</v>
      </c>
      <c r="C24" s="67">
        <f>C23+C19</f>
        <v>29755</v>
      </c>
      <c r="D24" s="67"/>
      <c r="E24" s="67"/>
      <c r="F24" s="67">
        <f>F23+F19</f>
        <v>29755</v>
      </c>
    </row>
    <row r="25" spans="1:6" x14ac:dyDescent="0.25">
      <c r="A25" s="33" t="s">
        <v>368</v>
      </c>
      <c r="B25" s="44" t="s">
        <v>95</v>
      </c>
      <c r="C25" s="67">
        <v>6330</v>
      </c>
      <c r="D25" s="67"/>
      <c r="E25" s="67"/>
      <c r="F25" s="67">
        <v>6330</v>
      </c>
    </row>
    <row r="26" spans="1:6" x14ac:dyDescent="0.25">
      <c r="A26" s="5" t="s">
        <v>96</v>
      </c>
      <c r="B26" s="24" t="s">
        <v>97</v>
      </c>
      <c r="C26" s="67"/>
      <c r="D26" s="67"/>
      <c r="E26" s="67"/>
      <c r="F26" s="67"/>
    </row>
    <row r="27" spans="1:6" x14ac:dyDescent="0.25">
      <c r="A27" s="5" t="s">
        <v>98</v>
      </c>
      <c r="B27" s="24" t="s">
        <v>99</v>
      </c>
      <c r="C27" s="67">
        <v>9450</v>
      </c>
      <c r="D27" s="67"/>
      <c r="E27" s="67"/>
      <c r="F27" s="67">
        <v>9450</v>
      </c>
    </row>
    <row r="28" spans="1:6" x14ac:dyDescent="0.25">
      <c r="A28" s="5" t="s">
        <v>100</v>
      </c>
      <c r="B28" s="24" t="s">
        <v>101</v>
      </c>
      <c r="C28" s="67">
        <v>0</v>
      </c>
      <c r="D28" s="67"/>
      <c r="E28" s="67"/>
      <c r="F28" s="67">
        <v>0</v>
      </c>
    </row>
    <row r="29" spans="1:6" x14ac:dyDescent="0.25">
      <c r="A29" s="7" t="s">
        <v>348</v>
      </c>
      <c r="B29" s="27" t="s">
        <v>102</v>
      </c>
      <c r="C29" s="67">
        <f>SUM(C27:C28)</f>
        <v>9450</v>
      </c>
      <c r="D29" s="67"/>
      <c r="E29" s="67"/>
      <c r="F29" s="67">
        <f>SUM(F27:F28)</f>
        <v>9450</v>
      </c>
    </row>
    <row r="30" spans="1:6" x14ac:dyDescent="0.25">
      <c r="A30" s="5" t="s">
        <v>103</v>
      </c>
      <c r="B30" s="24" t="s">
        <v>104</v>
      </c>
      <c r="C30" s="67">
        <v>925</v>
      </c>
      <c r="D30" s="67"/>
      <c r="E30" s="67"/>
      <c r="F30" s="67">
        <v>925</v>
      </c>
    </row>
    <row r="31" spans="1:6" x14ac:dyDescent="0.25">
      <c r="A31" s="5" t="s">
        <v>105</v>
      </c>
      <c r="B31" s="24" t="s">
        <v>106</v>
      </c>
      <c r="C31" s="67">
        <v>820</v>
      </c>
      <c r="D31" s="67"/>
      <c r="E31" s="67"/>
      <c r="F31" s="67">
        <v>820</v>
      </c>
    </row>
    <row r="32" spans="1:6" ht="15" customHeight="1" x14ac:dyDescent="0.25">
      <c r="A32" s="7" t="s">
        <v>398</v>
      </c>
      <c r="B32" s="27" t="s">
        <v>107</v>
      </c>
      <c r="C32" s="67">
        <f>SUM(C30:C31)</f>
        <v>1745</v>
      </c>
      <c r="D32" s="67"/>
      <c r="E32" s="67"/>
      <c r="F32" s="67">
        <f>SUM(F30:F31)</f>
        <v>1745</v>
      </c>
    </row>
    <row r="33" spans="1:6" x14ac:dyDescent="0.25">
      <c r="A33" s="5" t="s">
        <v>108</v>
      </c>
      <c r="B33" s="24" t="s">
        <v>109</v>
      </c>
      <c r="C33" s="67">
        <v>8521</v>
      </c>
      <c r="D33" s="67"/>
      <c r="E33" s="67"/>
      <c r="F33" s="67">
        <v>8521</v>
      </c>
    </row>
    <row r="34" spans="1:6" x14ac:dyDescent="0.25">
      <c r="A34" s="5" t="s">
        <v>110</v>
      </c>
      <c r="B34" s="24" t="s">
        <v>111</v>
      </c>
      <c r="C34" s="67">
        <v>945</v>
      </c>
      <c r="D34" s="67"/>
      <c r="E34" s="67"/>
      <c r="F34" s="67">
        <v>945</v>
      </c>
    </row>
    <row r="35" spans="1:6" x14ac:dyDescent="0.25">
      <c r="A35" s="5" t="s">
        <v>369</v>
      </c>
      <c r="B35" s="24" t="s">
        <v>112</v>
      </c>
      <c r="C35" s="67">
        <v>2340</v>
      </c>
      <c r="D35" s="67"/>
      <c r="E35" s="67"/>
      <c r="F35" s="67">
        <v>2340</v>
      </c>
    </row>
    <row r="36" spans="1:6" x14ac:dyDescent="0.25">
      <c r="A36" s="5" t="s">
        <v>113</v>
      </c>
      <c r="B36" s="24" t="s">
        <v>114</v>
      </c>
      <c r="C36" s="67">
        <f>31140-1081</f>
        <v>30059</v>
      </c>
      <c r="D36" s="67"/>
      <c r="E36" s="67"/>
      <c r="F36" s="67">
        <v>30059</v>
      </c>
    </row>
    <row r="37" spans="1:6" x14ac:dyDescent="0.25">
      <c r="A37" s="9" t="s">
        <v>370</v>
      </c>
      <c r="B37" s="24" t="s">
        <v>115</v>
      </c>
      <c r="C37" s="67"/>
      <c r="D37" s="67"/>
      <c r="E37" s="67"/>
      <c r="F37" s="67"/>
    </row>
    <row r="38" spans="1:6" x14ac:dyDescent="0.25">
      <c r="A38" s="6" t="s">
        <v>116</v>
      </c>
      <c r="B38" s="24" t="s">
        <v>117</v>
      </c>
      <c r="C38" s="67"/>
      <c r="D38" s="67"/>
      <c r="E38" s="67"/>
      <c r="F38" s="67"/>
    </row>
    <row r="39" spans="1:6" x14ac:dyDescent="0.25">
      <c r="A39" s="5" t="s">
        <v>371</v>
      </c>
      <c r="B39" s="24" t="s">
        <v>118</v>
      </c>
      <c r="C39" s="67">
        <v>6206</v>
      </c>
      <c r="D39" s="67"/>
      <c r="E39" s="67"/>
      <c r="F39" s="67">
        <v>6206</v>
      </c>
    </row>
    <row r="40" spans="1:6" x14ac:dyDescent="0.25">
      <c r="A40" s="7" t="s">
        <v>349</v>
      </c>
      <c r="B40" s="27" t="s">
        <v>119</v>
      </c>
      <c r="C40" s="67">
        <f>C39+C36+C35+C34+C33</f>
        <v>48071</v>
      </c>
      <c r="D40" s="67"/>
      <c r="E40" s="67"/>
      <c r="F40" s="67">
        <v>48071</v>
      </c>
    </row>
    <row r="41" spans="1:6" x14ac:dyDescent="0.25">
      <c r="A41" s="5" t="s">
        <v>120</v>
      </c>
      <c r="B41" s="24" t="s">
        <v>121</v>
      </c>
      <c r="C41" s="67">
        <v>1593</v>
      </c>
      <c r="D41" s="67"/>
      <c r="E41" s="67"/>
      <c r="F41" s="67">
        <v>1593</v>
      </c>
    </row>
    <row r="42" spans="1:6" x14ac:dyDescent="0.25">
      <c r="A42" s="5" t="s">
        <v>122</v>
      </c>
      <c r="B42" s="24" t="s">
        <v>123</v>
      </c>
      <c r="C42" s="67">
        <v>500</v>
      </c>
      <c r="D42" s="67"/>
      <c r="E42" s="67"/>
      <c r="F42" s="67">
        <v>500</v>
      </c>
    </row>
    <row r="43" spans="1:6" x14ac:dyDescent="0.25">
      <c r="A43" s="7" t="s">
        <v>350</v>
      </c>
      <c r="B43" s="27" t="s">
        <v>124</v>
      </c>
      <c r="C43" s="67">
        <f>C41+C42</f>
        <v>2093</v>
      </c>
      <c r="D43" s="67"/>
      <c r="E43" s="67"/>
      <c r="F43" s="67">
        <f>F41+F42</f>
        <v>2093</v>
      </c>
    </row>
    <row r="44" spans="1:6" x14ac:dyDescent="0.25">
      <c r="A44" s="5" t="s">
        <v>125</v>
      </c>
      <c r="B44" s="24" t="s">
        <v>126</v>
      </c>
      <c r="C44" s="67">
        <v>14947</v>
      </c>
      <c r="D44" s="67"/>
      <c r="E44" s="67"/>
      <c r="F44" s="67">
        <v>14947</v>
      </c>
    </row>
    <row r="45" spans="1:6" x14ac:dyDescent="0.25">
      <c r="A45" s="5" t="s">
        <v>127</v>
      </c>
      <c r="B45" s="24" t="s">
        <v>128</v>
      </c>
      <c r="C45" s="67"/>
      <c r="D45" s="67"/>
      <c r="E45" s="67"/>
      <c r="F45" s="67"/>
    </row>
    <row r="46" spans="1:6" x14ac:dyDescent="0.25">
      <c r="A46" s="5" t="s">
        <v>372</v>
      </c>
      <c r="B46" s="24" t="s">
        <v>129</v>
      </c>
      <c r="C46" s="67"/>
      <c r="D46" s="67"/>
      <c r="E46" s="67"/>
      <c r="F46" s="67"/>
    </row>
    <row r="47" spans="1:6" x14ac:dyDescent="0.25">
      <c r="A47" s="5" t="s">
        <v>373</v>
      </c>
      <c r="B47" s="24" t="s">
        <v>130</v>
      </c>
      <c r="C47" s="67"/>
      <c r="D47" s="67"/>
      <c r="E47" s="67"/>
      <c r="F47" s="67"/>
    </row>
    <row r="48" spans="1:6" x14ac:dyDescent="0.25">
      <c r="A48" s="5" t="s">
        <v>131</v>
      </c>
      <c r="B48" s="24" t="s">
        <v>132</v>
      </c>
      <c r="C48" s="67">
        <v>72</v>
      </c>
      <c r="D48" s="67"/>
      <c r="E48" s="67"/>
      <c r="F48" s="67">
        <v>72</v>
      </c>
    </row>
    <row r="49" spans="1:6" x14ac:dyDescent="0.25">
      <c r="A49" s="7" t="s">
        <v>351</v>
      </c>
      <c r="B49" s="27" t="s">
        <v>133</v>
      </c>
      <c r="C49" s="67">
        <f>SUM(C44:C48)</f>
        <v>15019</v>
      </c>
      <c r="D49" s="67"/>
      <c r="E49" s="67"/>
      <c r="F49" s="67">
        <f>SUM(F44:F48)</f>
        <v>15019</v>
      </c>
    </row>
    <row r="50" spans="1:6" x14ac:dyDescent="0.25">
      <c r="A50" s="33" t="s">
        <v>352</v>
      </c>
      <c r="B50" s="44" t="s">
        <v>134</v>
      </c>
      <c r="C50" s="67">
        <f>C49+C43+C40+C32+C29</f>
        <v>76378</v>
      </c>
      <c r="D50" s="67"/>
      <c r="E50" s="67"/>
      <c r="F50" s="67">
        <v>76378</v>
      </c>
    </row>
    <row r="51" spans="1:6" x14ac:dyDescent="0.25">
      <c r="A51" s="11" t="s">
        <v>135</v>
      </c>
      <c r="B51" s="24" t="s">
        <v>136</v>
      </c>
      <c r="C51" s="67"/>
      <c r="D51" s="67"/>
      <c r="E51" s="67"/>
      <c r="F51" s="67"/>
    </row>
    <row r="52" spans="1:6" x14ac:dyDescent="0.25">
      <c r="A52" s="11" t="s">
        <v>353</v>
      </c>
      <c r="B52" s="24" t="s">
        <v>137</v>
      </c>
      <c r="C52" s="67"/>
      <c r="D52" s="67"/>
      <c r="E52" s="67"/>
      <c r="F52" s="67"/>
    </row>
    <row r="53" spans="1:6" x14ac:dyDescent="0.25">
      <c r="A53" s="14" t="s">
        <v>374</v>
      </c>
      <c r="B53" s="24" t="s">
        <v>138</v>
      </c>
      <c r="C53" s="67"/>
      <c r="D53" s="67"/>
      <c r="E53" s="67"/>
      <c r="F53" s="67"/>
    </row>
    <row r="54" spans="1:6" x14ac:dyDescent="0.25">
      <c r="A54" s="14" t="s">
        <v>375</v>
      </c>
      <c r="B54" s="24" t="s">
        <v>139</v>
      </c>
      <c r="C54" s="67"/>
      <c r="D54" s="67"/>
      <c r="E54" s="67"/>
      <c r="F54" s="67"/>
    </row>
    <row r="55" spans="1:6" x14ac:dyDescent="0.25">
      <c r="A55" s="14" t="s">
        <v>376</v>
      </c>
      <c r="B55" s="24" t="s">
        <v>140</v>
      </c>
      <c r="C55" s="67"/>
      <c r="D55" s="67"/>
      <c r="E55" s="67"/>
      <c r="F55" s="67"/>
    </row>
    <row r="56" spans="1:6" x14ac:dyDescent="0.25">
      <c r="A56" s="11" t="s">
        <v>377</v>
      </c>
      <c r="B56" s="24" t="s">
        <v>141</v>
      </c>
      <c r="C56" s="67"/>
      <c r="D56" s="67"/>
      <c r="E56" s="67"/>
      <c r="F56" s="67"/>
    </row>
    <row r="57" spans="1:6" x14ac:dyDescent="0.25">
      <c r="A57" s="11" t="s">
        <v>378</v>
      </c>
      <c r="B57" s="24" t="s">
        <v>142</v>
      </c>
      <c r="C57" s="67"/>
      <c r="D57" s="67"/>
      <c r="E57" s="67"/>
      <c r="F57" s="67"/>
    </row>
    <row r="58" spans="1:6" x14ac:dyDescent="0.25">
      <c r="A58" s="11" t="s">
        <v>379</v>
      </c>
      <c r="B58" s="24" t="s">
        <v>143</v>
      </c>
      <c r="C58" s="67">
        <v>3099</v>
      </c>
      <c r="D58" s="67"/>
      <c r="E58" s="67"/>
      <c r="F58" s="67">
        <v>3099</v>
      </c>
    </row>
    <row r="59" spans="1:6" x14ac:dyDescent="0.25">
      <c r="A59" s="41" t="s">
        <v>354</v>
      </c>
      <c r="B59" s="44" t="s">
        <v>144</v>
      </c>
      <c r="C59" s="67">
        <f>SUM(C51:C58)</f>
        <v>3099</v>
      </c>
      <c r="D59" s="67"/>
      <c r="E59" s="67"/>
      <c r="F59" s="67">
        <f>SUM(F51:F58)</f>
        <v>3099</v>
      </c>
    </row>
    <row r="60" spans="1:6" x14ac:dyDescent="0.25">
      <c r="A60" s="10" t="s">
        <v>380</v>
      </c>
      <c r="B60" s="24" t="s">
        <v>145</v>
      </c>
      <c r="C60" s="67"/>
      <c r="D60" s="67"/>
      <c r="E60" s="67"/>
      <c r="F60" s="67"/>
    </row>
    <row r="61" spans="1:6" x14ac:dyDescent="0.25">
      <c r="A61" s="10" t="s">
        <v>146</v>
      </c>
      <c r="B61" s="24" t="s">
        <v>147</v>
      </c>
      <c r="C61" s="67"/>
      <c r="D61" s="67"/>
      <c r="E61" s="67"/>
      <c r="F61" s="67"/>
    </row>
    <row r="62" spans="1:6" ht="27.75" customHeight="1" x14ac:dyDescent="0.25">
      <c r="A62" s="10" t="s">
        <v>148</v>
      </c>
      <c r="B62" s="24" t="s">
        <v>149</v>
      </c>
      <c r="C62" s="67"/>
      <c r="D62" s="67"/>
      <c r="E62" s="67"/>
      <c r="F62" s="67"/>
    </row>
    <row r="63" spans="1:6" ht="27.75" customHeight="1" x14ac:dyDescent="0.25">
      <c r="A63" s="10" t="s">
        <v>355</v>
      </c>
      <c r="B63" s="24" t="s">
        <v>150</v>
      </c>
      <c r="C63" s="67"/>
      <c r="D63" s="67"/>
      <c r="E63" s="67"/>
      <c r="F63" s="67"/>
    </row>
    <row r="64" spans="1:6" ht="27.75" customHeight="1" x14ac:dyDescent="0.25">
      <c r="A64" s="10" t="s">
        <v>381</v>
      </c>
      <c r="B64" s="24" t="s">
        <v>151</v>
      </c>
      <c r="C64" s="67"/>
      <c r="D64" s="67"/>
      <c r="E64" s="67"/>
      <c r="F64" s="67"/>
    </row>
    <row r="65" spans="1:6" ht="27.75" customHeight="1" x14ac:dyDescent="0.25">
      <c r="A65" s="10" t="s">
        <v>356</v>
      </c>
      <c r="B65" s="24" t="s">
        <v>152</v>
      </c>
      <c r="C65" s="67">
        <v>80103</v>
      </c>
      <c r="D65" s="67"/>
      <c r="E65" s="67"/>
      <c r="F65" s="67">
        <v>80103</v>
      </c>
    </row>
    <row r="66" spans="1:6" ht="27.75" customHeight="1" x14ac:dyDescent="0.25">
      <c r="A66" s="10" t="s">
        <v>382</v>
      </c>
      <c r="B66" s="24" t="s">
        <v>153</v>
      </c>
      <c r="C66" s="67"/>
      <c r="D66" s="67"/>
      <c r="E66" s="67"/>
      <c r="F66" s="67"/>
    </row>
    <row r="67" spans="1:6" ht="27.75" customHeight="1" x14ac:dyDescent="0.25">
      <c r="A67" s="10" t="s">
        <v>383</v>
      </c>
      <c r="B67" s="24" t="s">
        <v>154</v>
      </c>
      <c r="C67" s="67"/>
      <c r="D67" s="67"/>
      <c r="E67" s="67"/>
      <c r="F67" s="67"/>
    </row>
    <row r="68" spans="1:6" ht="27.75" customHeight="1" x14ac:dyDescent="0.25">
      <c r="A68" s="10" t="s">
        <v>155</v>
      </c>
      <c r="B68" s="24" t="s">
        <v>156</v>
      </c>
      <c r="C68" s="67"/>
      <c r="D68" s="67"/>
      <c r="E68" s="67"/>
      <c r="F68" s="67"/>
    </row>
    <row r="69" spans="1:6" x14ac:dyDescent="0.25">
      <c r="A69" s="15" t="s">
        <v>157</v>
      </c>
      <c r="B69" s="24" t="s">
        <v>158</v>
      </c>
      <c r="C69" s="67"/>
      <c r="D69" s="67"/>
      <c r="E69" s="67"/>
      <c r="F69" s="67"/>
    </row>
    <row r="70" spans="1:6" x14ac:dyDescent="0.25">
      <c r="A70" s="10" t="s">
        <v>384</v>
      </c>
      <c r="B70" s="24" t="s">
        <v>160</v>
      </c>
      <c r="C70" s="67">
        <v>500</v>
      </c>
      <c r="D70" s="67"/>
      <c r="E70" s="67"/>
      <c r="F70" s="67">
        <v>500</v>
      </c>
    </row>
    <row r="71" spans="1:6" x14ac:dyDescent="0.25">
      <c r="A71" s="15" t="s">
        <v>51</v>
      </c>
      <c r="B71" s="24" t="s">
        <v>161</v>
      </c>
      <c r="C71" s="67"/>
      <c r="D71" s="67"/>
      <c r="E71" s="67"/>
      <c r="F71" s="67"/>
    </row>
    <row r="72" spans="1:6" x14ac:dyDescent="0.25">
      <c r="A72" s="15" t="s">
        <v>52</v>
      </c>
      <c r="B72" s="24" t="s">
        <v>161</v>
      </c>
      <c r="C72" s="67"/>
      <c r="D72" s="67"/>
      <c r="E72" s="67"/>
      <c r="F72" s="67"/>
    </row>
    <row r="73" spans="1:6" x14ac:dyDescent="0.25">
      <c r="A73" s="41" t="s">
        <v>357</v>
      </c>
      <c r="B73" s="44" t="s">
        <v>162</v>
      </c>
      <c r="C73" s="67">
        <f>SUM(C60:C72)</f>
        <v>80603</v>
      </c>
      <c r="D73" s="67"/>
      <c r="E73" s="67"/>
      <c r="F73" s="67">
        <f>SUM(F60:F72)</f>
        <v>80603</v>
      </c>
    </row>
    <row r="74" spans="1:6" ht="15.75" x14ac:dyDescent="0.25">
      <c r="A74" s="49" t="s">
        <v>40</v>
      </c>
      <c r="B74" s="44"/>
      <c r="C74" s="67">
        <f>C73+C59+C50+C25+C24</f>
        <v>196165</v>
      </c>
      <c r="D74" s="67"/>
      <c r="E74" s="67"/>
      <c r="F74" s="67">
        <v>196165</v>
      </c>
    </row>
    <row r="75" spans="1:6" x14ac:dyDescent="0.25">
      <c r="A75" s="28" t="s">
        <v>163</v>
      </c>
      <c r="B75" s="24" t="s">
        <v>164</v>
      </c>
      <c r="C75" s="67"/>
      <c r="D75" s="67"/>
      <c r="E75" s="67"/>
      <c r="F75" s="67"/>
    </row>
    <row r="76" spans="1:6" x14ac:dyDescent="0.25">
      <c r="A76" s="28" t="s">
        <v>385</v>
      </c>
      <c r="B76" s="24" t="s">
        <v>165</v>
      </c>
      <c r="C76" s="67"/>
      <c r="D76" s="67"/>
      <c r="E76" s="67"/>
      <c r="F76" s="67"/>
    </row>
    <row r="77" spans="1:6" x14ac:dyDescent="0.25">
      <c r="A77" s="28" t="s">
        <v>166</v>
      </c>
      <c r="B77" s="24" t="s">
        <v>167</v>
      </c>
      <c r="C77" s="67"/>
      <c r="D77" s="67"/>
      <c r="E77" s="67"/>
      <c r="F77" s="67"/>
    </row>
    <row r="78" spans="1:6" x14ac:dyDescent="0.25">
      <c r="A78" s="28" t="s">
        <v>168</v>
      </c>
      <c r="B78" s="24" t="s">
        <v>169</v>
      </c>
      <c r="C78" s="67">
        <v>25382</v>
      </c>
      <c r="D78" s="67"/>
      <c r="E78" s="67"/>
      <c r="F78" s="67">
        <v>25382</v>
      </c>
    </row>
    <row r="79" spans="1:6" x14ac:dyDescent="0.25">
      <c r="A79" s="6" t="s">
        <v>170</v>
      </c>
      <c r="B79" s="24" t="s">
        <v>171</v>
      </c>
      <c r="C79" s="67"/>
      <c r="D79" s="67"/>
      <c r="E79" s="67"/>
      <c r="F79" s="67"/>
    </row>
    <row r="80" spans="1:6" x14ac:dyDescent="0.25">
      <c r="A80" s="6" t="s">
        <v>172</v>
      </c>
      <c r="B80" s="24" t="s">
        <v>173</v>
      </c>
      <c r="C80" s="67"/>
      <c r="D80" s="67"/>
      <c r="E80" s="67"/>
      <c r="F80" s="67"/>
    </row>
    <row r="81" spans="1:6" x14ac:dyDescent="0.25">
      <c r="A81" s="6" t="s">
        <v>174</v>
      </c>
      <c r="B81" s="24" t="s">
        <v>175</v>
      </c>
      <c r="C81" s="67"/>
      <c r="D81" s="67"/>
      <c r="E81" s="67"/>
      <c r="F81" s="67"/>
    </row>
    <row r="82" spans="1:6" x14ac:dyDescent="0.25">
      <c r="A82" s="42" t="s">
        <v>358</v>
      </c>
      <c r="B82" s="44" t="s">
        <v>176</v>
      </c>
      <c r="C82" s="67">
        <f>SUM(C75:C81)</f>
        <v>25382</v>
      </c>
      <c r="D82" s="67"/>
      <c r="E82" s="67"/>
      <c r="F82" s="67">
        <f>SUM(F75:F81)</f>
        <v>25382</v>
      </c>
    </row>
    <row r="83" spans="1:6" x14ac:dyDescent="0.25">
      <c r="A83" s="11" t="s">
        <v>177</v>
      </c>
      <c r="B83" s="24" t="s">
        <v>178</v>
      </c>
      <c r="C83" s="67">
        <v>39802</v>
      </c>
      <c r="D83" s="67"/>
      <c r="E83" s="67"/>
      <c r="F83" s="67">
        <v>39802</v>
      </c>
    </row>
    <row r="84" spans="1:6" x14ac:dyDescent="0.25">
      <c r="A84" s="11" t="s">
        <v>179</v>
      </c>
      <c r="B84" s="24" t="s">
        <v>180</v>
      </c>
      <c r="C84" s="67"/>
      <c r="D84" s="67"/>
      <c r="E84" s="67"/>
      <c r="F84" s="67"/>
    </row>
    <row r="85" spans="1:6" x14ac:dyDescent="0.25">
      <c r="A85" s="11" t="s">
        <v>181</v>
      </c>
      <c r="B85" s="24" t="s">
        <v>182</v>
      </c>
      <c r="C85" s="67"/>
      <c r="D85" s="67"/>
      <c r="E85" s="67"/>
      <c r="F85" s="67"/>
    </row>
    <row r="86" spans="1:6" x14ac:dyDescent="0.25">
      <c r="A86" s="11" t="s">
        <v>183</v>
      </c>
      <c r="B86" s="24" t="s">
        <v>184</v>
      </c>
      <c r="C86" s="67">
        <v>10207</v>
      </c>
      <c r="D86" s="67"/>
      <c r="E86" s="67"/>
      <c r="F86" s="67">
        <v>10207</v>
      </c>
    </row>
    <row r="87" spans="1:6" x14ac:dyDescent="0.25">
      <c r="A87" s="41" t="s">
        <v>359</v>
      </c>
      <c r="B87" s="44" t="s">
        <v>185</v>
      </c>
      <c r="C87" s="67">
        <f>SUM(C83:C86)</f>
        <v>50009</v>
      </c>
      <c r="D87" s="67"/>
      <c r="E87" s="67"/>
      <c r="F87" s="67">
        <f>SUM(F83:F86)</f>
        <v>50009</v>
      </c>
    </row>
    <row r="88" spans="1:6" ht="31.5" customHeight="1" x14ac:dyDescent="0.25">
      <c r="A88" s="11" t="s">
        <v>186</v>
      </c>
      <c r="B88" s="24" t="s">
        <v>187</v>
      </c>
      <c r="C88" s="67"/>
      <c r="D88" s="67"/>
      <c r="E88" s="67"/>
      <c r="F88" s="67"/>
    </row>
    <row r="89" spans="1:6" ht="31.5" customHeight="1" x14ac:dyDescent="0.25">
      <c r="A89" s="11" t="s">
        <v>386</v>
      </c>
      <c r="B89" s="24" t="s">
        <v>188</v>
      </c>
      <c r="C89" s="67"/>
      <c r="D89" s="67"/>
      <c r="E89" s="67"/>
      <c r="F89" s="67"/>
    </row>
    <row r="90" spans="1:6" ht="31.5" customHeight="1" x14ac:dyDescent="0.25">
      <c r="A90" s="11" t="s">
        <v>387</v>
      </c>
      <c r="B90" s="24" t="s">
        <v>189</v>
      </c>
      <c r="C90" s="67"/>
      <c r="D90" s="67"/>
      <c r="E90" s="67"/>
      <c r="F90" s="67"/>
    </row>
    <row r="91" spans="1:6" ht="31.5" customHeight="1" x14ac:dyDescent="0.25">
      <c r="A91" s="11" t="s">
        <v>388</v>
      </c>
      <c r="B91" s="24" t="s">
        <v>190</v>
      </c>
      <c r="C91" s="67"/>
      <c r="D91" s="67"/>
      <c r="E91" s="67"/>
      <c r="F91" s="67"/>
    </row>
    <row r="92" spans="1:6" ht="31.5" customHeight="1" x14ac:dyDescent="0.25">
      <c r="A92" s="11" t="s">
        <v>389</v>
      </c>
      <c r="B92" s="24" t="s">
        <v>191</v>
      </c>
      <c r="C92" s="67"/>
      <c r="D92" s="67"/>
      <c r="E92" s="67"/>
      <c r="F92" s="67"/>
    </row>
    <row r="93" spans="1:6" ht="31.5" customHeight="1" x14ac:dyDescent="0.25">
      <c r="A93" s="11" t="s">
        <v>390</v>
      </c>
      <c r="B93" s="24" t="s">
        <v>192</v>
      </c>
      <c r="C93" s="67"/>
      <c r="D93" s="67"/>
      <c r="E93" s="67"/>
      <c r="F93" s="67"/>
    </row>
    <row r="94" spans="1:6" x14ac:dyDescent="0.25">
      <c r="A94" s="11" t="s">
        <v>193</v>
      </c>
      <c r="B94" s="24" t="s">
        <v>194</v>
      </c>
      <c r="C94" s="67"/>
      <c r="D94" s="67"/>
      <c r="E94" s="67"/>
      <c r="F94" s="67"/>
    </row>
    <row r="95" spans="1:6" x14ac:dyDescent="0.25">
      <c r="A95" s="11" t="s">
        <v>391</v>
      </c>
      <c r="B95" s="24" t="s">
        <v>195</v>
      </c>
      <c r="C95" s="67"/>
      <c r="D95" s="67"/>
      <c r="E95" s="67"/>
      <c r="F95" s="67"/>
    </row>
    <row r="96" spans="1:6" x14ac:dyDescent="0.25">
      <c r="A96" s="41" t="s">
        <v>360</v>
      </c>
      <c r="B96" s="44" t="s">
        <v>196</v>
      </c>
      <c r="C96" s="67"/>
      <c r="D96" s="67"/>
      <c r="E96" s="67"/>
      <c r="F96" s="67"/>
    </row>
    <row r="97" spans="1:25" ht="15.75" x14ac:dyDescent="0.25">
      <c r="A97" s="49" t="s">
        <v>39</v>
      </c>
      <c r="B97" s="44"/>
      <c r="C97" s="67">
        <f>C87+C82</f>
        <v>75391</v>
      </c>
      <c r="D97" s="67"/>
      <c r="E97" s="67"/>
      <c r="F97" s="67">
        <f>F87+F82</f>
        <v>75391</v>
      </c>
    </row>
    <row r="98" spans="1:25" ht="15.75" x14ac:dyDescent="0.25">
      <c r="A98" s="29" t="s">
        <v>399</v>
      </c>
      <c r="B98" s="30" t="s">
        <v>197</v>
      </c>
      <c r="C98" s="67">
        <f>C97+C74</f>
        <v>271556</v>
      </c>
      <c r="D98" s="67"/>
      <c r="E98" s="67"/>
      <c r="F98" s="67">
        <v>271556</v>
      </c>
    </row>
    <row r="99" spans="1:25" x14ac:dyDescent="0.25">
      <c r="A99" s="11" t="s">
        <v>392</v>
      </c>
      <c r="B99" s="5" t="s">
        <v>198</v>
      </c>
      <c r="C99" s="68"/>
      <c r="D99" s="68"/>
      <c r="E99" s="68"/>
      <c r="F99" s="68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7"/>
      <c r="Y99" s="17"/>
    </row>
    <row r="100" spans="1:25" x14ac:dyDescent="0.25">
      <c r="A100" s="11" t="s">
        <v>199</v>
      </c>
      <c r="B100" s="5" t="s">
        <v>200</v>
      </c>
      <c r="C100" s="68"/>
      <c r="D100" s="68"/>
      <c r="E100" s="68"/>
      <c r="F100" s="68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7"/>
      <c r="Y100" s="17"/>
    </row>
    <row r="101" spans="1:25" x14ac:dyDescent="0.25">
      <c r="A101" s="11" t="s">
        <v>393</v>
      </c>
      <c r="B101" s="5" t="s">
        <v>201</v>
      </c>
      <c r="C101" s="68"/>
      <c r="D101" s="68"/>
      <c r="E101" s="68"/>
      <c r="F101" s="68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7"/>
      <c r="Y101" s="17"/>
    </row>
    <row r="102" spans="1:25" x14ac:dyDescent="0.25">
      <c r="A102" s="13" t="s">
        <v>361</v>
      </c>
      <c r="B102" s="7" t="s">
        <v>202</v>
      </c>
      <c r="C102" s="69">
        <f>SUM(C99:C101)</f>
        <v>0</v>
      </c>
      <c r="D102" s="69"/>
      <c r="E102" s="69"/>
      <c r="F102" s="69">
        <f>SUM(F99:F101)</f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7"/>
      <c r="Y102" s="17"/>
    </row>
    <row r="103" spans="1:25" x14ac:dyDescent="0.25">
      <c r="A103" s="31" t="s">
        <v>394</v>
      </c>
      <c r="B103" s="5" t="s">
        <v>203</v>
      </c>
      <c r="C103" s="70"/>
      <c r="D103" s="70"/>
      <c r="E103" s="70"/>
      <c r="F103" s="7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7"/>
      <c r="Y103" s="17"/>
    </row>
    <row r="104" spans="1:25" x14ac:dyDescent="0.25">
      <c r="A104" s="31" t="s">
        <v>364</v>
      </c>
      <c r="B104" s="5" t="s">
        <v>204</v>
      </c>
      <c r="C104" s="70"/>
      <c r="D104" s="70"/>
      <c r="E104" s="70"/>
      <c r="F104" s="7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7"/>
      <c r="Y104" s="17"/>
    </row>
    <row r="105" spans="1:25" x14ac:dyDescent="0.25">
      <c r="A105" s="11" t="s">
        <v>205</v>
      </c>
      <c r="B105" s="5" t="s">
        <v>206</v>
      </c>
      <c r="C105" s="71"/>
      <c r="D105" s="71"/>
      <c r="E105" s="71"/>
      <c r="F105" s="71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7"/>
      <c r="Y105" s="17"/>
    </row>
    <row r="106" spans="1:25" x14ac:dyDescent="0.25">
      <c r="A106" s="11" t="s">
        <v>395</v>
      </c>
      <c r="B106" s="5" t="s">
        <v>207</v>
      </c>
      <c r="C106" s="71"/>
      <c r="D106" s="71"/>
      <c r="E106" s="71"/>
      <c r="F106" s="71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7"/>
      <c r="Y106" s="17"/>
    </row>
    <row r="107" spans="1:25" x14ac:dyDescent="0.25">
      <c r="A107" s="12" t="s">
        <v>362</v>
      </c>
      <c r="B107" s="7" t="s">
        <v>208</v>
      </c>
      <c r="C107" s="72">
        <f>SUM(C103:C106)</f>
        <v>0</v>
      </c>
      <c r="D107" s="72"/>
      <c r="E107" s="72"/>
      <c r="F107" s="72">
        <f>SUM(F103:F106)</f>
        <v>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7"/>
    </row>
    <row r="108" spans="1:25" x14ac:dyDescent="0.25">
      <c r="A108" s="31" t="s">
        <v>209</v>
      </c>
      <c r="B108" s="5" t="s">
        <v>210</v>
      </c>
      <c r="C108" s="70"/>
      <c r="D108" s="70"/>
      <c r="E108" s="70"/>
      <c r="F108" s="7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7"/>
      <c r="Y108" s="17"/>
    </row>
    <row r="109" spans="1:25" x14ac:dyDescent="0.25">
      <c r="A109" s="31" t="s">
        <v>211</v>
      </c>
      <c r="B109" s="5" t="s">
        <v>212</v>
      </c>
      <c r="C109" s="70">
        <v>5704</v>
      </c>
      <c r="D109" s="70"/>
      <c r="E109" s="70"/>
      <c r="F109" s="70">
        <v>5704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7"/>
      <c r="Y109" s="17"/>
    </row>
    <row r="110" spans="1:25" x14ac:dyDescent="0.25">
      <c r="A110" s="12" t="s">
        <v>213</v>
      </c>
      <c r="B110" s="7" t="s">
        <v>214</v>
      </c>
      <c r="C110" s="70">
        <f>57609+1923+1081</f>
        <v>60613</v>
      </c>
      <c r="D110" s="70"/>
      <c r="E110" s="70"/>
      <c r="F110" s="70">
        <v>60613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7"/>
      <c r="Y110" s="17"/>
    </row>
    <row r="111" spans="1:25" x14ac:dyDescent="0.25">
      <c r="A111" s="31" t="s">
        <v>215</v>
      </c>
      <c r="B111" s="5" t="s">
        <v>216</v>
      </c>
      <c r="C111" s="70"/>
      <c r="D111" s="70"/>
      <c r="E111" s="70"/>
      <c r="F111" s="7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7"/>
      <c r="Y111" s="17"/>
    </row>
    <row r="112" spans="1:25" x14ac:dyDescent="0.25">
      <c r="A112" s="31" t="s">
        <v>217</v>
      </c>
      <c r="B112" s="5" t="s">
        <v>218</v>
      </c>
      <c r="C112" s="70"/>
      <c r="D112" s="70"/>
      <c r="E112" s="70"/>
      <c r="F112" s="7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7"/>
      <c r="Y112" s="17"/>
    </row>
    <row r="113" spans="1:25" x14ac:dyDescent="0.25">
      <c r="A113" s="31" t="s">
        <v>219</v>
      </c>
      <c r="B113" s="5" t="s">
        <v>220</v>
      </c>
      <c r="C113" s="70"/>
      <c r="D113" s="70"/>
      <c r="E113" s="70"/>
      <c r="F113" s="7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7"/>
      <c r="Y113" s="17"/>
    </row>
    <row r="114" spans="1:25" x14ac:dyDescent="0.25">
      <c r="A114" s="32" t="s">
        <v>363</v>
      </c>
      <c r="B114" s="33" t="s">
        <v>221</v>
      </c>
      <c r="C114" s="72">
        <f>C109+C110</f>
        <v>66317</v>
      </c>
      <c r="D114" s="72"/>
      <c r="E114" s="72"/>
      <c r="F114" s="72">
        <v>66317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7"/>
    </row>
    <row r="115" spans="1:25" x14ac:dyDescent="0.25">
      <c r="A115" s="31" t="s">
        <v>222</v>
      </c>
      <c r="B115" s="5" t="s">
        <v>223</v>
      </c>
      <c r="C115" s="70"/>
      <c r="D115" s="70"/>
      <c r="E115" s="70"/>
      <c r="F115" s="7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7"/>
      <c r="Y115" s="17"/>
    </row>
    <row r="116" spans="1:25" x14ac:dyDescent="0.25">
      <c r="A116" s="11" t="s">
        <v>224</v>
      </c>
      <c r="B116" s="5" t="s">
        <v>225</v>
      </c>
      <c r="C116" s="71"/>
      <c r="D116" s="71"/>
      <c r="E116" s="71"/>
      <c r="F116" s="71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7"/>
      <c r="Y116" s="17"/>
    </row>
    <row r="117" spans="1:25" x14ac:dyDescent="0.25">
      <c r="A117" s="31" t="s">
        <v>396</v>
      </c>
      <c r="B117" s="5" t="s">
        <v>226</v>
      </c>
      <c r="C117" s="70"/>
      <c r="D117" s="70"/>
      <c r="E117" s="70"/>
      <c r="F117" s="7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7"/>
      <c r="Y117" s="17"/>
    </row>
    <row r="118" spans="1:25" x14ac:dyDescent="0.25">
      <c r="A118" s="31" t="s">
        <v>365</v>
      </c>
      <c r="B118" s="5" t="s">
        <v>227</v>
      </c>
      <c r="C118" s="70"/>
      <c r="D118" s="70"/>
      <c r="E118" s="70"/>
      <c r="F118" s="7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7"/>
      <c r="Y118" s="17"/>
    </row>
    <row r="119" spans="1:25" x14ac:dyDescent="0.25">
      <c r="A119" s="32" t="s">
        <v>366</v>
      </c>
      <c r="B119" s="33" t="s">
        <v>228</v>
      </c>
      <c r="C119" s="72">
        <f>SUM(C115:C118)</f>
        <v>0</v>
      </c>
      <c r="D119" s="72"/>
      <c r="E119" s="72"/>
      <c r="F119" s="72">
        <f>SUM(F115:F118)</f>
        <v>0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7"/>
    </row>
    <row r="120" spans="1:25" x14ac:dyDescent="0.25">
      <c r="A120" s="11" t="s">
        <v>229</v>
      </c>
      <c r="B120" s="5" t="s">
        <v>230</v>
      </c>
      <c r="C120" s="71"/>
      <c r="D120" s="71"/>
      <c r="E120" s="71"/>
      <c r="F120" s="71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7"/>
      <c r="Y120" s="17"/>
    </row>
    <row r="121" spans="1:25" ht="15.75" x14ac:dyDescent="0.25">
      <c r="A121" s="34" t="s">
        <v>400</v>
      </c>
      <c r="B121" s="35" t="s">
        <v>231</v>
      </c>
      <c r="C121" s="72">
        <f>C114</f>
        <v>66317</v>
      </c>
      <c r="D121" s="72"/>
      <c r="E121" s="72"/>
      <c r="F121" s="72">
        <v>66317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7"/>
    </row>
    <row r="122" spans="1:25" ht="15.75" x14ac:dyDescent="0.25">
      <c r="A122" s="37" t="s">
        <v>436</v>
      </c>
      <c r="B122" s="38"/>
      <c r="C122" s="73">
        <f>C121+C98</f>
        <v>337873</v>
      </c>
      <c r="D122" s="73"/>
      <c r="E122" s="73"/>
      <c r="F122" s="73">
        <v>337873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17"/>
      <c r="C123" s="74"/>
      <c r="D123" s="74"/>
      <c r="E123" s="74"/>
      <c r="F123" s="74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17"/>
      <c r="C124" s="74"/>
      <c r="D124" s="74"/>
      <c r="E124" s="74"/>
      <c r="F124" s="74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17"/>
      <c r="C125" s="74"/>
      <c r="D125" s="74"/>
      <c r="E125" s="74"/>
      <c r="F125" s="74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17"/>
      <c r="C126" s="74"/>
      <c r="D126" s="74"/>
      <c r="E126" s="74"/>
      <c r="F126" s="74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17"/>
      <c r="C127" s="74"/>
      <c r="D127" s="74"/>
      <c r="E127" s="74"/>
      <c r="F127" s="74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17"/>
      <c r="C128" s="74"/>
      <c r="D128" s="74"/>
      <c r="E128" s="74"/>
      <c r="F128" s="74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2:25" x14ac:dyDescent="0.25">
      <c r="B129" s="17"/>
      <c r="C129" s="74"/>
      <c r="D129" s="74"/>
      <c r="E129" s="74"/>
      <c r="F129" s="74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2:25" x14ac:dyDescent="0.25">
      <c r="B130" s="17"/>
      <c r="C130" s="74"/>
      <c r="D130" s="74"/>
      <c r="E130" s="74"/>
      <c r="F130" s="74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2:25" x14ac:dyDescent="0.25">
      <c r="B131" s="17"/>
      <c r="C131" s="74"/>
      <c r="D131" s="74"/>
      <c r="E131" s="74"/>
      <c r="F131" s="74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2:25" x14ac:dyDescent="0.25">
      <c r="B132" s="17"/>
      <c r="C132" s="74"/>
      <c r="D132" s="74"/>
      <c r="E132" s="74"/>
      <c r="F132" s="74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2:25" x14ac:dyDescent="0.25">
      <c r="B133" s="17"/>
      <c r="C133" s="74"/>
      <c r="D133" s="74"/>
      <c r="E133" s="74"/>
      <c r="F133" s="74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2:25" x14ac:dyDescent="0.25">
      <c r="B134" s="17"/>
      <c r="C134" s="74"/>
      <c r="D134" s="74"/>
      <c r="E134" s="74"/>
      <c r="F134" s="74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2:25" x14ac:dyDescent="0.25">
      <c r="B135" s="17"/>
      <c r="C135" s="74"/>
      <c r="D135" s="74"/>
      <c r="E135" s="74"/>
      <c r="F135" s="74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2:25" x14ac:dyDescent="0.25">
      <c r="B136" s="17"/>
      <c r="C136" s="74"/>
      <c r="D136" s="74"/>
      <c r="E136" s="74"/>
      <c r="F136" s="74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2:25" x14ac:dyDescent="0.25">
      <c r="B137" s="17"/>
      <c r="C137" s="74"/>
      <c r="D137" s="74"/>
      <c r="E137" s="74"/>
      <c r="F137" s="74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2:25" x14ac:dyDescent="0.25">
      <c r="B138" s="17"/>
      <c r="C138" s="74"/>
      <c r="D138" s="74"/>
      <c r="E138" s="74"/>
      <c r="F138" s="74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2:25" x14ac:dyDescent="0.25">
      <c r="B139" s="17"/>
      <c r="C139" s="74"/>
      <c r="D139" s="74"/>
      <c r="E139" s="74"/>
      <c r="F139" s="74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2:25" x14ac:dyDescent="0.25">
      <c r="B140" s="17"/>
      <c r="C140" s="74"/>
      <c r="D140" s="74"/>
      <c r="E140" s="74"/>
      <c r="F140" s="74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2:25" x14ac:dyDescent="0.25">
      <c r="B141" s="17"/>
      <c r="C141" s="74"/>
      <c r="D141" s="74"/>
      <c r="E141" s="74"/>
      <c r="F141" s="74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2:25" x14ac:dyDescent="0.25">
      <c r="B142" s="17"/>
      <c r="C142" s="74"/>
      <c r="D142" s="74"/>
      <c r="E142" s="74"/>
      <c r="F142" s="74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2:25" x14ac:dyDescent="0.25">
      <c r="B143" s="17"/>
      <c r="C143" s="74"/>
      <c r="D143" s="74"/>
      <c r="E143" s="74"/>
      <c r="F143" s="74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2:25" x14ac:dyDescent="0.25">
      <c r="B144" s="17"/>
      <c r="C144" s="74"/>
      <c r="D144" s="74"/>
      <c r="E144" s="74"/>
      <c r="F144" s="74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2:25" x14ac:dyDescent="0.25">
      <c r="B145" s="17"/>
      <c r="C145" s="74"/>
      <c r="D145" s="74"/>
      <c r="E145" s="74"/>
      <c r="F145" s="74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2:25" x14ac:dyDescent="0.25">
      <c r="B146" s="17"/>
      <c r="C146" s="74"/>
      <c r="D146" s="74"/>
      <c r="E146" s="74"/>
      <c r="F146" s="74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2:25" x14ac:dyDescent="0.25">
      <c r="B147" s="17"/>
      <c r="C147" s="74"/>
      <c r="D147" s="74"/>
      <c r="E147" s="74"/>
      <c r="F147" s="74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2:25" x14ac:dyDescent="0.25">
      <c r="B148" s="17"/>
      <c r="C148" s="74"/>
      <c r="D148" s="74"/>
      <c r="E148" s="74"/>
      <c r="F148" s="74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2:25" x14ac:dyDescent="0.25">
      <c r="B149" s="17"/>
      <c r="C149" s="74"/>
      <c r="D149" s="74"/>
      <c r="E149" s="74"/>
      <c r="F149" s="74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2:25" x14ac:dyDescent="0.25">
      <c r="B150" s="17"/>
      <c r="C150" s="74"/>
      <c r="D150" s="74"/>
      <c r="E150" s="74"/>
      <c r="F150" s="74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2:25" x14ac:dyDescent="0.25">
      <c r="B151" s="17"/>
      <c r="C151" s="74"/>
      <c r="D151" s="74"/>
      <c r="E151" s="74"/>
      <c r="F151" s="74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2:25" x14ac:dyDescent="0.25">
      <c r="B152" s="17"/>
      <c r="C152" s="74"/>
      <c r="D152" s="74"/>
      <c r="E152" s="74"/>
      <c r="F152" s="74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2:25" x14ac:dyDescent="0.25">
      <c r="B153" s="17"/>
      <c r="C153" s="74"/>
      <c r="D153" s="74"/>
      <c r="E153" s="74"/>
      <c r="F153" s="74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2:25" x14ac:dyDescent="0.25">
      <c r="B154" s="17"/>
      <c r="C154" s="74"/>
      <c r="D154" s="74"/>
      <c r="E154" s="74"/>
      <c r="F154" s="74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2:25" x14ac:dyDescent="0.25">
      <c r="B155" s="17"/>
      <c r="C155" s="74"/>
      <c r="D155" s="74"/>
      <c r="E155" s="74"/>
      <c r="F155" s="74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2:25" x14ac:dyDescent="0.25">
      <c r="B156" s="17"/>
      <c r="C156" s="74"/>
      <c r="D156" s="74"/>
      <c r="E156" s="74"/>
      <c r="F156" s="74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2:25" x14ac:dyDescent="0.25">
      <c r="B157" s="17"/>
      <c r="C157" s="74"/>
      <c r="D157" s="74"/>
      <c r="E157" s="74"/>
      <c r="F157" s="74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2:25" x14ac:dyDescent="0.25">
      <c r="B158" s="17"/>
      <c r="C158" s="74"/>
      <c r="D158" s="74"/>
      <c r="E158" s="74"/>
      <c r="F158" s="74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2:25" x14ac:dyDescent="0.25">
      <c r="B159" s="17"/>
      <c r="C159" s="74"/>
      <c r="D159" s="74"/>
      <c r="E159" s="74"/>
      <c r="F159" s="74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2:25" x14ac:dyDescent="0.25">
      <c r="B160" s="17"/>
      <c r="C160" s="74"/>
      <c r="D160" s="74"/>
      <c r="E160" s="74"/>
      <c r="F160" s="74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2:25" x14ac:dyDescent="0.25">
      <c r="B161" s="17"/>
      <c r="C161" s="74"/>
      <c r="D161" s="74"/>
      <c r="E161" s="74"/>
      <c r="F161" s="74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2:25" x14ac:dyDescent="0.25">
      <c r="B162" s="17"/>
      <c r="C162" s="74"/>
      <c r="D162" s="74"/>
      <c r="E162" s="74"/>
      <c r="F162" s="74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2:25" x14ac:dyDescent="0.25">
      <c r="B163" s="17"/>
      <c r="C163" s="74"/>
      <c r="D163" s="74"/>
      <c r="E163" s="74"/>
      <c r="F163" s="74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2:25" x14ac:dyDescent="0.25">
      <c r="B164" s="17"/>
      <c r="C164" s="74"/>
      <c r="D164" s="74"/>
      <c r="E164" s="74"/>
      <c r="F164" s="74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2:25" x14ac:dyDescent="0.25">
      <c r="B165" s="17"/>
      <c r="C165" s="74"/>
      <c r="D165" s="74"/>
      <c r="E165" s="74"/>
      <c r="F165" s="74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2:25" x14ac:dyDescent="0.25">
      <c r="B166" s="17"/>
      <c r="C166" s="74"/>
      <c r="D166" s="74"/>
      <c r="E166" s="74"/>
      <c r="F166" s="74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2:25" x14ac:dyDescent="0.25">
      <c r="B167" s="17"/>
      <c r="C167" s="74"/>
      <c r="D167" s="74"/>
      <c r="E167" s="74"/>
      <c r="F167" s="74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2:25" x14ac:dyDescent="0.25">
      <c r="B168" s="17"/>
      <c r="C168" s="74"/>
      <c r="D168" s="74"/>
      <c r="E168" s="74"/>
      <c r="F168" s="74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2:25" x14ac:dyDescent="0.25">
      <c r="B169" s="17"/>
      <c r="C169" s="74"/>
      <c r="D169" s="74"/>
      <c r="E169" s="74"/>
      <c r="F169" s="74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2:25" x14ac:dyDescent="0.25">
      <c r="B170" s="17"/>
      <c r="C170" s="74"/>
      <c r="D170" s="74"/>
      <c r="E170" s="74"/>
      <c r="F170" s="74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2:25" x14ac:dyDescent="0.25">
      <c r="B171" s="17"/>
      <c r="C171" s="74"/>
      <c r="D171" s="74"/>
      <c r="E171" s="74"/>
      <c r="F171" s="74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</sheetData>
  <mergeCells count="2">
    <mergeCell ref="A1:F1"/>
    <mergeCell ref="A2:F2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  <headerFooter>
    <oddHeader>&amp;R1.sz.melléklet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view="pageLayout" topLeftCell="A76" zoomScaleNormal="100" workbookViewId="0">
      <selection activeCell="A12" sqref="A12"/>
    </sheetView>
  </sheetViews>
  <sheetFormatPr defaultRowHeight="15" x14ac:dyDescent="0.25"/>
  <cols>
    <col min="1" max="1" width="85.28515625" customWidth="1"/>
    <col min="3" max="3" width="11.42578125" style="75" customWidth="1"/>
    <col min="4" max="4" width="11.42578125" customWidth="1"/>
    <col min="5" max="5" width="12.140625" customWidth="1"/>
    <col min="6" max="6" width="12.5703125" style="75" customWidth="1"/>
  </cols>
  <sheetData>
    <row r="1" spans="1:6" ht="27" customHeight="1" x14ac:dyDescent="0.35">
      <c r="A1" s="106" t="s">
        <v>447</v>
      </c>
      <c r="B1" s="107"/>
      <c r="C1" s="107"/>
      <c r="D1" s="107"/>
      <c r="E1" s="107"/>
      <c r="F1" s="108"/>
    </row>
    <row r="2" spans="1:6" ht="23.25" customHeight="1" x14ac:dyDescent="0.35">
      <c r="A2" s="109" t="s">
        <v>8</v>
      </c>
      <c r="B2" s="107"/>
      <c r="C2" s="107"/>
      <c r="D2" s="107"/>
      <c r="E2" s="107"/>
      <c r="F2" s="108"/>
    </row>
    <row r="3" spans="1:6" ht="18" x14ac:dyDescent="0.25">
      <c r="A3" s="56"/>
    </row>
    <row r="5" spans="1:6" ht="45" x14ac:dyDescent="0.3">
      <c r="A5" s="2" t="s">
        <v>59</v>
      </c>
      <c r="B5" s="3" t="s">
        <v>58</v>
      </c>
      <c r="C5" s="76" t="s">
        <v>41</v>
      </c>
      <c r="D5" s="55" t="s">
        <v>42</v>
      </c>
      <c r="E5" s="55" t="s">
        <v>43</v>
      </c>
      <c r="F5" s="76" t="s">
        <v>41</v>
      </c>
    </row>
    <row r="6" spans="1:6" ht="15" customHeight="1" x14ac:dyDescent="0.25">
      <c r="A6" s="25" t="s">
        <v>232</v>
      </c>
      <c r="B6" s="6" t="s">
        <v>233</v>
      </c>
      <c r="C6" s="77">
        <v>85352</v>
      </c>
      <c r="D6" s="21"/>
      <c r="E6" s="21"/>
      <c r="F6" s="77">
        <v>85352</v>
      </c>
    </row>
    <row r="7" spans="1:6" ht="15" customHeight="1" x14ac:dyDescent="0.25">
      <c r="A7" s="5" t="s">
        <v>234</v>
      </c>
      <c r="B7" s="6" t="s">
        <v>235</v>
      </c>
      <c r="C7" s="77">
        <v>39238</v>
      </c>
      <c r="D7" s="21"/>
      <c r="E7" s="21"/>
      <c r="F7" s="77">
        <v>39238</v>
      </c>
    </row>
    <row r="8" spans="1:6" ht="15" customHeight="1" x14ac:dyDescent="0.25">
      <c r="A8" s="5" t="s">
        <v>236</v>
      </c>
      <c r="B8" s="6" t="s">
        <v>237</v>
      </c>
      <c r="C8" s="77">
        <v>31391</v>
      </c>
      <c r="D8" s="21"/>
      <c r="E8" s="21"/>
      <c r="F8" s="77">
        <v>31391</v>
      </c>
    </row>
    <row r="9" spans="1:6" ht="15" customHeight="1" x14ac:dyDescent="0.25">
      <c r="A9" s="5" t="s">
        <v>238</v>
      </c>
      <c r="B9" s="6" t="s">
        <v>239</v>
      </c>
      <c r="C9" s="77">
        <v>1580</v>
      </c>
      <c r="D9" s="21"/>
      <c r="E9" s="21"/>
      <c r="F9" s="77">
        <v>1580</v>
      </c>
    </row>
    <row r="10" spans="1:6" ht="15" customHeight="1" x14ac:dyDescent="0.25">
      <c r="A10" s="5" t="s">
        <v>240</v>
      </c>
      <c r="B10" s="6" t="s">
        <v>241</v>
      </c>
      <c r="C10" s="77"/>
      <c r="D10" s="21"/>
      <c r="E10" s="21"/>
      <c r="F10" s="77"/>
    </row>
    <row r="11" spans="1:6" ht="15" customHeight="1" x14ac:dyDescent="0.25">
      <c r="A11" s="5" t="s">
        <v>242</v>
      </c>
      <c r="B11" s="6" t="s">
        <v>243</v>
      </c>
      <c r="C11" s="77"/>
      <c r="D11" s="21"/>
      <c r="E11" s="21"/>
      <c r="F11" s="77"/>
    </row>
    <row r="12" spans="1:6" ht="15" customHeight="1" x14ac:dyDescent="0.25">
      <c r="A12" s="7" t="s">
        <v>438</v>
      </c>
      <c r="B12" s="8" t="s">
        <v>244</v>
      </c>
      <c r="C12" s="77">
        <f>C6+C7+C8+C9+C10+C11</f>
        <v>157561</v>
      </c>
      <c r="D12" s="21"/>
      <c r="E12" s="21"/>
      <c r="F12" s="77">
        <f>F6+F7+F8+F9+F10+F11</f>
        <v>157561</v>
      </c>
    </row>
    <row r="13" spans="1:6" ht="15" customHeight="1" x14ac:dyDescent="0.25">
      <c r="A13" s="5" t="s">
        <v>245</v>
      </c>
      <c r="B13" s="6" t="s">
        <v>246</v>
      </c>
      <c r="C13" s="77"/>
      <c r="D13" s="21"/>
      <c r="E13" s="21"/>
      <c r="F13" s="77"/>
    </row>
    <row r="14" spans="1:6" ht="30" customHeight="1" x14ac:dyDescent="0.25">
      <c r="A14" s="5" t="s">
        <v>247</v>
      </c>
      <c r="B14" s="6" t="s">
        <v>248</v>
      </c>
      <c r="C14" s="77"/>
      <c r="D14" s="21"/>
      <c r="E14" s="21"/>
      <c r="F14" s="77"/>
    </row>
    <row r="15" spans="1:6" ht="30" customHeight="1" x14ac:dyDescent="0.25">
      <c r="A15" s="5" t="s">
        <v>401</v>
      </c>
      <c r="B15" s="6" t="s">
        <v>249</v>
      </c>
      <c r="C15" s="77"/>
      <c r="D15" s="21"/>
      <c r="E15" s="21"/>
      <c r="F15" s="77"/>
    </row>
    <row r="16" spans="1:6" ht="30" customHeight="1" x14ac:dyDescent="0.25">
      <c r="A16" s="5" t="s">
        <v>402</v>
      </c>
      <c r="B16" s="6" t="s">
        <v>250</v>
      </c>
      <c r="C16" s="77"/>
      <c r="D16" s="21"/>
      <c r="E16" s="21"/>
      <c r="F16" s="77"/>
    </row>
    <row r="17" spans="1:6" ht="15" customHeight="1" x14ac:dyDescent="0.25">
      <c r="A17" s="5" t="s">
        <v>403</v>
      </c>
      <c r="B17" s="6" t="s">
        <v>251</v>
      </c>
      <c r="C17" s="77">
        <f>24027+1923</f>
        <v>25950</v>
      </c>
      <c r="D17" s="21"/>
      <c r="E17" s="21"/>
      <c r="F17" s="77">
        <f>24027+1923</f>
        <v>25950</v>
      </c>
    </row>
    <row r="18" spans="1:6" ht="15" customHeight="1" x14ac:dyDescent="0.25">
      <c r="A18" s="33" t="s">
        <v>439</v>
      </c>
      <c r="B18" s="42" t="s">
        <v>252</v>
      </c>
      <c r="C18" s="77">
        <f>C17+C12</f>
        <v>183511</v>
      </c>
      <c r="D18" s="21"/>
      <c r="E18" s="21"/>
      <c r="F18" s="77">
        <f>F17+F12</f>
        <v>183511</v>
      </c>
    </row>
    <row r="19" spans="1:6" ht="15" customHeight="1" x14ac:dyDescent="0.25">
      <c r="A19" s="5" t="s">
        <v>253</v>
      </c>
      <c r="B19" s="6" t="s">
        <v>254</v>
      </c>
      <c r="C19" s="77"/>
      <c r="D19" s="21"/>
      <c r="E19" s="21"/>
      <c r="F19" s="77"/>
    </row>
    <row r="20" spans="1:6" ht="30.75" customHeight="1" x14ac:dyDescent="0.25">
      <c r="A20" s="5" t="s">
        <v>255</v>
      </c>
      <c r="B20" s="6" t="s">
        <v>256</v>
      </c>
      <c r="C20" s="77"/>
      <c r="D20" s="21"/>
      <c r="E20" s="21"/>
      <c r="F20" s="77"/>
    </row>
    <row r="21" spans="1:6" ht="30.75" customHeight="1" x14ac:dyDescent="0.25">
      <c r="A21" s="5" t="s">
        <v>404</v>
      </c>
      <c r="B21" s="6" t="s">
        <v>257</v>
      </c>
      <c r="C21" s="77"/>
      <c r="D21" s="21"/>
      <c r="E21" s="21"/>
      <c r="F21" s="77"/>
    </row>
    <row r="22" spans="1:6" ht="30.75" customHeight="1" x14ac:dyDescent="0.25">
      <c r="A22" s="5" t="s">
        <v>405</v>
      </c>
      <c r="B22" s="6" t="s">
        <v>258</v>
      </c>
      <c r="C22" s="77"/>
      <c r="D22" s="21"/>
      <c r="E22" s="21"/>
      <c r="F22" s="77"/>
    </row>
    <row r="23" spans="1:6" ht="15" customHeight="1" x14ac:dyDescent="0.25">
      <c r="A23" s="5" t="s">
        <v>406</v>
      </c>
      <c r="B23" s="6" t="s">
        <v>259</v>
      </c>
      <c r="C23" s="77"/>
      <c r="D23" s="21"/>
      <c r="E23" s="21"/>
      <c r="F23" s="77"/>
    </row>
    <row r="24" spans="1:6" ht="15" customHeight="1" x14ac:dyDescent="0.25">
      <c r="A24" s="33" t="s">
        <v>440</v>
      </c>
      <c r="B24" s="42" t="s">
        <v>260</v>
      </c>
      <c r="C24" s="77"/>
      <c r="D24" s="21"/>
      <c r="E24" s="21"/>
      <c r="F24" s="77"/>
    </row>
    <row r="25" spans="1:6" ht="15" customHeight="1" x14ac:dyDescent="0.25">
      <c r="A25" s="5" t="s">
        <v>407</v>
      </c>
      <c r="B25" s="6" t="s">
        <v>261</v>
      </c>
      <c r="C25" s="77"/>
      <c r="D25" s="21"/>
      <c r="E25" s="21"/>
      <c r="F25" s="77"/>
    </row>
    <row r="26" spans="1:6" ht="15" customHeight="1" x14ac:dyDescent="0.25">
      <c r="A26" s="5" t="s">
        <v>408</v>
      </c>
      <c r="B26" s="6" t="s">
        <v>262</v>
      </c>
      <c r="C26" s="77"/>
      <c r="D26" s="21"/>
      <c r="E26" s="21"/>
      <c r="F26" s="77"/>
    </row>
    <row r="27" spans="1:6" ht="15" customHeight="1" x14ac:dyDescent="0.25">
      <c r="A27" s="7" t="s">
        <v>441</v>
      </c>
      <c r="B27" s="8" t="s">
        <v>263</v>
      </c>
      <c r="C27" s="77"/>
      <c r="D27" s="21"/>
      <c r="E27" s="21"/>
      <c r="F27" s="77"/>
    </row>
    <row r="28" spans="1:6" ht="15" customHeight="1" x14ac:dyDescent="0.25">
      <c r="A28" s="5" t="s">
        <v>409</v>
      </c>
      <c r="B28" s="6" t="s">
        <v>264</v>
      </c>
      <c r="C28" s="77"/>
      <c r="D28" s="21"/>
      <c r="E28" s="21"/>
      <c r="F28" s="77"/>
    </row>
    <row r="29" spans="1:6" ht="15" customHeight="1" x14ac:dyDescent="0.25">
      <c r="A29" s="5" t="s">
        <v>410</v>
      </c>
      <c r="B29" s="6" t="s">
        <v>265</v>
      </c>
      <c r="C29" s="77"/>
      <c r="D29" s="21"/>
      <c r="E29" s="21"/>
      <c r="F29" s="77"/>
    </row>
    <row r="30" spans="1:6" ht="15" customHeight="1" x14ac:dyDescent="0.25">
      <c r="A30" s="5" t="s">
        <v>411</v>
      </c>
      <c r="B30" s="6" t="s">
        <v>266</v>
      </c>
      <c r="C30" s="77"/>
      <c r="D30" s="21"/>
      <c r="E30" s="21"/>
      <c r="F30" s="77"/>
    </row>
    <row r="31" spans="1:6" ht="15" customHeight="1" x14ac:dyDescent="0.25">
      <c r="A31" s="5" t="s">
        <v>412</v>
      </c>
      <c r="B31" s="6" t="s">
        <v>267</v>
      </c>
      <c r="C31" s="77">
        <v>9500</v>
      </c>
      <c r="D31" s="21"/>
      <c r="E31" s="21"/>
      <c r="F31" s="77">
        <v>9500</v>
      </c>
    </row>
    <row r="32" spans="1:6" ht="15" customHeight="1" x14ac:dyDescent="0.25">
      <c r="A32" s="5" t="s">
        <v>413</v>
      </c>
      <c r="B32" s="6" t="s">
        <v>268</v>
      </c>
      <c r="C32" s="77"/>
      <c r="D32" s="21"/>
      <c r="E32" s="21"/>
      <c r="F32" s="77"/>
    </row>
    <row r="33" spans="1:6" ht="15" customHeight="1" x14ac:dyDescent="0.25">
      <c r="A33" s="5" t="s">
        <v>269</v>
      </c>
      <c r="B33" s="6" t="s">
        <v>270</v>
      </c>
      <c r="C33" s="77"/>
      <c r="D33" s="21"/>
      <c r="E33" s="21"/>
      <c r="F33" s="77"/>
    </row>
    <row r="34" spans="1:6" ht="15" customHeight="1" x14ac:dyDescent="0.25">
      <c r="A34" s="5" t="s">
        <v>414</v>
      </c>
      <c r="B34" s="6" t="s">
        <v>271</v>
      </c>
      <c r="C34" s="77">
        <v>4500</v>
      </c>
      <c r="D34" s="21"/>
      <c r="E34" s="21"/>
      <c r="F34" s="77">
        <v>4500</v>
      </c>
    </row>
    <row r="35" spans="1:6" ht="15" customHeight="1" x14ac:dyDescent="0.25">
      <c r="A35" s="5" t="s">
        <v>415</v>
      </c>
      <c r="B35" s="6" t="s">
        <v>272</v>
      </c>
      <c r="C35" s="77">
        <v>600</v>
      </c>
      <c r="D35" s="21"/>
      <c r="E35" s="21"/>
      <c r="F35" s="77">
        <v>600</v>
      </c>
    </row>
    <row r="36" spans="1:6" ht="15" customHeight="1" x14ac:dyDescent="0.25">
      <c r="A36" s="7" t="s">
        <v>442</v>
      </c>
      <c r="B36" s="8" t="s">
        <v>273</v>
      </c>
      <c r="C36" s="77">
        <f>SUM(C31:C35)</f>
        <v>14600</v>
      </c>
      <c r="D36" s="21"/>
      <c r="E36" s="21"/>
      <c r="F36" s="77">
        <f>SUM(F31:F35)</f>
        <v>14600</v>
      </c>
    </row>
    <row r="37" spans="1:6" ht="15" customHeight="1" x14ac:dyDescent="0.25">
      <c r="A37" s="5" t="s">
        <v>416</v>
      </c>
      <c r="B37" s="6" t="s">
        <v>274</v>
      </c>
      <c r="C37" s="77"/>
      <c r="D37" s="21"/>
      <c r="E37" s="21"/>
      <c r="F37" s="77"/>
    </row>
    <row r="38" spans="1:6" ht="15" customHeight="1" x14ac:dyDescent="0.25">
      <c r="A38" s="33" t="s">
        <v>443</v>
      </c>
      <c r="B38" s="42" t="s">
        <v>275</v>
      </c>
      <c r="C38" s="77">
        <f>SUM(C36:C37)</f>
        <v>14600</v>
      </c>
      <c r="D38" s="21"/>
      <c r="E38" s="21"/>
      <c r="F38" s="77">
        <f>SUM(F36:F37)</f>
        <v>14600</v>
      </c>
    </row>
    <row r="39" spans="1:6" ht="15" customHeight="1" x14ac:dyDescent="0.25">
      <c r="A39" s="11" t="s">
        <v>276</v>
      </c>
      <c r="B39" s="6" t="s">
        <v>277</v>
      </c>
      <c r="C39" s="77"/>
      <c r="D39" s="21"/>
      <c r="E39" s="21"/>
      <c r="F39" s="77"/>
    </row>
    <row r="40" spans="1:6" ht="15" customHeight="1" x14ac:dyDescent="0.25">
      <c r="A40" s="11" t="s">
        <v>417</v>
      </c>
      <c r="B40" s="6" t="s">
        <v>278</v>
      </c>
      <c r="C40" s="77"/>
      <c r="D40" s="21"/>
      <c r="E40" s="21"/>
      <c r="F40" s="77"/>
    </row>
    <row r="41" spans="1:6" ht="15" customHeight="1" x14ac:dyDescent="0.25">
      <c r="A41" s="11" t="s">
        <v>418</v>
      </c>
      <c r="B41" s="6" t="s">
        <v>279</v>
      </c>
      <c r="C41" s="77"/>
      <c r="D41" s="21"/>
      <c r="E41" s="21"/>
      <c r="F41" s="77"/>
    </row>
    <row r="42" spans="1:6" ht="15" customHeight="1" x14ac:dyDescent="0.25">
      <c r="A42" s="11" t="s">
        <v>419</v>
      </c>
      <c r="B42" s="6" t="s">
        <v>280</v>
      </c>
      <c r="C42" s="77">
        <v>2046</v>
      </c>
      <c r="D42" s="21"/>
      <c r="E42" s="21"/>
      <c r="F42" s="77">
        <v>2046</v>
      </c>
    </row>
    <row r="43" spans="1:6" ht="15" customHeight="1" x14ac:dyDescent="0.25">
      <c r="A43" s="11" t="s">
        <v>281</v>
      </c>
      <c r="B43" s="6" t="s">
        <v>282</v>
      </c>
      <c r="C43" s="77"/>
      <c r="D43" s="21"/>
      <c r="E43" s="21"/>
      <c r="F43" s="77"/>
    </row>
    <row r="44" spans="1:6" ht="15" customHeight="1" x14ac:dyDescent="0.25">
      <c r="A44" s="11" t="s">
        <v>283</v>
      </c>
      <c r="B44" s="6" t="s">
        <v>284</v>
      </c>
      <c r="C44" s="77"/>
      <c r="D44" s="21"/>
      <c r="E44" s="21"/>
      <c r="F44" s="77"/>
    </row>
    <row r="45" spans="1:6" ht="15" customHeight="1" x14ac:dyDescent="0.25">
      <c r="A45" s="11" t="s">
        <v>285</v>
      </c>
      <c r="B45" s="6" t="s">
        <v>286</v>
      </c>
      <c r="C45" s="77"/>
      <c r="D45" s="21"/>
      <c r="E45" s="21"/>
      <c r="F45" s="77"/>
    </row>
    <row r="46" spans="1:6" ht="15" customHeight="1" x14ac:dyDescent="0.25">
      <c r="A46" s="11" t="s">
        <v>420</v>
      </c>
      <c r="B46" s="6" t="s">
        <v>287</v>
      </c>
      <c r="C46" s="77"/>
      <c r="D46" s="21"/>
      <c r="E46" s="21"/>
      <c r="F46" s="77"/>
    </row>
    <row r="47" spans="1:6" ht="15" customHeight="1" x14ac:dyDescent="0.25">
      <c r="A47" s="11" t="s">
        <v>421</v>
      </c>
      <c r="B47" s="6" t="s">
        <v>288</v>
      </c>
      <c r="C47" s="77"/>
      <c r="D47" s="21"/>
      <c r="E47" s="21"/>
      <c r="F47" s="77"/>
    </row>
    <row r="48" spans="1:6" ht="15" customHeight="1" x14ac:dyDescent="0.25">
      <c r="A48" s="11" t="s">
        <v>422</v>
      </c>
      <c r="B48" s="6" t="s">
        <v>289</v>
      </c>
      <c r="C48" s="77">
        <v>1433</v>
      </c>
      <c r="D48" s="21"/>
      <c r="E48" s="21"/>
      <c r="F48" s="77">
        <v>1433</v>
      </c>
    </row>
    <row r="49" spans="1:6" ht="15" customHeight="1" x14ac:dyDescent="0.25">
      <c r="A49" s="41" t="s">
        <v>444</v>
      </c>
      <c r="B49" s="42" t="s">
        <v>290</v>
      </c>
      <c r="C49" s="77">
        <f>C48+C42</f>
        <v>3479</v>
      </c>
      <c r="D49" s="21"/>
      <c r="E49" s="21"/>
      <c r="F49" s="77">
        <f>F48+F42</f>
        <v>3479</v>
      </c>
    </row>
    <row r="50" spans="1:6" ht="15" customHeight="1" x14ac:dyDescent="0.25">
      <c r="A50" s="11" t="s">
        <v>423</v>
      </c>
      <c r="B50" s="6" t="s">
        <v>291</v>
      </c>
      <c r="C50" s="77"/>
      <c r="D50" s="21"/>
      <c r="E50" s="21"/>
      <c r="F50" s="77"/>
    </row>
    <row r="51" spans="1:6" ht="15" customHeight="1" x14ac:dyDescent="0.25">
      <c r="A51" s="11" t="s">
        <v>424</v>
      </c>
      <c r="B51" s="6" t="s">
        <v>292</v>
      </c>
      <c r="C51" s="77"/>
      <c r="D51" s="21"/>
      <c r="E51" s="21"/>
      <c r="F51" s="77"/>
    </row>
    <row r="52" spans="1:6" ht="15" customHeight="1" x14ac:dyDescent="0.25">
      <c r="A52" s="11" t="s">
        <v>293</v>
      </c>
      <c r="B52" s="6" t="s">
        <v>294</v>
      </c>
      <c r="C52" s="77"/>
      <c r="D52" s="21"/>
      <c r="E52" s="21"/>
      <c r="F52" s="77"/>
    </row>
    <row r="53" spans="1:6" ht="15" customHeight="1" x14ac:dyDescent="0.25">
      <c r="A53" s="11" t="s">
        <v>425</v>
      </c>
      <c r="B53" s="6" t="s">
        <v>295</v>
      </c>
      <c r="C53" s="77"/>
      <c r="D53" s="21"/>
      <c r="E53" s="21"/>
      <c r="F53" s="77"/>
    </row>
    <row r="54" spans="1:6" ht="15" customHeight="1" x14ac:dyDescent="0.25">
      <c r="A54" s="11" t="s">
        <v>296</v>
      </c>
      <c r="B54" s="6" t="s">
        <v>297</v>
      </c>
      <c r="C54" s="77"/>
      <c r="D54" s="21"/>
      <c r="E54" s="21"/>
      <c r="F54" s="77"/>
    </row>
    <row r="55" spans="1:6" ht="15" customHeight="1" x14ac:dyDescent="0.25">
      <c r="A55" s="33" t="s">
        <v>445</v>
      </c>
      <c r="B55" s="42" t="s">
        <v>298</v>
      </c>
      <c r="C55" s="77"/>
      <c r="D55" s="21"/>
      <c r="E55" s="21"/>
      <c r="F55" s="77"/>
    </row>
    <row r="56" spans="1:6" ht="27" customHeight="1" x14ac:dyDescent="0.25">
      <c r="A56" s="11" t="s">
        <v>299</v>
      </c>
      <c r="B56" s="6" t="s">
        <v>300</v>
      </c>
      <c r="C56" s="77"/>
      <c r="D56" s="21"/>
      <c r="E56" s="21"/>
      <c r="F56" s="77"/>
    </row>
    <row r="57" spans="1:6" ht="27" customHeight="1" x14ac:dyDescent="0.25">
      <c r="A57" s="5" t="s">
        <v>426</v>
      </c>
      <c r="B57" s="6" t="s">
        <v>301</v>
      </c>
      <c r="C57" s="77"/>
      <c r="D57" s="21"/>
      <c r="E57" s="21"/>
      <c r="F57" s="77"/>
    </row>
    <row r="58" spans="1:6" ht="27" customHeight="1" x14ac:dyDescent="0.25">
      <c r="A58" s="11" t="s">
        <v>427</v>
      </c>
      <c r="B58" s="6" t="s">
        <v>302</v>
      </c>
      <c r="C58" s="77"/>
      <c r="D58" s="21"/>
      <c r="E58" s="21"/>
      <c r="F58" s="77"/>
    </row>
    <row r="59" spans="1:6" ht="15" customHeight="1" x14ac:dyDescent="0.25">
      <c r="A59" s="33" t="s">
        <v>446</v>
      </c>
      <c r="B59" s="42" t="s">
        <v>303</v>
      </c>
      <c r="C59" s="77">
        <f>SUM(C56:C58)</f>
        <v>0</v>
      </c>
      <c r="D59" s="21"/>
      <c r="E59" s="21"/>
      <c r="F59" s="77">
        <f>SUM(F56:F58)</f>
        <v>0</v>
      </c>
    </row>
    <row r="60" spans="1:6" ht="30" customHeight="1" x14ac:dyDescent="0.25">
      <c r="A60" s="11" t="s">
        <v>304</v>
      </c>
      <c r="B60" s="6" t="s">
        <v>305</v>
      </c>
      <c r="C60" s="77"/>
      <c r="D60" s="21"/>
      <c r="E60" s="21"/>
      <c r="F60" s="77"/>
    </row>
    <row r="61" spans="1:6" ht="30" customHeight="1" x14ac:dyDescent="0.25">
      <c r="A61" s="5" t="s">
        <v>428</v>
      </c>
      <c r="B61" s="6" t="s">
        <v>306</v>
      </c>
      <c r="C61" s="77"/>
      <c r="D61" s="21"/>
      <c r="E61" s="21"/>
      <c r="F61" s="77"/>
    </row>
    <row r="62" spans="1:6" ht="30" customHeight="1" x14ac:dyDescent="0.25">
      <c r="A62" s="11" t="s">
        <v>429</v>
      </c>
      <c r="B62" s="6" t="s">
        <v>448</v>
      </c>
      <c r="C62" s="77">
        <v>54308</v>
      </c>
      <c r="D62" s="21"/>
      <c r="E62" s="21"/>
      <c r="F62" s="77">
        <v>54308</v>
      </c>
    </row>
    <row r="63" spans="1:6" ht="15" customHeight="1" x14ac:dyDescent="0.25">
      <c r="A63" s="33" t="s">
        <v>1</v>
      </c>
      <c r="B63" s="42" t="s">
        <v>308</v>
      </c>
      <c r="C63" s="77">
        <f>C62</f>
        <v>54308</v>
      </c>
      <c r="D63" s="21"/>
      <c r="E63" s="21"/>
      <c r="F63" s="77">
        <f>F62</f>
        <v>54308</v>
      </c>
    </row>
    <row r="64" spans="1:6" ht="15.75" x14ac:dyDescent="0.25">
      <c r="A64" s="39" t="s">
        <v>0</v>
      </c>
      <c r="B64" s="29" t="s">
        <v>309</v>
      </c>
      <c r="C64" s="78">
        <f>C63+C49+C38+C18</f>
        <v>255898</v>
      </c>
      <c r="D64" s="21"/>
      <c r="E64" s="21"/>
      <c r="F64" s="78">
        <f>F63+F49+F38+F18</f>
        <v>255898</v>
      </c>
    </row>
    <row r="65" spans="1:6" ht="15.75" x14ac:dyDescent="0.25">
      <c r="A65" s="57" t="s">
        <v>49</v>
      </c>
      <c r="B65" s="50"/>
      <c r="C65" s="77"/>
      <c r="D65" s="21"/>
      <c r="E65" s="21"/>
      <c r="F65" s="77"/>
    </row>
    <row r="66" spans="1:6" ht="15.75" x14ac:dyDescent="0.25">
      <c r="A66" s="57" t="s">
        <v>50</v>
      </c>
      <c r="B66" s="50"/>
      <c r="C66" s="77"/>
      <c r="D66" s="21"/>
      <c r="E66" s="21"/>
      <c r="F66" s="77"/>
    </row>
    <row r="67" spans="1:6" x14ac:dyDescent="0.25">
      <c r="A67" s="31" t="s">
        <v>430</v>
      </c>
      <c r="B67" s="5" t="s">
        <v>310</v>
      </c>
      <c r="C67" s="77"/>
      <c r="D67" s="21"/>
      <c r="E67" s="21"/>
      <c r="F67" s="77"/>
    </row>
    <row r="68" spans="1:6" x14ac:dyDescent="0.25">
      <c r="A68" s="11" t="s">
        <v>311</v>
      </c>
      <c r="B68" s="5" t="s">
        <v>312</v>
      </c>
      <c r="C68" s="77"/>
      <c r="D68" s="21"/>
      <c r="E68" s="21"/>
      <c r="F68" s="77"/>
    </row>
    <row r="69" spans="1:6" x14ac:dyDescent="0.25">
      <c r="A69" s="31" t="s">
        <v>431</v>
      </c>
      <c r="B69" s="5" t="s">
        <v>313</v>
      </c>
      <c r="C69" s="77">
        <v>24875</v>
      </c>
      <c r="D69" s="21"/>
      <c r="E69" s="21"/>
      <c r="F69" s="77">
        <v>24875</v>
      </c>
    </row>
    <row r="70" spans="1:6" x14ac:dyDescent="0.25">
      <c r="A70" s="13" t="s">
        <v>2</v>
      </c>
      <c r="B70" s="7" t="s">
        <v>314</v>
      </c>
      <c r="C70" s="77">
        <f>C69</f>
        <v>24875</v>
      </c>
      <c r="D70" s="21"/>
      <c r="E70" s="21"/>
      <c r="F70" s="77">
        <f>F69</f>
        <v>24875</v>
      </c>
    </row>
    <row r="71" spans="1:6" x14ac:dyDescent="0.25">
      <c r="A71" s="11" t="s">
        <v>432</v>
      </c>
      <c r="B71" s="5" t="s">
        <v>315</v>
      </c>
      <c r="C71" s="77"/>
      <c r="D71" s="21"/>
      <c r="E71" s="21"/>
      <c r="F71" s="77"/>
    </row>
    <row r="72" spans="1:6" x14ac:dyDescent="0.25">
      <c r="A72" s="31" t="s">
        <v>316</v>
      </c>
      <c r="B72" s="5" t="s">
        <v>317</v>
      </c>
      <c r="C72" s="77"/>
      <c r="D72" s="21"/>
      <c r="E72" s="21"/>
      <c r="F72" s="77"/>
    </row>
    <row r="73" spans="1:6" x14ac:dyDescent="0.25">
      <c r="A73" s="11" t="s">
        <v>433</v>
      </c>
      <c r="B73" s="5" t="s">
        <v>318</v>
      </c>
      <c r="C73" s="77"/>
      <c r="D73" s="21"/>
      <c r="E73" s="21"/>
      <c r="F73" s="77"/>
    </row>
    <row r="74" spans="1:6" x14ac:dyDescent="0.25">
      <c r="A74" s="31" t="s">
        <v>319</v>
      </c>
      <c r="B74" s="5" t="s">
        <v>320</v>
      </c>
      <c r="C74" s="77"/>
      <c r="D74" s="21"/>
      <c r="E74" s="21"/>
      <c r="F74" s="77"/>
    </row>
    <row r="75" spans="1:6" x14ac:dyDescent="0.25">
      <c r="A75" s="12" t="s">
        <v>3</v>
      </c>
      <c r="B75" s="7" t="s">
        <v>321</v>
      </c>
      <c r="C75" s="77"/>
      <c r="D75" s="21"/>
      <c r="E75" s="21"/>
      <c r="F75" s="77"/>
    </row>
    <row r="76" spans="1:6" x14ac:dyDescent="0.25">
      <c r="A76" s="5" t="s">
        <v>47</v>
      </c>
      <c r="B76" s="5" t="s">
        <v>322</v>
      </c>
      <c r="C76" s="77">
        <v>57100</v>
      </c>
      <c r="D76" s="21"/>
      <c r="E76" s="21"/>
      <c r="F76" s="77">
        <v>57100</v>
      </c>
    </row>
    <row r="77" spans="1:6" x14ac:dyDescent="0.25">
      <c r="A77" s="5" t="s">
        <v>48</v>
      </c>
      <c r="B77" s="5" t="s">
        <v>322</v>
      </c>
      <c r="C77" s="77"/>
      <c r="D77" s="21"/>
      <c r="E77" s="21"/>
      <c r="F77" s="77"/>
    </row>
    <row r="78" spans="1:6" x14ac:dyDescent="0.25">
      <c r="A78" s="5" t="s">
        <v>45</v>
      </c>
      <c r="B78" s="5" t="s">
        <v>323</v>
      </c>
      <c r="C78" s="77"/>
      <c r="D78" s="21"/>
      <c r="E78" s="21"/>
      <c r="F78" s="77"/>
    </row>
    <row r="79" spans="1:6" x14ac:dyDescent="0.25">
      <c r="A79" s="5" t="s">
        <v>46</v>
      </c>
      <c r="B79" s="5" t="s">
        <v>323</v>
      </c>
      <c r="C79" s="77"/>
      <c r="D79" s="21"/>
      <c r="E79" s="21"/>
      <c r="F79" s="77"/>
    </row>
    <row r="80" spans="1:6" x14ac:dyDescent="0.25">
      <c r="A80" s="7" t="s">
        <v>4</v>
      </c>
      <c r="B80" s="7" t="s">
        <v>324</v>
      </c>
      <c r="C80" s="77">
        <f>SUM(C76:C79)</f>
        <v>57100</v>
      </c>
      <c r="D80" s="21"/>
      <c r="E80" s="21"/>
      <c r="F80" s="77">
        <f>SUM(F76:F79)</f>
        <v>57100</v>
      </c>
    </row>
    <row r="81" spans="1:6" x14ac:dyDescent="0.25">
      <c r="A81" s="31" t="s">
        <v>325</v>
      </c>
      <c r="B81" s="5" t="s">
        <v>326</v>
      </c>
      <c r="C81" s="77"/>
      <c r="D81" s="21"/>
      <c r="E81" s="21"/>
      <c r="F81" s="77"/>
    </row>
    <row r="82" spans="1:6" x14ac:dyDescent="0.25">
      <c r="A82" s="31" t="s">
        <v>327</v>
      </c>
      <c r="B82" s="5" t="s">
        <v>328</v>
      </c>
      <c r="C82" s="77"/>
      <c r="D82" s="21"/>
      <c r="E82" s="21"/>
      <c r="F82" s="77"/>
    </row>
    <row r="83" spans="1:6" x14ac:dyDescent="0.25">
      <c r="A83" s="31" t="s">
        <v>329</v>
      </c>
      <c r="B83" s="5" t="s">
        <v>330</v>
      </c>
      <c r="C83" s="77"/>
      <c r="D83" s="21"/>
      <c r="E83" s="21"/>
      <c r="F83" s="77"/>
    </row>
    <row r="84" spans="1:6" x14ac:dyDescent="0.25">
      <c r="A84" s="31" t="s">
        <v>331</v>
      </c>
      <c r="B84" s="5" t="s">
        <v>332</v>
      </c>
      <c r="C84" s="77"/>
      <c r="D84" s="21"/>
      <c r="E84" s="21"/>
      <c r="F84" s="77"/>
    </row>
    <row r="85" spans="1:6" x14ac:dyDescent="0.25">
      <c r="A85" s="11" t="s">
        <v>434</v>
      </c>
      <c r="B85" s="5" t="s">
        <v>333</v>
      </c>
      <c r="C85" s="77"/>
      <c r="D85" s="21"/>
      <c r="E85" s="21"/>
      <c r="F85" s="77"/>
    </row>
    <row r="86" spans="1:6" x14ac:dyDescent="0.25">
      <c r="A86" s="13" t="s">
        <v>5</v>
      </c>
      <c r="B86" s="7" t="s">
        <v>334</v>
      </c>
      <c r="C86" s="77"/>
      <c r="D86" s="21"/>
      <c r="E86" s="21"/>
      <c r="F86" s="77"/>
    </row>
    <row r="87" spans="1:6" x14ac:dyDescent="0.25">
      <c r="A87" s="11" t="s">
        <v>335</v>
      </c>
      <c r="B87" s="5" t="s">
        <v>336</v>
      </c>
      <c r="C87" s="77"/>
      <c r="D87" s="21"/>
      <c r="E87" s="21"/>
      <c r="F87" s="77"/>
    </row>
    <row r="88" spans="1:6" x14ac:dyDescent="0.25">
      <c r="A88" s="11" t="s">
        <v>337</v>
      </c>
      <c r="B88" s="5" t="s">
        <v>338</v>
      </c>
      <c r="C88" s="77"/>
      <c r="D88" s="21"/>
      <c r="E88" s="21"/>
      <c r="F88" s="77"/>
    </row>
    <row r="89" spans="1:6" x14ac:dyDescent="0.25">
      <c r="A89" s="31" t="s">
        <v>339</v>
      </c>
      <c r="B89" s="5" t="s">
        <v>340</v>
      </c>
      <c r="C89" s="77"/>
      <c r="D89" s="21"/>
      <c r="E89" s="21"/>
      <c r="F89" s="77"/>
    </row>
    <row r="90" spans="1:6" x14ac:dyDescent="0.25">
      <c r="A90" s="31" t="s">
        <v>435</v>
      </c>
      <c r="B90" s="5" t="s">
        <v>341</v>
      </c>
      <c r="C90" s="77"/>
      <c r="D90" s="21"/>
      <c r="E90" s="21"/>
      <c r="F90" s="77"/>
    </row>
    <row r="91" spans="1:6" x14ac:dyDescent="0.25">
      <c r="A91" s="12" t="s">
        <v>6</v>
      </c>
      <c r="B91" s="7" t="s">
        <v>342</v>
      </c>
      <c r="C91" s="77"/>
      <c r="D91" s="21"/>
      <c r="E91" s="21"/>
      <c r="F91" s="77"/>
    </row>
    <row r="92" spans="1:6" x14ac:dyDescent="0.25">
      <c r="A92" s="13" t="s">
        <v>343</v>
      </c>
      <c r="B92" s="7" t="s">
        <v>344</v>
      </c>
      <c r="C92" s="77"/>
      <c r="D92" s="21"/>
      <c r="E92" s="21"/>
      <c r="F92" s="77"/>
    </row>
    <row r="93" spans="1:6" ht="15.75" x14ac:dyDescent="0.25">
      <c r="A93" s="34" t="s">
        <v>7</v>
      </c>
      <c r="B93" s="35" t="s">
        <v>345</v>
      </c>
      <c r="C93" s="77">
        <f>C80+C70</f>
        <v>81975</v>
      </c>
      <c r="D93" s="21"/>
      <c r="E93" s="21"/>
      <c r="F93" s="77">
        <f>F80+F70</f>
        <v>81975</v>
      </c>
    </row>
    <row r="94" spans="1:6" ht="15.75" x14ac:dyDescent="0.25">
      <c r="A94" s="58" t="s">
        <v>437</v>
      </c>
      <c r="B94" s="59"/>
      <c r="C94" s="78">
        <f>C93+C64</f>
        <v>337873</v>
      </c>
      <c r="D94" s="21"/>
      <c r="E94" s="21"/>
      <c r="F94" s="78">
        <f>F93+F64</f>
        <v>337873</v>
      </c>
    </row>
  </sheetData>
  <mergeCells count="2">
    <mergeCell ref="A1:F1"/>
    <mergeCell ref="A2:F2"/>
  </mergeCells>
  <phoneticPr fontId="25" type="noConversion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  <headerFooter>
    <oddHeader xml:space="preserve">&amp;R&amp;"-,Dőlt"1. melléklet az 5/2017.(VII.4.) önkormányzati rendelethez&amp;"-,Normál"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tabSelected="1" view="pageLayout" zoomScaleNormal="100" workbookViewId="0">
      <selection sqref="A1:F1"/>
    </sheetView>
  </sheetViews>
  <sheetFormatPr defaultRowHeight="15" x14ac:dyDescent="0.25"/>
  <cols>
    <col min="1" max="1" width="105.140625" customWidth="1"/>
    <col min="3" max="3" width="17.140625" style="79" customWidth="1"/>
    <col min="4" max="4" width="20.140625" style="79" customWidth="1"/>
    <col min="5" max="5" width="18.85546875" style="79" customWidth="1"/>
    <col min="6" max="6" width="15.7109375" style="79" customWidth="1"/>
  </cols>
  <sheetData>
    <row r="1" spans="1:6" ht="20.25" customHeight="1" x14ac:dyDescent="0.25">
      <c r="A1" s="102" t="s">
        <v>487</v>
      </c>
      <c r="B1" s="103"/>
      <c r="C1" s="103"/>
      <c r="D1" s="103"/>
      <c r="E1" s="103"/>
      <c r="F1" s="104"/>
    </row>
    <row r="2" spans="1:6" ht="19.5" customHeight="1" x14ac:dyDescent="0.25">
      <c r="A2" s="105" t="s">
        <v>9</v>
      </c>
      <c r="B2" s="103"/>
      <c r="C2" s="103"/>
      <c r="D2" s="103"/>
      <c r="E2" s="103"/>
      <c r="F2" s="104"/>
    </row>
    <row r="3" spans="1:6" ht="18" x14ac:dyDescent="0.25">
      <c r="A3" s="40"/>
    </row>
    <row r="4" spans="1:6" x14ac:dyDescent="0.25">
      <c r="A4" s="4" t="s">
        <v>159</v>
      </c>
    </row>
    <row r="5" spans="1:6" ht="45" x14ac:dyDescent="0.3">
      <c r="A5" s="2" t="s">
        <v>59</v>
      </c>
      <c r="B5" s="3" t="s">
        <v>60</v>
      </c>
      <c r="C5" s="80" t="s">
        <v>41</v>
      </c>
      <c r="D5" s="80" t="s">
        <v>42</v>
      </c>
      <c r="E5" s="80" t="s">
        <v>43</v>
      </c>
      <c r="F5" s="81" t="s">
        <v>57</v>
      </c>
    </row>
    <row r="6" spans="1:6" x14ac:dyDescent="0.25">
      <c r="A6" s="22" t="s">
        <v>61</v>
      </c>
      <c r="B6" s="23" t="s">
        <v>62</v>
      </c>
      <c r="C6" s="83">
        <f>36964+2335</f>
        <v>39299</v>
      </c>
      <c r="D6" s="83"/>
      <c r="E6" s="83"/>
      <c r="F6" s="82">
        <f>C6+D6+E6</f>
        <v>39299</v>
      </c>
    </row>
    <row r="7" spans="1:6" x14ac:dyDescent="0.25">
      <c r="A7" s="22" t="s">
        <v>63</v>
      </c>
      <c r="B7" s="24" t="s">
        <v>64</v>
      </c>
      <c r="C7" s="83"/>
      <c r="D7" s="83"/>
      <c r="E7" s="83"/>
      <c r="F7" s="82"/>
    </row>
    <row r="8" spans="1:6" x14ac:dyDescent="0.25">
      <c r="A8" s="22" t="s">
        <v>65</v>
      </c>
      <c r="B8" s="24" t="s">
        <v>66</v>
      </c>
      <c r="C8" s="83"/>
      <c r="D8" s="83"/>
      <c r="E8" s="83"/>
      <c r="F8" s="82"/>
    </row>
    <row r="9" spans="1:6" x14ac:dyDescent="0.25">
      <c r="A9" s="25" t="s">
        <v>67</v>
      </c>
      <c r="B9" s="24" t="s">
        <v>68</v>
      </c>
      <c r="C9" s="83"/>
      <c r="D9" s="83"/>
      <c r="E9" s="83"/>
      <c r="F9" s="82"/>
    </row>
    <row r="10" spans="1:6" x14ac:dyDescent="0.25">
      <c r="A10" s="25" t="s">
        <v>69</v>
      </c>
      <c r="B10" s="24" t="s">
        <v>70</v>
      </c>
      <c r="C10" s="83"/>
      <c r="D10" s="83"/>
      <c r="E10" s="83"/>
      <c r="F10" s="82"/>
    </row>
    <row r="11" spans="1:6" x14ac:dyDescent="0.25">
      <c r="A11" s="25" t="s">
        <v>71</v>
      </c>
      <c r="B11" s="24" t="s">
        <v>72</v>
      </c>
      <c r="C11" s="83">
        <v>1796</v>
      </c>
      <c r="D11" s="83"/>
      <c r="E11" s="83"/>
      <c r="F11" s="82">
        <v>1796</v>
      </c>
    </row>
    <row r="12" spans="1:6" x14ac:dyDescent="0.25">
      <c r="A12" s="25" t="s">
        <v>73</v>
      </c>
      <c r="B12" s="24" t="s">
        <v>74</v>
      </c>
      <c r="C12" s="83">
        <v>1789</v>
      </c>
      <c r="D12" s="83"/>
      <c r="E12" s="83"/>
      <c r="F12" s="82">
        <v>1789</v>
      </c>
    </row>
    <row r="13" spans="1:6" x14ac:dyDescent="0.25">
      <c r="A13" s="25" t="s">
        <v>75</v>
      </c>
      <c r="B13" s="24" t="s">
        <v>76</v>
      </c>
      <c r="C13" s="83"/>
      <c r="D13" s="83"/>
      <c r="E13" s="83"/>
      <c r="F13" s="82"/>
    </row>
    <row r="14" spans="1:6" x14ac:dyDescent="0.25">
      <c r="A14" s="5" t="s">
        <v>77</v>
      </c>
      <c r="B14" s="24" t="s">
        <v>78</v>
      </c>
      <c r="C14" s="83">
        <v>900</v>
      </c>
      <c r="D14" s="83"/>
      <c r="E14" s="83"/>
      <c r="F14" s="82">
        <v>900</v>
      </c>
    </row>
    <row r="15" spans="1:6" x14ac:dyDescent="0.25">
      <c r="A15" s="5" t="s">
        <v>79</v>
      </c>
      <c r="B15" s="24" t="s">
        <v>80</v>
      </c>
      <c r="C15" s="83"/>
      <c r="D15" s="83"/>
      <c r="E15" s="83"/>
      <c r="F15" s="82"/>
    </row>
    <row r="16" spans="1:6" x14ac:dyDescent="0.25">
      <c r="A16" s="5" t="s">
        <v>81</v>
      </c>
      <c r="B16" s="24" t="s">
        <v>82</v>
      </c>
      <c r="C16" s="83"/>
      <c r="D16" s="83"/>
      <c r="E16" s="83"/>
      <c r="F16" s="82"/>
    </row>
    <row r="17" spans="1:6" x14ac:dyDescent="0.25">
      <c r="A17" s="5" t="s">
        <v>83</v>
      </c>
      <c r="B17" s="24" t="s">
        <v>84</v>
      </c>
      <c r="C17" s="83"/>
      <c r="D17" s="83"/>
      <c r="E17" s="83"/>
      <c r="F17" s="82"/>
    </row>
    <row r="18" spans="1:6" x14ac:dyDescent="0.25">
      <c r="A18" s="5" t="s">
        <v>367</v>
      </c>
      <c r="B18" s="24" t="s">
        <v>85</v>
      </c>
      <c r="C18" s="83"/>
      <c r="D18" s="83"/>
      <c r="E18" s="83"/>
      <c r="F18" s="82"/>
    </row>
    <row r="19" spans="1:6" x14ac:dyDescent="0.25">
      <c r="A19" s="26" t="s">
        <v>346</v>
      </c>
      <c r="B19" s="27" t="s">
        <v>86</v>
      </c>
      <c r="C19" s="83">
        <f>SUM(C6:C18)</f>
        <v>43784</v>
      </c>
      <c r="D19" s="83"/>
      <c r="E19" s="83"/>
      <c r="F19" s="82">
        <f>F6+F11+F12+F14</f>
        <v>43784</v>
      </c>
    </row>
    <row r="20" spans="1:6" x14ac:dyDescent="0.25">
      <c r="A20" s="5" t="s">
        <v>87</v>
      </c>
      <c r="B20" s="24" t="s">
        <v>88</v>
      </c>
      <c r="C20" s="83"/>
      <c r="D20" s="83"/>
      <c r="E20" s="83"/>
      <c r="F20" s="82"/>
    </row>
    <row r="21" spans="1:6" x14ac:dyDescent="0.25">
      <c r="A21" s="5" t="s">
        <v>89</v>
      </c>
      <c r="B21" s="24" t="s">
        <v>90</v>
      </c>
      <c r="C21" s="83"/>
      <c r="D21" s="83"/>
      <c r="E21" s="83"/>
      <c r="F21" s="82"/>
    </row>
    <row r="22" spans="1:6" x14ac:dyDescent="0.25">
      <c r="A22" s="6" t="s">
        <v>91</v>
      </c>
      <c r="B22" s="24" t="s">
        <v>92</v>
      </c>
      <c r="C22" s="83"/>
      <c r="D22" s="83"/>
      <c r="E22" s="83"/>
      <c r="F22" s="82"/>
    </row>
    <row r="23" spans="1:6" x14ac:dyDescent="0.25">
      <c r="A23" s="7" t="s">
        <v>347</v>
      </c>
      <c r="B23" s="27" t="s">
        <v>93</v>
      </c>
      <c r="C23" s="83">
        <f>SUM(C20:C22)</f>
        <v>0</v>
      </c>
      <c r="D23" s="83"/>
      <c r="E23" s="83"/>
      <c r="F23" s="82"/>
    </row>
    <row r="24" spans="1:6" x14ac:dyDescent="0.25">
      <c r="A24" s="43" t="s">
        <v>397</v>
      </c>
      <c r="B24" s="44" t="s">
        <v>94</v>
      </c>
      <c r="C24" s="83">
        <f>SUM(C19:C23)</f>
        <v>43784</v>
      </c>
      <c r="D24" s="83"/>
      <c r="E24" s="83"/>
      <c r="F24" s="82">
        <f>C24+D24+E24</f>
        <v>43784</v>
      </c>
    </row>
    <row r="25" spans="1:6" x14ac:dyDescent="0.25">
      <c r="A25" s="33" t="s">
        <v>368</v>
      </c>
      <c r="B25" s="44" t="s">
        <v>95</v>
      </c>
      <c r="C25" s="83">
        <f>9156+509</f>
        <v>9665</v>
      </c>
      <c r="D25" s="83"/>
      <c r="E25" s="83"/>
      <c r="F25" s="82">
        <f>C25+D25+E25</f>
        <v>9665</v>
      </c>
    </row>
    <row r="26" spans="1:6" x14ac:dyDescent="0.25">
      <c r="A26" s="5" t="s">
        <v>96</v>
      </c>
      <c r="B26" s="24" t="s">
        <v>97</v>
      </c>
      <c r="C26" s="83">
        <v>21</v>
      </c>
      <c r="D26" s="83"/>
      <c r="E26" s="83"/>
      <c r="F26" s="82">
        <v>21</v>
      </c>
    </row>
    <row r="27" spans="1:6" x14ac:dyDescent="0.25">
      <c r="A27" s="5" t="s">
        <v>98</v>
      </c>
      <c r="B27" s="24" t="s">
        <v>99</v>
      </c>
      <c r="C27" s="83">
        <v>3002</v>
      </c>
      <c r="D27" s="83"/>
      <c r="E27" s="83"/>
      <c r="F27" s="82">
        <v>3002</v>
      </c>
    </row>
    <row r="28" spans="1:6" x14ac:dyDescent="0.25">
      <c r="A28" s="5" t="s">
        <v>100</v>
      </c>
      <c r="B28" s="24" t="s">
        <v>101</v>
      </c>
      <c r="C28" s="83"/>
      <c r="D28" s="83"/>
      <c r="E28" s="83"/>
      <c r="F28" s="82"/>
    </row>
    <row r="29" spans="1:6" x14ac:dyDescent="0.25">
      <c r="A29" s="7" t="s">
        <v>348</v>
      </c>
      <c r="B29" s="27" t="s">
        <v>102</v>
      </c>
      <c r="C29" s="83">
        <f>SUM(C26:C28)</f>
        <v>3023</v>
      </c>
      <c r="D29" s="83"/>
      <c r="E29" s="83"/>
      <c r="F29" s="82">
        <v>3023</v>
      </c>
    </row>
    <row r="30" spans="1:6" x14ac:dyDescent="0.25">
      <c r="A30" s="5" t="s">
        <v>103</v>
      </c>
      <c r="B30" s="24" t="s">
        <v>104</v>
      </c>
      <c r="C30" s="83"/>
      <c r="D30" s="83"/>
      <c r="E30" s="83"/>
      <c r="F30" s="82"/>
    </row>
    <row r="31" spans="1:6" x14ac:dyDescent="0.25">
      <c r="A31" s="5" t="s">
        <v>105</v>
      </c>
      <c r="B31" s="24" t="s">
        <v>106</v>
      </c>
      <c r="C31" s="83">
        <v>900</v>
      </c>
      <c r="D31" s="83"/>
      <c r="E31" s="83"/>
      <c r="F31" s="82">
        <v>900</v>
      </c>
    </row>
    <row r="32" spans="1:6" ht="15" customHeight="1" x14ac:dyDescent="0.25">
      <c r="A32" s="7" t="s">
        <v>398</v>
      </c>
      <c r="B32" s="27" t="s">
        <v>107</v>
      </c>
      <c r="C32" s="83">
        <f>SUM(C30:C31)</f>
        <v>900</v>
      </c>
      <c r="D32" s="83"/>
      <c r="E32" s="83"/>
      <c r="F32" s="82">
        <v>900</v>
      </c>
    </row>
    <row r="33" spans="1:6" x14ac:dyDescent="0.25">
      <c r="A33" s="5" t="s">
        <v>108</v>
      </c>
      <c r="B33" s="24" t="s">
        <v>109</v>
      </c>
      <c r="C33" s="83">
        <v>1410</v>
      </c>
      <c r="D33" s="83"/>
      <c r="E33" s="83"/>
      <c r="F33" s="82">
        <v>1410</v>
      </c>
    </row>
    <row r="34" spans="1:6" x14ac:dyDescent="0.25">
      <c r="A34" s="5" t="s">
        <v>110</v>
      </c>
      <c r="B34" s="24" t="s">
        <v>111</v>
      </c>
      <c r="C34" s="83"/>
      <c r="D34" s="83"/>
      <c r="E34" s="83"/>
      <c r="F34" s="82"/>
    </row>
    <row r="35" spans="1:6" x14ac:dyDescent="0.25">
      <c r="A35" s="5" t="s">
        <v>369</v>
      </c>
      <c r="B35" s="24" t="s">
        <v>112</v>
      </c>
      <c r="C35" s="83"/>
      <c r="D35" s="83"/>
      <c r="E35" s="83"/>
      <c r="F35" s="82"/>
    </row>
    <row r="36" spans="1:6" x14ac:dyDescent="0.25">
      <c r="A36" s="5" t="s">
        <v>113</v>
      </c>
      <c r="B36" s="24" t="s">
        <v>114</v>
      </c>
      <c r="C36" s="83">
        <v>48</v>
      </c>
      <c r="D36" s="83"/>
      <c r="E36" s="83"/>
      <c r="F36" s="82">
        <v>48</v>
      </c>
    </row>
    <row r="37" spans="1:6" x14ac:dyDescent="0.25">
      <c r="A37" s="9" t="s">
        <v>370</v>
      </c>
      <c r="B37" s="24" t="s">
        <v>115</v>
      </c>
      <c r="C37" s="83"/>
      <c r="D37" s="83"/>
      <c r="E37" s="83"/>
      <c r="F37" s="82"/>
    </row>
    <row r="38" spans="1:6" x14ac:dyDescent="0.25">
      <c r="A38" s="6" t="s">
        <v>116</v>
      </c>
      <c r="B38" s="24" t="s">
        <v>117</v>
      </c>
      <c r="C38" s="83">
        <v>2682</v>
      </c>
      <c r="D38" s="83"/>
      <c r="E38" s="83"/>
      <c r="F38" s="82">
        <v>2682</v>
      </c>
    </row>
    <row r="39" spans="1:6" x14ac:dyDescent="0.25">
      <c r="A39" s="5" t="s">
        <v>371</v>
      </c>
      <c r="B39" s="24" t="s">
        <v>118</v>
      </c>
      <c r="C39" s="83">
        <v>630</v>
      </c>
      <c r="D39" s="83"/>
      <c r="E39" s="83"/>
      <c r="F39" s="82">
        <v>630</v>
      </c>
    </row>
    <row r="40" spans="1:6" x14ac:dyDescent="0.25">
      <c r="A40" s="7" t="s">
        <v>349</v>
      </c>
      <c r="B40" s="27" t="s">
        <v>119</v>
      </c>
      <c r="C40" s="83">
        <f>SUM(C33:C39)</f>
        <v>4770</v>
      </c>
      <c r="D40" s="83"/>
      <c r="E40" s="83"/>
      <c r="F40" s="82">
        <v>4770</v>
      </c>
    </row>
    <row r="41" spans="1:6" x14ac:dyDescent="0.25">
      <c r="A41" s="5" t="s">
        <v>120</v>
      </c>
      <c r="B41" s="24" t="s">
        <v>121</v>
      </c>
      <c r="C41" s="83">
        <f>1044+160</f>
        <v>1204</v>
      </c>
      <c r="D41" s="83"/>
      <c r="E41" s="83"/>
      <c r="F41" s="82">
        <v>1204</v>
      </c>
    </row>
    <row r="42" spans="1:6" x14ac:dyDescent="0.25">
      <c r="A42" s="5" t="s">
        <v>122</v>
      </c>
      <c r="B42" s="24" t="s">
        <v>123</v>
      </c>
      <c r="C42" s="83"/>
      <c r="D42" s="83"/>
      <c r="E42" s="83"/>
      <c r="F42" s="82"/>
    </row>
    <row r="43" spans="1:6" x14ac:dyDescent="0.25">
      <c r="A43" s="7" t="s">
        <v>350</v>
      </c>
      <c r="B43" s="27" t="s">
        <v>124</v>
      </c>
      <c r="C43" s="83">
        <f>SUM(C41:C42)</f>
        <v>1204</v>
      </c>
      <c r="D43" s="83"/>
      <c r="E43" s="83"/>
      <c r="F43" s="82">
        <v>1204</v>
      </c>
    </row>
    <row r="44" spans="1:6" x14ac:dyDescent="0.25">
      <c r="A44" s="5" t="s">
        <v>125</v>
      </c>
      <c r="B44" s="24" t="s">
        <v>126</v>
      </c>
      <c r="C44" s="83">
        <v>2491</v>
      </c>
      <c r="D44" s="83"/>
      <c r="E44" s="83"/>
      <c r="F44" s="82">
        <v>2491</v>
      </c>
    </row>
    <row r="45" spans="1:6" x14ac:dyDescent="0.25">
      <c r="A45" s="5" t="s">
        <v>127</v>
      </c>
      <c r="B45" s="24" t="s">
        <v>128</v>
      </c>
      <c r="C45" s="83"/>
      <c r="D45" s="83"/>
      <c r="E45" s="83"/>
      <c r="F45" s="82"/>
    </row>
    <row r="46" spans="1:6" x14ac:dyDescent="0.25">
      <c r="A46" s="5" t="s">
        <v>372</v>
      </c>
      <c r="B46" s="24" t="s">
        <v>129</v>
      </c>
      <c r="C46" s="83"/>
      <c r="D46" s="83"/>
      <c r="E46" s="83"/>
      <c r="F46" s="82"/>
    </row>
    <row r="47" spans="1:6" x14ac:dyDescent="0.25">
      <c r="A47" s="5" t="s">
        <v>373</v>
      </c>
      <c r="B47" s="24" t="s">
        <v>130</v>
      </c>
      <c r="C47" s="83"/>
      <c r="D47" s="83"/>
      <c r="E47" s="83"/>
      <c r="F47" s="82"/>
    </row>
    <row r="48" spans="1:6" x14ac:dyDescent="0.25">
      <c r="A48" s="5" t="s">
        <v>131</v>
      </c>
      <c r="B48" s="24" t="s">
        <v>132</v>
      </c>
      <c r="C48" s="83"/>
      <c r="D48" s="83"/>
      <c r="E48" s="83"/>
      <c r="F48" s="82"/>
    </row>
    <row r="49" spans="1:6" x14ac:dyDescent="0.25">
      <c r="A49" s="7" t="s">
        <v>351</v>
      </c>
      <c r="B49" s="27" t="s">
        <v>133</v>
      </c>
      <c r="C49" s="83">
        <f>SUM(C44:C48)</f>
        <v>2491</v>
      </c>
      <c r="D49" s="83"/>
      <c r="E49" s="83"/>
      <c r="F49" s="82">
        <v>2491</v>
      </c>
    </row>
    <row r="50" spans="1:6" x14ac:dyDescent="0.25">
      <c r="A50" s="33" t="s">
        <v>352</v>
      </c>
      <c r="B50" s="44" t="s">
        <v>134</v>
      </c>
      <c r="C50" s="83">
        <f>C49+C43+C40+C32+C29</f>
        <v>12388</v>
      </c>
      <c r="D50" s="83"/>
      <c r="E50" s="83"/>
      <c r="F50" s="82">
        <f>C50+D50+E50</f>
        <v>12388</v>
      </c>
    </row>
    <row r="51" spans="1:6" x14ac:dyDescent="0.25">
      <c r="A51" s="11" t="s">
        <v>135</v>
      </c>
      <c r="B51" s="24" t="s">
        <v>136</v>
      </c>
      <c r="C51" s="83"/>
      <c r="D51" s="83"/>
      <c r="E51" s="83"/>
      <c r="F51" s="82"/>
    </row>
    <row r="52" spans="1:6" x14ac:dyDescent="0.25">
      <c r="A52" s="11" t="s">
        <v>353</v>
      </c>
      <c r="B52" s="24" t="s">
        <v>137</v>
      </c>
      <c r="C52" s="83"/>
      <c r="D52" s="83"/>
      <c r="E52" s="83"/>
      <c r="F52" s="82"/>
    </row>
    <row r="53" spans="1:6" x14ac:dyDescent="0.25">
      <c r="A53" s="14" t="s">
        <v>374</v>
      </c>
      <c r="B53" s="24" t="s">
        <v>138</v>
      </c>
      <c r="C53" s="83"/>
      <c r="D53" s="83"/>
      <c r="E53" s="83"/>
      <c r="F53" s="82"/>
    </row>
    <row r="54" spans="1:6" x14ac:dyDescent="0.25">
      <c r="A54" s="14" t="s">
        <v>375</v>
      </c>
      <c r="B54" s="24" t="s">
        <v>139</v>
      </c>
      <c r="C54" s="83"/>
      <c r="D54" s="83"/>
      <c r="E54" s="83"/>
      <c r="F54" s="82"/>
    </row>
    <row r="55" spans="1:6" x14ac:dyDescent="0.25">
      <c r="A55" s="14" t="s">
        <v>376</v>
      </c>
      <c r="B55" s="24" t="s">
        <v>140</v>
      </c>
      <c r="C55" s="83"/>
      <c r="D55" s="83"/>
      <c r="E55" s="83"/>
      <c r="F55" s="82"/>
    </row>
    <row r="56" spans="1:6" x14ac:dyDescent="0.25">
      <c r="A56" s="11" t="s">
        <v>377</v>
      </c>
      <c r="B56" s="24" t="s">
        <v>141</v>
      </c>
      <c r="C56" s="83"/>
      <c r="D56" s="83"/>
      <c r="E56" s="83"/>
      <c r="F56" s="82"/>
    </row>
    <row r="57" spans="1:6" x14ac:dyDescent="0.25">
      <c r="A57" s="11" t="s">
        <v>378</v>
      </c>
      <c r="B57" s="24" t="s">
        <v>142</v>
      </c>
      <c r="C57" s="83"/>
      <c r="D57" s="83"/>
      <c r="E57" s="83"/>
      <c r="F57" s="82"/>
    </row>
    <row r="58" spans="1:6" x14ac:dyDescent="0.25">
      <c r="A58" s="11" t="s">
        <v>379</v>
      </c>
      <c r="B58" s="24" t="s">
        <v>143</v>
      </c>
      <c r="C58" s="83"/>
      <c r="D58" s="83"/>
      <c r="E58" s="83"/>
      <c r="F58" s="82"/>
    </row>
    <row r="59" spans="1:6" x14ac:dyDescent="0.25">
      <c r="A59" s="41" t="s">
        <v>354</v>
      </c>
      <c r="B59" s="44" t="s">
        <v>144</v>
      </c>
      <c r="C59" s="83"/>
      <c r="D59" s="83"/>
      <c r="E59" s="83"/>
      <c r="F59" s="82"/>
    </row>
    <row r="60" spans="1:6" x14ac:dyDescent="0.25">
      <c r="A60" s="10" t="s">
        <v>380</v>
      </c>
      <c r="B60" s="24" t="s">
        <v>145</v>
      </c>
      <c r="C60" s="83"/>
      <c r="D60" s="83"/>
      <c r="E60" s="83"/>
      <c r="F60" s="82"/>
    </row>
    <row r="61" spans="1:6" x14ac:dyDescent="0.25">
      <c r="A61" s="10" t="s">
        <v>146</v>
      </c>
      <c r="B61" s="24" t="s">
        <v>147</v>
      </c>
      <c r="C61" s="83"/>
      <c r="D61" s="83"/>
      <c r="E61" s="83"/>
      <c r="F61" s="82"/>
    </row>
    <row r="62" spans="1:6" x14ac:dyDescent="0.25">
      <c r="A62" s="10" t="s">
        <v>148</v>
      </c>
      <c r="B62" s="24" t="s">
        <v>149</v>
      </c>
      <c r="C62" s="83"/>
      <c r="D62" s="83"/>
      <c r="E62" s="83"/>
      <c r="F62" s="82"/>
    </row>
    <row r="63" spans="1:6" x14ac:dyDescent="0.25">
      <c r="A63" s="10" t="s">
        <v>355</v>
      </c>
      <c r="B63" s="24" t="s">
        <v>150</v>
      </c>
      <c r="C63" s="83"/>
      <c r="D63" s="83"/>
      <c r="E63" s="83"/>
      <c r="F63" s="82"/>
    </row>
    <row r="64" spans="1:6" x14ac:dyDescent="0.25">
      <c r="A64" s="10" t="s">
        <v>381</v>
      </c>
      <c r="B64" s="24" t="s">
        <v>151</v>
      </c>
      <c r="C64" s="83"/>
      <c r="D64" s="83"/>
      <c r="E64" s="83"/>
      <c r="F64" s="82"/>
    </row>
    <row r="65" spans="1:6" x14ac:dyDescent="0.25">
      <c r="A65" s="10" t="s">
        <v>356</v>
      </c>
      <c r="B65" s="24" t="s">
        <v>152</v>
      </c>
      <c r="C65" s="83"/>
      <c r="D65" s="83"/>
      <c r="E65" s="83"/>
      <c r="F65" s="82"/>
    </row>
    <row r="66" spans="1:6" x14ac:dyDescent="0.25">
      <c r="A66" s="10" t="s">
        <v>382</v>
      </c>
      <c r="B66" s="24" t="s">
        <v>153</v>
      </c>
      <c r="C66" s="83"/>
      <c r="D66" s="83"/>
      <c r="E66" s="83"/>
      <c r="F66" s="82"/>
    </row>
    <row r="67" spans="1:6" x14ac:dyDescent="0.25">
      <c r="A67" s="10" t="s">
        <v>383</v>
      </c>
      <c r="B67" s="24" t="s">
        <v>154</v>
      </c>
      <c r="C67" s="83"/>
      <c r="D67" s="83"/>
      <c r="E67" s="83"/>
      <c r="F67" s="82"/>
    </row>
    <row r="68" spans="1:6" x14ac:dyDescent="0.25">
      <c r="A68" s="10" t="s">
        <v>155</v>
      </c>
      <c r="B68" s="24" t="s">
        <v>156</v>
      </c>
      <c r="C68" s="83"/>
      <c r="D68" s="83"/>
      <c r="E68" s="83"/>
      <c r="F68" s="82"/>
    </row>
    <row r="69" spans="1:6" x14ac:dyDescent="0.25">
      <c r="A69" s="15" t="s">
        <v>157</v>
      </c>
      <c r="B69" s="24" t="s">
        <v>158</v>
      </c>
      <c r="C69" s="83"/>
      <c r="D69" s="83"/>
      <c r="E69" s="83"/>
      <c r="F69" s="82"/>
    </row>
    <row r="70" spans="1:6" x14ac:dyDescent="0.25">
      <c r="A70" s="10" t="s">
        <v>384</v>
      </c>
      <c r="B70" s="24" t="s">
        <v>160</v>
      </c>
      <c r="C70" s="83"/>
      <c r="D70" s="83"/>
      <c r="E70" s="83"/>
      <c r="F70" s="82"/>
    </row>
    <row r="71" spans="1:6" x14ac:dyDescent="0.25">
      <c r="A71" s="15" t="s">
        <v>51</v>
      </c>
      <c r="B71" s="24" t="s">
        <v>161</v>
      </c>
      <c r="C71" s="83"/>
      <c r="D71" s="83"/>
      <c r="E71" s="83"/>
      <c r="F71" s="82"/>
    </row>
    <row r="72" spans="1:6" x14ac:dyDescent="0.25">
      <c r="A72" s="15" t="s">
        <v>52</v>
      </c>
      <c r="B72" s="24" t="s">
        <v>161</v>
      </c>
      <c r="C72" s="83"/>
      <c r="D72" s="83"/>
      <c r="E72" s="83"/>
      <c r="F72" s="82"/>
    </row>
    <row r="73" spans="1:6" x14ac:dyDescent="0.25">
      <c r="A73" s="41" t="s">
        <v>357</v>
      </c>
      <c r="B73" s="44" t="s">
        <v>162</v>
      </c>
      <c r="C73" s="83"/>
      <c r="D73" s="83"/>
      <c r="E73" s="83"/>
      <c r="F73" s="82"/>
    </row>
    <row r="74" spans="1:6" ht="15.75" x14ac:dyDescent="0.25">
      <c r="A74" s="49" t="s">
        <v>40</v>
      </c>
      <c r="B74" s="44"/>
      <c r="C74" s="83">
        <f>C73+C59+C50+C25+C24</f>
        <v>65837</v>
      </c>
      <c r="D74" s="83"/>
      <c r="E74" s="83"/>
      <c r="F74" s="82">
        <v>65837</v>
      </c>
    </row>
    <row r="75" spans="1:6" x14ac:dyDescent="0.25">
      <c r="A75" s="28" t="s">
        <v>163</v>
      </c>
      <c r="B75" s="24" t="s">
        <v>164</v>
      </c>
      <c r="C75" s="83"/>
      <c r="D75" s="83"/>
      <c r="E75" s="83"/>
      <c r="F75" s="82"/>
    </row>
    <row r="76" spans="1:6" x14ac:dyDescent="0.25">
      <c r="A76" s="28" t="s">
        <v>385</v>
      </c>
      <c r="B76" s="24" t="s">
        <v>165</v>
      </c>
      <c r="C76" s="83"/>
      <c r="D76" s="83"/>
      <c r="E76" s="83"/>
      <c r="F76" s="82"/>
    </row>
    <row r="77" spans="1:6" x14ac:dyDescent="0.25">
      <c r="A77" s="28" t="s">
        <v>166</v>
      </c>
      <c r="B77" s="24" t="s">
        <v>167</v>
      </c>
      <c r="C77" s="83"/>
      <c r="D77" s="83"/>
      <c r="E77" s="83"/>
      <c r="F77" s="82"/>
    </row>
    <row r="78" spans="1:6" x14ac:dyDescent="0.25">
      <c r="A78" s="28" t="s">
        <v>168</v>
      </c>
      <c r="B78" s="24" t="s">
        <v>169</v>
      </c>
      <c r="C78" s="83"/>
      <c r="D78" s="83"/>
      <c r="E78" s="83"/>
      <c r="F78" s="82"/>
    </row>
    <row r="79" spans="1:6" x14ac:dyDescent="0.25">
      <c r="A79" s="6" t="s">
        <v>170</v>
      </c>
      <c r="B79" s="24" t="s">
        <v>171</v>
      </c>
      <c r="C79" s="83"/>
      <c r="D79" s="83"/>
      <c r="E79" s="83"/>
      <c r="F79" s="82"/>
    </row>
    <row r="80" spans="1:6" x14ac:dyDescent="0.25">
      <c r="A80" s="6" t="s">
        <v>172</v>
      </c>
      <c r="B80" s="24" t="s">
        <v>173</v>
      </c>
      <c r="C80" s="83"/>
      <c r="D80" s="83"/>
      <c r="E80" s="83"/>
      <c r="F80" s="82"/>
    </row>
    <row r="81" spans="1:6" x14ac:dyDescent="0.25">
      <c r="A81" s="6" t="s">
        <v>174</v>
      </c>
      <c r="B81" s="24" t="s">
        <v>175</v>
      </c>
      <c r="C81" s="83"/>
      <c r="D81" s="83"/>
      <c r="E81" s="83"/>
      <c r="F81" s="82"/>
    </row>
    <row r="82" spans="1:6" x14ac:dyDescent="0.25">
      <c r="A82" s="42" t="s">
        <v>358</v>
      </c>
      <c r="B82" s="44" t="s">
        <v>176</v>
      </c>
      <c r="C82" s="83"/>
      <c r="D82" s="83"/>
      <c r="E82" s="83"/>
      <c r="F82" s="82"/>
    </row>
    <row r="83" spans="1:6" x14ac:dyDescent="0.25">
      <c r="A83" s="11" t="s">
        <v>177</v>
      </c>
      <c r="B83" s="24" t="s">
        <v>178</v>
      </c>
      <c r="C83" s="83"/>
      <c r="D83" s="83"/>
      <c r="E83" s="83"/>
      <c r="F83" s="82"/>
    </row>
    <row r="84" spans="1:6" x14ac:dyDescent="0.25">
      <c r="A84" s="11" t="s">
        <v>179</v>
      </c>
      <c r="B84" s="24" t="s">
        <v>180</v>
      </c>
      <c r="C84" s="83"/>
      <c r="D84" s="83"/>
      <c r="E84" s="83"/>
      <c r="F84" s="82"/>
    </row>
    <row r="85" spans="1:6" x14ac:dyDescent="0.25">
      <c r="A85" s="11" t="s">
        <v>181</v>
      </c>
      <c r="B85" s="24" t="s">
        <v>182</v>
      </c>
      <c r="C85" s="83"/>
      <c r="D85" s="83"/>
      <c r="E85" s="83"/>
      <c r="F85" s="82"/>
    </row>
    <row r="86" spans="1:6" x14ac:dyDescent="0.25">
      <c r="A86" s="11" t="s">
        <v>183</v>
      </c>
      <c r="B86" s="24" t="s">
        <v>184</v>
      </c>
      <c r="C86" s="83"/>
      <c r="D86" s="83"/>
      <c r="E86" s="83"/>
      <c r="F86" s="82"/>
    </row>
    <row r="87" spans="1:6" x14ac:dyDescent="0.25">
      <c r="A87" s="41" t="s">
        <v>359</v>
      </c>
      <c r="B87" s="44" t="s">
        <v>185</v>
      </c>
      <c r="C87" s="83"/>
      <c r="D87" s="83"/>
      <c r="E87" s="83"/>
      <c r="F87" s="82"/>
    </row>
    <row r="88" spans="1:6" x14ac:dyDescent="0.25">
      <c r="A88" s="11" t="s">
        <v>186</v>
      </c>
      <c r="B88" s="24" t="s">
        <v>187</v>
      </c>
      <c r="C88" s="83"/>
      <c r="D88" s="83"/>
      <c r="E88" s="83"/>
      <c r="F88" s="82"/>
    </row>
    <row r="89" spans="1:6" x14ac:dyDescent="0.25">
      <c r="A89" s="11" t="s">
        <v>386</v>
      </c>
      <c r="B89" s="24" t="s">
        <v>188</v>
      </c>
      <c r="C89" s="83"/>
      <c r="D89" s="83"/>
      <c r="E89" s="83"/>
      <c r="F89" s="82"/>
    </row>
    <row r="90" spans="1:6" x14ac:dyDescent="0.25">
      <c r="A90" s="11" t="s">
        <v>387</v>
      </c>
      <c r="B90" s="24" t="s">
        <v>189</v>
      </c>
      <c r="C90" s="83"/>
      <c r="D90" s="83"/>
      <c r="E90" s="83"/>
      <c r="F90" s="82"/>
    </row>
    <row r="91" spans="1:6" x14ac:dyDescent="0.25">
      <c r="A91" s="11" t="s">
        <v>388</v>
      </c>
      <c r="B91" s="24" t="s">
        <v>190</v>
      </c>
      <c r="C91" s="83"/>
      <c r="D91" s="83"/>
      <c r="E91" s="83"/>
      <c r="F91" s="82"/>
    </row>
    <row r="92" spans="1:6" x14ac:dyDescent="0.25">
      <c r="A92" s="11" t="s">
        <v>389</v>
      </c>
      <c r="B92" s="24" t="s">
        <v>191</v>
      </c>
      <c r="C92" s="83"/>
      <c r="D92" s="83"/>
      <c r="E92" s="83"/>
      <c r="F92" s="82"/>
    </row>
    <row r="93" spans="1:6" x14ac:dyDescent="0.25">
      <c r="A93" s="11" t="s">
        <v>390</v>
      </c>
      <c r="B93" s="24" t="s">
        <v>192</v>
      </c>
      <c r="C93" s="83"/>
      <c r="D93" s="83"/>
      <c r="E93" s="83"/>
      <c r="F93" s="82"/>
    </row>
    <row r="94" spans="1:6" x14ac:dyDescent="0.25">
      <c r="A94" s="11" t="s">
        <v>193</v>
      </c>
      <c r="B94" s="24" t="s">
        <v>194</v>
      </c>
      <c r="C94" s="83"/>
      <c r="D94" s="83"/>
      <c r="E94" s="83"/>
      <c r="F94" s="82"/>
    </row>
    <row r="95" spans="1:6" x14ac:dyDescent="0.25">
      <c r="A95" s="11" t="s">
        <v>391</v>
      </c>
      <c r="B95" s="24" t="s">
        <v>195</v>
      </c>
      <c r="C95" s="83"/>
      <c r="D95" s="83"/>
      <c r="E95" s="83"/>
      <c r="F95" s="82"/>
    </row>
    <row r="96" spans="1:6" x14ac:dyDescent="0.25">
      <c r="A96" s="41" t="s">
        <v>360</v>
      </c>
      <c r="B96" s="44" t="s">
        <v>196</v>
      </c>
      <c r="C96" s="83"/>
      <c r="D96" s="83"/>
      <c r="E96" s="83"/>
      <c r="F96" s="82"/>
    </row>
    <row r="97" spans="1:25" ht="15.75" x14ac:dyDescent="0.25">
      <c r="A97" s="49" t="s">
        <v>39</v>
      </c>
      <c r="B97" s="44"/>
      <c r="C97" s="83"/>
      <c r="D97" s="83"/>
      <c r="E97" s="83"/>
      <c r="F97" s="82"/>
    </row>
    <row r="98" spans="1:25" ht="15.75" x14ac:dyDescent="0.25">
      <c r="A98" s="29" t="s">
        <v>399</v>
      </c>
      <c r="B98" s="30" t="s">
        <v>197</v>
      </c>
      <c r="C98" s="83">
        <f>SUM(C24+C25+C50+C59+C73+C82+C87+C96)</f>
        <v>65837</v>
      </c>
      <c r="D98" s="83"/>
      <c r="E98" s="83"/>
      <c r="F98" s="82">
        <v>65837</v>
      </c>
    </row>
    <row r="99" spans="1:25" x14ac:dyDescent="0.25">
      <c r="A99" s="11" t="s">
        <v>392</v>
      </c>
      <c r="B99" s="5" t="s">
        <v>198</v>
      </c>
      <c r="C99" s="84"/>
      <c r="D99" s="84"/>
      <c r="E99" s="84"/>
      <c r="F99" s="8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7"/>
      <c r="Y99" s="17"/>
    </row>
    <row r="100" spans="1:25" x14ac:dyDescent="0.25">
      <c r="A100" s="11" t="s">
        <v>199</v>
      </c>
      <c r="B100" s="5" t="s">
        <v>200</v>
      </c>
      <c r="C100" s="84"/>
      <c r="D100" s="84"/>
      <c r="E100" s="84"/>
      <c r="F100" s="8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7"/>
      <c r="Y100" s="17"/>
    </row>
    <row r="101" spans="1:25" x14ac:dyDescent="0.25">
      <c r="A101" s="11" t="s">
        <v>393</v>
      </c>
      <c r="B101" s="5" t="s">
        <v>201</v>
      </c>
      <c r="C101" s="84"/>
      <c r="D101" s="84"/>
      <c r="E101" s="84"/>
      <c r="F101" s="8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7"/>
      <c r="Y101" s="17"/>
    </row>
    <row r="102" spans="1:25" x14ac:dyDescent="0.25">
      <c r="A102" s="13" t="s">
        <v>361</v>
      </c>
      <c r="B102" s="7" t="s">
        <v>202</v>
      </c>
      <c r="C102" s="86"/>
      <c r="D102" s="86"/>
      <c r="E102" s="86"/>
      <c r="F102" s="87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7"/>
      <c r="Y102" s="17"/>
    </row>
    <row r="103" spans="1:25" x14ac:dyDescent="0.25">
      <c r="A103" s="31" t="s">
        <v>394</v>
      </c>
      <c r="B103" s="5" t="s">
        <v>203</v>
      </c>
      <c r="C103" s="88"/>
      <c r="D103" s="88"/>
      <c r="E103" s="88"/>
      <c r="F103" s="8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7"/>
      <c r="Y103" s="17"/>
    </row>
    <row r="104" spans="1:25" x14ac:dyDescent="0.25">
      <c r="A104" s="31" t="s">
        <v>364</v>
      </c>
      <c r="B104" s="5" t="s">
        <v>204</v>
      </c>
      <c r="C104" s="88"/>
      <c r="D104" s="88"/>
      <c r="E104" s="88"/>
      <c r="F104" s="8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7"/>
      <c r="Y104" s="17"/>
    </row>
    <row r="105" spans="1:25" x14ac:dyDescent="0.25">
      <c r="A105" s="11" t="s">
        <v>205</v>
      </c>
      <c r="B105" s="5" t="s">
        <v>206</v>
      </c>
      <c r="C105" s="84"/>
      <c r="D105" s="84"/>
      <c r="E105" s="84"/>
      <c r="F105" s="85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7"/>
      <c r="Y105" s="17"/>
    </row>
    <row r="106" spans="1:25" x14ac:dyDescent="0.25">
      <c r="A106" s="11" t="s">
        <v>395</v>
      </c>
      <c r="B106" s="5" t="s">
        <v>207</v>
      </c>
      <c r="C106" s="84"/>
      <c r="D106" s="84"/>
      <c r="E106" s="84"/>
      <c r="F106" s="8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7"/>
      <c r="Y106" s="17"/>
    </row>
    <row r="107" spans="1:25" x14ac:dyDescent="0.25">
      <c r="A107" s="12" t="s">
        <v>362</v>
      </c>
      <c r="B107" s="7" t="s">
        <v>208</v>
      </c>
      <c r="C107" s="90"/>
      <c r="D107" s="90"/>
      <c r="E107" s="90"/>
      <c r="F107" s="91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7"/>
    </row>
    <row r="108" spans="1:25" x14ac:dyDescent="0.25">
      <c r="A108" s="31" t="s">
        <v>209</v>
      </c>
      <c r="B108" s="5" t="s">
        <v>210</v>
      </c>
      <c r="C108" s="88"/>
      <c r="D108" s="88"/>
      <c r="E108" s="88"/>
      <c r="F108" s="8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7"/>
      <c r="Y108" s="17"/>
    </row>
    <row r="109" spans="1:25" x14ac:dyDescent="0.25">
      <c r="A109" s="31" t="s">
        <v>211</v>
      </c>
      <c r="B109" s="5" t="s">
        <v>212</v>
      </c>
      <c r="C109" s="88"/>
      <c r="D109" s="88"/>
      <c r="E109" s="88"/>
      <c r="F109" s="8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7"/>
      <c r="Y109" s="17"/>
    </row>
    <row r="110" spans="1:25" x14ac:dyDescent="0.25">
      <c r="A110" s="12" t="s">
        <v>213</v>
      </c>
      <c r="B110" s="7" t="s">
        <v>214</v>
      </c>
      <c r="C110" s="88"/>
      <c r="D110" s="88"/>
      <c r="E110" s="88"/>
      <c r="F110" s="8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7"/>
      <c r="Y110" s="17"/>
    </row>
    <row r="111" spans="1:25" x14ac:dyDescent="0.25">
      <c r="A111" s="31" t="s">
        <v>215</v>
      </c>
      <c r="B111" s="5" t="s">
        <v>216</v>
      </c>
      <c r="C111" s="88"/>
      <c r="D111" s="88"/>
      <c r="E111" s="88"/>
      <c r="F111" s="8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7"/>
      <c r="Y111" s="17"/>
    </row>
    <row r="112" spans="1:25" x14ac:dyDescent="0.25">
      <c r="A112" s="31" t="s">
        <v>217</v>
      </c>
      <c r="B112" s="5" t="s">
        <v>218</v>
      </c>
      <c r="C112" s="88"/>
      <c r="D112" s="88"/>
      <c r="E112" s="88"/>
      <c r="F112" s="8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7"/>
      <c r="Y112" s="17"/>
    </row>
    <row r="113" spans="1:25" x14ac:dyDescent="0.25">
      <c r="A113" s="31" t="s">
        <v>219</v>
      </c>
      <c r="B113" s="5" t="s">
        <v>220</v>
      </c>
      <c r="C113" s="88"/>
      <c r="D113" s="88"/>
      <c r="E113" s="88"/>
      <c r="F113" s="8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7"/>
      <c r="Y113" s="17"/>
    </row>
    <row r="114" spans="1:25" x14ac:dyDescent="0.25">
      <c r="A114" s="32" t="s">
        <v>363</v>
      </c>
      <c r="B114" s="33" t="s">
        <v>221</v>
      </c>
      <c r="C114" s="90">
        <f>SUM(C102)</f>
        <v>0</v>
      </c>
      <c r="D114" s="90"/>
      <c r="E114" s="90"/>
      <c r="F114" s="91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7"/>
    </row>
    <row r="115" spans="1:25" x14ac:dyDescent="0.25">
      <c r="A115" s="31" t="s">
        <v>222</v>
      </c>
      <c r="B115" s="5" t="s">
        <v>223</v>
      </c>
      <c r="C115" s="88"/>
      <c r="D115" s="88"/>
      <c r="E115" s="88"/>
      <c r="F115" s="8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7"/>
      <c r="Y115" s="17"/>
    </row>
    <row r="116" spans="1:25" x14ac:dyDescent="0.25">
      <c r="A116" s="11" t="s">
        <v>224</v>
      </c>
      <c r="B116" s="5" t="s">
        <v>225</v>
      </c>
      <c r="C116" s="84"/>
      <c r="D116" s="84"/>
      <c r="E116" s="84"/>
      <c r="F116" s="85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7"/>
      <c r="Y116" s="17"/>
    </row>
    <row r="117" spans="1:25" x14ac:dyDescent="0.25">
      <c r="A117" s="31" t="s">
        <v>396</v>
      </c>
      <c r="B117" s="5" t="s">
        <v>226</v>
      </c>
      <c r="C117" s="88"/>
      <c r="D117" s="88"/>
      <c r="E117" s="88"/>
      <c r="F117" s="8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7"/>
      <c r="Y117" s="17"/>
    </row>
    <row r="118" spans="1:25" x14ac:dyDescent="0.25">
      <c r="A118" s="31" t="s">
        <v>365</v>
      </c>
      <c r="B118" s="5" t="s">
        <v>227</v>
      </c>
      <c r="C118" s="88"/>
      <c r="D118" s="88"/>
      <c r="E118" s="88"/>
      <c r="F118" s="8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7"/>
      <c r="Y118" s="17"/>
    </row>
    <row r="119" spans="1:25" x14ac:dyDescent="0.25">
      <c r="A119" s="32" t="s">
        <v>366</v>
      </c>
      <c r="B119" s="33" t="s">
        <v>228</v>
      </c>
      <c r="C119" s="90">
        <f>SUM(C115:C118)</f>
        <v>0</v>
      </c>
      <c r="D119" s="90"/>
      <c r="E119" s="90"/>
      <c r="F119" s="91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7"/>
    </row>
    <row r="120" spans="1:25" x14ac:dyDescent="0.25">
      <c r="A120" s="11" t="s">
        <v>229</v>
      </c>
      <c r="B120" s="5" t="s">
        <v>230</v>
      </c>
      <c r="C120" s="84"/>
      <c r="D120" s="84"/>
      <c r="E120" s="84"/>
      <c r="F120" s="8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7"/>
      <c r="Y120" s="17"/>
    </row>
    <row r="121" spans="1:25" ht="15.75" x14ac:dyDescent="0.25">
      <c r="A121" s="34" t="s">
        <v>400</v>
      </c>
      <c r="B121" s="35" t="s">
        <v>231</v>
      </c>
      <c r="C121" s="90">
        <f>SUM(C119,C114+C120)</f>
        <v>0</v>
      </c>
      <c r="D121" s="90"/>
      <c r="E121" s="90"/>
      <c r="F121" s="91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7"/>
    </row>
    <row r="122" spans="1:25" ht="15.75" x14ac:dyDescent="0.25">
      <c r="A122" s="37" t="s">
        <v>436</v>
      </c>
      <c r="B122" s="38"/>
      <c r="C122" s="83">
        <f>C98</f>
        <v>65837</v>
      </c>
      <c r="D122" s="83"/>
      <c r="E122" s="83"/>
      <c r="F122" s="82">
        <v>65837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17"/>
      <c r="C123" s="92"/>
      <c r="D123" s="92"/>
      <c r="E123" s="92"/>
      <c r="F123" s="92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17"/>
      <c r="C124" s="92"/>
      <c r="D124" s="92"/>
      <c r="E124" s="92"/>
      <c r="F124" s="92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17"/>
      <c r="C125" s="92"/>
      <c r="D125" s="92"/>
      <c r="E125" s="92"/>
      <c r="F125" s="92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17"/>
      <c r="C126" s="92"/>
      <c r="D126" s="92"/>
      <c r="E126" s="92"/>
      <c r="F126" s="92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17"/>
      <c r="C127" s="92"/>
      <c r="D127" s="92"/>
      <c r="E127" s="92"/>
      <c r="F127" s="92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17"/>
      <c r="C128" s="92"/>
      <c r="D128" s="92"/>
      <c r="E128" s="92"/>
      <c r="F128" s="92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2:25" x14ac:dyDescent="0.25">
      <c r="B129" s="17"/>
      <c r="C129" s="92"/>
      <c r="D129" s="92"/>
      <c r="E129" s="92"/>
      <c r="F129" s="92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2:25" x14ac:dyDescent="0.25">
      <c r="B130" s="17"/>
      <c r="C130" s="92"/>
      <c r="D130" s="92"/>
      <c r="E130" s="92"/>
      <c r="F130" s="92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2:25" x14ac:dyDescent="0.25">
      <c r="B131" s="17"/>
      <c r="C131" s="92"/>
      <c r="D131" s="92"/>
      <c r="E131" s="92"/>
      <c r="F131" s="92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2:25" x14ac:dyDescent="0.25">
      <c r="B132" s="17"/>
      <c r="C132" s="92"/>
      <c r="D132" s="92"/>
      <c r="E132" s="92"/>
      <c r="F132" s="92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2:25" x14ac:dyDescent="0.25">
      <c r="B133" s="17"/>
      <c r="C133" s="92"/>
      <c r="D133" s="92"/>
      <c r="E133" s="92"/>
      <c r="F133" s="92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2:25" x14ac:dyDescent="0.25">
      <c r="B134" s="17"/>
      <c r="C134" s="92"/>
      <c r="D134" s="92"/>
      <c r="E134" s="92"/>
      <c r="F134" s="92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2:25" x14ac:dyDescent="0.25">
      <c r="B135" s="17"/>
      <c r="C135" s="92"/>
      <c r="D135" s="92"/>
      <c r="E135" s="92"/>
      <c r="F135" s="92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2:25" x14ac:dyDescent="0.25">
      <c r="B136" s="17"/>
      <c r="C136" s="92"/>
      <c r="D136" s="92"/>
      <c r="E136" s="92"/>
      <c r="F136" s="92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2:25" x14ac:dyDescent="0.25">
      <c r="B137" s="17"/>
      <c r="C137" s="92"/>
      <c r="D137" s="92"/>
      <c r="E137" s="92"/>
      <c r="F137" s="92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2:25" x14ac:dyDescent="0.25">
      <c r="B138" s="17"/>
      <c r="C138" s="92"/>
      <c r="D138" s="92"/>
      <c r="E138" s="92"/>
      <c r="F138" s="92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2:25" x14ac:dyDescent="0.25">
      <c r="B139" s="17"/>
      <c r="C139" s="92"/>
      <c r="D139" s="92"/>
      <c r="E139" s="92"/>
      <c r="F139" s="9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2:25" x14ac:dyDescent="0.25">
      <c r="B140" s="17"/>
      <c r="C140" s="92"/>
      <c r="D140" s="92"/>
      <c r="E140" s="92"/>
      <c r="F140" s="92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2:25" x14ac:dyDescent="0.25">
      <c r="B141" s="17"/>
      <c r="C141" s="92"/>
      <c r="D141" s="92"/>
      <c r="E141" s="92"/>
      <c r="F141" s="92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2:25" x14ac:dyDescent="0.25">
      <c r="B142" s="17"/>
      <c r="C142" s="92"/>
      <c r="D142" s="92"/>
      <c r="E142" s="92"/>
      <c r="F142" s="92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2:25" x14ac:dyDescent="0.25">
      <c r="B143" s="17"/>
      <c r="C143" s="92"/>
      <c r="D143" s="92"/>
      <c r="E143" s="92"/>
      <c r="F143" s="92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2:25" x14ac:dyDescent="0.25">
      <c r="B144" s="17"/>
      <c r="C144" s="92"/>
      <c r="D144" s="92"/>
      <c r="E144" s="92"/>
      <c r="F144" s="92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2:25" x14ac:dyDescent="0.25">
      <c r="B145" s="17"/>
      <c r="C145" s="92"/>
      <c r="D145" s="92"/>
      <c r="E145" s="92"/>
      <c r="F145" s="92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2:25" x14ac:dyDescent="0.25">
      <c r="B146" s="17"/>
      <c r="C146" s="92"/>
      <c r="D146" s="92"/>
      <c r="E146" s="92"/>
      <c r="F146" s="92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2:25" x14ac:dyDescent="0.25">
      <c r="B147" s="17"/>
      <c r="C147" s="92"/>
      <c r="D147" s="92"/>
      <c r="E147" s="92"/>
      <c r="F147" s="92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2:25" x14ac:dyDescent="0.25">
      <c r="B148" s="17"/>
      <c r="C148" s="92"/>
      <c r="D148" s="92"/>
      <c r="E148" s="92"/>
      <c r="F148" s="92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2:25" x14ac:dyDescent="0.25">
      <c r="B149" s="17"/>
      <c r="C149" s="92"/>
      <c r="D149" s="92"/>
      <c r="E149" s="92"/>
      <c r="F149" s="92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2:25" x14ac:dyDescent="0.25">
      <c r="B150" s="17"/>
      <c r="C150" s="92"/>
      <c r="D150" s="92"/>
      <c r="E150" s="92"/>
      <c r="F150" s="92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2:25" x14ac:dyDescent="0.25">
      <c r="B151" s="17"/>
      <c r="C151" s="92"/>
      <c r="D151" s="92"/>
      <c r="E151" s="92"/>
      <c r="F151" s="92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2:25" x14ac:dyDescent="0.25">
      <c r="B152" s="17"/>
      <c r="C152" s="92"/>
      <c r="D152" s="92"/>
      <c r="E152" s="92"/>
      <c r="F152" s="92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2:25" x14ac:dyDescent="0.25">
      <c r="B153" s="17"/>
      <c r="C153" s="92"/>
      <c r="D153" s="92"/>
      <c r="E153" s="92"/>
      <c r="F153" s="92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2:25" x14ac:dyDescent="0.25">
      <c r="B154" s="17"/>
      <c r="C154" s="92"/>
      <c r="D154" s="92"/>
      <c r="E154" s="92"/>
      <c r="F154" s="92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2:25" x14ac:dyDescent="0.25">
      <c r="B155" s="17"/>
      <c r="C155" s="92"/>
      <c r="D155" s="92"/>
      <c r="E155" s="92"/>
      <c r="F155" s="92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2:25" x14ac:dyDescent="0.25">
      <c r="B156" s="17"/>
      <c r="C156" s="92"/>
      <c r="D156" s="92"/>
      <c r="E156" s="92"/>
      <c r="F156" s="92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2:25" x14ac:dyDescent="0.25">
      <c r="B157" s="17"/>
      <c r="C157" s="92"/>
      <c r="D157" s="92"/>
      <c r="E157" s="92"/>
      <c r="F157" s="92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2:25" x14ac:dyDescent="0.25">
      <c r="B158" s="17"/>
      <c r="C158" s="92"/>
      <c r="D158" s="92"/>
      <c r="E158" s="92"/>
      <c r="F158" s="92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2:25" x14ac:dyDescent="0.25">
      <c r="B159" s="17"/>
      <c r="C159" s="92"/>
      <c r="D159" s="92"/>
      <c r="E159" s="92"/>
      <c r="F159" s="92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2:25" x14ac:dyDescent="0.25">
      <c r="B160" s="17"/>
      <c r="C160" s="92"/>
      <c r="D160" s="92"/>
      <c r="E160" s="92"/>
      <c r="F160" s="92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2:25" x14ac:dyDescent="0.25">
      <c r="B161" s="17"/>
      <c r="C161" s="92"/>
      <c r="D161" s="92"/>
      <c r="E161" s="92"/>
      <c r="F161" s="92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2:25" x14ac:dyDescent="0.25">
      <c r="B162" s="17"/>
      <c r="C162" s="92"/>
      <c r="D162" s="92"/>
      <c r="E162" s="92"/>
      <c r="F162" s="92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2:25" x14ac:dyDescent="0.25">
      <c r="B163" s="17"/>
      <c r="C163" s="92"/>
      <c r="D163" s="92"/>
      <c r="E163" s="92"/>
      <c r="F163" s="92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2:25" x14ac:dyDescent="0.25">
      <c r="B164" s="17"/>
      <c r="C164" s="92"/>
      <c r="D164" s="92"/>
      <c r="E164" s="92"/>
      <c r="F164" s="92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2:25" x14ac:dyDescent="0.25">
      <c r="B165" s="17"/>
      <c r="C165" s="92"/>
      <c r="D165" s="92"/>
      <c r="E165" s="92"/>
      <c r="F165" s="92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2:25" x14ac:dyDescent="0.25">
      <c r="B166" s="17"/>
      <c r="C166" s="92"/>
      <c r="D166" s="92"/>
      <c r="E166" s="92"/>
      <c r="F166" s="92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2:25" x14ac:dyDescent="0.25">
      <c r="B167" s="17"/>
      <c r="C167" s="92"/>
      <c r="D167" s="92"/>
      <c r="E167" s="92"/>
      <c r="F167" s="92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2:25" x14ac:dyDescent="0.25">
      <c r="B168" s="17"/>
      <c r="C168" s="92"/>
      <c r="D168" s="92"/>
      <c r="E168" s="92"/>
      <c r="F168" s="92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2:25" x14ac:dyDescent="0.25">
      <c r="B169" s="17"/>
      <c r="C169" s="92"/>
      <c r="D169" s="92"/>
      <c r="E169" s="92"/>
      <c r="F169" s="92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2:25" x14ac:dyDescent="0.25">
      <c r="B170" s="17"/>
      <c r="C170" s="92"/>
      <c r="D170" s="92"/>
      <c r="E170" s="92"/>
      <c r="F170" s="92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2:25" x14ac:dyDescent="0.25">
      <c r="B171" s="17"/>
      <c r="C171" s="92"/>
      <c r="D171" s="92"/>
      <c r="E171" s="92"/>
      <c r="F171" s="92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</sheetData>
  <mergeCells count="2">
    <mergeCell ref="A1:F1"/>
    <mergeCell ref="A2:F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 xml:space="preserve">&amp;R&amp;"-,Dőlt"2.melléklet az 5/2017.(VII.4.) önkormányzati rendelethez&amp;"-,Normál"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Layout" topLeftCell="A7" zoomScaleNormal="100" workbookViewId="0">
      <selection activeCell="G2" sqref="G2"/>
    </sheetView>
  </sheetViews>
  <sheetFormatPr defaultRowHeight="15" x14ac:dyDescent="0.25"/>
  <cols>
    <col min="1" max="1" width="92.5703125" customWidth="1"/>
    <col min="3" max="3" width="13" style="79" customWidth="1"/>
    <col min="4" max="4" width="14.140625" style="79" customWidth="1"/>
    <col min="5" max="5" width="14" style="79" customWidth="1"/>
    <col min="6" max="6" width="13.140625" style="79" customWidth="1"/>
  </cols>
  <sheetData>
    <row r="1" spans="1:8" ht="24" customHeight="1" x14ac:dyDescent="0.25">
      <c r="A1" s="102" t="s">
        <v>487</v>
      </c>
      <c r="B1" s="110"/>
      <c r="C1" s="110"/>
      <c r="D1" s="110"/>
      <c r="E1" s="110"/>
      <c r="F1" s="104"/>
    </row>
    <row r="2" spans="1:8" ht="24" customHeight="1" x14ac:dyDescent="0.25">
      <c r="A2" s="105" t="s">
        <v>8</v>
      </c>
      <c r="B2" s="103"/>
      <c r="C2" s="103"/>
      <c r="D2" s="103"/>
      <c r="E2" s="103"/>
      <c r="F2" s="104"/>
      <c r="H2" s="54"/>
    </row>
    <row r="3" spans="1:8" ht="18" x14ac:dyDescent="0.25">
      <c r="A3" s="40"/>
    </row>
    <row r="4" spans="1:8" x14ac:dyDescent="0.25">
      <c r="A4" s="4" t="s">
        <v>159</v>
      </c>
    </row>
    <row r="5" spans="1:8" ht="45" x14ac:dyDescent="0.3">
      <c r="A5" s="2" t="s">
        <v>59</v>
      </c>
      <c r="B5" s="3" t="s">
        <v>58</v>
      </c>
      <c r="C5" s="80" t="s">
        <v>41</v>
      </c>
      <c r="D5" s="80" t="s">
        <v>42</v>
      </c>
      <c r="E5" s="80" t="s">
        <v>43</v>
      </c>
      <c r="F5" s="81" t="s">
        <v>57</v>
      </c>
    </row>
    <row r="6" spans="1:8" ht="15" customHeight="1" x14ac:dyDescent="0.25">
      <c r="A6" s="25" t="s">
        <v>232</v>
      </c>
      <c r="B6" s="6" t="s">
        <v>233</v>
      </c>
      <c r="C6" s="82"/>
      <c r="D6" s="82"/>
      <c r="E6" s="82"/>
      <c r="F6" s="82">
        <f>C6+D6+E6</f>
        <v>0</v>
      </c>
    </row>
    <row r="7" spans="1:8" ht="15" customHeight="1" x14ac:dyDescent="0.25">
      <c r="A7" s="5" t="s">
        <v>234</v>
      </c>
      <c r="B7" s="6" t="s">
        <v>235</v>
      </c>
      <c r="C7" s="82"/>
      <c r="D7" s="82"/>
      <c r="E7" s="82"/>
      <c r="F7" s="82"/>
    </row>
    <row r="8" spans="1:8" ht="15" customHeight="1" x14ac:dyDescent="0.25">
      <c r="A8" s="5" t="s">
        <v>236</v>
      </c>
      <c r="B8" s="6" t="s">
        <v>237</v>
      </c>
      <c r="C8" s="82"/>
      <c r="D8" s="82"/>
      <c r="E8" s="82"/>
      <c r="F8" s="82"/>
    </row>
    <row r="9" spans="1:8" ht="15" customHeight="1" x14ac:dyDescent="0.25">
      <c r="A9" s="5" t="s">
        <v>238</v>
      </c>
      <c r="B9" s="6" t="s">
        <v>239</v>
      </c>
      <c r="C9" s="82"/>
      <c r="D9" s="82"/>
      <c r="E9" s="82"/>
      <c r="F9" s="82"/>
    </row>
    <row r="10" spans="1:8" ht="15" customHeight="1" x14ac:dyDescent="0.25">
      <c r="A10" s="5" t="s">
        <v>240</v>
      </c>
      <c r="B10" s="6" t="s">
        <v>241</v>
      </c>
      <c r="C10" s="82"/>
      <c r="D10" s="82"/>
      <c r="E10" s="82"/>
      <c r="F10" s="82"/>
    </row>
    <row r="11" spans="1:8" ht="15" customHeight="1" x14ac:dyDescent="0.25">
      <c r="A11" s="5" t="s">
        <v>242</v>
      </c>
      <c r="B11" s="6" t="s">
        <v>243</v>
      </c>
      <c r="C11" s="82"/>
      <c r="D11" s="82"/>
      <c r="E11" s="82"/>
      <c r="F11" s="82"/>
    </row>
    <row r="12" spans="1:8" ht="15" customHeight="1" x14ac:dyDescent="0.25">
      <c r="A12" s="7" t="s">
        <v>438</v>
      </c>
      <c r="B12" s="8" t="s">
        <v>244</v>
      </c>
      <c r="C12" s="82"/>
      <c r="D12" s="82"/>
      <c r="E12" s="82"/>
      <c r="F12" s="82"/>
    </row>
    <row r="13" spans="1:8" ht="15" customHeight="1" x14ac:dyDescent="0.25">
      <c r="A13" s="5" t="s">
        <v>245</v>
      </c>
      <c r="B13" s="6" t="s">
        <v>246</v>
      </c>
      <c r="C13" s="82"/>
      <c r="D13" s="82"/>
      <c r="E13" s="82"/>
      <c r="F13" s="82"/>
    </row>
    <row r="14" spans="1:8" ht="15" customHeight="1" x14ac:dyDescent="0.25">
      <c r="A14" s="5" t="s">
        <v>247</v>
      </c>
      <c r="B14" s="6" t="s">
        <v>248</v>
      </c>
      <c r="C14" s="82"/>
      <c r="D14" s="82"/>
      <c r="E14" s="82"/>
      <c r="F14" s="82"/>
    </row>
    <row r="15" spans="1:8" ht="15" customHeight="1" x14ac:dyDescent="0.25">
      <c r="A15" s="5" t="s">
        <v>401</v>
      </c>
      <c r="B15" s="6" t="s">
        <v>249</v>
      </c>
      <c r="C15" s="82"/>
      <c r="D15" s="82"/>
      <c r="E15" s="82"/>
      <c r="F15" s="82"/>
    </row>
    <row r="16" spans="1:8" ht="15" customHeight="1" x14ac:dyDescent="0.25">
      <c r="A16" s="5" t="s">
        <v>402</v>
      </c>
      <c r="B16" s="6" t="s">
        <v>250</v>
      </c>
      <c r="C16" s="82"/>
      <c r="D16" s="82"/>
      <c r="E16" s="82"/>
      <c r="F16" s="82"/>
    </row>
    <row r="17" spans="1:6" ht="15" customHeight="1" x14ac:dyDescent="0.25">
      <c r="A17" s="5" t="s">
        <v>403</v>
      </c>
      <c r="B17" s="6" t="s">
        <v>251</v>
      </c>
      <c r="C17" s="82"/>
      <c r="D17" s="82">
        <v>4150</v>
      </c>
      <c r="E17" s="82"/>
      <c r="F17" s="82">
        <v>4150</v>
      </c>
    </row>
    <row r="18" spans="1:6" ht="15" customHeight="1" x14ac:dyDescent="0.25">
      <c r="A18" s="33" t="s">
        <v>439</v>
      </c>
      <c r="B18" s="42" t="s">
        <v>252</v>
      </c>
      <c r="C18" s="82"/>
      <c r="D18" s="82">
        <f>SUM(D17)</f>
        <v>4150</v>
      </c>
      <c r="E18" s="82"/>
      <c r="F18" s="82">
        <v>4150</v>
      </c>
    </row>
    <row r="19" spans="1:6" ht="15" customHeight="1" x14ac:dyDescent="0.25">
      <c r="A19" s="5" t="s">
        <v>407</v>
      </c>
      <c r="B19" s="6" t="s">
        <v>261</v>
      </c>
      <c r="C19" s="82"/>
      <c r="D19" s="82"/>
      <c r="E19" s="82"/>
      <c r="F19" s="82"/>
    </row>
    <row r="20" spans="1:6" ht="15" customHeight="1" x14ac:dyDescent="0.25">
      <c r="A20" s="5" t="s">
        <v>408</v>
      </c>
      <c r="B20" s="6" t="s">
        <v>262</v>
      </c>
      <c r="C20" s="82"/>
      <c r="D20" s="82"/>
      <c r="E20" s="82"/>
      <c r="F20" s="82"/>
    </row>
    <row r="21" spans="1:6" ht="15" customHeight="1" x14ac:dyDescent="0.25">
      <c r="A21" s="7" t="s">
        <v>441</v>
      </c>
      <c r="B21" s="8" t="s">
        <v>263</v>
      </c>
      <c r="C21" s="82"/>
      <c r="D21" s="82"/>
      <c r="E21" s="82"/>
      <c r="F21" s="82"/>
    </row>
    <row r="22" spans="1:6" ht="15" customHeight="1" x14ac:dyDescent="0.25">
      <c r="A22" s="5" t="s">
        <v>409</v>
      </c>
      <c r="B22" s="6" t="s">
        <v>264</v>
      </c>
      <c r="C22" s="82"/>
      <c r="D22" s="82"/>
      <c r="E22" s="82"/>
      <c r="F22" s="82"/>
    </row>
    <row r="23" spans="1:6" ht="15" customHeight="1" x14ac:dyDescent="0.25">
      <c r="A23" s="5" t="s">
        <v>410</v>
      </c>
      <c r="B23" s="6" t="s">
        <v>265</v>
      </c>
      <c r="C23" s="82"/>
      <c r="D23" s="82"/>
      <c r="E23" s="82"/>
      <c r="F23" s="82"/>
    </row>
    <row r="24" spans="1:6" ht="15" customHeight="1" x14ac:dyDescent="0.25">
      <c r="A24" s="5" t="s">
        <v>411</v>
      </c>
      <c r="B24" s="6" t="s">
        <v>266</v>
      </c>
      <c r="C24" s="82"/>
      <c r="D24" s="82"/>
      <c r="E24" s="82"/>
      <c r="F24" s="82"/>
    </row>
    <row r="25" spans="1:6" ht="15" customHeight="1" x14ac:dyDescent="0.25">
      <c r="A25" s="5" t="s">
        <v>412</v>
      </c>
      <c r="B25" s="6" t="s">
        <v>267</v>
      </c>
      <c r="C25" s="82"/>
      <c r="D25" s="82"/>
      <c r="E25" s="82"/>
      <c r="F25" s="82"/>
    </row>
    <row r="26" spans="1:6" ht="15" customHeight="1" x14ac:dyDescent="0.25">
      <c r="A26" s="5" t="s">
        <v>413</v>
      </c>
      <c r="B26" s="6" t="s">
        <v>268</v>
      </c>
      <c r="C26" s="82"/>
      <c r="D26" s="82"/>
      <c r="E26" s="82"/>
      <c r="F26" s="82"/>
    </row>
    <row r="27" spans="1:6" ht="15" customHeight="1" x14ac:dyDescent="0.25">
      <c r="A27" s="5" t="s">
        <v>269</v>
      </c>
      <c r="B27" s="6" t="s">
        <v>270</v>
      </c>
      <c r="C27" s="82"/>
      <c r="D27" s="82"/>
      <c r="E27" s="82"/>
      <c r="F27" s="82"/>
    </row>
    <row r="28" spans="1:6" ht="15" customHeight="1" x14ac:dyDescent="0.25">
      <c r="A28" s="5" t="s">
        <v>414</v>
      </c>
      <c r="B28" s="6" t="s">
        <v>271</v>
      </c>
      <c r="C28" s="82"/>
      <c r="D28" s="82"/>
      <c r="E28" s="82"/>
      <c r="F28" s="82"/>
    </row>
    <row r="29" spans="1:6" ht="15" customHeight="1" x14ac:dyDescent="0.25">
      <c r="A29" s="5" t="s">
        <v>415</v>
      </c>
      <c r="B29" s="6" t="s">
        <v>272</v>
      </c>
      <c r="C29" s="82"/>
      <c r="D29" s="82"/>
      <c r="E29" s="82"/>
      <c r="F29" s="82"/>
    </row>
    <row r="30" spans="1:6" ht="15" customHeight="1" x14ac:dyDescent="0.25">
      <c r="A30" s="7" t="s">
        <v>442</v>
      </c>
      <c r="B30" s="8" t="s">
        <v>273</v>
      </c>
      <c r="C30" s="82"/>
      <c r="D30" s="82"/>
      <c r="E30" s="82"/>
      <c r="F30" s="82"/>
    </row>
    <row r="31" spans="1:6" ht="15" customHeight="1" x14ac:dyDescent="0.25">
      <c r="A31" s="5" t="s">
        <v>416</v>
      </c>
      <c r="B31" s="6" t="s">
        <v>274</v>
      </c>
      <c r="C31" s="82"/>
      <c r="D31" s="82"/>
      <c r="E31" s="82"/>
      <c r="F31" s="82"/>
    </row>
    <row r="32" spans="1:6" ht="15" customHeight="1" x14ac:dyDescent="0.25">
      <c r="A32" s="33" t="s">
        <v>443</v>
      </c>
      <c r="B32" s="42" t="s">
        <v>275</v>
      </c>
      <c r="C32" s="82"/>
      <c r="D32" s="82"/>
      <c r="E32" s="82"/>
      <c r="F32" s="82"/>
    </row>
    <row r="33" spans="1:6" ht="15" customHeight="1" x14ac:dyDescent="0.25">
      <c r="A33" s="11" t="s">
        <v>276</v>
      </c>
      <c r="B33" s="6" t="s">
        <v>277</v>
      </c>
      <c r="C33" s="82"/>
      <c r="D33" s="82"/>
      <c r="E33" s="82"/>
      <c r="F33" s="82"/>
    </row>
    <row r="34" spans="1:6" ht="15" customHeight="1" x14ac:dyDescent="0.25">
      <c r="A34" s="11" t="s">
        <v>417</v>
      </c>
      <c r="B34" s="6" t="s">
        <v>278</v>
      </c>
      <c r="C34" s="82"/>
      <c r="D34" s="82"/>
      <c r="E34" s="82"/>
      <c r="F34" s="82"/>
    </row>
    <row r="35" spans="1:6" ht="15" customHeight="1" x14ac:dyDescent="0.25">
      <c r="A35" s="11" t="s">
        <v>418</v>
      </c>
      <c r="B35" s="6" t="s">
        <v>279</v>
      </c>
      <c r="C35" s="82"/>
      <c r="D35" s="82"/>
      <c r="E35" s="82"/>
      <c r="F35" s="82"/>
    </row>
    <row r="36" spans="1:6" ht="15" customHeight="1" x14ac:dyDescent="0.25">
      <c r="A36" s="11" t="s">
        <v>419</v>
      </c>
      <c r="B36" s="6" t="s">
        <v>280</v>
      </c>
      <c r="C36" s="82"/>
      <c r="D36" s="82"/>
      <c r="E36" s="82"/>
      <c r="F36" s="82"/>
    </row>
    <row r="37" spans="1:6" ht="15" customHeight="1" x14ac:dyDescent="0.25">
      <c r="A37" s="11" t="s">
        <v>281</v>
      </c>
      <c r="B37" s="6" t="s">
        <v>282</v>
      </c>
      <c r="C37" s="82"/>
      <c r="D37" s="82"/>
      <c r="E37" s="82"/>
      <c r="F37" s="82"/>
    </row>
    <row r="38" spans="1:6" ht="15" customHeight="1" x14ac:dyDescent="0.25">
      <c r="A38" s="11" t="s">
        <v>283</v>
      </c>
      <c r="B38" s="6" t="s">
        <v>284</v>
      </c>
      <c r="C38" s="82"/>
      <c r="D38" s="82"/>
      <c r="E38" s="82"/>
      <c r="F38" s="82"/>
    </row>
    <row r="39" spans="1:6" ht="15" customHeight="1" x14ac:dyDescent="0.25">
      <c r="A39" s="11" t="s">
        <v>285</v>
      </c>
      <c r="B39" s="6" t="s">
        <v>286</v>
      </c>
      <c r="C39" s="82"/>
      <c r="D39" s="82"/>
      <c r="E39" s="82"/>
      <c r="F39" s="82"/>
    </row>
    <row r="40" spans="1:6" ht="15" customHeight="1" x14ac:dyDescent="0.25">
      <c r="A40" s="11" t="s">
        <v>420</v>
      </c>
      <c r="B40" s="6" t="s">
        <v>287</v>
      </c>
      <c r="C40" s="82"/>
      <c r="D40" s="82"/>
      <c r="E40" s="82"/>
      <c r="F40" s="82"/>
    </row>
    <row r="41" spans="1:6" ht="15" customHeight="1" x14ac:dyDescent="0.25">
      <c r="A41" s="11" t="s">
        <v>421</v>
      </c>
      <c r="B41" s="6" t="s">
        <v>288</v>
      </c>
      <c r="C41" s="82"/>
      <c r="D41" s="82"/>
      <c r="E41" s="82"/>
      <c r="F41" s="82"/>
    </row>
    <row r="42" spans="1:6" ht="15" customHeight="1" x14ac:dyDescent="0.25">
      <c r="A42" s="11" t="s">
        <v>422</v>
      </c>
      <c r="B42" s="6" t="s">
        <v>289</v>
      </c>
      <c r="C42" s="82"/>
      <c r="D42" s="82"/>
      <c r="E42" s="82"/>
      <c r="F42" s="82"/>
    </row>
    <row r="43" spans="1:6" ht="15" customHeight="1" x14ac:dyDescent="0.25">
      <c r="A43" s="41" t="s">
        <v>444</v>
      </c>
      <c r="B43" s="42" t="s">
        <v>290</v>
      </c>
      <c r="C43" s="82"/>
      <c r="D43" s="82"/>
      <c r="E43" s="82"/>
      <c r="F43" s="82"/>
    </row>
    <row r="44" spans="1:6" ht="15" customHeight="1" x14ac:dyDescent="0.25">
      <c r="A44" s="11" t="s">
        <v>299</v>
      </c>
      <c r="B44" s="6" t="s">
        <v>300</v>
      </c>
      <c r="C44" s="82"/>
      <c r="D44" s="82"/>
      <c r="E44" s="82"/>
      <c r="F44" s="82"/>
    </row>
    <row r="45" spans="1:6" ht="15" customHeight="1" x14ac:dyDescent="0.25">
      <c r="A45" s="5" t="s">
        <v>426</v>
      </c>
      <c r="B45" s="6" t="s">
        <v>301</v>
      </c>
      <c r="C45" s="82"/>
      <c r="D45" s="82"/>
      <c r="E45" s="82"/>
      <c r="F45" s="82"/>
    </row>
    <row r="46" spans="1:6" ht="15" customHeight="1" x14ac:dyDescent="0.25">
      <c r="A46" s="11" t="s">
        <v>427</v>
      </c>
      <c r="B46" s="6" t="s">
        <v>302</v>
      </c>
      <c r="C46" s="82"/>
      <c r="D46" s="82"/>
      <c r="E46" s="82"/>
      <c r="F46" s="82"/>
    </row>
    <row r="47" spans="1:6" ht="15" customHeight="1" x14ac:dyDescent="0.25">
      <c r="A47" s="33" t="s">
        <v>446</v>
      </c>
      <c r="B47" s="42" t="s">
        <v>303</v>
      </c>
      <c r="C47" s="82"/>
      <c r="D47" s="82"/>
      <c r="E47" s="82"/>
      <c r="F47" s="82"/>
    </row>
    <row r="48" spans="1:6" ht="15" customHeight="1" x14ac:dyDescent="0.25">
      <c r="A48" s="49" t="s">
        <v>40</v>
      </c>
      <c r="B48" s="52"/>
      <c r="C48" s="82"/>
      <c r="D48" s="82">
        <v>4150</v>
      </c>
      <c r="E48" s="82"/>
      <c r="F48" s="82">
        <v>4150</v>
      </c>
    </row>
    <row r="49" spans="1:6" ht="15" customHeight="1" x14ac:dyDescent="0.25">
      <c r="A49" s="5" t="s">
        <v>253</v>
      </c>
      <c r="B49" s="6" t="s">
        <v>254</v>
      </c>
      <c r="C49" s="82"/>
      <c r="D49" s="82"/>
      <c r="E49" s="82"/>
      <c r="F49" s="82"/>
    </row>
    <row r="50" spans="1:6" ht="15" customHeight="1" x14ac:dyDescent="0.25">
      <c r="A50" s="5" t="s">
        <v>255</v>
      </c>
      <c r="B50" s="6" t="s">
        <v>256</v>
      </c>
      <c r="C50" s="82"/>
      <c r="D50" s="82"/>
      <c r="E50" s="82"/>
      <c r="F50" s="82"/>
    </row>
    <row r="51" spans="1:6" ht="15" customHeight="1" x14ac:dyDescent="0.25">
      <c r="A51" s="5" t="s">
        <v>404</v>
      </c>
      <c r="B51" s="6" t="s">
        <v>257</v>
      </c>
      <c r="C51" s="82"/>
      <c r="D51" s="82"/>
      <c r="E51" s="82"/>
      <c r="F51" s="82"/>
    </row>
    <row r="52" spans="1:6" ht="15" customHeight="1" x14ac:dyDescent="0.25">
      <c r="A52" s="5" t="s">
        <v>405</v>
      </c>
      <c r="B52" s="6" t="s">
        <v>258</v>
      </c>
      <c r="C52" s="82"/>
      <c r="D52" s="82"/>
      <c r="E52" s="82"/>
      <c r="F52" s="82"/>
    </row>
    <row r="53" spans="1:6" ht="15" customHeight="1" x14ac:dyDescent="0.25">
      <c r="A53" s="5" t="s">
        <v>406</v>
      </c>
      <c r="B53" s="6" t="s">
        <v>259</v>
      </c>
      <c r="C53" s="82"/>
      <c r="D53" s="82"/>
      <c r="E53" s="82"/>
      <c r="F53" s="82"/>
    </row>
    <row r="54" spans="1:6" ht="15" customHeight="1" x14ac:dyDescent="0.25">
      <c r="A54" s="33" t="s">
        <v>440</v>
      </c>
      <c r="B54" s="42" t="s">
        <v>260</v>
      </c>
      <c r="C54" s="82"/>
      <c r="D54" s="82"/>
      <c r="E54" s="82"/>
      <c r="F54" s="82"/>
    </row>
    <row r="55" spans="1:6" ht="15" customHeight="1" x14ac:dyDescent="0.25">
      <c r="A55" s="11" t="s">
        <v>423</v>
      </c>
      <c r="B55" s="6" t="s">
        <v>291</v>
      </c>
      <c r="C55" s="82"/>
      <c r="D55" s="82"/>
      <c r="E55" s="82"/>
      <c r="F55" s="82"/>
    </row>
    <row r="56" spans="1:6" ht="15" customHeight="1" x14ac:dyDescent="0.25">
      <c r="A56" s="11" t="s">
        <v>424</v>
      </c>
      <c r="B56" s="6" t="s">
        <v>292</v>
      </c>
      <c r="C56" s="82"/>
      <c r="D56" s="82"/>
      <c r="E56" s="82"/>
      <c r="F56" s="82"/>
    </row>
    <row r="57" spans="1:6" ht="15" customHeight="1" x14ac:dyDescent="0.25">
      <c r="A57" s="11" t="s">
        <v>293</v>
      </c>
      <c r="B57" s="6" t="s">
        <v>294</v>
      </c>
      <c r="C57" s="82"/>
      <c r="D57" s="82"/>
      <c r="E57" s="82"/>
      <c r="F57" s="82"/>
    </row>
    <row r="58" spans="1:6" ht="15" customHeight="1" x14ac:dyDescent="0.25">
      <c r="A58" s="11" t="s">
        <v>425</v>
      </c>
      <c r="B58" s="6" t="s">
        <v>295</v>
      </c>
      <c r="C58" s="82"/>
      <c r="D58" s="82"/>
      <c r="E58" s="82"/>
      <c r="F58" s="82"/>
    </row>
    <row r="59" spans="1:6" ht="15" customHeight="1" x14ac:dyDescent="0.25">
      <c r="A59" s="11" t="s">
        <v>296</v>
      </c>
      <c r="B59" s="6" t="s">
        <v>297</v>
      </c>
      <c r="C59" s="82"/>
      <c r="D59" s="82"/>
      <c r="E59" s="82"/>
      <c r="F59" s="82"/>
    </row>
    <row r="60" spans="1:6" ht="15" customHeight="1" x14ac:dyDescent="0.25">
      <c r="A60" s="33" t="s">
        <v>445</v>
      </c>
      <c r="B60" s="42" t="s">
        <v>298</v>
      </c>
      <c r="C60" s="82"/>
      <c r="D60" s="82"/>
      <c r="E60" s="82"/>
      <c r="F60" s="82"/>
    </row>
    <row r="61" spans="1:6" ht="15" customHeight="1" x14ac:dyDescent="0.25">
      <c r="A61" s="11" t="s">
        <v>304</v>
      </c>
      <c r="B61" s="6" t="s">
        <v>305</v>
      </c>
      <c r="C61" s="82"/>
      <c r="D61" s="82"/>
      <c r="E61" s="82"/>
      <c r="F61" s="82"/>
    </row>
    <row r="62" spans="1:6" ht="15" customHeight="1" x14ac:dyDescent="0.25">
      <c r="A62" s="5" t="s">
        <v>428</v>
      </c>
      <c r="B62" s="6" t="s">
        <v>306</v>
      </c>
      <c r="C62" s="82"/>
      <c r="D62" s="82"/>
      <c r="E62" s="82"/>
      <c r="F62" s="82"/>
    </row>
    <row r="63" spans="1:6" ht="15" customHeight="1" x14ac:dyDescent="0.25">
      <c r="A63" s="11" t="s">
        <v>429</v>
      </c>
      <c r="B63" s="6" t="s">
        <v>307</v>
      </c>
      <c r="C63" s="82"/>
      <c r="D63" s="82"/>
      <c r="E63" s="82"/>
      <c r="F63" s="82"/>
    </row>
    <row r="64" spans="1:6" ht="15" customHeight="1" x14ac:dyDescent="0.25">
      <c r="A64" s="33" t="s">
        <v>1</v>
      </c>
      <c r="B64" s="42" t="s">
        <v>308</v>
      </c>
      <c r="C64" s="82"/>
      <c r="D64" s="82"/>
      <c r="E64" s="82"/>
      <c r="F64" s="82"/>
    </row>
    <row r="65" spans="1:6" ht="15" customHeight="1" x14ac:dyDescent="0.25">
      <c r="A65" s="49" t="s">
        <v>39</v>
      </c>
      <c r="B65" s="52"/>
      <c r="C65" s="82"/>
      <c r="D65" s="82"/>
      <c r="E65" s="82"/>
      <c r="F65" s="82"/>
    </row>
    <row r="66" spans="1:6" ht="15.75" x14ac:dyDescent="0.25">
      <c r="A66" s="39" t="s">
        <v>0</v>
      </c>
      <c r="B66" s="29" t="s">
        <v>309</v>
      </c>
      <c r="C66" s="82"/>
      <c r="D66" s="82">
        <f>SUM(D18+D32++D43+D47+D54+D60+D64)</f>
        <v>4150</v>
      </c>
      <c r="E66" s="82"/>
      <c r="F66" s="82">
        <v>4150</v>
      </c>
    </row>
    <row r="67" spans="1:6" ht="15.75" x14ac:dyDescent="0.25">
      <c r="A67" s="51" t="s">
        <v>49</v>
      </c>
      <c r="B67" s="50"/>
      <c r="C67" s="82"/>
      <c r="D67" s="82">
        <v>4150</v>
      </c>
      <c r="E67" s="82"/>
      <c r="F67" s="82">
        <v>4150</v>
      </c>
    </row>
    <row r="68" spans="1:6" ht="15.75" x14ac:dyDescent="0.25">
      <c r="A68" s="51" t="s">
        <v>50</v>
      </c>
      <c r="B68" s="50"/>
      <c r="C68" s="82"/>
      <c r="D68" s="82"/>
      <c r="E68" s="82"/>
      <c r="F68" s="82"/>
    </row>
    <row r="69" spans="1:6" x14ac:dyDescent="0.25">
      <c r="A69" s="31" t="s">
        <v>430</v>
      </c>
      <c r="B69" s="5" t="s">
        <v>310</v>
      </c>
      <c r="C69" s="82"/>
      <c r="D69" s="82"/>
      <c r="E69" s="82"/>
      <c r="F69" s="82"/>
    </row>
    <row r="70" spans="1:6" x14ac:dyDescent="0.25">
      <c r="A70" s="11" t="s">
        <v>311</v>
      </c>
      <c r="B70" s="5" t="s">
        <v>312</v>
      </c>
      <c r="C70" s="82"/>
      <c r="D70" s="82"/>
      <c r="E70" s="82"/>
      <c r="F70" s="82"/>
    </row>
    <row r="71" spans="1:6" x14ac:dyDescent="0.25">
      <c r="A71" s="31" t="s">
        <v>431</v>
      </c>
      <c r="B71" s="5" t="s">
        <v>313</v>
      </c>
      <c r="C71" s="82"/>
      <c r="D71" s="82"/>
      <c r="E71" s="82"/>
      <c r="F71" s="82"/>
    </row>
    <row r="72" spans="1:6" x14ac:dyDescent="0.25">
      <c r="A72" s="13" t="s">
        <v>2</v>
      </c>
      <c r="B72" s="7" t="s">
        <v>314</v>
      </c>
      <c r="C72" s="82"/>
      <c r="D72" s="82"/>
      <c r="E72" s="82"/>
      <c r="F72" s="82"/>
    </row>
    <row r="73" spans="1:6" x14ac:dyDescent="0.25">
      <c r="A73" s="11" t="s">
        <v>432</v>
      </c>
      <c r="B73" s="5" t="s">
        <v>315</v>
      </c>
      <c r="C73" s="82"/>
      <c r="D73" s="82"/>
      <c r="E73" s="82"/>
      <c r="F73" s="82"/>
    </row>
    <row r="74" spans="1:6" x14ac:dyDescent="0.25">
      <c r="A74" s="31" t="s">
        <v>316</v>
      </c>
      <c r="B74" s="5" t="s">
        <v>317</v>
      </c>
      <c r="C74" s="82"/>
      <c r="D74" s="82"/>
      <c r="E74" s="82"/>
      <c r="F74" s="82"/>
    </row>
    <row r="75" spans="1:6" x14ac:dyDescent="0.25">
      <c r="A75" s="11" t="s">
        <v>433</v>
      </c>
      <c r="B75" s="5" t="s">
        <v>318</v>
      </c>
      <c r="C75" s="82"/>
      <c r="D75" s="82"/>
      <c r="E75" s="82"/>
      <c r="F75" s="82"/>
    </row>
    <row r="76" spans="1:6" x14ac:dyDescent="0.25">
      <c r="A76" s="31" t="s">
        <v>319</v>
      </c>
      <c r="B76" s="5" t="s">
        <v>320</v>
      </c>
      <c r="C76" s="82"/>
      <c r="D76" s="82"/>
      <c r="E76" s="82"/>
      <c r="F76" s="82"/>
    </row>
    <row r="77" spans="1:6" x14ac:dyDescent="0.25">
      <c r="A77" s="12" t="s">
        <v>3</v>
      </c>
      <c r="B77" s="7" t="s">
        <v>321</v>
      </c>
      <c r="C77" s="82"/>
      <c r="D77" s="82"/>
      <c r="E77" s="82"/>
      <c r="F77" s="82"/>
    </row>
    <row r="78" spans="1:6" x14ac:dyDescent="0.25">
      <c r="A78" s="5" t="s">
        <v>47</v>
      </c>
      <c r="B78" s="5" t="s">
        <v>322</v>
      </c>
      <c r="C78" s="82">
        <v>646</v>
      </c>
      <c r="D78" s="82">
        <v>428</v>
      </c>
      <c r="E78" s="82"/>
      <c r="F78" s="82">
        <f>SUM(C78:E78)</f>
        <v>1074</v>
      </c>
    </row>
    <row r="79" spans="1:6" x14ac:dyDescent="0.25">
      <c r="A79" s="5" t="s">
        <v>48</v>
      </c>
      <c r="B79" s="5" t="s">
        <v>322</v>
      </c>
      <c r="C79" s="82"/>
      <c r="D79" s="82"/>
      <c r="E79" s="82"/>
      <c r="F79" s="82"/>
    </row>
    <row r="80" spans="1:6" x14ac:dyDescent="0.25">
      <c r="A80" s="5" t="s">
        <v>45</v>
      </c>
      <c r="B80" s="5" t="s">
        <v>323</v>
      </c>
      <c r="C80" s="82"/>
      <c r="D80" s="82"/>
      <c r="E80" s="82"/>
      <c r="F80" s="82"/>
    </row>
    <row r="81" spans="1:6" x14ac:dyDescent="0.25">
      <c r="A81" s="5" t="s">
        <v>46</v>
      </c>
      <c r="B81" s="5" t="s">
        <v>323</v>
      </c>
      <c r="C81" s="82"/>
      <c r="D81" s="82"/>
      <c r="E81" s="82"/>
      <c r="F81" s="82"/>
    </row>
    <row r="82" spans="1:6" x14ac:dyDescent="0.25">
      <c r="A82" s="7" t="s">
        <v>4</v>
      </c>
      <c r="B82" s="7" t="s">
        <v>324</v>
      </c>
      <c r="C82" s="82">
        <f>SUM(C78:C81)</f>
        <v>646</v>
      </c>
      <c r="D82" s="82">
        <f>SUM(D78:D81)</f>
        <v>428</v>
      </c>
      <c r="E82" s="82"/>
      <c r="F82" s="82">
        <f>SUM(C82:E82)</f>
        <v>1074</v>
      </c>
    </row>
    <row r="83" spans="1:6" x14ac:dyDescent="0.25">
      <c r="A83" s="31" t="s">
        <v>325</v>
      </c>
      <c r="B83" s="5" t="s">
        <v>326</v>
      </c>
      <c r="C83" s="82"/>
      <c r="D83" s="82"/>
      <c r="E83" s="82"/>
      <c r="F83" s="82"/>
    </row>
    <row r="84" spans="1:6" x14ac:dyDescent="0.25">
      <c r="A84" s="31" t="s">
        <v>327</v>
      </c>
      <c r="B84" s="5" t="s">
        <v>328</v>
      </c>
      <c r="C84" s="82"/>
      <c r="D84" s="82"/>
      <c r="E84" s="82"/>
      <c r="F84" s="82"/>
    </row>
    <row r="85" spans="1:6" x14ac:dyDescent="0.25">
      <c r="A85" s="31" t="s">
        <v>329</v>
      </c>
      <c r="B85" s="5" t="s">
        <v>330</v>
      </c>
      <c r="C85" s="82">
        <f>57609+3004</f>
        <v>60613</v>
      </c>
      <c r="D85" s="82"/>
      <c r="E85" s="82"/>
      <c r="F85" s="82">
        <f>C85+D85+E85</f>
        <v>60613</v>
      </c>
    </row>
    <row r="86" spans="1:6" x14ac:dyDescent="0.25">
      <c r="A86" s="31" t="s">
        <v>331</v>
      </c>
      <c r="B86" s="5" t="s">
        <v>332</v>
      </c>
      <c r="C86" s="82"/>
      <c r="D86" s="82"/>
      <c r="E86" s="82"/>
      <c r="F86" s="82"/>
    </row>
    <row r="87" spans="1:6" x14ac:dyDescent="0.25">
      <c r="A87" s="11" t="s">
        <v>434</v>
      </c>
      <c r="B87" s="5" t="s">
        <v>333</v>
      </c>
      <c r="C87" s="82"/>
      <c r="D87" s="82"/>
      <c r="E87" s="82"/>
      <c r="F87" s="82"/>
    </row>
    <row r="88" spans="1:6" x14ac:dyDescent="0.25">
      <c r="A88" s="13" t="s">
        <v>5</v>
      </c>
      <c r="B88" s="7" t="s">
        <v>334</v>
      </c>
      <c r="C88" s="82">
        <f>C78+C85</f>
        <v>61259</v>
      </c>
      <c r="D88" s="82">
        <f>SUM(D82)</f>
        <v>428</v>
      </c>
      <c r="E88" s="82"/>
      <c r="F88" s="82">
        <f>C88+D88+E88</f>
        <v>61687</v>
      </c>
    </row>
    <row r="89" spans="1:6" x14ac:dyDescent="0.25">
      <c r="A89" s="11" t="s">
        <v>335</v>
      </c>
      <c r="B89" s="5" t="s">
        <v>336</v>
      </c>
      <c r="C89" s="82"/>
      <c r="D89" s="82"/>
      <c r="E89" s="82"/>
      <c r="F89" s="82"/>
    </row>
    <row r="90" spans="1:6" x14ac:dyDescent="0.25">
      <c r="A90" s="11" t="s">
        <v>337</v>
      </c>
      <c r="B90" s="5" t="s">
        <v>338</v>
      </c>
      <c r="C90" s="82"/>
      <c r="D90" s="82"/>
      <c r="E90" s="82"/>
      <c r="F90" s="82"/>
    </row>
    <row r="91" spans="1:6" x14ac:dyDescent="0.25">
      <c r="A91" s="31" t="s">
        <v>339</v>
      </c>
      <c r="B91" s="5" t="s">
        <v>340</v>
      </c>
      <c r="C91" s="82"/>
      <c r="D91" s="82"/>
      <c r="E91" s="82"/>
      <c r="F91" s="82"/>
    </row>
    <row r="92" spans="1:6" x14ac:dyDescent="0.25">
      <c r="A92" s="31" t="s">
        <v>435</v>
      </c>
      <c r="B92" s="5" t="s">
        <v>341</v>
      </c>
      <c r="C92" s="82"/>
      <c r="D92" s="82"/>
      <c r="E92" s="82"/>
      <c r="F92" s="82"/>
    </row>
    <row r="93" spans="1:6" x14ac:dyDescent="0.25">
      <c r="A93" s="12" t="s">
        <v>6</v>
      </c>
      <c r="B93" s="7" t="s">
        <v>342</v>
      </c>
      <c r="C93" s="82"/>
      <c r="D93" s="82"/>
      <c r="E93" s="82"/>
      <c r="F93" s="82"/>
    </row>
    <row r="94" spans="1:6" x14ac:dyDescent="0.25">
      <c r="A94" s="13" t="s">
        <v>343</v>
      </c>
      <c r="B94" s="7" t="s">
        <v>344</v>
      </c>
      <c r="C94" s="82"/>
      <c r="D94" s="82"/>
      <c r="E94" s="82"/>
      <c r="F94" s="82"/>
    </row>
    <row r="95" spans="1:6" ht="15.75" x14ac:dyDescent="0.25">
      <c r="A95" s="34" t="s">
        <v>7</v>
      </c>
      <c r="B95" s="35" t="s">
        <v>345</v>
      </c>
      <c r="C95" s="82">
        <v>61259</v>
      </c>
      <c r="D95" s="82">
        <f>SUM(D82)</f>
        <v>428</v>
      </c>
      <c r="E95" s="82"/>
      <c r="F95" s="82">
        <f>C95+D95</f>
        <v>61687</v>
      </c>
    </row>
    <row r="96" spans="1:6" ht="15.75" x14ac:dyDescent="0.25">
      <c r="A96" s="37" t="s">
        <v>437</v>
      </c>
      <c r="B96" s="38"/>
      <c r="C96" s="82">
        <f>C95+C66</f>
        <v>61259</v>
      </c>
      <c r="D96" s="82">
        <f>D95+D66</f>
        <v>4578</v>
      </c>
      <c r="E96" s="82"/>
      <c r="F96" s="82">
        <f>C96+D96</f>
        <v>65837</v>
      </c>
    </row>
  </sheetData>
  <mergeCells count="2">
    <mergeCell ref="A1:F1"/>
    <mergeCell ref="A2:F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>
    <oddHeader>&amp;R&amp;"-,Dőlt"2. számú melléklet az 5/2017.(VII.4.)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1"/>
  <sheetViews>
    <sheetView view="pageLayout" zoomScaleNormal="100" workbookViewId="0">
      <selection sqref="A1:F1"/>
    </sheetView>
  </sheetViews>
  <sheetFormatPr defaultRowHeight="15" x14ac:dyDescent="0.25"/>
  <cols>
    <col min="1" max="1" width="105.140625" customWidth="1"/>
    <col min="3" max="3" width="17.140625" style="65" customWidth="1"/>
    <col min="4" max="4" width="20.140625" style="65" customWidth="1"/>
    <col min="5" max="5" width="18.85546875" style="65" customWidth="1"/>
    <col min="6" max="6" width="17.140625" style="65" customWidth="1"/>
  </cols>
  <sheetData>
    <row r="1" spans="1:6" ht="21" customHeight="1" x14ac:dyDescent="0.25">
      <c r="A1" s="102" t="s">
        <v>449</v>
      </c>
      <c r="B1" s="103"/>
      <c r="C1" s="103"/>
      <c r="D1" s="103"/>
      <c r="E1" s="103"/>
      <c r="F1" s="104"/>
    </row>
    <row r="2" spans="1:6" ht="18.75" customHeight="1" x14ac:dyDescent="0.25">
      <c r="A2" s="105" t="s">
        <v>9</v>
      </c>
      <c r="B2" s="103"/>
      <c r="C2" s="103"/>
      <c r="D2" s="103"/>
      <c r="E2" s="103"/>
      <c r="F2" s="104"/>
    </row>
    <row r="3" spans="1:6" ht="18" x14ac:dyDescent="0.25">
      <c r="A3" s="40"/>
    </row>
    <row r="4" spans="1:6" x14ac:dyDescent="0.25">
      <c r="A4" s="4" t="s">
        <v>55</v>
      </c>
    </row>
    <row r="5" spans="1:6" ht="45" x14ac:dyDescent="0.3">
      <c r="A5" s="2" t="s">
        <v>59</v>
      </c>
      <c r="B5" s="3" t="s">
        <v>60</v>
      </c>
      <c r="C5" s="66" t="s">
        <v>41</v>
      </c>
      <c r="D5" s="66" t="s">
        <v>42</v>
      </c>
      <c r="E5" s="66" t="s">
        <v>43</v>
      </c>
      <c r="F5" s="66" t="s">
        <v>41</v>
      </c>
    </row>
    <row r="6" spans="1:6" x14ac:dyDescent="0.25">
      <c r="A6" s="22" t="s">
        <v>61</v>
      </c>
      <c r="B6" s="23" t="s">
        <v>62</v>
      </c>
      <c r="C6" s="67">
        <f>17003+39299</f>
        <v>56302</v>
      </c>
      <c r="D6" s="67"/>
      <c r="E6" s="67"/>
      <c r="F6" s="67">
        <v>56302</v>
      </c>
    </row>
    <row r="7" spans="1:6" x14ac:dyDescent="0.25">
      <c r="A7" s="22" t="s">
        <v>63</v>
      </c>
      <c r="B7" s="24" t="s">
        <v>64</v>
      </c>
      <c r="C7" s="67"/>
      <c r="D7" s="67"/>
      <c r="E7" s="67"/>
      <c r="F7" s="67"/>
    </row>
    <row r="8" spans="1:6" x14ac:dyDescent="0.25">
      <c r="A8" s="22" t="s">
        <v>65</v>
      </c>
      <c r="B8" s="24" t="s">
        <v>66</v>
      </c>
      <c r="C8" s="67"/>
      <c r="D8" s="67"/>
      <c r="E8" s="67"/>
      <c r="F8" s="67"/>
    </row>
    <row r="9" spans="1:6" x14ac:dyDescent="0.25">
      <c r="A9" s="25" t="s">
        <v>67</v>
      </c>
      <c r="B9" s="24" t="s">
        <v>68</v>
      </c>
      <c r="C9" s="67"/>
      <c r="D9" s="67"/>
      <c r="E9" s="67"/>
      <c r="F9" s="67"/>
    </row>
    <row r="10" spans="1:6" x14ac:dyDescent="0.25">
      <c r="A10" s="25" t="s">
        <v>69</v>
      </c>
      <c r="B10" s="24" t="s">
        <v>70</v>
      </c>
      <c r="C10" s="67"/>
      <c r="D10" s="67"/>
      <c r="E10" s="67"/>
      <c r="F10" s="67"/>
    </row>
    <row r="11" spans="1:6" x14ac:dyDescent="0.25">
      <c r="A11" s="25" t="s">
        <v>71</v>
      </c>
      <c r="B11" s="24" t="s">
        <v>72</v>
      </c>
      <c r="C11" s="67">
        <v>1796</v>
      </c>
      <c r="D11" s="67"/>
      <c r="E11" s="67"/>
      <c r="F11" s="67">
        <f>C11+D11+E11</f>
        <v>1796</v>
      </c>
    </row>
    <row r="12" spans="1:6" x14ac:dyDescent="0.25">
      <c r="A12" s="25" t="s">
        <v>73</v>
      </c>
      <c r="B12" s="24" t="s">
        <v>74</v>
      </c>
      <c r="C12" s="67">
        <f>820+1789</f>
        <v>2609</v>
      </c>
      <c r="D12" s="67"/>
      <c r="E12" s="67"/>
      <c r="F12" s="67">
        <v>2609</v>
      </c>
    </row>
    <row r="13" spans="1:6" x14ac:dyDescent="0.25">
      <c r="A13" s="25" t="s">
        <v>75</v>
      </c>
      <c r="B13" s="24" t="s">
        <v>76</v>
      </c>
      <c r="C13" s="67"/>
      <c r="D13" s="67"/>
      <c r="E13" s="67"/>
      <c r="F13" s="67"/>
    </row>
    <row r="14" spans="1:6" x14ac:dyDescent="0.25">
      <c r="A14" s="5" t="s">
        <v>77</v>
      </c>
      <c r="B14" s="24" t="s">
        <v>78</v>
      </c>
      <c r="C14" s="67">
        <f>754+900</f>
        <v>1654</v>
      </c>
      <c r="D14" s="67"/>
      <c r="E14" s="67"/>
      <c r="F14" s="67">
        <v>1654</v>
      </c>
    </row>
    <row r="15" spans="1:6" x14ac:dyDescent="0.25">
      <c r="A15" s="5" t="s">
        <v>79</v>
      </c>
      <c r="B15" s="24" t="s">
        <v>80</v>
      </c>
      <c r="C15" s="67">
        <v>0</v>
      </c>
      <c r="D15" s="67"/>
      <c r="E15" s="67"/>
      <c r="F15" s="67">
        <v>0</v>
      </c>
    </row>
    <row r="16" spans="1:6" x14ac:dyDescent="0.25">
      <c r="A16" s="5" t="s">
        <v>81</v>
      </c>
      <c r="B16" s="24" t="s">
        <v>82</v>
      </c>
      <c r="C16" s="67"/>
      <c r="D16" s="67"/>
      <c r="E16" s="67"/>
      <c r="F16" s="67"/>
    </row>
    <row r="17" spans="1:6" x14ac:dyDescent="0.25">
      <c r="A17" s="5" t="s">
        <v>83</v>
      </c>
      <c r="B17" s="24" t="s">
        <v>84</v>
      </c>
      <c r="C17" s="67"/>
      <c r="D17" s="67"/>
      <c r="E17" s="67"/>
      <c r="F17" s="67"/>
    </row>
    <row r="18" spans="1:6" x14ac:dyDescent="0.25">
      <c r="A18" s="5" t="s">
        <v>367</v>
      </c>
      <c r="B18" s="24" t="s">
        <v>85</v>
      </c>
      <c r="C18" s="67"/>
      <c r="D18" s="67"/>
      <c r="E18" s="67"/>
      <c r="F18" s="67"/>
    </row>
    <row r="19" spans="1:6" x14ac:dyDescent="0.25">
      <c r="A19" s="26" t="s">
        <v>346</v>
      </c>
      <c r="B19" s="27" t="s">
        <v>86</v>
      </c>
      <c r="C19" s="67">
        <f>C6+C11+C12+C14</f>
        <v>62361</v>
      </c>
      <c r="D19" s="67"/>
      <c r="E19" s="67"/>
      <c r="F19" s="67">
        <v>62361</v>
      </c>
    </row>
    <row r="20" spans="1:6" x14ac:dyDescent="0.25">
      <c r="A20" s="5" t="s">
        <v>87</v>
      </c>
      <c r="B20" s="24" t="s">
        <v>88</v>
      </c>
      <c r="C20" s="67">
        <v>6902</v>
      </c>
      <c r="D20" s="67"/>
      <c r="E20" s="67"/>
      <c r="F20" s="67">
        <v>6902</v>
      </c>
    </row>
    <row r="21" spans="1:6" x14ac:dyDescent="0.25">
      <c r="A21" s="5" t="s">
        <v>89</v>
      </c>
      <c r="B21" s="24" t="s">
        <v>90</v>
      </c>
      <c r="C21" s="67"/>
      <c r="D21" s="67"/>
      <c r="E21" s="67"/>
      <c r="F21" s="67"/>
    </row>
    <row r="22" spans="1:6" x14ac:dyDescent="0.25">
      <c r="A22" s="6" t="s">
        <v>91</v>
      </c>
      <c r="B22" s="24" t="s">
        <v>92</v>
      </c>
      <c r="C22" s="67">
        <v>4276</v>
      </c>
      <c r="D22" s="67"/>
      <c r="E22" s="67"/>
      <c r="F22" s="67">
        <v>4276</v>
      </c>
    </row>
    <row r="23" spans="1:6" x14ac:dyDescent="0.25">
      <c r="A23" s="7" t="s">
        <v>347</v>
      </c>
      <c r="B23" s="27" t="s">
        <v>93</v>
      </c>
      <c r="C23" s="67">
        <f>C20+C22</f>
        <v>11178</v>
      </c>
      <c r="D23" s="67"/>
      <c r="E23" s="67"/>
      <c r="F23" s="67">
        <f>F20+F22</f>
        <v>11178</v>
      </c>
    </row>
    <row r="24" spans="1:6" x14ac:dyDescent="0.25">
      <c r="A24" s="43" t="s">
        <v>397</v>
      </c>
      <c r="B24" s="44" t="s">
        <v>94</v>
      </c>
      <c r="C24" s="67">
        <f>C19+C23</f>
        <v>73539</v>
      </c>
      <c r="D24" s="67"/>
      <c r="E24" s="67"/>
      <c r="F24" s="67">
        <v>73539</v>
      </c>
    </row>
    <row r="25" spans="1:6" x14ac:dyDescent="0.25">
      <c r="A25" s="33" t="s">
        <v>368</v>
      </c>
      <c r="B25" s="44" t="s">
        <v>95</v>
      </c>
      <c r="C25" s="67">
        <f>6330+9665</f>
        <v>15995</v>
      </c>
      <c r="D25" s="67"/>
      <c r="E25" s="67"/>
      <c r="F25" s="67">
        <v>15995</v>
      </c>
    </row>
    <row r="26" spans="1:6" x14ac:dyDescent="0.25">
      <c r="A26" s="5" t="s">
        <v>96</v>
      </c>
      <c r="B26" s="24" t="s">
        <v>97</v>
      </c>
      <c r="C26" s="67">
        <v>21</v>
      </c>
      <c r="D26" s="67"/>
      <c r="E26" s="67"/>
      <c r="F26" s="67">
        <v>21</v>
      </c>
    </row>
    <row r="27" spans="1:6" x14ac:dyDescent="0.25">
      <c r="A27" s="5" t="s">
        <v>98</v>
      </c>
      <c r="B27" s="24" t="s">
        <v>99</v>
      </c>
      <c r="C27" s="67">
        <f>9450+3002</f>
        <v>12452</v>
      </c>
      <c r="D27" s="67"/>
      <c r="E27" s="67"/>
      <c r="F27" s="67">
        <v>12452</v>
      </c>
    </row>
    <row r="28" spans="1:6" x14ac:dyDescent="0.25">
      <c r="A28" s="5" t="s">
        <v>100</v>
      </c>
      <c r="B28" s="24" t="s">
        <v>101</v>
      </c>
      <c r="C28" s="67">
        <v>0</v>
      </c>
      <c r="D28" s="67"/>
      <c r="E28" s="67"/>
      <c r="F28" s="67">
        <v>0</v>
      </c>
    </row>
    <row r="29" spans="1:6" x14ac:dyDescent="0.25">
      <c r="A29" s="7" t="s">
        <v>348</v>
      </c>
      <c r="B29" s="27" t="s">
        <v>102</v>
      </c>
      <c r="C29" s="67">
        <f>SUM(C27:C28)+21</f>
        <v>12473</v>
      </c>
      <c r="D29" s="67"/>
      <c r="E29" s="67"/>
      <c r="F29" s="67">
        <v>12473</v>
      </c>
    </row>
    <row r="30" spans="1:6" x14ac:dyDescent="0.25">
      <c r="A30" s="5" t="s">
        <v>103</v>
      </c>
      <c r="B30" s="24" t="s">
        <v>104</v>
      </c>
      <c r="C30" s="67">
        <v>925</v>
      </c>
      <c r="D30" s="67"/>
      <c r="E30" s="67"/>
      <c r="F30" s="67">
        <v>925</v>
      </c>
    </row>
    <row r="31" spans="1:6" x14ac:dyDescent="0.25">
      <c r="A31" s="5" t="s">
        <v>105</v>
      </c>
      <c r="B31" s="24" t="s">
        <v>106</v>
      </c>
      <c r="C31" s="67">
        <f>820+900</f>
        <v>1720</v>
      </c>
      <c r="D31" s="67"/>
      <c r="E31" s="67"/>
      <c r="F31" s="67">
        <v>1720</v>
      </c>
    </row>
    <row r="32" spans="1:6" ht="15" customHeight="1" x14ac:dyDescent="0.25">
      <c r="A32" s="7" t="s">
        <v>398</v>
      </c>
      <c r="B32" s="27" t="s">
        <v>107</v>
      </c>
      <c r="C32" s="67">
        <f>C30+C31</f>
        <v>2645</v>
      </c>
      <c r="D32" s="67"/>
      <c r="E32" s="67"/>
      <c r="F32" s="67">
        <v>2645</v>
      </c>
    </row>
    <row r="33" spans="1:6" x14ac:dyDescent="0.25">
      <c r="A33" s="5" t="s">
        <v>108</v>
      </c>
      <c r="B33" s="24" t="s">
        <v>109</v>
      </c>
      <c r="C33" s="67">
        <f>8521+1410</f>
        <v>9931</v>
      </c>
      <c r="D33" s="67"/>
      <c r="E33" s="67"/>
      <c r="F33" s="67">
        <v>9931</v>
      </c>
    </row>
    <row r="34" spans="1:6" x14ac:dyDescent="0.25">
      <c r="A34" s="5" t="s">
        <v>110</v>
      </c>
      <c r="B34" s="24" t="s">
        <v>111</v>
      </c>
      <c r="C34" s="67">
        <v>945</v>
      </c>
      <c r="D34" s="67"/>
      <c r="E34" s="67"/>
      <c r="F34" s="67">
        <v>945</v>
      </c>
    </row>
    <row r="35" spans="1:6" x14ac:dyDescent="0.25">
      <c r="A35" s="5" t="s">
        <v>369</v>
      </c>
      <c r="B35" s="24" t="s">
        <v>112</v>
      </c>
      <c r="C35" s="67">
        <v>2340</v>
      </c>
      <c r="D35" s="67"/>
      <c r="E35" s="67"/>
      <c r="F35" s="67">
        <v>2340</v>
      </c>
    </row>
    <row r="36" spans="1:6" x14ac:dyDescent="0.25">
      <c r="A36" s="5" t="s">
        <v>113</v>
      </c>
      <c r="B36" s="24" t="s">
        <v>114</v>
      </c>
      <c r="C36" s="67">
        <f>30059+48</f>
        <v>30107</v>
      </c>
      <c r="D36" s="67"/>
      <c r="E36" s="67"/>
      <c r="F36" s="67">
        <v>30107</v>
      </c>
    </row>
    <row r="37" spans="1:6" x14ac:dyDescent="0.25">
      <c r="A37" s="9" t="s">
        <v>370</v>
      </c>
      <c r="B37" s="24" t="s">
        <v>115</v>
      </c>
      <c r="C37" s="67"/>
      <c r="D37" s="67"/>
      <c r="E37" s="67"/>
      <c r="F37" s="67"/>
    </row>
    <row r="38" spans="1:6" x14ac:dyDescent="0.25">
      <c r="A38" s="6" t="s">
        <v>116</v>
      </c>
      <c r="B38" s="24" t="s">
        <v>117</v>
      </c>
      <c r="C38" s="67">
        <v>2682</v>
      </c>
      <c r="D38" s="67"/>
      <c r="E38" s="67"/>
      <c r="F38" s="67">
        <v>2682</v>
      </c>
    </row>
    <row r="39" spans="1:6" x14ac:dyDescent="0.25">
      <c r="A39" s="5" t="s">
        <v>371</v>
      </c>
      <c r="B39" s="24" t="s">
        <v>118</v>
      </c>
      <c r="C39" s="67">
        <f>6206+630</f>
        <v>6836</v>
      </c>
      <c r="D39" s="67"/>
      <c r="E39" s="67"/>
      <c r="F39" s="67">
        <v>6836</v>
      </c>
    </row>
    <row r="40" spans="1:6" x14ac:dyDescent="0.25">
      <c r="A40" s="7" t="s">
        <v>349</v>
      </c>
      <c r="B40" s="27" t="s">
        <v>119</v>
      </c>
      <c r="C40" s="67">
        <f>C39+C38+C37+C36+C35+C34+C33</f>
        <v>52841</v>
      </c>
      <c r="D40" s="67"/>
      <c r="E40" s="67"/>
      <c r="F40" s="67">
        <v>52841</v>
      </c>
    </row>
    <row r="41" spans="1:6" x14ac:dyDescent="0.25">
      <c r="A41" s="5" t="s">
        <v>120</v>
      </c>
      <c r="B41" s="24" t="s">
        <v>121</v>
      </c>
      <c r="C41" s="67">
        <f>1593+1204</f>
        <v>2797</v>
      </c>
      <c r="D41" s="67"/>
      <c r="E41" s="67"/>
      <c r="F41" s="67">
        <v>2797</v>
      </c>
    </row>
    <row r="42" spans="1:6" x14ac:dyDescent="0.25">
      <c r="A42" s="5" t="s">
        <v>122</v>
      </c>
      <c r="B42" s="24" t="s">
        <v>123</v>
      </c>
      <c r="C42" s="67">
        <v>500</v>
      </c>
      <c r="D42" s="67"/>
      <c r="E42" s="67"/>
      <c r="F42" s="67">
        <v>500</v>
      </c>
    </row>
    <row r="43" spans="1:6" x14ac:dyDescent="0.25">
      <c r="A43" s="7" t="s">
        <v>350</v>
      </c>
      <c r="B43" s="27" t="s">
        <v>124</v>
      </c>
      <c r="C43" s="67">
        <f>C41+C42</f>
        <v>3297</v>
      </c>
      <c r="D43" s="67"/>
      <c r="E43" s="67"/>
      <c r="F43" s="67">
        <v>3297</v>
      </c>
    </row>
    <row r="44" spans="1:6" x14ac:dyDescent="0.25">
      <c r="A44" s="5" t="s">
        <v>125</v>
      </c>
      <c r="B44" s="24" t="s">
        <v>126</v>
      </c>
      <c r="C44" s="67">
        <f>14947+2491</f>
        <v>17438</v>
      </c>
      <c r="D44" s="67"/>
      <c r="E44" s="67"/>
      <c r="F44" s="67">
        <v>17438</v>
      </c>
    </row>
    <row r="45" spans="1:6" x14ac:dyDescent="0.25">
      <c r="A45" s="5" t="s">
        <v>127</v>
      </c>
      <c r="B45" s="24" t="s">
        <v>128</v>
      </c>
      <c r="C45" s="67"/>
      <c r="D45" s="67"/>
      <c r="E45" s="67"/>
      <c r="F45" s="67"/>
    </row>
    <row r="46" spans="1:6" x14ac:dyDescent="0.25">
      <c r="A46" s="5" t="s">
        <v>372</v>
      </c>
      <c r="B46" s="24" t="s">
        <v>129</v>
      </c>
      <c r="C46" s="67"/>
      <c r="D46" s="67"/>
      <c r="E46" s="67"/>
      <c r="F46" s="67"/>
    </row>
    <row r="47" spans="1:6" x14ac:dyDescent="0.25">
      <c r="A47" s="5" t="s">
        <v>373</v>
      </c>
      <c r="B47" s="24" t="s">
        <v>130</v>
      </c>
      <c r="C47" s="67"/>
      <c r="D47" s="67"/>
      <c r="E47" s="67"/>
      <c r="F47" s="67"/>
    </row>
    <row r="48" spans="1:6" x14ac:dyDescent="0.25">
      <c r="A48" s="5" t="s">
        <v>131</v>
      </c>
      <c r="B48" s="24" t="s">
        <v>132</v>
      </c>
      <c r="C48" s="67">
        <v>72</v>
      </c>
      <c r="D48" s="67"/>
      <c r="E48" s="67"/>
      <c r="F48" s="67">
        <v>72</v>
      </c>
    </row>
    <row r="49" spans="1:6" x14ac:dyDescent="0.25">
      <c r="A49" s="7" t="s">
        <v>351</v>
      </c>
      <c r="B49" s="27" t="s">
        <v>133</v>
      </c>
      <c r="C49" s="67">
        <f>C44+C48</f>
        <v>17510</v>
      </c>
      <c r="D49" s="67"/>
      <c r="E49" s="67"/>
      <c r="F49" s="67">
        <v>17510</v>
      </c>
    </row>
    <row r="50" spans="1:6" x14ac:dyDescent="0.25">
      <c r="A50" s="33" t="s">
        <v>352</v>
      </c>
      <c r="B50" s="44" t="s">
        <v>134</v>
      </c>
      <c r="C50" s="67">
        <f>C49+C43+C40+C32+C29</f>
        <v>88766</v>
      </c>
      <c r="D50" s="67"/>
      <c r="E50" s="67"/>
      <c r="F50" s="67">
        <v>88766</v>
      </c>
    </row>
    <row r="51" spans="1:6" x14ac:dyDescent="0.25">
      <c r="A51" s="11" t="s">
        <v>135</v>
      </c>
      <c r="B51" s="24" t="s">
        <v>136</v>
      </c>
      <c r="C51" s="67"/>
      <c r="D51" s="67"/>
      <c r="E51" s="67"/>
      <c r="F51" s="67"/>
    </row>
    <row r="52" spans="1:6" x14ac:dyDescent="0.25">
      <c r="A52" s="11" t="s">
        <v>353</v>
      </c>
      <c r="B52" s="24" t="s">
        <v>137</v>
      </c>
      <c r="C52" s="67"/>
      <c r="D52" s="67"/>
      <c r="E52" s="67"/>
      <c r="F52" s="67"/>
    </row>
    <row r="53" spans="1:6" x14ac:dyDescent="0.25">
      <c r="A53" s="14" t="s">
        <v>374</v>
      </c>
      <c r="B53" s="24" t="s">
        <v>138</v>
      </c>
      <c r="C53" s="67"/>
      <c r="D53" s="67"/>
      <c r="E53" s="67"/>
      <c r="F53" s="67"/>
    </row>
    <row r="54" spans="1:6" x14ac:dyDescent="0.25">
      <c r="A54" s="14" t="s">
        <v>375</v>
      </c>
      <c r="B54" s="24" t="s">
        <v>139</v>
      </c>
      <c r="C54" s="67"/>
      <c r="D54" s="67"/>
      <c r="E54" s="67"/>
      <c r="F54" s="67"/>
    </row>
    <row r="55" spans="1:6" x14ac:dyDescent="0.25">
      <c r="A55" s="14" t="s">
        <v>376</v>
      </c>
      <c r="B55" s="24" t="s">
        <v>140</v>
      </c>
      <c r="C55" s="67"/>
      <c r="D55" s="67"/>
      <c r="E55" s="67"/>
      <c r="F55" s="67"/>
    </row>
    <row r="56" spans="1:6" x14ac:dyDescent="0.25">
      <c r="A56" s="11" t="s">
        <v>377</v>
      </c>
      <c r="B56" s="24" t="s">
        <v>141</v>
      </c>
      <c r="C56" s="67"/>
      <c r="D56" s="67"/>
      <c r="E56" s="67"/>
      <c r="F56" s="67"/>
    </row>
    <row r="57" spans="1:6" x14ac:dyDescent="0.25">
      <c r="A57" s="11" t="s">
        <v>378</v>
      </c>
      <c r="B57" s="24" t="s">
        <v>142</v>
      </c>
      <c r="C57" s="67"/>
      <c r="D57" s="67"/>
      <c r="E57" s="67"/>
      <c r="F57" s="67"/>
    </row>
    <row r="58" spans="1:6" x14ac:dyDescent="0.25">
      <c r="A58" s="11" t="s">
        <v>379</v>
      </c>
      <c r="B58" s="24" t="s">
        <v>143</v>
      </c>
      <c r="C58" s="67">
        <v>3099</v>
      </c>
      <c r="D58" s="67"/>
      <c r="E58" s="67"/>
      <c r="F58" s="67">
        <v>3099</v>
      </c>
    </row>
    <row r="59" spans="1:6" x14ac:dyDescent="0.25">
      <c r="A59" s="41" t="s">
        <v>354</v>
      </c>
      <c r="B59" s="44" t="s">
        <v>144</v>
      </c>
      <c r="C59" s="67">
        <f>SUM(C51:C58)</f>
        <v>3099</v>
      </c>
      <c r="D59" s="67"/>
      <c r="E59" s="67"/>
      <c r="F59" s="67">
        <f>SUM(F51:F58)</f>
        <v>3099</v>
      </c>
    </row>
    <row r="60" spans="1:6" x14ac:dyDescent="0.25">
      <c r="A60" s="10" t="s">
        <v>380</v>
      </c>
      <c r="B60" s="24" t="s">
        <v>145</v>
      </c>
      <c r="C60" s="67"/>
      <c r="D60" s="67"/>
      <c r="E60" s="67"/>
      <c r="F60" s="67"/>
    </row>
    <row r="61" spans="1:6" x14ac:dyDescent="0.25">
      <c r="A61" s="10" t="s">
        <v>146</v>
      </c>
      <c r="B61" s="24" t="s">
        <v>147</v>
      </c>
      <c r="C61" s="67"/>
      <c r="D61" s="67"/>
      <c r="E61" s="67"/>
      <c r="F61" s="67"/>
    </row>
    <row r="62" spans="1:6" x14ac:dyDescent="0.25">
      <c r="A62" s="10" t="s">
        <v>148</v>
      </c>
      <c r="B62" s="24" t="s">
        <v>149</v>
      </c>
      <c r="C62" s="67"/>
      <c r="D62" s="67"/>
      <c r="E62" s="67"/>
      <c r="F62" s="67"/>
    </row>
    <row r="63" spans="1:6" x14ac:dyDescent="0.25">
      <c r="A63" s="10" t="s">
        <v>355</v>
      </c>
      <c r="B63" s="24" t="s">
        <v>150</v>
      </c>
      <c r="C63" s="67"/>
      <c r="D63" s="67"/>
      <c r="E63" s="67"/>
      <c r="F63" s="67"/>
    </row>
    <row r="64" spans="1:6" x14ac:dyDescent="0.25">
      <c r="A64" s="10" t="s">
        <v>381</v>
      </c>
      <c r="B64" s="24" t="s">
        <v>151</v>
      </c>
      <c r="C64" s="67"/>
      <c r="D64" s="67"/>
      <c r="E64" s="67"/>
      <c r="F64" s="67"/>
    </row>
    <row r="65" spans="1:6" x14ac:dyDescent="0.25">
      <c r="A65" s="10" t="s">
        <v>356</v>
      </c>
      <c r="B65" s="24" t="s">
        <v>152</v>
      </c>
      <c r="C65" s="67">
        <v>80103</v>
      </c>
      <c r="D65" s="67"/>
      <c r="E65" s="67"/>
      <c r="F65" s="67">
        <v>80103</v>
      </c>
    </row>
    <row r="66" spans="1:6" x14ac:dyDescent="0.25">
      <c r="A66" s="10" t="s">
        <v>382</v>
      </c>
      <c r="B66" s="24" t="s">
        <v>153</v>
      </c>
      <c r="C66" s="67"/>
      <c r="D66" s="67"/>
      <c r="E66" s="67"/>
      <c r="F66" s="67"/>
    </row>
    <row r="67" spans="1:6" x14ac:dyDescent="0.25">
      <c r="A67" s="10" t="s">
        <v>383</v>
      </c>
      <c r="B67" s="24" t="s">
        <v>154</v>
      </c>
      <c r="C67" s="67"/>
      <c r="D67" s="67"/>
      <c r="E67" s="67"/>
      <c r="F67" s="67"/>
    </row>
    <row r="68" spans="1:6" x14ac:dyDescent="0.25">
      <c r="A68" s="10" t="s">
        <v>155</v>
      </c>
      <c r="B68" s="24" t="s">
        <v>156</v>
      </c>
      <c r="C68" s="67"/>
      <c r="D68" s="67"/>
      <c r="E68" s="67"/>
      <c r="F68" s="67"/>
    </row>
    <row r="69" spans="1:6" x14ac:dyDescent="0.25">
      <c r="A69" s="15" t="s">
        <v>157</v>
      </c>
      <c r="B69" s="24" t="s">
        <v>158</v>
      </c>
      <c r="C69" s="67"/>
      <c r="D69" s="67"/>
      <c r="E69" s="67"/>
      <c r="F69" s="67"/>
    </row>
    <row r="70" spans="1:6" x14ac:dyDescent="0.25">
      <c r="A70" s="10" t="s">
        <v>384</v>
      </c>
      <c r="B70" s="24" t="s">
        <v>160</v>
      </c>
      <c r="C70" s="67">
        <v>500</v>
      </c>
      <c r="D70" s="67"/>
      <c r="E70" s="67"/>
      <c r="F70" s="67">
        <v>500</v>
      </c>
    </row>
    <row r="71" spans="1:6" x14ac:dyDescent="0.25">
      <c r="A71" s="15" t="s">
        <v>51</v>
      </c>
      <c r="B71" s="24" t="s">
        <v>161</v>
      </c>
      <c r="C71" s="67"/>
      <c r="D71" s="67"/>
      <c r="E71" s="67"/>
      <c r="F71" s="67"/>
    </row>
    <row r="72" spans="1:6" x14ac:dyDescent="0.25">
      <c r="A72" s="15" t="s">
        <v>52</v>
      </c>
      <c r="B72" s="24" t="s">
        <v>161</v>
      </c>
      <c r="C72" s="67"/>
      <c r="D72" s="67"/>
      <c r="E72" s="67"/>
      <c r="F72" s="67"/>
    </row>
    <row r="73" spans="1:6" x14ac:dyDescent="0.25">
      <c r="A73" s="41" t="s">
        <v>357</v>
      </c>
      <c r="B73" s="44" t="s">
        <v>162</v>
      </c>
      <c r="C73" s="67">
        <f>SUM(C60:C72)</f>
        <v>80603</v>
      </c>
      <c r="D73" s="67"/>
      <c r="E73" s="67"/>
      <c r="F73" s="67">
        <f>SUM(F60:F72)</f>
        <v>80603</v>
      </c>
    </row>
    <row r="74" spans="1:6" ht="15.75" x14ac:dyDescent="0.25">
      <c r="A74" s="49" t="s">
        <v>40</v>
      </c>
      <c r="B74" s="44"/>
      <c r="C74" s="67">
        <f>C73+C59+C50+C25+C24</f>
        <v>262002</v>
      </c>
      <c r="D74" s="67"/>
      <c r="E74" s="67"/>
      <c r="F74" s="67">
        <v>262002</v>
      </c>
    </row>
    <row r="75" spans="1:6" x14ac:dyDescent="0.25">
      <c r="A75" s="28" t="s">
        <v>163</v>
      </c>
      <c r="B75" s="24" t="s">
        <v>164</v>
      </c>
      <c r="C75" s="67"/>
      <c r="D75" s="67"/>
      <c r="E75" s="67"/>
      <c r="F75" s="67"/>
    </row>
    <row r="76" spans="1:6" x14ac:dyDescent="0.25">
      <c r="A76" s="28" t="s">
        <v>385</v>
      </c>
      <c r="B76" s="24" t="s">
        <v>165</v>
      </c>
      <c r="C76" s="67"/>
      <c r="D76" s="67"/>
      <c r="E76" s="67"/>
      <c r="F76" s="67"/>
    </row>
    <row r="77" spans="1:6" x14ac:dyDescent="0.25">
      <c r="A77" s="28" t="s">
        <v>166</v>
      </c>
      <c r="B77" s="24" t="s">
        <v>167</v>
      </c>
      <c r="C77" s="67"/>
      <c r="D77" s="67"/>
      <c r="E77" s="67"/>
      <c r="F77" s="67"/>
    </row>
    <row r="78" spans="1:6" x14ac:dyDescent="0.25">
      <c r="A78" s="28" t="s">
        <v>168</v>
      </c>
      <c r="B78" s="24" t="s">
        <v>169</v>
      </c>
      <c r="C78" s="67">
        <v>25382</v>
      </c>
      <c r="D78" s="67"/>
      <c r="E78" s="67"/>
      <c r="F78" s="67">
        <v>25382</v>
      </c>
    </row>
    <row r="79" spans="1:6" x14ac:dyDescent="0.25">
      <c r="A79" s="6" t="s">
        <v>170</v>
      </c>
      <c r="B79" s="24" t="s">
        <v>171</v>
      </c>
      <c r="C79" s="67"/>
      <c r="D79" s="67"/>
      <c r="E79" s="67"/>
      <c r="F79" s="67"/>
    </row>
    <row r="80" spans="1:6" x14ac:dyDescent="0.25">
      <c r="A80" s="6" t="s">
        <v>172</v>
      </c>
      <c r="B80" s="24" t="s">
        <v>173</v>
      </c>
      <c r="C80" s="67"/>
      <c r="D80" s="67"/>
      <c r="E80" s="67"/>
      <c r="F80" s="67"/>
    </row>
    <row r="81" spans="1:6" x14ac:dyDescent="0.25">
      <c r="A81" s="6" t="s">
        <v>174</v>
      </c>
      <c r="B81" s="24" t="s">
        <v>175</v>
      </c>
      <c r="C81" s="67"/>
      <c r="D81" s="67"/>
      <c r="E81" s="67"/>
      <c r="F81" s="67"/>
    </row>
    <row r="82" spans="1:6" x14ac:dyDescent="0.25">
      <c r="A82" s="42" t="s">
        <v>358</v>
      </c>
      <c r="B82" s="44" t="s">
        <v>176</v>
      </c>
      <c r="C82" s="67">
        <f>SUM(C75:C81)</f>
        <v>25382</v>
      </c>
      <c r="D82" s="67"/>
      <c r="E82" s="67"/>
      <c r="F82" s="67">
        <f>SUM(F75:F81)</f>
        <v>25382</v>
      </c>
    </row>
    <row r="83" spans="1:6" x14ac:dyDescent="0.25">
      <c r="A83" s="11" t="s">
        <v>177</v>
      </c>
      <c r="B83" s="24" t="s">
        <v>178</v>
      </c>
      <c r="C83" s="67">
        <v>39802</v>
      </c>
      <c r="D83" s="67"/>
      <c r="E83" s="67"/>
      <c r="F83" s="67">
        <v>39802</v>
      </c>
    </row>
    <row r="84" spans="1:6" x14ac:dyDescent="0.25">
      <c r="A84" s="11" t="s">
        <v>179</v>
      </c>
      <c r="B84" s="24" t="s">
        <v>180</v>
      </c>
      <c r="C84" s="67"/>
      <c r="D84" s="67"/>
      <c r="E84" s="67"/>
      <c r="F84" s="67"/>
    </row>
    <row r="85" spans="1:6" x14ac:dyDescent="0.25">
      <c r="A85" s="11" t="s">
        <v>181</v>
      </c>
      <c r="B85" s="24" t="s">
        <v>182</v>
      </c>
      <c r="C85" s="67"/>
      <c r="D85" s="67"/>
      <c r="E85" s="67"/>
      <c r="F85" s="67"/>
    </row>
    <row r="86" spans="1:6" x14ac:dyDescent="0.25">
      <c r="A86" s="11" t="s">
        <v>183</v>
      </c>
      <c r="B86" s="24" t="s">
        <v>184</v>
      </c>
      <c r="C86" s="67">
        <v>10207</v>
      </c>
      <c r="D86" s="67"/>
      <c r="E86" s="67"/>
      <c r="F86" s="67">
        <v>10207</v>
      </c>
    </row>
    <row r="87" spans="1:6" x14ac:dyDescent="0.25">
      <c r="A87" s="41" t="s">
        <v>359</v>
      </c>
      <c r="B87" s="44" t="s">
        <v>185</v>
      </c>
      <c r="C87" s="67">
        <f>SUM(C83:C86)</f>
        <v>50009</v>
      </c>
      <c r="D87" s="67"/>
      <c r="E87" s="67"/>
      <c r="F87" s="67">
        <f>SUM(F83:F86)</f>
        <v>50009</v>
      </c>
    </row>
    <row r="88" spans="1:6" x14ac:dyDescent="0.25">
      <c r="A88" s="11" t="s">
        <v>186</v>
      </c>
      <c r="B88" s="24" t="s">
        <v>187</v>
      </c>
      <c r="C88" s="67"/>
      <c r="D88" s="67"/>
      <c r="E88" s="67"/>
      <c r="F88" s="67"/>
    </row>
    <row r="89" spans="1:6" x14ac:dyDescent="0.25">
      <c r="A89" s="11" t="s">
        <v>386</v>
      </c>
      <c r="B89" s="24" t="s">
        <v>188</v>
      </c>
      <c r="C89" s="67"/>
      <c r="D89" s="67"/>
      <c r="E89" s="67"/>
      <c r="F89" s="67"/>
    </row>
    <row r="90" spans="1:6" x14ac:dyDescent="0.25">
      <c r="A90" s="11" t="s">
        <v>387</v>
      </c>
      <c r="B90" s="24" t="s">
        <v>189</v>
      </c>
      <c r="C90" s="67"/>
      <c r="D90" s="67"/>
      <c r="E90" s="67"/>
      <c r="F90" s="67"/>
    </row>
    <row r="91" spans="1:6" x14ac:dyDescent="0.25">
      <c r="A91" s="11" t="s">
        <v>388</v>
      </c>
      <c r="B91" s="24" t="s">
        <v>190</v>
      </c>
      <c r="C91" s="67"/>
      <c r="D91" s="67"/>
      <c r="E91" s="67"/>
      <c r="F91" s="67"/>
    </row>
    <row r="92" spans="1:6" x14ac:dyDescent="0.25">
      <c r="A92" s="11" t="s">
        <v>389</v>
      </c>
      <c r="B92" s="24" t="s">
        <v>191</v>
      </c>
      <c r="C92" s="67"/>
      <c r="D92" s="67"/>
      <c r="E92" s="67"/>
      <c r="F92" s="67"/>
    </row>
    <row r="93" spans="1:6" x14ac:dyDescent="0.25">
      <c r="A93" s="11" t="s">
        <v>390</v>
      </c>
      <c r="B93" s="24" t="s">
        <v>192</v>
      </c>
      <c r="C93" s="67"/>
      <c r="D93" s="67"/>
      <c r="E93" s="67"/>
      <c r="F93" s="67"/>
    </row>
    <row r="94" spans="1:6" x14ac:dyDescent="0.25">
      <c r="A94" s="11" t="s">
        <v>193</v>
      </c>
      <c r="B94" s="24" t="s">
        <v>194</v>
      </c>
      <c r="C94" s="67"/>
      <c r="D94" s="67"/>
      <c r="E94" s="67"/>
      <c r="F94" s="67"/>
    </row>
    <row r="95" spans="1:6" x14ac:dyDescent="0.25">
      <c r="A95" s="11" t="s">
        <v>391</v>
      </c>
      <c r="B95" s="24" t="s">
        <v>195</v>
      </c>
      <c r="C95" s="67"/>
      <c r="D95" s="67"/>
      <c r="E95" s="67"/>
      <c r="F95" s="67"/>
    </row>
    <row r="96" spans="1:6" x14ac:dyDescent="0.25">
      <c r="A96" s="41" t="s">
        <v>360</v>
      </c>
      <c r="B96" s="44" t="s">
        <v>196</v>
      </c>
      <c r="C96" s="67"/>
      <c r="D96" s="67"/>
      <c r="E96" s="67"/>
      <c r="F96" s="67"/>
    </row>
    <row r="97" spans="1:25" ht="15.75" x14ac:dyDescent="0.25">
      <c r="A97" s="49" t="s">
        <v>39</v>
      </c>
      <c r="B97" s="44"/>
      <c r="C97" s="67">
        <f>C87+C82</f>
        <v>75391</v>
      </c>
      <c r="D97" s="67"/>
      <c r="E97" s="67"/>
      <c r="F97" s="67">
        <f>F87+F82</f>
        <v>75391</v>
      </c>
    </row>
    <row r="98" spans="1:25" ht="15.75" x14ac:dyDescent="0.25">
      <c r="A98" s="29" t="s">
        <v>399</v>
      </c>
      <c r="B98" s="30" t="s">
        <v>197</v>
      </c>
      <c r="C98" s="67">
        <f>C97+C74</f>
        <v>337393</v>
      </c>
      <c r="D98" s="67"/>
      <c r="E98" s="67"/>
      <c r="F98" s="67">
        <v>337393</v>
      </c>
    </row>
    <row r="99" spans="1:25" x14ac:dyDescent="0.25">
      <c r="A99" s="11" t="s">
        <v>392</v>
      </c>
      <c r="B99" s="5" t="s">
        <v>198</v>
      </c>
      <c r="C99" s="68"/>
      <c r="D99" s="68"/>
      <c r="E99" s="68"/>
      <c r="F99" s="68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17"/>
      <c r="Y99" s="17"/>
    </row>
    <row r="100" spans="1:25" x14ac:dyDescent="0.25">
      <c r="A100" s="11" t="s">
        <v>199</v>
      </c>
      <c r="B100" s="5" t="s">
        <v>200</v>
      </c>
      <c r="C100" s="68"/>
      <c r="D100" s="68"/>
      <c r="E100" s="68"/>
      <c r="F100" s="68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17"/>
      <c r="Y100" s="17"/>
    </row>
    <row r="101" spans="1:25" x14ac:dyDescent="0.25">
      <c r="A101" s="11" t="s">
        <v>393</v>
      </c>
      <c r="B101" s="5" t="s">
        <v>201</v>
      </c>
      <c r="C101" s="68"/>
      <c r="D101" s="68"/>
      <c r="E101" s="68"/>
      <c r="F101" s="68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17"/>
      <c r="Y101" s="17"/>
    </row>
    <row r="102" spans="1:25" x14ac:dyDescent="0.25">
      <c r="A102" s="13" t="s">
        <v>361</v>
      </c>
      <c r="B102" s="7" t="s">
        <v>202</v>
      </c>
      <c r="C102" s="69">
        <f>SUM(C99:C101)</f>
        <v>0</v>
      </c>
      <c r="D102" s="69"/>
      <c r="E102" s="69"/>
      <c r="F102" s="69">
        <f>SUM(F99:F101)</f>
        <v>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7"/>
      <c r="Y102" s="17"/>
    </row>
    <row r="103" spans="1:25" x14ac:dyDescent="0.25">
      <c r="A103" s="31" t="s">
        <v>394</v>
      </c>
      <c r="B103" s="5" t="s">
        <v>203</v>
      </c>
      <c r="C103" s="70"/>
      <c r="D103" s="70"/>
      <c r="E103" s="70"/>
      <c r="F103" s="70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7"/>
      <c r="Y103" s="17"/>
    </row>
    <row r="104" spans="1:25" x14ac:dyDescent="0.25">
      <c r="A104" s="31" t="s">
        <v>364</v>
      </c>
      <c r="B104" s="5" t="s">
        <v>204</v>
      </c>
      <c r="C104" s="70"/>
      <c r="D104" s="70"/>
      <c r="E104" s="70"/>
      <c r="F104" s="70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7"/>
      <c r="Y104" s="17"/>
    </row>
    <row r="105" spans="1:25" x14ac:dyDescent="0.25">
      <c r="A105" s="11" t="s">
        <v>205</v>
      </c>
      <c r="B105" s="5" t="s">
        <v>206</v>
      </c>
      <c r="C105" s="71"/>
      <c r="D105" s="71"/>
      <c r="E105" s="71"/>
      <c r="F105" s="71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17"/>
      <c r="Y105" s="17"/>
    </row>
    <row r="106" spans="1:25" x14ac:dyDescent="0.25">
      <c r="A106" s="11" t="s">
        <v>395</v>
      </c>
      <c r="B106" s="5" t="s">
        <v>207</v>
      </c>
      <c r="C106" s="71"/>
      <c r="D106" s="71"/>
      <c r="E106" s="71"/>
      <c r="F106" s="71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17"/>
      <c r="Y106" s="17"/>
    </row>
    <row r="107" spans="1:25" x14ac:dyDescent="0.25">
      <c r="A107" s="12" t="s">
        <v>362</v>
      </c>
      <c r="B107" s="7" t="s">
        <v>208</v>
      </c>
      <c r="C107" s="72">
        <f>SUM(C103:C106)</f>
        <v>0</v>
      </c>
      <c r="D107" s="72"/>
      <c r="E107" s="72"/>
      <c r="F107" s="72">
        <f>SUM(F103:F106)</f>
        <v>0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17"/>
      <c r="Y107" s="17"/>
    </row>
    <row r="108" spans="1:25" x14ac:dyDescent="0.25">
      <c r="A108" s="31" t="s">
        <v>209</v>
      </c>
      <c r="B108" s="5" t="s">
        <v>210</v>
      </c>
      <c r="C108" s="70"/>
      <c r="D108" s="70"/>
      <c r="E108" s="70"/>
      <c r="F108" s="70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7"/>
      <c r="Y108" s="17"/>
    </row>
    <row r="109" spans="1:25" x14ac:dyDescent="0.25">
      <c r="A109" s="31" t="s">
        <v>211</v>
      </c>
      <c r="B109" s="5" t="s">
        <v>212</v>
      </c>
      <c r="C109" s="70">
        <v>5704</v>
      </c>
      <c r="D109" s="70"/>
      <c r="E109" s="70"/>
      <c r="F109" s="70">
        <v>5704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7"/>
      <c r="Y109" s="17"/>
    </row>
    <row r="110" spans="1:25" x14ac:dyDescent="0.25">
      <c r="A110" s="12" t="s">
        <v>213</v>
      </c>
      <c r="B110" s="7" t="s">
        <v>214</v>
      </c>
      <c r="C110" s="70">
        <f>57609+1923+1081-60613</f>
        <v>0</v>
      </c>
      <c r="D110" s="70"/>
      <c r="E110" s="70"/>
      <c r="F110" s="70">
        <v>0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7"/>
      <c r="Y110" s="17"/>
    </row>
    <row r="111" spans="1:25" x14ac:dyDescent="0.25">
      <c r="A111" s="31" t="s">
        <v>215</v>
      </c>
      <c r="B111" s="5" t="s">
        <v>216</v>
      </c>
      <c r="C111" s="70"/>
      <c r="D111" s="70"/>
      <c r="E111" s="70"/>
      <c r="F111" s="70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7"/>
      <c r="Y111" s="17"/>
    </row>
    <row r="112" spans="1:25" x14ac:dyDescent="0.25">
      <c r="A112" s="31" t="s">
        <v>217</v>
      </c>
      <c r="B112" s="5" t="s">
        <v>218</v>
      </c>
      <c r="C112" s="70"/>
      <c r="D112" s="70"/>
      <c r="E112" s="70"/>
      <c r="F112" s="70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7"/>
      <c r="Y112" s="17"/>
    </row>
    <row r="113" spans="1:25" x14ac:dyDescent="0.25">
      <c r="A113" s="31" t="s">
        <v>219</v>
      </c>
      <c r="B113" s="5" t="s">
        <v>220</v>
      </c>
      <c r="C113" s="70"/>
      <c r="D113" s="70"/>
      <c r="E113" s="70"/>
      <c r="F113" s="70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7"/>
      <c r="Y113" s="17"/>
    </row>
    <row r="114" spans="1:25" x14ac:dyDescent="0.25">
      <c r="A114" s="32" t="s">
        <v>363</v>
      </c>
      <c r="B114" s="33" t="s">
        <v>221</v>
      </c>
      <c r="C114" s="72">
        <v>5704</v>
      </c>
      <c r="D114" s="72"/>
      <c r="E114" s="72"/>
      <c r="F114" s="72">
        <v>5704</v>
      </c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17"/>
      <c r="Y114" s="17"/>
    </row>
    <row r="115" spans="1:25" x14ac:dyDescent="0.25">
      <c r="A115" s="31" t="s">
        <v>222</v>
      </c>
      <c r="B115" s="5" t="s">
        <v>223</v>
      </c>
      <c r="C115" s="70"/>
      <c r="D115" s="70"/>
      <c r="E115" s="70"/>
      <c r="F115" s="70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7"/>
      <c r="Y115" s="17"/>
    </row>
    <row r="116" spans="1:25" x14ac:dyDescent="0.25">
      <c r="A116" s="11" t="s">
        <v>224</v>
      </c>
      <c r="B116" s="5" t="s">
        <v>225</v>
      </c>
      <c r="C116" s="71"/>
      <c r="D116" s="71"/>
      <c r="E116" s="71"/>
      <c r="F116" s="71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17"/>
      <c r="Y116" s="17"/>
    </row>
    <row r="117" spans="1:25" x14ac:dyDescent="0.25">
      <c r="A117" s="31" t="s">
        <v>396</v>
      </c>
      <c r="B117" s="5" t="s">
        <v>226</v>
      </c>
      <c r="C117" s="70"/>
      <c r="D117" s="70"/>
      <c r="E117" s="70"/>
      <c r="F117" s="70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7"/>
      <c r="Y117" s="17"/>
    </row>
    <row r="118" spans="1:25" x14ac:dyDescent="0.25">
      <c r="A118" s="31" t="s">
        <v>365</v>
      </c>
      <c r="B118" s="5" t="s">
        <v>227</v>
      </c>
      <c r="C118" s="70"/>
      <c r="D118" s="70"/>
      <c r="E118" s="70"/>
      <c r="F118" s="70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7"/>
      <c r="Y118" s="17"/>
    </row>
    <row r="119" spans="1:25" x14ac:dyDescent="0.25">
      <c r="A119" s="32" t="s">
        <v>366</v>
      </c>
      <c r="B119" s="33" t="s">
        <v>228</v>
      </c>
      <c r="C119" s="72">
        <f>SUM(C115:C118)</f>
        <v>0</v>
      </c>
      <c r="D119" s="72"/>
      <c r="E119" s="72"/>
      <c r="F119" s="72">
        <f>SUM(F115:F118)</f>
        <v>0</v>
      </c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17"/>
      <c r="Y119" s="17"/>
    </row>
    <row r="120" spans="1:25" x14ac:dyDescent="0.25">
      <c r="A120" s="11" t="s">
        <v>229</v>
      </c>
      <c r="B120" s="5" t="s">
        <v>230</v>
      </c>
      <c r="C120" s="71"/>
      <c r="D120" s="71"/>
      <c r="E120" s="71"/>
      <c r="F120" s="71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17"/>
      <c r="Y120" s="17"/>
    </row>
    <row r="121" spans="1:25" ht="15.75" x14ac:dyDescent="0.25">
      <c r="A121" s="34" t="s">
        <v>400</v>
      </c>
      <c r="B121" s="35" t="s">
        <v>231</v>
      </c>
      <c r="C121" s="72">
        <v>5704</v>
      </c>
      <c r="D121" s="72"/>
      <c r="E121" s="72"/>
      <c r="F121" s="72">
        <v>5704</v>
      </c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7"/>
      <c r="Y121" s="17"/>
    </row>
    <row r="122" spans="1:25" ht="15.75" x14ac:dyDescent="0.25">
      <c r="A122" s="37" t="s">
        <v>436</v>
      </c>
      <c r="B122" s="38"/>
      <c r="C122" s="73">
        <f>C121+C98</f>
        <v>343097</v>
      </c>
      <c r="D122" s="73"/>
      <c r="E122" s="73"/>
      <c r="F122" s="73">
        <f>F121+F98</f>
        <v>343097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17"/>
      <c r="C123" s="74"/>
      <c r="D123" s="74"/>
      <c r="E123" s="74"/>
      <c r="F123" s="74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17"/>
      <c r="C124" s="74"/>
      <c r="D124" s="74"/>
      <c r="E124" s="74"/>
      <c r="F124" s="74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17"/>
      <c r="C125" s="74"/>
      <c r="D125" s="74"/>
      <c r="E125" s="74"/>
      <c r="F125" s="74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17"/>
      <c r="C126" s="74"/>
      <c r="D126" s="74"/>
      <c r="E126" s="74"/>
      <c r="F126" s="74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17"/>
      <c r="C127" s="74"/>
      <c r="D127" s="74"/>
      <c r="E127" s="74"/>
      <c r="F127" s="74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17"/>
      <c r="C128" s="74"/>
      <c r="D128" s="74"/>
      <c r="E128" s="74"/>
      <c r="F128" s="74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2:25" x14ac:dyDescent="0.25">
      <c r="B129" s="17"/>
      <c r="C129" s="74"/>
      <c r="D129" s="74"/>
      <c r="E129" s="74"/>
      <c r="F129" s="74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2:25" x14ac:dyDescent="0.25">
      <c r="B130" s="17"/>
      <c r="C130" s="74"/>
      <c r="D130" s="74"/>
      <c r="E130" s="74"/>
      <c r="F130" s="74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2:25" x14ac:dyDescent="0.25">
      <c r="B131" s="17"/>
      <c r="C131" s="74"/>
      <c r="D131" s="74"/>
      <c r="E131" s="74"/>
      <c r="F131" s="74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2:25" x14ac:dyDescent="0.25">
      <c r="B132" s="17"/>
      <c r="C132" s="74"/>
      <c r="D132" s="74"/>
      <c r="E132" s="74"/>
      <c r="F132" s="74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2:25" x14ac:dyDescent="0.25">
      <c r="B133" s="17"/>
      <c r="C133" s="74"/>
      <c r="D133" s="74"/>
      <c r="E133" s="74"/>
      <c r="F133" s="74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2:25" x14ac:dyDescent="0.25">
      <c r="B134" s="17"/>
      <c r="C134" s="74"/>
      <c r="D134" s="74"/>
      <c r="E134" s="74"/>
      <c r="F134" s="74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2:25" x14ac:dyDescent="0.25">
      <c r="B135" s="17"/>
      <c r="C135" s="74"/>
      <c r="D135" s="74"/>
      <c r="E135" s="74"/>
      <c r="F135" s="74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2:25" x14ac:dyDescent="0.25">
      <c r="B136" s="17"/>
      <c r="C136" s="74"/>
      <c r="D136" s="74"/>
      <c r="E136" s="74"/>
      <c r="F136" s="74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2:25" x14ac:dyDescent="0.25">
      <c r="B137" s="17"/>
      <c r="C137" s="74"/>
      <c r="D137" s="74"/>
      <c r="E137" s="74"/>
      <c r="F137" s="74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2:25" x14ac:dyDescent="0.25">
      <c r="B138" s="17"/>
      <c r="C138" s="74"/>
      <c r="D138" s="74"/>
      <c r="E138" s="74"/>
      <c r="F138" s="74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2:25" x14ac:dyDescent="0.25">
      <c r="B139" s="17"/>
      <c r="C139" s="74"/>
      <c r="D139" s="74"/>
      <c r="E139" s="74"/>
      <c r="F139" s="74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2:25" x14ac:dyDescent="0.25">
      <c r="B140" s="17"/>
      <c r="C140" s="74"/>
      <c r="D140" s="74"/>
      <c r="E140" s="74"/>
      <c r="F140" s="74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2:25" x14ac:dyDescent="0.25">
      <c r="B141" s="17"/>
      <c r="C141" s="74"/>
      <c r="D141" s="74"/>
      <c r="E141" s="74"/>
      <c r="F141" s="74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2:25" x14ac:dyDescent="0.25">
      <c r="B142" s="17"/>
      <c r="C142" s="74"/>
      <c r="D142" s="74"/>
      <c r="E142" s="74"/>
      <c r="F142" s="74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2:25" x14ac:dyDescent="0.25">
      <c r="B143" s="17"/>
      <c r="C143" s="74"/>
      <c r="D143" s="74"/>
      <c r="E143" s="74"/>
      <c r="F143" s="74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2:25" x14ac:dyDescent="0.25">
      <c r="B144" s="17"/>
      <c r="C144" s="74"/>
      <c r="D144" s="74"/>
      <c r="E144" s="74"/>
      <c r="F144" s="74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2:25" x14ac:dyDescent="0.25">
      <c r="B145" s="17"/>
      <c r="C145" s="74"/>
      <c r="D145" s="74"/>
      <c r="E145" s="74"/>
      <c r="F145" s="74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2:25" x14ac:dyDescent="0.25">
      <c r="B146" s="17"/>
      <c r="C146" s="74"/>
      <c r="D146" s="74"/>
      <c r="E146" s="74"/>
      <c r="F146" s="74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2:25" x14ac:dyDescent="0.25">
      <c r="B147" s="17"/>
      <c r="C147" s="74"/>
      <c r="D147" s="74"/>
      <c r="E147" s="74"/>
      <c r="F147" s="74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2:25" x14ac:dyDescent="0.25">
      <c r="B148" s="17"/>
      <c r="C148" s="74"/>
      <c r="D148" s="74"/>
      <c r="E148" s="74"/>
      <c r="F148" s="74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2:25" x14ac:dyDescent="0.25">
      <c r="B149" s="17"/>
      <c r="C149" s="74"/>
      <c r="D149" s="74"/>
      <c r="E149" s="74"/>
      <c r="F149" s="74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2:25" x14ac:dyDescent="0.25">
      <c r="B150" s="17"/>
      <c r="C150" s="74"/>
      <c r="D150" s="74"/>
      <c r="E150" s="74"/>
      <c r="F150" s="74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2:25" x14ac:dyDescent="0.25">
      <c r="B151" s="17"/>
      <c r="C151" s="74"/>
      <c r="D151" s="74"/>
      <c r="E151" s="74"/>
      <c r="F151" s="74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2:25" x14ac:dyDescent="0.25">
      <c r="B152" s="17"/>
      <c r="C152" s="74"/>
      <c r="D152" s="74"/>
      <c r="E152" s="74"/>
      <c r="F152" s="74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2:25" x14ac:dyDescent="0.25">
      <c r="B153" s="17"/>
      <c r="C153" s="74"/>
      <c r="D153" s="74"/>
      <c r="E153" s="74"/>
      <c r="F153" s="74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2:25" x14ac:dyDescent="0.25">
      <c r="B154" s="17"/>
      <c r="C154" s="74"/>
      <c r="D154" s="74"/>
      <c r="E154" s="74"/>
      <c r="F154" s="74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2:25" x14ac:dyDescent="0.25">
      <c r="B155" s="17"/>
      <c r="C155" s="74"/>
      <c r="D155" s="74"/>
      <c r="E155" s="74"/>
      <c r="F155" s="74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2:25" x14ac:dyDescent="0.25">
      <c r="B156" s="17"/>
      <c r="C156" s="74"/>
      <c r="D156" s="74"/>
      <c r="E156" s="74"/>
      <c r="F156" s="74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2:25" x14ac:dyDescent="0.25">
      <c r="B157" s="17"/>
      <c r="C157" s="74"/>
      <c r="D157" s="74"/>
      <c r="E157" s="74"/>
      <c r="F157" s="74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2:25" x14ac:dyDescent="0.25">
      <c r="B158" s="17"/>
      <c r="C158" s="74"/>
      <c r="D158" s="74"/>
      <c r="E158" s="74"/>
      <c r="F158" s="74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2:25" x14ac:dyDescent="0.25">
      <c r="B159" s="17"/>
      <c r="C159" s="74"/>
      <c r="D159" s="74"/>
      <c r="E159" s="74"/>
      <c r="F159" s="74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2:25" x14ac:dyDescent="0.25">
      <c r="B160" s="17"/>
      <c r="C160" s="74"/>
      <c r="D160" s="74"/>
      <c r="E160" s="74"/>
      <c r="F160" s="74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2:25" x14ac:dyDescent="0.25">
      <c r="B161" s="17"/>
      <c r="C161" s="74"/>
      <c r="D161" s="74"/>
      <c r="E161" s="74"/>
      <c r="F161" s="74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2:25" x14ac:dyDescent="0.25">
      <c r="B162" s="17"/>
      <c r="C162" s="74"/>
      <c r="D162" s="74"/>
      <c r="E162" s="74"/>
      <c r="F162" s="74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2:25" x14ac:dyDescent="0.25">
      <c r="B163" s="17"/>
      <c r="C163" s="74"/>
      <c r="D163" s="74"/>
      <c r="E163" s="74"/>
      <c r="F163" s="74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2:25" x14ac:dyDescent="0.25">
      <c r="B164" s="17"/>
      <c r="C164" s="74"/>
      <c r="D164" s="74"/>
      <c r="E164" s="74"/>
      <c r="F164" s="74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2:25" x14ac:dyDescent="0.25">
      <c r="B165" s="17"/>
      <c r="C165" s="74"/>
      <c r="D165" s="74"/>
      <c r="E165" s="74"/>
      <c r="F165" s="74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2:25" x14ac:dyDescent="0.25">
      <c r="B166" s="17"/>
      <c r="C166" s="74"/>
      <c r="D166" s="74"/>
      <c r="E166" s="74"/>
      <c r="F166" s="74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2:25" x14ac:dyDescent="0.25">
      <c r="B167" s="17"/>
      <c r="C167" s="74"/>
      <c r="D167" s="74"/>
      <c r="E167" s="74"/>
      <c r="F167" s="74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2:25" x14ac:dyDescent="0.25">
      <c r="B168" s="17"/>
      <c r="C168" s="74"/>
      <c r="D168" s="74"/>
      <c r="E168" s="74"/>
      <c r="F168" s="74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2:25" x14ac:dyDescent="0.25">
      <c r="B169" s="17"/>
      <c r="C169" s="74"/>
      <c r="D169" s="74"/>
      <c r="E169" s="74"/>
      <c r="F169" s="74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2:25" x14ac:dyDescent="0.25">
      <c r="B170" s="17"/>
      <c r="C170" s="74"/>
      <c r="D170" s="74"/>
      <c r="E170" s="74"/>
      <c r="F170" s="74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2:25" x14ac:dyDescent="0.25">
      <c r="B171" s="17"/>
      <c r="C171" s="74"/>
      <c r="D171" s="74"/>
      <c r="E171" s="74"/>
      <c r="F171" s="74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  <headerFooter>
    <oddHeader>&amp;R&amp;"-,Dőlt"3.sz.melléklet az 5/2017. (VII.4.)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view="pageLayout" zoomScaleNormal="100" workbookViewId="0">
      <selection activeCell="D5" sqref="D5"/>
    </sheetView>
  </sheetViews>
  <sheetFormatPr defaultRowHeight="15" x14ac:dyDescent="0.25"/>
  <cols>
    <col min="1" max="1" width="92.5703125" customWidth="1"/>
    <col min="3" max="3" width="16.42578125" style="75" customWidth="1"/>
    <col min="4" max="4" width="16" customWidth="1"/>
    <col min="5" max="5" width="16.7109375" customWidth="1"/>
    <col min="6" max="6" width="16.42578125" style="75" customWidth="1"/>
  </cols>
  <sheetData>
    <row r="1" spans="1:6" ht="27" customHeight="1" x14ac:dyDescent="0.35">
      <c r="A1" s="106" t="s">
        <v>449</v>
      </c>
      <c r="B1" s="107"/>
      <c r="C1" s="107"/>
      <c r="D1" s="107"/>
      <c r="E1" s="107"/>
      <c r="F1" s="108"/>
    </row>
    <row r="2" spans="1:6" ht="23.25" customHeight="1" x14ac:dyDescent="0.35">
      <c r="A2" s="109" t="s">
        <v>8</v>
      </c>
      <c r="B2" s="107"/>
      <c r="C2" s="107"/>
      <c r="D2" s="107"/>
      <c r="E2" s="107"/>
      <c r="F2" s="108"/>
    </row>
    <row r="3" spans="1:6" ht="18" x14ac:dyDescent="0.25">
      <c r="A3" s="56"/>
    </row>
    <row r="5" spans="1:6" ht="45" x14ac:dyDescent="0.3">
      <c r="A5" s="2" t="s">
        <v>59</v>
      </c>
      <c r="B5" s="3" t="s">
        <v>58</v>
      </c>
      <c r="C5" s="76" t="s">
        <v>41</v>
      </c>
      <c r="D5" s="55" t="s">
        <v>42</v>
      </c>
      <c r="E5" s="55" t="s">
        <v>43</v>
      </c>
      <c r="F5" s="76" t="s">
        <v>41</v>
      </c>
    </row>
    <row r="6" spans="1:6" ht="15" customHeight="1" x14ac:dyDescent="0.25">
      <c r="A6" s="25" t="s">
        <v>232</v>
      </c>
      <c r="B6" s="6" t="s">
        <v>233</v>
      </c>
      <c r="C6" s="77">
        <v>85352</v>
      </c>
      <c r="D6" s="21"/>
      <c r="E6" s="21"/>
      <c r="F6" s="77">
        <v>85352</v>
      </c>
    </row>
    <row r="7" spans="1:6" ht="15" customHeight="1" x14ac:dyDescent="0.25">
      <c r="A7" s="5" t="s">
        <v>234</v>
      </c>
      <c r="B7" s="6" t="s">
        <v>235</v>
      </c>
      <c r="C7" s="77">
        <v>39238</v>
      </c>
      <c r="D7" s="21"/>
      <c r="E7" s="21"/>
      <c r="F7" s="77">
        <v>39238</v>
      </c>
    </row>
    <row r="8" spans="1:6" ht="15" customHeight="1" x14ac:dyDescent="0.25">
      <c r="A8" s="5" t="s">
        <v>236</v>
      </c>
      <c r="B8" s="6" t="s">
        <v>237</v>
      </c>
      <c r="C8" s="77">
        <v>31391</v>
      </c>
      <c r="D8" s="21"/>
      <c r="E8" s="21"/>
      <c r="F8" s="77">
        <v>31391</v>
      </c>
    </row>
    <row r="9" spans="1:6" ht="15" customHeight="1" x14ac:dyDescent="0.25">
      <c r="A9" s="5" t="s">
        <v>238</v>
      </c>
      <c r="B9" s="6" t="s">
        <v>239</v>
      </c>
      <c r="C9" s="77">
        <v>1580</v>
      </c>
      <c r="D9" s="21"/>
      <c r="E9" s="21"/>
      <c r="F9" s="77">
        <v>1580</v>
      </c>
    </row>
    <row r="10" spans="1:6" ht="15" customHeight="1" x14ac:dyDescent="0.25">
      <c r="A10" s="5" t="s">
        <v>240</v>
      </c>
      <c r="B10" s="6" t="s">
        <v>241</v>
      </c>
      <c r="C10" s="77"/>
      <c r="D10" s="21"/>
      <c r="E10" s="21"/>
      <c r="F10" s="77"/>
    </row>
    <row r="11" spans="1:6" ht="15" customHeight="1" x14ac:dyDescent="0.25">
      <c r="A11" s="5" t="s">
        <v>242</v>
      </c>
      <c r="B11" s="6" t="s">
        <v>243</v>
      </c>
      <c r="C11" s="77"/>
      <c r="D11" s="21"/>
      <c r="E11" s="21"/>
      <c r="F11" s="77"/>
    </row>
    <row r="12" spans="1:6" ht="15" customHeight="1" x14ac:dyDescent="0.25">
      <c r="A12" s="7" t="s">
        <v>438</v>
      </c>
      <c r="B12" s="8" t="s">
        <v>244</v>
      </c>
      <c r="C12" s="77">
        <f>C6+C7+C8+C9+C10+C11</f>
        <v>157561</v>
      </c>
      <c r="D12" s="21"/>
      <c r="E12" s="21"/>
      <c r="F12" s="77">
        <f>F6+F7+F8+F9+F10+F11</f>
        <v>157561</v>
      </c>
    </row>
    <row r="13" spans="1:6" ht="15" customHeight="1" x14ac:dyDescent="0.25">
      <c r="A13" s="5" t="s">
        <v>245</v>
      </c>
      <c r="B13" s="6" t="s">
        <v>246</v>
      </c>
      <c r="C13" s="77"/>
      <c r="D13" s="21"/>
      <c r="E13" s="21"/>
      <c r="F13" s="77"/>
    </row>
    <row r="14" spans="1:6" ht="15" customHeight="1" x14ac:dyDescent="0.25">
      <c r="A14" s="5" t="s">
        <v>247</v>
      </c>
      <c r="B14" s="6" t="s">
        <v>248</v>
      </c>
      <c r="C14" s="77"/>
      <c r="D14" s="21"/>
      <c r="E14" s="21"/>
      <c r="F14" s="77"/>
    </row>
    <row r="15" spans="1:6" ht="15" customHeight="1" x14ac:dyDescent="0.25">
      <c r="A15" s="5" t="s">
        <v>401</v>
      </c>
      <c r="B15" s="6" t="s">
        <v>249</v>
      </c>
      <c r="C15" s="77"/>
      <c r="D15" s="21"/>
      <c r="E15" s="21"/>
      <c r="F15" s="77"/>
    </row>
    <row r="16" spans="1:6" ht="15" customHeight="1" x14ac:dyDescent="0.25">
      <c r="A16" s="5" t="s">
        <v>402</v>
      </c>
      <c r="B16" s="6" t="s">
        <v>250</v>
      </c>
      <c r="C16" s="77"/>
      <c r="D16" s="21"/>
      <c r="E16" s="21"/>
      <c r="F16" s="77"/>
    </row>
    <row r="17" spans="1:6" ht="15" customHeight="1" x14ac:dyDescent="0.25">
      <c r="A17" s="5" t="s">
        <v>403</v>
      </c>
      <c r="B17" s="6" t="s">
        <v>251</v>
      </c>
      <c r="C17" s="77">
        <f>24027+1923</f>
        <v>25950</v>
      </c>
      <c r="D17" s="21">
        <v>4150</v>
      </c>
      <c r="E17" s="21"/>
      <c r="F17" s="77">
        <f>C17+D17</f>
        <v>30100</v>
      </c>
    </row>
    <row r="18" spans="1:6" ht="15" customHeight="1" x14ac:dyDescent="0.25">
      <c r="A18" s="33" t="s">
        <v>439</v>
      </c>
      <c r="B18" s="42" t="s">
        <v>252</v>
      </c>
      <c r="C18" s="77">
        <f>C17+C12</f>
        <v>183511</v>
      </c>
      <c r="D18" s="21">
        <v>4150</v>
      </c>
      <c r="E18" s="21"/>
      <c r="F18" s="77">
        <f>C18+D18</f>
        <v>187661</v>
      </c>
    </row>
    <row r="19" spans="1:6" ht="15" customHeight="1" x14ac:dyDescent="0.25">
      <c r="A19" s="5" t="s">
        <v>253</v>
      </c>
      <c r="B19" s="6" t="s">
        <v>254</v>
      </c>
      <c r="C19" s="77"/>
      <c r="D19" s="21"/>
      <c r="E19" s="21"/>
      <c r="F19" s="77"/>
    </row>
    <row r="20" spans="1:6" ht="15" customHeight="1" x14ac:dyDescent="0.25">
      <c r="A20" s="5" t="s">
        <v>255</v>
      </c>
      <c r="B20" s="6" t="s">
        <v>256</v>
      </c>
      <c r="C20" s="77"/>
      <c r="D20" s="21"/>
      <c r="E20" s="21"/>
      <c r="F20" s="77"/>
    </row>
    <row r="21" spans="1:6" ht="15" customHeight="1" x14ac:dyDescent="0.25">
      <c r="A21" s="5" t="s">
        <v>404</v>
      </c>
      <c r="B21" s="6" t="s">
        <v>257</v>
      </c>
      <c r="C21" s="77"/>
      <c r="D21" s="21"/>
      <c r="E21" s="21"/>
      <c r="F21" s="77"/>
    </row>
    <row r="22" spans="1:6" ht="15" customHeight="1" x14ac:dyDescent="0.25">
      <c r="A22" s="5" t="s">
        <v>405</v>
      </c>
      <c r="B22" s="6" t="s">
        <v>258</v>
      </c>
      <c r="C22" s="77"/>
      <c r="D22" s="21"/>
      <c r="E22" s="21"/>
      <c r="F22" s="77"/>
    </row>
    <row r="23" spans="1:6" ht="15" customHeight="1" x14ac:dyDescent="0.25">
      <c r="A23" s="5" t="s">
        <v>406</v>
      </c>
      <c r="B23" s="6" t="s">
        <v>259</v>
      </c>
      <c r="C23" s="77"/>
      <c r="D23" s="21"/>
      <c r="E23" s="21"/>
      <c r="F23" s="77"/>
    </row>
    <row r="24" spans="1:6" ht="15" customHeight="1" x14ac:dyDescent="0.25">
      <c r="A24" s="33" t="s">
        <v>440</v>
      </c>
      <c r="B24" s="42" t="s">
        <v>260</v>
      </c>
      <c r="C24" s="77"/>
      <c r="D24" s="21"/>
      <c r="E24" s="21"/>
      <c r="F24" s="77"/>
    </row>
    <row r="25" spans="1:6" ht="15" customHeight="1" x14ac:dyDescent="0.25">
      <c r="A25" s="5" t="s">
        <v>407</v>
      </c>
      <c r="B25" s="6" t="s">
        <v>261</v>
      </c>
      <c r="C25" s="77"/>
      <c r="D25" s="21"/>
      <c r="E25" s="21"/>
      <c r="F25" s="77"/>
    </row>
    <row r="26" spans="1:6" ht="15" customHeight="1" x14ac:dyDescent="0.25">
      <c r="A26" s="5" t="s">
        <v>408</v>
      </c>
      <c r="B26" s="6" t="s">
        <v>262</v>
      </c>
      <c r="C26" s="77"/>
      <c r="D26" s="21"/>
      <c r="E26" s="21"/>
      <c r="F26" s="77"/>
    </row>
    <row r="27" spans="1:6" ht="15" customHeight="1" x14ac:dyDescent="0.25">
      <c r="A27" s="7" t="s">
        <v>441</v>
      </c>
      <c r="B27" s="8" t="s">
        <v>263</v>
      </c>
      <c r="C27" s="77"/>
      <c r="D27" s="21"/>
      <c r="E27" s="21"/>
      <c r="F27" s="77"/>
    </row>
    <row r="28" spans="1:6" ht="15" customHeight="1" x14ac:dyDescent="0.25">
      <c r="A28" s="5" t="s">
        <v>409</v>
      </c>
      <c r="B28" s="6" t="s">
        <v>264</v>
      </c>
      <c r="C28" s="77"/>
      <c r="D28" s="21"/>
      <c r="E28" s="21"/>
      <c r="F28" s="77"/>
    </row>
    <row r="29" spans="1:6" ht="15" customHeight="1" x14ac:dyDescent="0.25">
      <c r="A29" s="5" t="s">
        <v>410</v>
      </c>
      <c r="B29" s="6" t="s">
        <v>265</v>
      </c>
      <c r="C29" s="77"/>
      <c r="D29" s="21"/>
      <c r="E29" s="21"/>
      <c r="F29" s="77"/>
    </row>
    <row r="30" spans="1:6" ht="15" customHeight="1" x14ac:dyDescent="0.25">
      <c r="A30" s="5" t="s">
        <v>411</v>
      </c>
      <c r="B30" s="6" t="s">
        <v>266</v>
      </c>
      <c r="C30" s="77"/>
      <c r="D30" s="21"/>
      <c r="E30" s="21"/>
      <c r="F30" s="77"/>
    </row>
    <row r="31" spans="1:6" ht="15" customHeight="1" x14ac:dyDescent="0.25">
      <c r="A31" s="5" t="s">
        <v>412</v>
      </c>
      <c r="B31" s="6" t="s">
        <v>267</v>
      </c>
      <c r="C31" s="77">
        <v>9500</v>
      </c>
      <c r="D31" s="21"/>
      <c r="E31" s="21"/>
      <c r="F31" s="77">
        <v>9500</v>
      </c>
    </row>
    <row r="32" spans="1:6" ht="15" customHeight="1" x14ac:dyDescent="0.25">
      <c r="A32" s="5" t="s">
        <v>413</v>
      </c>
      <c r="B32" s="6" t="s">
        <v>268</v>
      </c>
      <c r="C32" s="77"/>
      <c r="D32" s="21"/>
      <c r="E32" s="21"/>
      <c r="F32" s="77"/>
    </row>
    <row r="33" spans="1:6" ht="15" customHeight="1" x14ac:dyDescent="0.25">
      <c r="A33" s="5" t="s">
        <v>269</v>
      </c>
      <c r="B33" s="6" t="s">
        <v>270</v>
      </c>
      <c r="C33" s="77"/>
      <c r="D33" s="21"/>
      <c r="E33" s="21"/>
      <c r="F33" s="77"/>
    </row>
    <row r="34" spans="1:6" ht="15" customHeight="1" x14ac:dyDescent="0.25">
      <c r="A34" s="5" t="s">
        <v>414</v>
      </c>
      <c r="B34" s="6" t="s">
        <v>271</v>
      </c>
      <c r="C34" s="77">
        <v>4500</v>
      </c>
      <c r="D34" s="21"/>
      <c r="E34" s="21"/>
      <c r="F34" s="77">
        <v>4500</v>
      </c>
    </row>
    <row r="35" spans="1:6" ht="15" customHeight="1" x14ac:dyDescent="0.25">
      <c r="A35" s="5" t="s">
        <v>415</v>
      </c>
      <c r="B35" s="6" t="s">
        <v>272</v>
      </c>
      <c r="C35" s="77">
        <v>600</v>
      </c>
      <c r="D35" s="21"/>
      <c r="E35" s="21"/>
      <c r="F35" s="77">
        <v>600</v>
      </c>
    </row>
    <row r="36" spans="1:6" ht="15" customHeight="1" x14ac:dyDescent="0.25">
      <c r="A36" s="7" t="s">
        <v>442</v>
      </c>
      <c r="B36" s="8" t="s">
        <v>273</v>
      </c>
      <c r="C36" s="77">
        <f>SUM(C31:C35)</f>
        <v>14600</v>
      </c>
      <c r="D36" s="21"/>
      <c r="E36" s="21"/>
      <c r="F36" s="77">
        <f>SUM(F31:F35)</f>
        <v>14600</v>
      </c>
    </row>
    <row r="37" spans="1:6" ht="15" customHeight="1" x14ac:dyDescent="0.25">
      <c r="A37" s="5" t="s">
        <v>416</v>
      </c>
      <c r="B37" s="6" t="s">
        <v>274</v>
      </c>
      <c r="C37" s="77"/>
      <c r="D37" s="21"/>
      <c r="E37" s="21"/>
      <c r="F37" s="77"/>
    </row>
    <row r="38" spans="1:6" ht="15" customHeight="1" x14ac:dyDescent="0.25">
      <c r="A38" s="33" t="s">
        <v>443</v>
      </c>
      <c r="B38" s="42" t="s">
        <v>275</v>
      </c>
      <c r="C38" s="77">
        <f>SUM(C36:C37)</f>
        <v>14600</v>
      </c>
      <c r="D38" s="21"/>
      <c r="E38" s="21"/>
      <c r="F38" s="77">
        <f>SUM(F36:F37)</f>
        <v>14600</v>
      </c>
    </row>
    <row r="39" spans="1:6" ht="15" customHeight="1" x14ac:dyDescent="0.25">
      <c r="A39" s="11" t="s">
        <v>276</v>
      </c>
      <c r="B39" s="6" t="s">
        <v>277</v>
      </c>
      <c r="C39" s="77"/>
      <c r="D39" s="21"/>
      <c r="E39" s="21"/>
      <c r="F39" s="77"/>
    </row>
    <row r="40" spans="1:6" ht="15" customHeight="1" x14ac:dyDescent="0.25">
      <c r="A40" s="11" t="s">
        <v>417</v>
      </c>
      <c r="B40" s="6" t="s">
        <v>278</v>
      </c>
      <c r="C40" s="77"/>
      <c r="D40" s="21"/>
      <c r="E40" s="21"/>
      <c r="F40" s="77"/>
    </row>
    <row r="41" spans="1:6" ht="15" customHeight="1" x14ac:dyDescent="0.25">
      <c r="A41" s="11" t="s">
        <v>418</v>
      </c>
      <c r="B41" s="6" t="s">
        <v>279</v>
      </c>
      <c r="C41" s="77"/>
      <c r="D41" s="21"/>
      <c r="E41" s="21"/>
      <c r="F41" s="77"/>
    </row>
    <row r="42" spans="1:6" ht="15" customHeight="1" x14ac:dyDescent="0.25">
      <c r="A42" s="11" t="s">
        <v>419</v>
      </c>
      <c r="B42" s="6" t="s">
        <v>280</v>
      </c>
      <c r="C42" s="77">
        <v>2046</v>
      </c>
      <c r="D42" s="21"/>
      <c r="E42" s="21"/>
      <c r="F42" s="77">
        <v>2046</v>
      </c>
    </row>
    <row r="43" spans="1:6" ht="15" customHeight="1" x14ac:dyDescent="0.25">
      <c r="A43" s="11" t="s">
        <v>281</v>
      </c>
      <c r="B43" s="6" t="s">
        <v>282</v>
      </c>
      <c r="C43" s="77"/>
      <c r="D43" s="21"/>
      <c r="E43" s="21"/>
      <c r="F43" s="77"/>
    </row>
    <row r="44" spans="1:6" ht="15" customHeight="1" x14ac:dyDescent="0.25">
      <c r="A44" s="11" t="s">
        <v>283</v>
      </c>
      <c r="B44" s="6" t="s">
        <v>284</v>
      </c>
      <c r="C44" s="77"/>
      <c r="D44" s="21"/>
      <c r="E44" s="21"/>
      <c r="F44" s="77"/>
    </row>
    <row r="45" spans="1:6" ht="15" customHeight="1" x14ac:dyDescent="0.25">
      <c r="A45" s="11" t="s">
        <v>285</v>
      </c>
      <c r="B45" s="6" t="s">
        <v>286</v>
      </c>
      <c r="C45" s="77"/>
      <c r="D45" s="21"/>
      <c r="E45" s="21"/>
      <c r="F45" s="77"/>
    </row>
    <row r="46" spans="1:6" ht="15" customHeight="1" x14ac:dyDescent="0.25">
      <c r="A46" s="11" t="s">
        <v>420</v>
      </c>
      <c r="B46" s="6" t="s">
        <v>287</v>
      </c>
      <c r="C46" s="77"/>
      <c r="D46" s="21"/>
      <c r="E46" s="21"/>
      <c r="F46" s="77"/>
    </row>
    <row r="47" spans="1:6" ht="15" customHeight="1" x14ac:dyDescent="0.25">
      <c r="A47" s="11" t="s">
        <v>421</v>
      </c>
      <c r="B47" s="6" t="s">
        <v>288</v>
      </c>
      <c r="C47" s="77"/>
      <c r="D47" s="21"/>
      <c r="E47" s="21"/>
      <c r="F47" s="77"/>
    </row>
    <row r="48" spans="1:6" ht="15" customHeight="1" x14ac:dyDescent="0.25">
      <c r="A48" s="11" t="s">
        <v>422</v>
      </c>
      <c r="B48" s="6" t="s">
        <v>289</v>
      </c>
      <c r="C48" s="77">
        <v>1433</v>
      </c>
      <c r="D48" s="21"/>
      <c r="E48" s="21"/>
      <c r="F48" s="77">
        <v>1433</v>
      </c>
    </row>
    <row r="49" spans="1:6" ht="15" customHeight="1" x14ac:dyDescent="0.25">
      <c r="A49" s="41" t="s">
        <v>444</v>
      </c>
      <c r="B49" s="42" t="s">
        <v>290</v>
      </c>
      <c r="C49" s="77">
        <f>C48+C42</f>
        <v>3479</v>
      </c>
      <c r="D49" s="21"/>
      <c r="E49" s="21"/>
      <c r="F49" s="77">
        <f>F48+F42</f>
        <v>3479</v>
      </c>
    </row>
    <row r="50" spans="1:6" ht="15" customHeight="1" x14ac:dyDescent="0.25">
      <c r="A50" s="11" t="s">
        <v>423</v>
      </c>
      <c r="B50" s="6" t="s">
        <v>291</v>
      </c>
      <c r="C50" s="77"/>
      <c r="D50" s="21"/>
      <c r="E50" s="21"/>
      <c r="F50" s="77"/>
    </row>
    <row r="51" spans="1:6" ht="15" customHeight="1" x14ac:dyDescent="0.25">
      <c r="A51" s="11" t="s">
        <v>424</v>
      </c>
      <c r="B51" s="6" t="s">
        <v>292</v>
      </c>
      <c r="C51" s="77"/>
      <c r="D51" s="21"/>
      <c r="E51" s="21"/>
      <c r="F51" s="77"/>
    </row>
    <row r="52" spans="1:6" ht="15" customHeight="1" x14ac:dyDescent="0.25">
      <c r="A52" s="11" t="s">
        <v>293</v>
      </c>
      <c r="B52" s="6" t="s">
        <v>294</v>
      </c>
      <c r="C52" s="77"/>
      <c r="D52" s="21"/>
      <c r="E52" s="21"/>
      <c r="F52" s="77"/>
    </row>
    <row r="53" spans="1:6" ht="15" customHeight="1" x14ac:dyDescent="0.25">
      <c r="A53" s="11" t="s">
        <v>425</v>
      </c>
      <c r="B53" s="6" t="s">
        <v>295</v>
      </c>
      <c r="C53" s="77"/>
      <c r="D53" s="21"/>
      <c r="E53" s="21"/>
      <c r="F53" s="77"/>
    </row>
    <row r="54" spans="1:6" ht="15" customHeight="1" x14ac:dyDescent="0.25">
      <c r="A54" s="11" t="s">
        <v>296</v>
      </c>
      <c r="B54" s="6" t="s">
        <v>297</v>
      </c>
      <c r="C54" s="77"/>
      <c r="D54" s="21"/>
      <c r="E54" s="21"/>
      <c r="F54" s="77"/>
    </row>
    <row r="55" spans="1:6" ht="15" customHeight="1" x14ac:dyDescent="0.25">
      <c r="A55" s="33" t="s">
        <v>445</v>
      </c>
      <c r="B55" s="42" t="s">
        <v>298</v>
      </c>
      <c r="C55" s="77"/>
      <c r="D55" s="21"/>
      <c r="E55" s="21"/>
      <c r="F55" s="77"/>
    </row>
    <row r="56" spans="1:6" ht="15" customHeight="1" x14ac:dyDescent="0.25">
      <c r="A56" s="11" t="s">
        <v>299</v>
      </c>
      <c r="B56" s="6" t="s">
        <v>300</v>
      </c>
      <c r="C56" s="77"/>
      <c r="D56" s="21"/>
      <c r="E56" s="21"/>
      <c r="F56" s="77"/>
    </row>
    <row r="57" spans="1:6" ht="15" customHeight="1" x14ac:dyDescent="0.25">
      <c r="A57" s="5" t="s">
        <v>426</v>
      </c>
      <c r="B57" s="6" t="s">
        <v>301</v>
      </c>
      <c r="C57" s="77"/>
      <c r="D57" s="21"/>
      <c r="E57" s="21"/>
      <c r="F57" s="77"/>
    </row>
    <row r="58" spans="1:6" ht="15" customHeight="1" x14ac:dyDescent="0.25">
      <c r="A58" s="11" t="s">
        <v>427</v>
      </c>
      <c r="B58" s="6" t="s">
        <v>302</v>
      </c>
      <c r="C58" s="77"/>
      <c r="D58" s="21"/>
      <c r="E58" s="21"/>
      <c r="F58" s="77"/>
    </row>
    <row r="59" spans="1:6" ht="15" customHeight="1" x14ac:dyDescent="0.25">
      <c r="A59" s="33" t="s">
        <v>446</v>
      </c>
      <c r="B59" s="42" t="s">
        <v>303</v>
      </c>
      <c r="C59" s="77">
        <f>SUM(C56:C58)</f>
        <v>0</v>
      </c>
      <c r="D59" s="21"/>
      <c r="E59" s="21"/>
      <c r="F59" s="77">
        <f>SUM(F56:F58)</f>
        <v>0</v>
      </c>
    </row>
    <row r="60" spans="1:6" ht="15" customHeight="1" x14ac:dyDescent="0.25">
      <c r="A60" s="11" t="s">
        <v>304</v>
      </c>
      <c r="B60" s="6" t="s">
        <v>305</v>
      </c>
      <c r="C60" s="77"/>
      <c r="D60" s="21"/>
      <c r="E60" s="21"/>
      <c r="F60" s="77"/>
    </row>
    <row r="61" spans="1:6" ht="15" customHeight="1" x14ac:dyDescent="0.25">
      <c r="A61" s="5" t="s">
        <v>428</v>
      </c>
      <c r="B61" s="6" t="s">
        <v>306</v>
      </c>
      <c r="C61" s="77"/>
      <c r="D61" s="21"/>
      <c r="E61" s="21"/>
      <c r="F61" s="77"/>
    </row>
    <row r="62" spans="1:6" ht="15" customHeight="1" x14ac:dyDescent="0.25">
      <c r="A62" s="11" t="s">
        <v>429</v>
      </c>
      <c r="B62" s="6" t="s">
        <v>448</v>
      </c>
      <c r="C62" s="77">
        <v>54308</v>
      </c>
      <c r="D62" s="21"/>
      <c r="E62" s="21"/>
      <c r="F62" s="77">
        <v>54308</v>
      </c>
    </row>
    <row r="63" spans="1:6" ht="15" customHeight="1" x14ac:dyDescent="0.25">
      <c r="A63" s="33" t="s">
        <v>1</v>
      </c>
      <c r="B63" s="42" t="s">
        <v>308</v>
      </c>
      <c r="C63" s="77">
        <f>C62</f>
        <v>54308</v>
      </c>
      <c r="D63" s="21"/>
      <c r="E63" s="21"/>
      <c r="F63" s="77">
        <f>F62</f>
        <v>54308</v>
      </c>
    </row>
    <row r="64" spans="1:6" ht="15.75" x14ac:dyDescent="0.25">
      <c r="A64" s="39" t="s">
        <v>0</v>
      </c>
      <c r="B64" s="29" t="s">
        <v>309</v>
      </c>
      <c r="C64" s="78">
        <f>C63+C49+C38+C18</f>
        <v>255898</v>
      </c>
      <c r="D64" s="21">
        <f>D18</f>
        <v>4150</v>
      </c>
      <c r="E64" s="21"/>
      <c r="F64" s="78">
        <f>F63+F49+F38+F24+F18</f>
        <v>260048</v>
      </c>
    </row>
    <row r="65" spans="1:6" ht="15.75" x14ac:dyDescent="0.25">
      <c r="A65" s="57" t="s">
        <v>49</v>
      </c>
      <c r="B65" s="50"/>
      <c r="C65" s="77">
        <f>C64-C62</f>
        <v>201590</v>
      </c>
      <c r="D65" s="21"/>
      <c r="E65" s="21"/>
      <c r="F65" s="77">
        <v>201590</v>
      </c>
    </row>
    <row r="66" spans="1:6" ht="15.75" x14ac:dyDescent="0.25">
      <c r="A66" s="57" t="s">
        <v>50</v>
      </c>
      <c r="B66" s="50"/>
      <c r="C66" s="77">
        <v>54308</v>
      </c>
      <c r="D66" s="21"/>
      <c r="E66" s="21"/>
      <c r="F66" s="77">
        <v>54308</v>
      </c>
    </row>
    <row r="67" spans="1:6" x14ac:dyDescent="0.25">
      <c r="A67" s="31" t="s">
        <v>430</v>
      </c>
      <c r="B67" s="5" t="s">
        <v>310</v>
      </c>
      <c r="C67" s="77"/>
      <c r="D67" s="21"/>
      <c r="E67" s="21"/>
      <c r="F67" s="77"/>
    </row>
    <row r="68" spans="1:6" x14ac:dyDescent="0.25">
      <c r="A68" s="11" t="s">
        <v>311</v>
      </c>
      <c r="B68" s="5" t="s">
        <v>312</v>
      </c>
      <c r="C68" s="77"/>
      <c r="D68" s="21"/>
      <c r="E68" s="21"/>
      <c r="F68" s="77"/>
    </row>
    <row r="69" spans="1:6" x14ac:dyDescent="0.25">
      <c r="A69" s="31" t="s">
        <v>431</v>
      </c>
      <c r="B69" s="5" t="s">
        <v>313</v>
      </c>
      <c r="C69" s="77">
        <v>24875</v>
      </c>
      <c r="D69" s="21"/>
      <c r="E69" s="21"/>
      <c r="F69" s="77">
        <v>24875</v>
      </c>
    </row>
    <row r="70" spans="1:6" x14ac:dyDescent="0.25">
      <c r="A70" s="13" t="s">
        <v>2</v>
      </c>
      <c r="B70" s="7" t="s">
        <v>314</v>
      </c>
      <c r="C70" s="77">
        <f>C69</f>
        <v>24875</v>
      </c>
      <c r="D70" s="21"/>
      <c r="E70" s="21"/>
      <c r="F70" s="77">
        <f>F69</f>
        <v>24875</v>
      </c>
    </row>
    <row r="71" spans="1:6" x14ac:dyDescent="0.25">
      <c r="A71" s="11" t="s">
        <v>432</v>
      </c>
      <c r="B71" s="5" t="s">
        <v>315</v>
      </c>
      <c r="C71" s="77"/>
      <c r="D71" s="21"/>
      <c r="E71" s="21"/>
      <c r="F71" s="77"/>
    </row>
    <row r="72" spans="1:6" x14ac:dyDescent="0.25">
      <c r="A72" s="31" t="s">
        <v>316</v>
      </c>
      <c r="B72" s="5" t="s">
        <v>317</v>
      </c>
      <c r="C72" s="77"/>
      <c r="D72" s="21"/>
      <c r="E72" s="21"/>
      <c r="F72" s="77"/>
    </row>
    <row r="73" spans="1:6" x14ac:dyDescent="0.25">
      <c r="A73" s="11" t="s">
        <v>433</v>
      </c>
      <c r="B73" s="5" t="s">
        <v>318</v>
      </c>
      <c r="C73" s="77"/>
      <c r="D73" s="21"/>
      <c r="E73" s="21"/>
      <c r="F73" s="77"/>
    </row>
    <row r="74" spans="1:6" x14ac:dyDescent="0.25">
      <c r="A74" s="31" t="s">
        <v>319</v>
      </c>
      <c r="B74" s="5" t="s">
        <v>320</v>
      </c>
      <c r="C74" s="77"/>
      <c r="D74" s="21"/>
      <c r="E74" s="21"/>
      <c r="F74" s="77"/>
    </row>
    <row r="75" spans="1:6" x14ac:dyDescent="0.25">
      <c r="A75" s="12" t="s">
        <v>3</v>
      </c>
      <c r="B75" s="7" t="s">
        <v>321</v>
      </c>
      <c r="C75" s="77"/>
      <c r="D75" s="21"/>
      <c r="E75" s="21"/>
      <c r="F75" s="77"/>
    </row>
    <row r="76" spans="1:6" x14ac:dyDescent="0.25">
      <c r="A76" s="5" t="s">
        <v>47</v>
      </c>
      <c r="B76" s="5" t="s">
        <v>322</v>
      </c>
      <c r="C76" s="77">
        <f>57100+646</f>
        <v>57746</v>
      </c>
      <c r="D76" s="21">
        <v>428</v>
      </c>
      <c r="E76" s="21"/>
      <c r="F76" s="77">
        <f>C76+D76</f>
        <v>58174</v>
      </c>
    </row>
    <row r="77" spans="1:6" x14ac:dyDescent="0.25">
      <c r="A77" s="5" t="s">
        <v>48</v>
      </c>
      <c r="B77" s="5" t="s">
        <v>322</v>
      </c>
      <c r="C77" s="77"/>
      <c r="D77" s="21"/>
      <c r="E77" s="21"/>
      <c r="F77" s="77"/>
    </row>
    <row r="78" spans="1:6" x14ac:dyDescent="0.25">
      <c r="A78" s="5" t="s">
        <v>45</v>
      </c>
      <c r="B78" s="5" t="s">
        <v>323</v>
      </c>
      <c r="C78" s="77"/>
      <c r="D78" s="21"/>
      <c r="E78" s="21"/>
      <c r="F78" s="77"/>
    </row>
    <row r="79" spans="1:6" x14ac:dyDescent="0.25">
      <c r="A79" s="5" t="s">
        <v>46</v>
      </c>
      <c r="B79" s="5" t="s">
        <v>323</v>
      </c>
      <c r="C79" s="77"/>
      <c r="D79" s="21"/>
      <c r="E79" s="21"/>
      <c r="F79" s="77"/>
    </row>
    <row r="80" spans="1:6" x14ac:dyDescent="0.25">
      <c r="A80" s="7" t="s">
        <v>4</v>
      </c>
      <c r="B80" s="7" t="s">
        <v>324</v>
      </c>
      <c r="C80" s="77">
        <f>C76</f>
        <v>57746</v>
      </c>
      <c r="D80" s="21">
        <v>428</v>
      </c>
      <c r="E80" s="21"/>
      <c r="F80" s="77">
        <v>58174</v>
      </c>
    </row>
    <row r="81" spans="1:6" x14ac:dyDescent="0.25">
      <c r="A81" s="31" t="s">
        <v>325</v>
      </c>
      <c r="B81" s="5" t="s">
        <v>326</v>
      </c>
      <c r="C81" s="77"/>
      <c r="D81" s="21"/>
      <c r="E81" s="21"/>
      <c r="F81" s="77"/>
    </row>
    <row r="82" spans="1:6" x14ac:dyDescent="0.25">
      <c r="A82" s="31" t="s">
        <v>327</v>
      </c>
      <c r="B82" s="5" t="s">
        <v>328</v>
      </c>
      <c r="C82" s="77"/>
      <c r="D82" s="21"/>
      <c r="E82" s="21"/>
      <c r="F82" s="77"/>
    </row>
    <row r="83" spans="1:6" x14ac:dyDescent="0.25">
      <c r="A83" s="31" t="s">
        <v>329</v>
      </c>
      <c r="B83" s="5" t="s">
        <v>330</v>
      </c>
      <c r="C83" s="77">
        <f>60613-60613</f>
        <v>0</v>
      </c>
      <c r="D83" s="21"/>
      <c r="E83" s="21"/>
      <c r="F83" s="77">
        <v>0</v>
      </c>
    </row>
    <row r="84" spans="1:6" x14ac:dyDescent="0.25">
      <c r="A84" s="31" t="s">
        <v>331</v>
      </c>
      <c r="B84" s="5" t="s">
        <v>332</v>
      </c>
      <c r="C84" s="77"/>
      <c r="D84" s="21"/>
      <c r="E84" s="21"/>
      <c r="F84" s="77"/>
    </row>
    <row r="85" spans="1:6" x14ac:dyDescent="0.25">
      <c r="A85" s="11" t="s">
        <v>434</v>
      </c>
      <c r="B85" s="5" t="s">
        <v>333</v>
      </c>
      <c r="C85" s="77"/>
      <c r="D85" s="21"/>
      <c r="E85" s="21"/>
      <c r="F85" s="77"/>
    </row>
    <row r="86" spans="1:6" x14ac:dyDescent="0.25">
      <c r="A86" s="13" t="s">
        <v>5</v>
      </c>
      <c r="B86" s="7" t="s">
        <v>334</v>
      </c>
      <c r="C86" s="77">
        <f>C80+C70</f>
        <v>82621</v>
      </c>
      <c r="D86" s="21">
        <v>428</v>
      </c>
      <c r="E86" s="21"/>
      <c r="F86" s="77">
        <f>F80+F70</f>
        <v>83049</v>
      </c>
    </row>
    <row r="87" spans="1:6" x14ac:dyDescent="0.25">
      <c r="A87" s="11" t="s">
        <v>335</v>
      </c>
      <c r="B87" s="5" t="s">
        <v>336</v>
      </c>
      <c r="C87" s="77"/>
      <c r="D87" s="21"/>
      <c r="E87" s="21"/>
      <c r="F87" s="77"/>
    </row>
    <row r="88" spans="1:6" x14ac:dyDescent="0.25">
      <c r="A88" s="11" t="s">
        <v>337</v>
      </c>
      <c r="B88" s="5" t="s">
        <v>338</v>
      </c>
      <c r="C88" s="77"/>
      <c r="D88" s="21"/>
      <c r="E88" s="21"/>
      <c r="F88" s="77"/>
    </row>
    <row r="89" spans="1:6" x14ac:dyDescent="0.25">
      <c r="A89" s="31" t="s">
        <v>339</v>
      </c>
      <c r="B89" s="5" t="s">
        <v>340</v>
      </c>
      <c r="C89" s="77"/>
      <c r="D89" s="21"/>
      <c r="E89" s="21"/>
      <c r="F89" s="77"/>
    </row>
    <row r="90" spans="1:6" x14ac:dyDescent="0.25">
      <c r="A90" s="31" t="s">
        <v>435</v>
      </c>
      <c r="B90" s="5" t="s">
        <v>341</v>
      </c>
      <c r="C90" s="77"/>
      <c r="D90" s="21"/>
      <c r="E90" s="21"/>
      <c r="F90" s="77"/>
    </row>
    <row r="91" spans="1:6" x14ac:dyDescent="0.25">
      <c r="A91" s="12" t="s">
        <v>6</v>
      </c>
      <c r="B91" s="7" t="s">
        <v>342</v>
      </c>
      <c r="C91" s="77"/>
      <c r="D91" s="21"/>
      <c r="E91" s="21"/>
      <c r="F91" s="77"/>
    </row>
    <row r="92" spans="1:6" x14ac:dyDescent="0.25">
      <c r="A92" s="13" t="s">
        <v>343</v>
      </c>
      <c r="B92" s="7" t="s">
        <v>344</v>
      </c>
      <c r="C92" s="77"/>
      <c r="D92" s="21"/>
      <c r="E92" s="21"/>
      <c r="F92" s="77"/>
    </row>
    <row r="93" spans="1:6" ht="15.75" x14ac:dyDescent="0.25">
      <c r="A93" s="34" t="s">
        <v>7</v>
      </c>
      <c r="B93" s="35" t="s">
        <v>345</v>
      </c>
      <c r="C93" s="77">
        <f>C86</f>
        <v>82621</v>
      </c>
      <c r="D93" s="77">
        <f>D86</f>
        <v>428</v>
      </c>
      <c r="E93" s="77"/>
      <c r="F93" s="77">
        <f>F86</f>
        <v>83049</v>
      </c>
    </row>
    <row r="94" spans="1:6" ht="15.75" x14ac:dyDescent="0.25">
      <c r="A94" s="58" t="s">
        <v>437</v>
      </c>
      <c r="B94" s="59"/>
      <c r="C94" s="78">
        <f>C93+C64</f>
        <v>338519</v>
      </c>
      <c r="D94" s="21">
        <v>428</v>
      </c>
      <c r="E94" s="21"/>
      <c r="F94" s="78">
        <f>F93+F64</f>
        <v>343097</v>
      </c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headerFooter>
    <oddHeader xml:space="preserve">&amp;R&amp;"-,Dőlt"3. melléklet az 5/2017.(VII.4.) önkormányzati rendelethez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Layout" zoomScaleNormal="100" workbookViewId="0">
      <selection activeCell="E3" sqref="E3"/>
    </sheetView>
  </sheetViews>
  <sheetFormatPr defaultRowHeight="15" x14ac:dyDescent="0.25"/>
  <cols>
    <col min="1" max="1" width="86.28515625" customWidth="1"/>
    <col min="2" max="3" width="21.5703125" customWidth="1"/>
    <col min="4" max="4" width="18.5703125" customWidth="1"/>
    <col min="5" max="5" width="21.7109375" customWidth="1"/>
    <col min="6" max="6" width="18.42578125" customWidth="1"/>
  </cols>
  <sheetData>
    <row r="1" spans="1:6" ht="25.5" customHeight="1" x14ac:dyDescent="0.25">
      <c r="A1" s="102" t="s">
        <v>447</v>
      </c>
      <c r="B1" s="110"/>
      <c r="C1" s="110"/>
      <c r="D1" s="110"/>
      <c r="E1" s="110"/>
      <c r="F1" s="110"/>
    </row>
    <row r="2" spans="1:6" ht="23.25" customHeight="1" x14ac:dyDescent="0.25">
      <c r="A2" s="105" t="s">
        <v>38</v>
      </c>
      <c r="B2" s="114"/>
      <c r="C2" s="114"/>
      <c r="D2" s="114"/>
      <c r="E2" s="114"/>
      <c r="F2" s="114"/>
    </row>
    <row r="3" spans="1:6" x14ac:dyDescent="0.25">
      <c r="A3" s="1"/>
    </row>
    <row r="4" spans="1:6" x14ac:dyDescent="0.25">
      <c r="A4" s="1"/>
    </row>
    <row r="5" spans="1:6" ht="117.75" customHeight="1" x14ac:dyDescent="0.25">
      <c r="A5" s="45" t="s">
        <v>37</v>
      </c>
      <c r="B5" s="46" t="s">
        <v>53</v>
      </c>
      <c r="C5" s="46" t="s">
        <v>54</v>
      </c>
      <c r="D5" s="46" t="s">
        <v>44</v>
      </c>
      <c r="E5" s="46" t="s">
        <v>44</v>
      </c>
      <c r="F5" s="53" t="s">
        <v>56</v>
      </c>
    </row>
    <row r="6" spans="1:6" ht="15" customHeight="1" x14ac:dyDescent="0.25">
      <c r="A6" s="46" t="s">
        <v>10</v>
      </c>
      <c r="B6" s="47"/>
      <c r="C6" s="47"/>
      <c r="D6" s="47">
        <v>2</v>
      </c>
      <c r="E6" s="47"/>
      <c r="F6" s="21">
        <v>2</v>
      </c>
    </row>
    <row r="7" spans="1:6" ht="15" customHeight="1" x14ac:dyDescent="0.25">
      <c r="A7" s="46" t="s">
        <v>11</v>
      </c>
      <c r="B7" s="47"/>
      <c r="C7" s="47"/>
      <c r="D7" s="47">
        <v>2</v>
      </c>
      <c r="E7" s="47"/>
      <c r="F7" s="21">
        <v>2</v>
      </c>
    </row>
    <row r="8" spans="1:6" ht="15" customHeight="1" x14ac:dyDescent="0.25">
      <c r="A8" s="46" t="s">
        <v>12</v>
      </c>
      <c r="B8" s="47"/>
      <c r="C8" s="47"/>
      <c r="D8" s="47">
        <v>9</v>
      </c>
      <c r="E8" s="47"/>
      <c r="F8" s="21">
        <v>9</v>
      </c>
    </row>
    <row r="9" spans="1:6" ht="15" customHeight="1" x14ac:dyDescent="0.25">
      <c r="A9" s="46" t="s">
        <v>13</v>
      </c>
      <c r="B9" s="47"/>
      <c r="C9" s="47"/>
      <c r="D9" s="47"/>
      <c r="E9" s="47"/>
      <c r="F9" s="21"/>
    </row>
    <row r="10" spans="1:6" ht="15" customHeight="1" x14ac:dyDescent="0.25">
      <c r="A10" s="45" t="s">
        <v>32</v>
      </c>
      <c r="B10" s="47"/>
      <c r="C10" s="47"/>
      <c r="D10" s="47">
        <v>13</v>
      </c>
      <c r="E10" s="47"/>
      <c r="F10" s="21">
        <v>13</v>
      </c>
    </row>
    <row r="11" spans="1:6" ht="15" customHeight="1" x14ac:dyDescent="0.25">
      <c r="A11" s="46" t="s">
        <v>14</v>
      </c>
      <c r="B11" s="47"/>
      <c r="C11" s="47"/>
      <c r="D11" s="47"/>
      <c r="E11" s="47"/>
      <c r="F11" s="21"/>
    </row>
    <row r="12" spans="1:6" ht="15" customHeight="1" x14ac:dyDescent="0.25">
      <c r="A12" s="46" t="s">
        <v>15</v>
      </c>
      <c r="B12" s="47"/>
      <c r="C12" s="47"/>
      <c r="D12" s="47"/>
      <c r="E12" s="47"/>
      <c r="F12" s="21"/>
    </row>
    <row r="13" spans="1:6" ht="15" customHeight="1" x14ac:dyDescent="0.25">
      <c r="A13" s="46" t="s">
        <v>16</v>
      </c>
      <c r="B13" s="47"/>
      <c r="C13" s="47"/>
      <c r="D13" s="47"/>
      <c r="E13" s="47"/>
      <c r="F13" s="21"/>
    </row>
    <row r="14" spans="1:6" ht="15" customHeight="1" x14ac:dyDescent="0.25">
      <c r="A14" s="46" t="s">
        <v>17</v>
      </c>
      <c r="B14" s="47">
        <v>1</v>
      </c>
      <c r="C14" s="47"/>
      <c r="D14" s="47"/>
      <c r="E14" s="47"/>
      <c r="F14" s="21">
        <v>1</v>
      </c>
    </row>
    <row r="15" spans="1:6" ht="15" customHeight="1" x14ac:dyDescent="0.25">
      <c r="A15" s="46" t="s">
        <v>18</v>
      </c>
      <c r="B15" s="47"/>
      <c r="C15" s="47">
        <v>1</v>
      </c>
      <c r="D15" s="47"/>
      <c r="E15" s="47"/>
      <c r="F15" s="21">
        <v>1</v>
      </c>
    </row>
    <row r="16" spans="1:6" ht="15" customHeight="1" x14ac:dyDescent="0.25">
      <c r="A16" s="46" t="s">
        <v>19</v>
      </c>
      <c r="B16" s="47">
        <v>4</v>
      </c>
      <c r="C16" s="47"/>
      <c r="D16" s="47"/>
      <c r="E16" s="47"/>
      <c r="F16" s="21">
        <v>4</v>
      </c>
    </row>
    <row r="17" spans="1:6" ht="15" customHeight="1" x14ac:dyDescent="0.25">
      <c r="A17" s="46" t="s">
        <v>20</v>
      </c>
      <c r="B17" s="47"/>
      <c r="C17" s="47"/>
      <c r="D17" s="47"/>
      <c r="E17" s="47"/>
      <c r="F17" s="21"/>
    </row>
    <row r="18" spans="1:6" ht="15" customHeight="1" x14ac:dyDescent="0.25">
      <c r="A18" s="45" t="s">
        <v>33</v>
      </c>
      <c r="B18" s="47">
        <v>5</v>
      </c>
      <c r="C18" s="47">
        <v>1</v>
      </c>
      <c r="D18" s="47"/>
      <c r="E18" s="47"/>
      <c r="F18" s="21">
        <v>6</v>
      </c>
    </row>
    <row r="19" spans="1:6" ht="25.5" customHeight="1" x14ac:dyDescent="0.25">
      <c r="A19" s="46" t="s">
        <v>21</v>
      </c>
      <c r="B19" s="47"/>
      <c r="C19" s="47"/>
      <c r="D19" s="47"/>
      <c r="E19" s="47"/>
      <c r="F19" s="21"/>
    </row>
    <row r="20" spans="1:6" ht="15" customHeight="1" x14ac:dyDescent="0.25">
      <c r="A20" s="46" t="s">
        <v>22</v>
      </c>
      <c r="B20" s="47"/>
      <c r="C20" s="47"/>
      <c r="D20" s="47"/>
      <c r="E20" s="47"/>
      <c r="F20" s="21"/>
    </row>
    <row r="21" spans="1:6" ht="15" customHeight="1" x14ac:dyDescent="0.25">
      <c r="A21" s="46" t="s">
        <v>23</v>
      </c>
      <c r="B21" s="47"/>
      <c r="C21" s="47"/>
      <c r="D21" s="47"/>
      <c r="E21" s="47"/>
      <c r="F21" s="21"/>
    </row>
    <row r="22" spans="1:6" ht="15" customHeight="1" x14ac:dyDescent="0.25">
      <c r="A22" s="45" t="s">
        <v>34</v>
      </c>
      <c r="B22" s="47"/>
      <c r="C22" s="47"/>
      <c r="D22" s="47"/>
      <c r="E22" s="47"/>
      <c r="F22" s="21"/>
    </row>
    <row r="23" spans="1:6" ht="15" customHeight="1" x14ac:dyDescent="0.25">
      <c r="A23" s="46" t="s">
        <v>24</v>
      </c>
      <c r="B23" s="47">
        <v>1</v>
      </c>
      <c r="C23" s="47"/>
      <c r="D23" s="47"/>
      <c r="E23" s="47"/>
      <c r="F23" s="21">
        <v>1</v>
      </c>
    </row>
    <row r="24" spans="1:6" ht="15" customHeight="1" x14ac:dyDescent="0.25">
      <c r="A24" s="46" t="s">
        <v>25</v>
      </c>
      <c r="B24" s="47"/>
      <c r="C24" s="47"/>
      <c r="D24" s="47"/>
      <c r="E24" s="47"/>
      <c r="F24" s="21"/>
    </row>
    <row r="25" spans="1:6" ht="30" customHeight="1" x14ac:dyDescent="0.25">
      <c r="A25" s="46" t="s">
        <v>26</v>
      </c>
      <c r="B25" s="47"/>
      <c r="C25" s="47"/>
      <c r="D25" s="47"/>
      <c r="E25" s="47"/>
      <c r="F25" s="21"/>
    </row>
    <row r="26" spans="1:6" ht="15" customHeight="1" x14ac:dyDescent="0.25">
      <c r="A26" s="45" t="s">
        <v>35</v>
      </c>
      <c r="B26" s="47">
        <v>1</v>
      </c>
      <c r="C26" s="47"/>
      <c r="D26" s="47"/>
      <c r="E26" s="47"/>
      <c r="F26" s="21">
        <v>1</v>
      </c>
    </row>
    <row r="27" spans="1:6" ht="37.5" customHeight="1" x14ac:dyDescent="0.25">
      <c r="A27" s="45" t="s">
        <v>36</v>
      </c>
      <c r="B27" s="61">
        <v>6</v>
      </c>
      <c r="C27" s="61">
        <v>1</v>
      </c>
      <c r="D27" s="62">
        <v>13</v>
      </c>
      <c r="E27" s="48"/>
      <c r="F27" s="21">
        <v>20</v>
      </c>
    </row>
    <row r="28" spans="1:6" ht="39" customHeight="1" x14ac:dyDescent="0.25">
      <c r="A28" s="46" t="s">
        <v>27</v>
      </c>
      <c r="B28" s="47"/>
      <c r="C28" s="47"/>
      <c r="D28" s="47"/>
      <c r="E28" s="47"/>
      <c r="F28" s="21"/>
    </row>
    <row r="29" spans="1:6" ht="40.5" customHeight="1" x14ac:dyDescent="0.25">
      <c r="A29" s="46" t="s">
        <v>28</v>
      </c>
      <c r="B29" s="47"/>
      <c r="C29" s="47"/>
      <c r="D29" s="47"/>
      <c r="E29" s="47"/>
      <c r="F29" s="21"/>
    </row>
    <row r="30" spans="1:6" ht="34.5" customHeight="1" x14ac:dyDescent="0.25">
      <c r="A30" s="46" t="s">
        <v>29</v>
      </c>
      <c r="B30" s="47"/>
      <c r="C30" s="47"/>
      <c r="D30" s="47"/>
      <c r="E30" s="47"/>
      <c r="F30" s="21"/>
    </row>
    <row r="31" spans="1:6" ht="18" customHeight="1" x14ac:dyDescent="0.25">
      <c r="A31" s="46" t="s">
        <v>30</v>
      </c>
      <c r="B31" s="47"/>
      <c r="C31" s="47"/>
      <c r="D31" s="47"/>
      <c r="E31" s="47"/>
      <c r="F31" s="21"/>
    </row>
    <row r="32" spans="1:6" ht="31.5" customHeight="1" x14ac:dyDescent="0.25">
      <c r="A32" s="45" t="s">
        <v>31</v>
      </c>
      <c r="B32" s="47"/>
      <c r="C32" s="47"/>
      <c r="D32" s="47"/>
      <c r="E32" s="47"/>
      <c r="F32" s="21"/>
    </row>
    <row r="33" spans="1:5" x14ac:dyDescent="0.25">
      <c r="A33" s="111"/>
      <c r="B33" s="112"/>
      <c r="C33" s="112"/>
      <c r="D33" s="112"/>
      <c r="E33" s="112"/>
    </row>
    <row r="34" spans="1:5" x14ac:dyDescent="0.25">
      <c r="A34" s="113"/>
      <c r="B34" s="112"/>
      <c r="C34" s="112"/>
      <c r="D34" s="112"/>
      <c r="E34" s="112"/>
    </row>
  </sheetData>
  <mergeCells count="4">
    <mergeCell ref="A33:E33"/>
    <mergeCell ref="A34:E34"/>
    <mergeCell ref="A1:F1"/>
    <mergeCell ref="A2:F2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  <headerFooter>
    <oddHeader>&amp;R&amp;"-,Dőlt"4.  számú melléklet az 5/2017.(VII.4.)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Layout" zoomScaleNormal="100" workbookViewId="0">
      <selection activeCell="E6" sqref="E6"/>
    </sheetView>
  </sheetViews>
  <sheetFormatPr defaultRowHeight="15" x14ac:dyDescent="0.25"/>
  <cols>
    <col min="1" max="1" width="19.7109375" customWidth="1"/>
    <col min="2" max="2" width="18" customWidth="1"/>
    <col min="3" max="3" width="19" customWidth="1"/>
    <col min="4" max="4" width="14.140625" customWidth="1"/>
  </cols>
  <sheetData>
    <row r="1" spans="1:4" x14ac:dyDescent="0.25">
      <c r="A1" s="115" t="s">
        <v>475</v>
      </c>
      <c r="B1" s="115"/>
      <c r="C1" s="115"/>
      <c r="D1" s="115"/>
    </row>
    <row r="5" spans="1:4" ht="45" x14ac:dyDescent="0.25">
      <c r="B5" s="63" t="s">
        <v>484</v>
      </c>
      <c r="C5" s="63" t="s">
        <v>485</v>
      </c>
      <c r="D5" s="100" t="s">
        <v>486</v>
      </c>
    </row>
    <row r="6" spans="1:4" x14ac:dyDescent="0.25">
      <c r="A6" t="s">
        <v>476</v>
      </c>
      <c r="B6">
        <v>2</v>
      </c>
      <c r="D6" s="100">
        <f t="shared" ref="D6:D14" si="0">SUM(B6:C6)</f>
        <v>2</v>
      </c>
    </row>
    <row r="7" spans="1:4" x14ac:dyDescent="0.25">
      <c r="A7" t="s">
        <v>477</v>
      </c>
      <c r="B7">
        <v>11</v>
      </c>
      <c r="D7" s="100">
        <f t="shared" si="0"/>
        <v>11</v>
      </c>
    </row>
    <row r="8" spans="1:4" x14ac:dyDescent="0.25">
      <c r="A8" t="s">
        <v>478</v>
      </c>
      <c r="B8">
        <v>1</v>
      </c>
      <c r="D8" s="100">
        <f t="shared" si="0"/>
        <v>1</v>
      </c>
    </row>
    <row r="9" spans="1:4" x14ac:dyDescent="0.25">
      <c r="A9" t="s">
        <v>479</v>
      </c>
      <c r="B9">
        <v>1</v>
      </c>
      <c r="D9" s="100">
        <f t="shared" si="0"/>
        <v>1</v>
      </c>
    </row>
    <row r="10" spans="1:4" x14ac:dyDescent="0.25">
      <c r="A10" t="s">
        <v>480</v>
      </c>
      <c r="B10">
        <v>2</v>
      </c>
      <c r="D10" s="100">
        <f t="shared" si="0"/>
        <v>2</v>
      </c>
    </row>
    <row r="11" spans="1:4" x14ac:dyDescent="0.25">
      <c r="A11" t="s">
        <v>481</v>
      </c>
      <c r="B11">
        <v>1</v>
      </c>
      <c r="D11" s="100">
        <f t="shared" si="0"/>
        <v>1</v>
      </c>
    </row>
    <row r="12" spans="1:4" x14ac:dyDescent="0.25">
      <c r="A12" t="s">
        <v>482</v>
      </c>
      <c r="B12">
        <v>1</v>
      </c>
      <c r="D12" s="100">
        <f t="shared" si="0"/>
        <v>1</v>
      </c>
    </row>
    <row r="13" spans="1:4" x14ac:dyDescent="0.25">
      <c r="A13" t="s">
        <v>483</v>
      </c>
      <c r="C13">
        <v>1</v>
      </c>
      <c r="D13" s="100">
        <f t="shared" si="0"/>
        <v>1</v>
      </c>
    </row>
    <row r="14" spans="1:4" x14ac:dyDescent="0.25">
      <c r="A14" s="100" t="s">
        <v>486</v>
      </c>
      <c r="B14" s="100">
        <f>SUM(B6:B13)</f>
        <v>19</v>
      </c>
      <c r="C14" s="100">
        <f>SUM(C6:C13)</f>
        <v>1</v>
      </c>
      <c r="D14" s="100">
        <f t="shared" si="0"/>
        <v>20</v>
      </c>
    </row>
  </sheetData>
  <mergeCells count="1">
    <mergeCell ref="A1:D1"/>
  </mergeCells>
  <pageMargins left="0.7" right="0.7" top="0.75" bottom="0.75" header="0.3" footer="0.3"/>
  <pageSetup paperSize="9" orientation="portrait" r:id="rId1"/>
  <headerFooter>
    <oddHeader xml:space="preserve">&amp;R&amp;"-,Dőlt"4. melléklet az 5/2017.(VII.4.) önkormányzati rendelethez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Layout" zoomScaleNormal="100" workbookViewId="0">
      <selection activeCell="E14" sqref="E14"/>
    </sheetView>
  </sheetViews>
  <sheetFormatPr defaultRowHeight="15" x14ac:dyDescent="0.25"/>
  <cols>
    <col min="1" max="1" width="91.28515625" customWidth="1"/>
    <col min="2" max="2" width="20.140625" customWidth="1"/>
    <col min="3" max="3" width="22.7109375" style="93" customWidth="1"/>
    <col min="257" max="257" width="91.28515625" customWidth="1"/>
    <col min="258" max="258" width="20.140625" customWidth="1"/>
    <col min="259" max="259" width="22.7109375" customWidth="1"/>
    <col min="513" max="513" width="91.28515625" customWidth="1"/>
    <col min="514" max="514" width="20.140625" customWidth="1"/>
    <col min="515" max="515" width="22.7109375" customWidth="1"/>
    <col min="769" max="769" width="91.28515625" customWidth="1"/>
    <col min="770" max="770" width="20.140625" customWidth="1"/>
    <col min="771" max="771" width="22.7109375" customWidth="1"/>
    <col min="1025" max="1025" width="91.28515625" customWidth="1"/>
    <col min="1026" max="1026" width="20.140625" customWidth="1"/>
    <col min="1027" max="1027" width="22.7109375" customWidth="1"/>
    <col min="1281" max="1281" width="91.28515625" customWidth="1"/>
    <col min="1282" max="1282" width="20.140625" customWidth="1"/>
    <col min="1283" max="1283" width="22.7109375" customWidth="1"/>
    <col min="1537" max="1537" width="91.28515625" customWidth="1"/>
    <col min="1538" max="1538" width="20.140625" customWidth="1"/>
    <col min="1539" max="1539" width="22.7109375" customWidth="1"/>
    <col min="1793" max="1793" width="91.28515625" customWidth="1"/>
    <col min="1794" max="1794" width="20.140625" customWidth="1"/>
    <col min="1795" max="1795" width="22.7109375" customWidth="1"/>
    <col min="2049" max="2049" width="91.28515625" customWidth="1"/>
    <col min="2050" max="2050" width="20.140625" customWidth="1"/>
    <col min="2051" max="2051" width="22.7109375" customWidth="1"/>
    <col min="2305" max="2305" width="91.28515625" customWidth="1"/>
    <col min="2306" max="2306" width="20.140625" customWidth="1"/>
    <col min="2307" max="2307" width="22.7109375" customWidth="1"/>
    <col min="2561" max="2561" width="91.28515625" customWidth="1"/>
    <col min="2562" max="2562" width="20.140625" customWidth="1"/>
    <col min="2563" max="2563" width="22.7109375" customWidth="1"/>
    <col min="2817" max="2817" width="91.28515625" customWidth="1"/>
    <col min="2818" max="2818" width="20.140625" customWidth="1"/>
    <col min="2819" max="2819" width="22.7109375" customWidth="1"/>
    <col min="3073" max="3073" width="91.28515625" customWidth="1"/>
    <col min="3074" max="3074" width="20.140625" customWidth="1"/>
    <col min="3075" max="3075" width="22.7109375" customWidth="1"/>
    <col min="3329" max="3329" width="91.28515625" customWidth="1"/>
    <col min="3330" max="3330" width="20.140625" customWidth="1"/>
    <col min="3331" max="3331" width="22.7109375" customWidth="1"/>
    <col min="3585" max="3585" width="91.28515625" customWidth="1"/>
    <col min="3586" max="3586" width="20.140625" customWidth="1"/>
    <col min="3587" max="3587" width="22.7109375" customWidth="1"/>
    <col min="3841" max="3841" width="91.28515625" customWidth="1"/>
    <col min="3842" max="3842" width="20.140625" customWidth="1"/>
    <col min="3843" max="3843" width="22.7109375" customWidth="1"/>
    <col min="4097" max="4097" width="91.28515625" customWidth="1"/>
    <col min="4098" max="4098" width="20.140625" customWidth="1"/>
    <col min="4099" max="4099" width="22.7109375" customWidth="1"/>
    <col min="4353" max="4353" width="91.28515625" customWidth="1"/>
    <col min="4354" max="4354" width="20.140625" customWidth="1"/>
    <col min="4355" max="4355" width="22.7109375" customWidth="1"/>
    <col min="4609" max="4609" width="91.28515625" customWidth="1"/>
    <col min="4610" max="4610" width="20.140625" customWidth="1"/>
    <col min="4611" max="4611" width="22.7109375" customWidth="1"/>
    <col min="4865" max="4865" width="91.28515625" customWidth="1"/>
    <col min="4866" max="4866" width="20.140625" customWidth="1"/>
    <col min="4867" max="4867" width="22.7109375" customWidth="1"/>
    <col min="5121" max="5121" width="91.28515625" customWidth="1"/>
    <col min="5122" max="5122" width="20.140625" customWidth="1"/>
    <col min="5123" max="5123" width="22.7109375" customWidth="1"/>
    <col min="5377" max="5377" width="91.28515625" customWidth="1"/>
    <col min="5378" max="5378" width="20.140625" customWidth="1"/>
    <col min="5379" max="5379" width="22.7109375" customWidth="1"/>
    <col min="5633" max="5633" width="91.28515625" customWidth="1"/>
    <col min="5634" max="5634" width="20.140625" customWidth="1"/>
    <col min="5635" max="5635" width="22.7109375" customWidth="1"/>
    <col min="5889" max="5889" width="91.28515625" customWidth="1"/>
    <col min="5890" max="5890" width="20.140625" customWidth="1"/>
    <col min="5891" max="5891" width="22.7109375" customWidth="1"/>
    <col min="6145" max="6145" width="91.28515625" customWidth="1"/>
    <col min="6146" max="6146" width="20.140625" customWidth="1"/>
    <col min="6147" max="6147" width="22.7109375" customWidth="1"/>
    <col min="6401" max="6401" width="91.28515625" customWidth="1"/>
    <col min="6402" max="6402" width="20.140625" customWidth="1"/>
    <col min="6403" max="6403" width="22.7109375" customWidth="1"/>
    <col min="6657" max="6657" width="91.28515625" customWidth="1"/>
    <col min="6658" max="6658" width="20.140625" customWidth="1"/>
    <col min="6659" max="6659" width="22.7109375" customWidth="1"/>
    <col min="6913" max="6913" width="91.28515625" customWidth="1"/>
    <col min="6914" max="6914" width="20.140625" customWidth="1"/>
    <col min="6915" max="6915" width="22.7109375" customWidth="1"/>
    <col min="7169" max="7169" width="91.28515625" customWidth="1"/>
    <col min="7170" max="7170" width="20.140625" customWidth="1"/>
    <col min="7171" max="7171" width="22.7109375" customWidth="1"/>
    <col min="7425" max="7425" width="91.28515625" customWidth="1"/>
    <col min="7426" max="7426" width="20.140625" customWidth="1"/>
    <col min="7427" max="7427" width="22.7109375" customWidth="1"/>
    <col min="7681" max="7681" width="91.28515625" customWidth="1"/>
    <col min="7682" max="7682" width="20.140625" customWidth="1"/>
    <col min="7683" max="7683" width="22.7109375" customWidth="1"/>
    <col min="7937" max="7937" width="91.28515625" customWidth="1"/>
    <col min="7938" max="7938" width="20.140625" customWidth="1"/>
    <col min="7939" max="7939" width="22.7109375" customWidth="1"/>
    <col min="8193" max="8193" width="91.28515625" customWidth="1"/>
    <col min="8194" max="8194" width="20.140625" customWidth="1"/>
    <col min="8195" max="8195" width="22.7109375" customWidth="1"/>
    <col min="8449" max="8449" width="91.28515625" customWidth="1"/>
    <col min="8450" max="8450" width="20.140625" customWidth="1"/>
    <col min="8451" max="8451" width="22.7109375" customWidth="1"/>
    <col min="8705" max="8705" width="91.28515625" customWidth="1"/>
    <col min="8706" max="8706" width="20.140625" customWidth="1"/>
    <col min="8707" max="8707" width="22.7109375" customWidth="1"/>
    <col min="8961" max="8961" width="91.28515625" customWidth="1"/>
    <col min="8962" max="8962" width="20.140625" customWidth="1"/>
    <col min="8963" max="8963" width="22.7109375" customWidth="1"/>
    <col min="9217" max="9217" width="91.28515625" customWidth="1"/>
    <col min="9218" max="9218" width="20.140625" customWidth="1"/>
    <col min="9219" max="9219" width="22.7109375" customWidth="1"/>
    <col min="9473" max="9473" width="91.28515625" customWidth="1"/>
    <col min="9474" max="9474" width="20.140625" customWidth="1"/>
    <col min="9475" max="9475" width="22.7109375" customWidth="1"/>
    <col min="9729" max="9729" width="91.28515625" customWidth="1"/>
    <col min="9730" max="9730" width="20.140625" customWidth="1"/>
    <col min="9731" max="9731" width="22.7109375" customWidth="1"/>
    <col min="9985" max="9985" width="91.28515625" customWidth="1"/>
    <col min="9986" max="9986" width="20.140625" customWidth="1"/>
    <col min="9987" max="9987" width="22.7109375" customWidth="1"/>
    <col min="10241" max="10241" width="91.28515625" customWidth="1"/>
    <col min="10242" max="10242" width="20.140625" customWidth="1"/>
    <col min="10243" max="10243" width="22.7109375" customWidth="1"/>
    <col min="10497" max="10497" width="91.28515625" customWidth="1"/>
    <col min="10498" max="10498" width="20.140625" customWidth="1"/>
    <col min="10499" max="10499" width="22.7109375" customWidth="1"/>
    <col min="10753" max="10753" width="91.28515625" customWidth="1"/>
    <col min="10754" max="10754" width="20.140625" customWidth="1"/>
    <col min="10755" max="10755" width="22.7109375" customWidth="1"/>
    <col min="11009" max="11009" width="91.28515625" customWidth="1"/>
    <col min="11010" max="11010" width="20.140625" customWidth="1"/>
    <col min="11011" max="11011" width="22.7109375" customWidth="1"/>
    <col min="11265" max="11265" width="91.28515625" customWidth="1"/>
    <col min="11266" max="11266" width="20.140625" customWidth="1"/>
    <col min="11267" max="11267" width="22.7109375" customWidth="1"/>
    <col min="11521" max="11521" width="91.28515625" customWidth="1"/>
    <col min="11522" max="11522" width="20.140625" customWidth="1"/>
    <col min="11523" max="11523" width="22.7109375" customWidth="1"/>
    <col min="11777" max="11777" width="91.28515625" customWidth="1"/>
    <col min="11778" max="11778" width="20.140625" customWidth="1"/>
    <col min="11779" max="11779" width="22.7109375" customWidth="1"/>
    <col min="12033" max="12033" width="91.28515625" customWidth="1"/>
    <col min="12034" max="12034" width="20.140625" customWidth="1"/>
    <col min="12035" max="12035" width="22.7109375" customWidth="1"/>
    <col min="12289" max="12289" width="91.28515625" customWidth="1"/>
    <col min="12290" max="12290" width="20.140625" customWidth="1"/>
    <col min="12291" max="12291" width="22.7109375" customWidth="1"/>
    <col min="12545" max="12545" width="91.28515625" customWidth="1"/>
    <col min="12546" max="12546" width="20.140625" customWidth="1"/>
    <col min="12547" max="12547" width="22.7109375" customWidth="1"/>
    <col min="12801" max="12801" width="91.28515625" customWidth="1"/>
    <col min="12802" max="12802" width="20.140625" customWidth="1"/>
    <col min="12803" max="12803" width="22.7109375" customWidth="1"/>
    <col min="13057" max="13057" width="91.28515625" customWidth="1"/>
    <col min="13058" max="13058" width="20.140625" customWidth="1"/>
    <col min="13059" max="13059" width="22.7109375" customWidth="1"/>
    <col min="13313" max="13313" width="91.28515625" customWidth="1"/>
    <col min="13314" max="13314" width="20.140625" customWidth="1"/>
    <col min="13315" max="13315" width="22.7109375" customWidth="1"/>
    <col min="13569" max="13569" width="91.28515625" customWidth="1"/>
    <col min="13570" max="13570" width="20.140625" customWidth="1"/>
    <col min="13571" max="13571" width="22.7109375" customWidth="1"/>
    <col min="13825" max="13825" width="91.28515625" customWidth="1"/>
    <col min="13826" max="13826" width="20.140625" customWidth="1"/>
    <col min="13827" max="13827" width="22.7109375" customWidth="1"/>
    <col min="14081" max="14081" width="91.28515625" customWidth="1"/>
    <col min="14082" max="14082" width="20.140625" customWidth="1"/>
    <col min="14083" max="14083" width="22.7109375" customWidth="1"/>
    <col min="14337" max="14337" width="91.28515625" customWidth="1"/>
    <col min="14338" max="14338" width="20.140625" customWidth="1"/>
    <col min="14339" max="14339" width="22.7109375" customWidth="1"/>
    <col min="14593" max="14593" width="91.28515625" customWidth="1"/>
    <col min="14594" max="14594" width="20.140625" customWidth="1"/>
    <col min="14595" max="14595" width="22.7109375" customWidth="1"/>
    <col min="14849" max="14849" width="91.28515625" customWidth="1"/>
    <col min="14850" max="14850" width="20.140625" customWidth="1"/>
    <col min="14851" max="14851" width="22.7109375" customWidth="1"/>
    <col min="15105" max="15105" width="91.28515625" customWidth="1"/>
    <col min="15106" max="15106" width="20.140625" customWidth="1"/>
    <col min="15107" max="15107" width="22.7109375" customWidth="1"/>
    <col min="15361" max="15361" width="91.28515625" customWidth="1"/>
    <col min="15362" max="15362" width="20.140625" customWidth="1"/>
    <col min="15363" max="15363" width="22.7109375" customWidth="1"/>
    <col min="15617" max="15617" width="91.28515625" customWidth="1"/>
    <col min="15618" max="15618" width="20.140625" customWidth="1"/>
    <col min="15619" max="15619" width="22.7109375" customWidth="1"/>
    <col min="15873" max="15873" width="91.28515625" customWidth="1"/>
    <col min="15874" max="15874" width="20.140625" customWidth="1"/>
    <col min="15875" max="15875" width="22.7109375" customWidth="1"/>
    <col min="16129" max="16129" width="91.28515625" customWidth="1"/>
    <col min="16130" max="16130" width="20.140625" customWidth="1"/>
    <col min="16131" max="16131" width="22.7109375" customWidth="1"/>
  </cols>
  <sheetData>
    <row r="1" spans="1:10" x14ac:dyDescent="0.25">
      <c r="C1" s="79" t="s">
        <v>474</v>
      </c>
    </row>
    <row r="2" spans="1:10" ht="64.5" customHeight="1" x14ac:dyDescent="0.25">
      <c r="A2" s="116" t="s">
        <v>472</v>
      </c>
      <c r="B2" s="117"/>
      <c r="C2" s="118"/>
    </row>
    <row r="3" spans="1:10" ht="50.25" customHeight="1" x14ac:dyDescent="0.25">
      <c r="A3" s="95" t="s">
        <v>59</v>
      </c>
      <c r="B3" s="95" t="s">
        <v>450</v>
      </c>
      <c r="C3" s="96" t="s">
        <v>473</v>
      </c>
    </row>
    <row r="4" spans="1:10" x14ac:dyDescent="0.25">
      <c r="A4" s="21"/>
      <c r="B4" s="21"/>
      <c r="C4" s="94"/>
    </row>
    <row r="5" spans="1:10" x14ac:dyDescent="0.25">
      <c r="A5" s="21"/>
      <c r="B5" s="21"/>
      <c r="C5" s="83"/>
      <c r="D5" s="4"/>
      <c r="E5" s="4"/>
      <c r="F5" s="4"/>
      <c r="G5" s="4"/>
      <c r="H5" s="4"/>
      <c r="I5" s="4"/>
      <c r="J5" s="4"/>
    </row>
    <row r="6" spans="1:10" x14ac:dyDescent="0.25">
      <c r="A6" s="36" t="s">
        <v>451</v>
      </c>
      <c r="B6" s="36" t="s">
        <v>94</v>
      </c>
      <c r="C6" s="83">
        <v>73539</v>
      </c>
      <c r="D6" s="4"/>
      <c r="E6" s="4"/>
      <c r="F6" s="4"/>
      <c r="G6" s="4"/>
      <c r="H6" s="4"/>
      <c r="I6" s="4"/>
      <c r="J6" s="4"/>
    </row>
    <row r="7" spans="1:10" x14ac:dyDescent="0.25">
      <c r="A7" s="36" t="s">
        <v>452</v>
      </c>
      <c r="B7" s="36" t="s">
        <v>95</v>
      </c>
      <c r="C7" s="83">
        <v>15995</v>
      </c>
      <c r="D7" s="4"/>
      <c r="E7" s="4"/>
      <c r="F7" s="4"/>
      <c r="G7" s="4"/>
      <c r="H7" s="4"/>
      <c r="I7" s="4"/>
      <c r="J7" s="4"/>
    </row>
    <row r="8" spans="1:10" x14ac:dyDescent="0.25">
      <c r="A8" s="36" t="s">
        <v>453</v>
      </c>
      <c r="B8" s="36" t="s">
        <v>134</v>
      </c>
      <c r="C8" s="83">
        <v>88766</v>
      </c>
      <c r="D8" s="4"/>
      <c r="E8" s="4"/>
      <c r="F8" s="4"/>
      <c r="G8" s="4"/>
      <c r="H8" s="4"/>
      <c r="I8" s="4"/>
      <c r="J8" s="4"/>
    </row>
    <row r="9" spans="1:10" x14ac:dyDescent="0.25">
      <c r="A9" s="36" t="s">
        <v>454</v>
      </c>
      <c r="B9" s="36" t="s">
        <v>144</v>
      </c>
      <c r="C9" s="83">
        <v>3099</v>
      </c>
      <c r="D9" s="4"/>
      <c r="E9" s="4"/>
      <c r="F9" s="4"/>
      <c r="G9" s="4"/>
      <c r="H9" s="4"/>
      <c r="I9" s="4"/>
      <c r="J9" s="4"/>
    </row>
    <row r="10" spans="1:10" x14ac:dyDescent="0.25">
      <c r="A10" s="36" t="s">
        <v>455</v>
      </c>
      <c r="B10" s="36" t="s">
        <v>162</v>
      </c>
      <c r="C10" s="83">
        <v>80603</v>
      </c>
      <c r="D10" s="4"/>
      <c r="E10" s="4"/>
      <c r="F10" s="4"/>
      <c r="G10" s="4"/>
      <c r="H10" s="4"/>
      <c r="I10" s="4"/>
      <c r="J10" s="4"/>
    </row>
    <row r="11" spans="1:10" s="97" customFormat="1" x14ac:dyDescent="0.25">
      <c r="A11" s="36" t="s">
        <v>456</v>
      </c>
      <c r="B11" s="36" t="s">
        <v>231</v>
      </c>
      <c r="C11" s="83">
        <v>5704</v>
      </c>
      <c r="D11" s="4"/>
      <c r="E11" s="4"/>
      <c r="F11" s="4"/>
      <c r="G11" s="4"/>
      <c r="H11" s="4"/>
      <c r="I11" s="4"/>
      <c r="J11" s="4"/>
    </row>
    <row r="12" spans="1:10" s="100" customFormat="1" x14ac:dyDescent="0.25">
      <c r="A12" s="60" t="s">
        <v>457</v>
      </c>
      <c r="B12" s="60"/>
      <c r="C12" s="98">
        <f>C6+C7+C8+C9+C10+C11</f>
        <v>267706</v>
      </c>
      <c r="D12" s="99"/>
      <c r="E12" s="99"/>
      <c r="F12" s="99"/>
      <c r="G12" s="99"/>
      <c r="H12" s="99"/>
      <c r="I12" s="99"/>
      <c r="J12" s="99"/>
    </row>
    <row r="13" spans="1:10" x14ac:dyDescent="0.25">
      <c r="A13" s="36" t="s">
        <v>439</v>
      </c>
      <c r="B13" s="36" t="s">
        <v>252</v>
      </c>
      <c r="C13" s="83">
        <v>187661</v>
      </c>
      <c r="D13" s="4"/>
      <c r="E13" s="4"/>
      <c r="F13" s="4"/>
      <c r="G13" s="4"/>
      <c r="H13" s="4"/>
      <c r="I13" s="4"/>
      <c r="J13" s="4"/>
    </row>
    <row r="14" spans="1:10" x14ac:dyDescent="0.25">
      <c r="A14" s="36" t="s">
        <v>458</v>
      </c>
      <c r="B14" s="36" t="s">
        <v>275</v>
      </c>
      <c r="C14" s="83">
        <v>14600</v>
      </c>
      <c r="D14" s="4"/>
      <c r="E14" s="4"/>
      <c r="F14" s="4"/>
      <c r="G14" s="4"/>
      <c r="H14" s="4"/>
      <c r="I14" s="4"/>
      <c r="J14" s="4"/>
    </row>
    <row r="15" spans="1:10" x14ac:dyDescent="0.25">
      <c r="A15" s="36" t="s">
        <v>444</v>
      </c>
      <c r="B15" s="36" t="s">
        <v>290</v>
      </c>
      <c r="C15" s="83">
        <v>3479</v>
      </c>
      <c r="D15" s="4"/>
      <c r="E15" s="4"/>
      <c r="F15" s="4"/>
      <c r="G15" s="4"/>
      <c r="H15" s="4"/>
      <c r="I15" s="4"/>
      <c r="J15" s="4"/>
    </row>
    <row r="16" spans="1:10" x14ac:dyDescent="0.25">
      <c r="A16" s="36" t="s">
        <v>459</v>
      </c>
      <c r="B16" s="36" t="s">
        <v>303</v>
      </c>
      <c r="C16" s="83"/>
      <c r="D16" s="4"/>
      <c r="E16" s="4"/>
      <c r="F16" s="4"/>
      <c r="G16" s="4"/>
      <c r="H16" s="4"/>
      <c r="I16" s="4"/>
      <c r="J16" s="4"/>
    </row>
    <row r="17" spans="1:10" x14ac:dyDescent="0.25">
      <c r="A17" s="36" t="s">
        <v>460</v>
      </c>
      <c r="B17" s="36" t="s">
        <v>345</v>
      </c>
      <c r="C17" s="83">
        <v>83049</v>
      </c>
      <c r="D17" s="4"/>
      <c r="E17" s="4"/>
      <c r="F17" s="4"/>
      <c r="G17" s="4"/>
      <c r="H17" s="4"/>
      <c r="I17" s="4"/>
      <c r="J17" s="4"/>
    </row>
    <row r="18" spans="1:10" s="100" customFormat="1" x14ac:dyDescent="0.25">
      <c r="A18" s="60" t="s">
        <v>461</v>
      </c>
      <c r="B18" s="60"/>
      <c r="C18" s="98">
        <f>C13+C14+C15+C17</f>
        <v>288789</v>
      </c>
      <c r="D18" s="99"/>
      <c r="E18" s="99"/>
      <c r="F18" s="99"/>
      <c r="G18" s="99"/>
      <c r="H18" s="99"/>
      <c r="I18" s="99"/>
      <c r="J18" s="99"/>
    </row>
    <row r="19" spans="1:10" s="100" customFormat="1" x14ac:dyDescent="0.25">
      <c r="A19" s="60" t="s">
        <v>462</v>
      </c>
      <c r="B19" s="60"/>
      <c r="C19" s="98">
        <f>C18-C12</f>
        <v>21083</v>
      </c>
      <c r="D19" s="99"/>
      <c r="E19" s="99"/>
      <c r="F19" s="99"/>
      <c r="G19" s="99"/>
      <c r="H19" s="99"/>
      <c r="I19" s="99"/>
      <c r="J19" s="99"/>
    </row>
    <row r="20" spans="1:10" s="100" customFormat="1" x14ac:dyDescent="0.25">
      <c r="A20" s="60"/>
      <c r="B20" s="60"/>
      <c r="C20" s="98"/>
      <c r="D20" s="99"/>
      <c r="E20" s="99"/>
      <c r="F20" s="99"/>
      <c r="G20" s="99"/>
      <c r="H20" s="99"/>
      <c r="I20" s="99"/>
      <c r="J20" s="99"/>
    </row>
    <row r="21" spans="1:10" x14ac:dyDescent="0.25">
      <c r="A21" s="36" t="s">
        <v>463</v>
      </c>
      <c r="B21" s="36" t="s">
        <v>176</v>
      </c>
      <c r="C21" s="83">
        <v>25382</v>
      </c>
      <c r="D21" s="4"/>
      <c r="E21" s="4"/>
      <c r="F21" s="4"/>
      <c r="G21" s="4"/>
      <c r="H21" s="4"/>
      <c r="I21" s="4"/>
      <c r="J21" s="4"/>
    </row>
    <row r="22" spans="1:10" x14ac:dyDescent="0.25">
      <c r="A22" s="36" t="s">
        <v>464</v>
      </c>
      <c r="B22" s="36" t="s">
        <v>185</v>
      </c>
      <c r="C22" s="83">
        <v>50009</v>
      </c>
      <c r="D22" s="4"/>
      <c r="E22" s="4"/>
      <c r="F22" s="4"/>
      <c r="G22" s="4"/>
      <c r="H22" s="4"/>
      <c r="I22" s="4"/>
      <c r="J22" s="4"/>
    </row>
    <row r="23" spans="1:10" x14ac:dyDescent="0.25">
      <c r="A23" s="36" t="s">
        <v>465</v>
      </c>
      <c r="B23" s="36" t="s">
        <v>196</v>
      </c>
      <c r="C23" s="83"/>
      <c r="D23" s="4"/>
      <c r="E23" s="4"/>
      <c r="F23" s="4"/>
      <c r="G23" s="4"/>
      <c r="H23" s="4"/>
      <c r="I23" s="4"/>
      <c r="J23" s="4"/>
    </row>
    <row r="24" spans="1:10" x14ac:dyDescent="0.25">
      <c r="A24" s="60" t="s">
        <v>466</v>
      </c>
      <c r="B24" s="60"/>
      <c r="C24" s="98">
        <f>C21+C22</f>
        <v>75391</v>
      </c>
      <c r="D24" s="4"/>
      <c r="E24" s="4"/>
      <c r="F24" s="4"/>
      <c r="G24" s="4"/>
      <c r="H24" s="4"/>
      <c r="I24" s="4"/>
      <c r="J24" s="4"/>
    </row>
    <row r="25" spans="1:10" x14ac:dyDescent="0.25">
      <c r="A25" s="36" t="s">
        <v>467</v>
      </c>
      <c r="B25" s="36" t="s">
        <v>260</v>
      </c>
      <c r="C25" s="83"/>
      <c r="D25" s="4"/>
      <c r="E25" s="4"/>
      <c r="F25" s="4"/>
      <c r="G25" s="4"/>
      <c r="H25" s="4"/>
      <c r="I25" s="4"/>
      <c r="J25" s="4"/>
    </row>
    <row r="26" spans="1:10" x14ac:dyDescent="0.25">
      <c r="A26" s="36" t="s">
        <v>468</v>
      </c>
      <c r="B26" s="36" t="s">
        <v>298</v>
      </c>
      <c r="C26" s="83"/>
      <c r="D26" s="4"/>
      <c r="E26" s="4"/>
      <c r="F26" s="4"/>
      <c r="G26" s="4"/>
      <c r="H26" s="4"/>
      <c r="I26" s="4"/>
      <c r="J26" s="4"/>
    </row>
    <row r="27" spans="1:10" x14ac:dyDescent="0.25">
      <c r="A27" s="36" t="s">
        <v>469</v>
      </c>
      <c r="B27" s="36" t="s">
        <v>308</v>
      </c>
      <c r="C27" s="83">
        <v>54308</v>
      </c>
      <c r="D27" s="4"/>
      <c r="E27" s="4"/>
      <c r="F27" s="4"/>
      <c r="G27" s="4"/>
      <c r="H27" s="4"/>
      <c r="I27" s="4"/>
      <c r="J27" s="4"/>
    </row>
    <row r="28" spans="1:10" s="100" customFormat="1" x14ac:dyDescent="0.25">
      <c r="A28" s="60" t="s">
        <v>470</v>
      </c>
      <c r="B28" s="60"/>
      <c r="C28" s="98">
        <f>C25+C26+C27</f>
        <v>54308</v>
      </c>
      <c r="D28" s="99"/>
      <c r="E28" s="99"/>
      <c r="F28" s="99"/>
      <c r="G28" s="99"/>
      <c r="H28" s="99"/>
      <c r="I28" s="99"/>
      <c r="J28" s="99"/>
    </row>
    <row r="29" spans="1:10" x14ac:dyDescent="0.25">
      <c r="A29" s="60" t="s">
        <v>471</v>
      </c>
      <c r="B29" s="60"/>
      <c r="C29" s="98">
        <f>C28-C24</f>
        <v>-21083</v>
      </c>
      <c r="D29" s="4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101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101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101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101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101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101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101"/>
      <c r="D36" s="4"/>
      <c r="E36" s="4"/>
      <c r="F36" s="4"/>
      <c r="G36" s="4"/>
      <c r="H36" s="4"/>
      <c r="I36" s="4"/>
      <c r="J36" s="4"/>
    </row>
  </sheetData>
  <mergeCells count="1"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300" r:id="rId1"/>
  <headerFooter>
    <oddHeader xml:space="preserve">&amp;R&amp;"-,Dőlt"5.melléklet az 5/2017.  (VII.4.)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1.mell_bevét</vt:lpstr>
      <vt:lpstr>1. mell_kiadás</vt:lpstr>
      <vt:lpstr>2. mell_bevét</vt:lpstr>
      <vt:lpstr>2. mell_kiadás</vt:lpstr>
      <vt:lpstr>3.mell_kiadás</vt:lpstr>
      <vt:lpstr>3.mell_bevét</vt:lpstr>
      <vt:lpstr>létszám 4. mell.</vt:lpstr>
      <vt:lpstr>4.melléklet</vt:lpstr>
      <vt:lpstr>5. melléklet</vt:lpstr>
      <vt:lpstr>Munka9</vt:lpstr>
      <vt:lpstr>'1. mell_kiadás'!Nyomtatási_terület</vt:lpstr>
      <vt:lpstr>'1.mell_bevét'!Nyomtatási_terület</vt:lpstr>
      <vt:lpstr>'2. mell_bevét'!Nyomtatási_terület</vt:lpstr>
      <vt:lpstr>'2. mell_kiadás'!Nyomtatási_terület</vt:lpstr>
      <vt:lpstr>'3.mell_bevét'!Nyomtatási_terület</vt:lpstr>
      <vt:lpstr>'3.mell_kiadás'!Nyomtatási_terület</vt:lpstr>
      <vt:lpstr>'létszám 4. 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2018-03-01T14:25:23Z</cp:lastPrinted>
  <dcterms:created xsi:type="dcterms:W3CDTF">2014-01-03T21:48:14Z</dcterms:created>
  <dcterms:modified xsi:type="dcterms:W3CDTF">2018-03-01T14:30:58Z</dcterms:modified>
</cp:coreProperties>
</file>