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150" tabRatio="923" firstSheet="6" activeTab="18"/>
  </bookViews>
  <sheets>
    <sheet name="Állami normatíva" sheetId="1" r:id="rId1"/>
    <sheet name="Sülysáp Összesen" sheetId="2" r:id="rId2"/>
    <sheet name="Sülysáp Bevételek" sheetId="3" r:id="rId3"/>
    <sheet name="Önkormányzat" sheetId="4" r:id="rId4"/>
    <sheet name="ÖNK részletező" sheetId="5" r:id="rId5"/>
    <sheet name="Védőnői Szolg." sheetId="6" r:id="rId6"/>
    <sheet name="Közvilágítás" sheetId="7" r:id="rId7"/>
    <sheet name="Általános Iskolák" sheetId="8" r:id="rId8"/>
    <sheet name="Szoc. és Egyéb Önk" sheetId="9" r:id="rId9"/>
    <sheet name="Temető" sheetId="10" r:id="rId10"/>
    <sheet name="Egészségügy" sheetId="11" r:id="rId11"/>
    <sheet name="Mezőőri+piacf." sheetId="12" r:id="rId12"/>
    <sheet name="Polg.Hiv." sheetId="13" r:id="rId13"/>
    <sheet name="Csicsergő" sheetId="14" r:id="rId14"/>
    <sheet name="Gólyahír" sheetId="15" r:id="rId15"/>
    <sheet name="WAMKK" sheetId="16" r:id="rId16"/>
    <sheet name="Gondozási Központ" sheetId="17" r:id="rId17"/>
    <sheet name="Konyha" sheetId="18" r:id="rId18"/>
    <sheet name="Részletező " sheetId="19" r:id="rId19"/>
  </sheets>
  <definedNames>
    <definedName name="_xlnm.Print_Area" localSheetId="16">'Gondozási Központ'!$A$1:$D$83</definedName>
    <definedName name="_xlnm.Print_Area" localSheetId="3">'Önkormányzat'!$A$1:$J$158</definedName>
    <definedName name="_xlnm.Print_Area" localSheetId="2">'Sülysáp Bevételek'!$A$1:$J$95</definedName>
  </definedNames>
  <calcPr fullCalcOnLoad="1"/>
</workbook>
</file>

<file path=xl/sharedStrings.xml><?xml version="1.0" encoding="utf-8"?>
<sst xmlns="http://schemas.openxmlformats.org/spreadsheetml/2006/main" count="2272" uniqueCount="570">
  <si>
    <t>Jogcím</t>
  </si>
  <si>
    <t>mennyiségi egység</t>
  </si>
  <si>
    <t>Mutató</t>
  </si>
  <si>
    <t>Ft</t>
  </si>
  <si>
    <t>I.1.a) Önkormányzati hivatal működésének támogatása-elismert hivatali létszám alapján</t>
  </si>
  <si>
    <t>fő</t>
  </si>
  <si>
    <t>I.1.b Teleülés üzemeltetéshez kapcsolodó feladat ellátás általános támogatása-beszámítás után</t>
  </si>
  <si>
    <t>I.1.c) Egyéb önkormányzati feladatok támogatása-beszámítás után</t>
  </si>
  <si>
    <t>I.2 Nem közművel összegyűjtött háztartási szennyvíz ártalmatlanítása</t>
  </si>
  <si>
    <t>köbméter</t>
  </si>
  <si>
    <t>ba.)zöldterülettel kapcsolatos gazdálkodási feladatok ellátásának támogatása</t>
  </si>
  <si>
    <t>bb.) Közvilágítás fenntartásának támogtása</t>
  </si>
  <si>
    <t>bc) köztemető fenntartásával kapcsolatos feladatok támogatása</t>
  </si>
  <si>
    <t>bd.) Közutak fenntartásának támogatása</t>
  </si>
  <si>
    <t>V. Info Beszámítás</t>
  </si>
  <si>
    <t>A HELYI ÖNKORMÁNYZATOK MŰKÖDÉSÉNEK ÁLTALÁNOS TÁMOGATÁSA</t>
  </si>
  <si>
    <t>EGYES KÖZNEVELÉSI ÉS GYERMEKÉTKEZTETÉSI FELADATOK TÁMOGATÁSA</t>
  </si>
  <si>
    <t>II.1. Óvodapedagógusok és az óvodapedagógusok nevelő munkáját közvetlenül segítők bértámogatása</t>
  </si>
  <si>
    <t>2014. évben 8 hónapra</t>
  </si>
  <si>
    <t>II.1(2) Óvodapedagógusok nevelőmunkáját közvetlenül segítők száma Köznev.tv. 2.melléklete szerint</t>
  </si>
  <si>
    <t>2014. évben 4 hónapra</t>
  </si>
  <si>
    <t>II.1(1).1. Óvodapedagógusok  elismert létszáma</t>
  </si>
  <si>
    <t>II.(1)2. Óvodapedagógusok elismert létszáma</t>
  </si>
  <si>
    <t>II.(3).2 óvodapedagósusok elismert létszáma pótlólagos összeg</t>
  </si>
  <si>
    <t>II.1(2) 2.Óvodapedagógusok nevelőmunkáját közvetlenül segítők száma Köznev.tv. 2.melléklete szerint</t>
  </si>
  <si>
    <t>Bértámogatás összesen</t>
  </si>
  <si>
    <t>Óvodaműködttési támogatás</t>
  </si>
  <si>
    <t>II.2.(8) 1 gyermekek nevelése a napi 8 órát eléri vagy meghaladja</t>
  </si>
  <si>
    <t>II.2.(8) 2 gyermekek nevelése a napi 8 órát eléri vagy meghaladja</t>
  </si>
  <si>
    <t>Működési támogatás összesen</t>
  </si>
  <si>
    <t>SZOCIÁLIS ÉS GYERMEKJÓLÉTI FELADATOK TÁMOGATÁSA</t>
  </si>
  <si>
    <t>ÓVODA TÁMOGATÁS ÖSSZESEN</t>
  </si>
  <si>
    <t>ÁLTALÁNOS TÁMOGATÁS ÖSSZESEN</t>
  </si>
  <si>
    <t>III. 2-V. Hozzájárulás a pénbeli szociális ellátásokhoz-beszámítás után</t>
  </si>
  <si>
    <t>III..3.a(1) Szociális és gyermekjóléti alapszolgáltatások általános feladatai - családsegítés</t>
  </si>
  <si>
    <t>III..3.aa.) 70000 fő lakosságszámig működési engedéllyel családsegítés</t>
  </si>
  <si>
    <t>Családsegítés összesen</t>
  </si>
  <si>
    <t>III.3.aa.(2) 70000 fő lakosságszámig működési engedéllyel gyermekjóléti szolgálat</t>
  </si>
  <si>
    <t>III.3. ad.(1) társulási kiegészítés- családsegítés</t>
  </si>
  <si>
    <t>III.3.ad.(2) társulási kiegészítés- gyermekjóléti szolgálat</t>
  </si>
  <si>
    <t>Gyermekjóléti szolgálat összesen</t>
  </si>
  <si>
    <t>CSALÁDSEGÍTÉS ÉS GYERMEKJÓLÉTI SZOLGÁLAT ÖSSZESEN</t>
  </si>
  <si>
    <t>III.3c.(1) szociális étkezttés</t>
  </si>
  <si>
    <t>III..d(2) házi segítségnyújtás-társulás által történő feladatellátás</t>
  </si>
  <si>
    <t>III.3.f.(1) Időskorúak nappali intézményi ellátása</t>
  </si>
  <si>
    <t>III.3.ja(1) bölcsődei ellátás</t>
  </si>
  <si>
    <t>III.5.a.) A finanszirozás szempontjából elismert dolgozók támogatása</t>
  </si>
  <si>
    <t>SZOCIÁLIS TÁMOGATÁSOK ÖSSZESEN</t>
  </si>
  <si>
    <t>TÁMOGATÁS ÖSSZESEN</t>
  </si>
  <si>
    <t>Közművelődési feladatok</t>
  </si>
  <si>
    <t>ÁLLAMI NORMATÍVA ÖSSZESEN</t>
  </si>
  <si>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</si>
  <si>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</si>
  <si>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</si>
  <si>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</si>
  <si>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</si>
  <si>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</si>
  <si>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</si>
  <si>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</si>
  <si>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</si>
  <si>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</si>
  <si>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</si>
  <si>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</si>
  <si>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K1102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</si>
  <si>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</si>
  <si>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</si>
  <si>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</si>
  <si>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</si>
  <si>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</si>
  <si>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</si>
  <si>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</si>
  <si>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</si>
  <si>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</si>
  <si>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</si>
  <si>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</si>
  <si>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</si>
  <si>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</si>
  <si>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</si>
  <si>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</si>
  <si>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</si>
  <si>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</si>
  <si>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</si>
  <si>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</si>
  <si>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</si>
  <si>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</si>
  <si>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</si>
  <si>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</si>
  <si>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</si>
  <si>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</si>
  <si>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</si>
  <si>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</si>
  <si>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</si>
  <si>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</si>
  <si>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</si>
  <si>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</si>
  <si>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</si>
  <si>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</si>
  <si>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</si>
  <si>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</si>
  <si>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</si>
  <si>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</si>
  <si>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</si>
  <si>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</si>
  <si>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</si>
  <si>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</si>
  <si>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</si>
  <si>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</si>
  <si>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</si>
  <si>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</si>
  <si>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</si>
  <si>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</si>
  <si>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</si>
  <si>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</si>
  <si>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</si>
  <si>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</si>
  <si>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</si>
  <si>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</si>
  <si>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</si>
  <si>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</si>
  <si>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</si>
  <si>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</si>
  <si>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</si>
  <si>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</si>
  <si>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</si>
  <si>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</si>
  <si>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</si>
  <si>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</si>
  <si>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</si>
  <si>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</si>
  <si>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</si>
  <si>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</si>
  <si>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</si>
  <si>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</si>
  <si>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</si>
  <si>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</si>
  <si>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</si>
  <si>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</si>
  <si>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</si>
  <si>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</si>
  <si>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</si>
  <si>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</si>
  <si>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</si>
  <si>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</si>
  <si>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</si>
  <si>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</si>
  <si>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Eredeti előirányzat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</si>
  <si>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</si>
  <si>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</si>
  <si>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</si>
  <si>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</si>
  <si>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</si>
  <si>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</si>
  <si>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</si>
  <si>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</si>
  <si>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</si>
  <si>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</si>
  <si>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</si>
  <si>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Törvény szerinti illetmények, munkabérek         3 fő</t>
  </si>
  <si>
    <t>Kiadások összesen</t>
  </si>
  <si>
    <t>Rovatrend száma</t>
  </si>
  <si>
    <t>Rovatrend megnevezése</t>
  </si>
  <si>
    <t>Törvény szerinti illetmények, munkabérek 15 fő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</si>
  <si>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</si>
  <si>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</si>
  <si>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</si>
  <si>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Törvény szerinti illetmények, munkabérek 4 fő</t>
  </si>
  <si>
    <t>üzemanyag, élelmiszer, védő és munkaruha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</si>
  <si>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</si>
  <si>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</si>
  <si>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</si>
  <si>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</si>
  <si>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</si>
  <si>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</si>
  <si>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</si>
  <si>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</si>
  <si>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</si>
  <si>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</si>
  <si>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</si>
  <si>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</si>
  <si>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</si>
  <si>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</si>
  <si>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</si>
  <si>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</si>
  <si>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</si>
  <si>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</si>
  <si>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</si>
  <si>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</si>
  <si>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</si>
  <si>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</si>
  <si>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</si>
  <si>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</si>
  <si>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</si>
  <si>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</si>
  <si>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</si>
  <si>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</si>
  <si>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</si>
  <si>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</si>
  <si>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</si>
  <si>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</si>
  <si>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</si>
  <si>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</si>
  <si>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</si>
  <si>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</si>
  <si>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</si>
  <si>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</si>
  <si>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</si>
  <si>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</si>
  <si>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</si>
  <si>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</si>
  <si>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</si>
  <si>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</si>
  <si>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</si>
  <si>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</si>
  <si>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</si>
  <si>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</si>
  <si>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</si>
  <si>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</si>
  <si>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</si>
  <si>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</si>
  <si>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</si>
  <si>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</si>
  <si>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</si>
  <si>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</si>
  <si>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</si>
  <si>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K65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</si>
  <si>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</si>
  <si>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</si>
  <si>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</si>
  <si>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</si>
  <si>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</si>
  <si>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</si>
  <si>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</si>
  <si>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</si>
  <si>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</si>
  <si>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</si>
  <si>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</si>
  <si>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</si>
  <si>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</si>
  <si>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</si>
  <si>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</si>
  <si>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</si>
  <si>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</si>
  <si>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</si>
  <si>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</si>
  <si>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</si>
  <si>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</si>
  <si>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</si>
  <si>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</si>
  <si>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</si>
  <si>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</si>
  <si>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</si>
  <si>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</si>
  <si>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</si>
  <si>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</si>
  <si>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</si>
  <si>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</si>
  <si>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</si>
  <si>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</si>
  <si>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</si>
  <si>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</si>
  <si>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</si>
  <si>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</si>
  <si>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</si>
  <si>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</si>
  <si>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</si>
  <si>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</si>
  <si>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</si>
  <si>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</si>
  <si>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</si>
  <si>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</si>
  <si>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</si>
  <si>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</si>
  <si>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</si>
  <si>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</si>
  <si>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</si>
  <si>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</si>
  <si>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</si>
  <si>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</si>
  <si>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</si>
  <si>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</si>
  <si>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</si>
  <si>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</si>
  <si>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</si>
  <si>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</si>
  <si>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</si>
  <si>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</si>
  <si>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</si>
  <si>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</si>
  <si>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</si>
  <si>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</si>
  <si>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</si>
  <si>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</si>
  <si>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</si>
  <si>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</si>
  <si>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</si>
  <si>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</si>
  <si>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</si>
  <si>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</si>
  <si>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</si>
  <si>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</si>
  <si>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működési támogatása</t>
  </si>
  <si>
    <t>Általános támogatás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</si>
  <si>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</si>
  <si>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</si>
  <si>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</si>
  <si>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</si>
  <si>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</si>
  <si>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</si>
  <si>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</si>
  <si>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Itt kell elszámolni a szerkezetátalakítási tartalékból, fejezeti tartalékból, és más kiegészítő támogatások bevételei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</si>
  <si>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</si>
  <si>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</si>
  <si>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</si>
  <si>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</si>
  <si>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</si>
  <si>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</si>
  <si>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</si>
  <si>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</si>
  <si>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</si>
  <si>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Egyéb működési célú támogatások bevételei államháztartáson belülről</t>
  </si>
  <si>
    <t>Itt kell elszámolni az intézmények finanszírozási támogatását</t>
  </si>
  <si>
    <t>B2</t>
  </si>
  <si>
    <t>Felhalmozási célú támogatások államháztartáson belülről</t>
  </si>
  <si>
    <t>B21</t>
  </si>
  <si>
    <t>Felhalmozási célú önkormányzati támogatások</t>
  </si>
  <si>
    <t>Itt kell elszámolni a felhalmozási célra biztosított központosított előirányzatokból származó bevételeket</t>
  </si>
  <si>
    <t>B22</t>
  </si>
  <si>
    <t>Felhalmozási célú garancia és kezességvállalásbl származó megtérülése államháztartáson belülről</t>
  </si>
  <si>
    <t>B23</t>
  </si>
  <si>
    <t>Felhalmozási célú visszatéritendő támogatások, kölcsönök visszatérülése államháztartáson belülről</t>
  </si>
  <si>
    <t>B24</t>
  </si>
  <si>
    <t>Felhalmozási célú visszatéritendő támogatások, kölcsönök igénybevétele államháztartáson belülről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</si>
  <si>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</si>
  <si>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</si>
  <si>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</si>
  <si>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</si>
  <si>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</si>
  <si>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</si>
  <si>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</si>
  <si>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</si>
  <si>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</si>
  <si>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</si>
  <si>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</si>
  <si>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</si>
  <si>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külön kell kimutatni a központi költségvetés megilletőt, a helyi önkormányzatot megilletőt,a túlsúlydíjat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</si>
  <si>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</si>
  <si>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</si>
  <si>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</si>
  <si>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</si>
  <si>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</si>
  <si>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</si>
  <si>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</si>
  <si>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</si>
  <si>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Nem itt kell elszámolni a közvetített szolgáltatásoka, és az intézményi térítési díjakat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</si>
  <si>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</si>
  <si>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</si>
  <si>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</si>
  <si>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</si>
  <si>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</si>
  <si>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</si>
  <si>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</si>
  <si>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</si>
  <si>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</si>
  <si>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</si>
  <si>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</si>
  <si>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</si>
  <si>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</si>
  <si>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</si>
  <si>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</si>
  <si>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</si>
  <si>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</si>
  <si>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</si>
  <si>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</si>
  <si>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B410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</si>
  <si>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</si>
  <si>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</si>
  <si>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</si>
  <si>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</si>
  <si>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</si>
  <si>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</si>
  <si>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</si>
  <si>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külön kell kimutatni a termőföld eladás bevéeleit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</si>
  <si>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</si>
  <si>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</si>
  <si>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</si>
  <si>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</si>
  <si>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</si>
  <si>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</si>
  <si>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</si>
  <si>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</si>
  <si>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</si>
  <si>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</si>
  <si>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B63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</si>
  <si>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</si>
  <si>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</si>
  <si>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</si>
  <si>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</si>
  <si>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</si>
  <si>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</si>
  <si>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</si>
  <si>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</si>
  <si>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</si>
  <si>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</si>
  <si>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</si>
  <si>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</si>
  <si>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</si>
  <si>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</si>
  <si>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</si>
  <si>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</si>
  <si>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</si>
  <si>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</si>
  <si>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</si>
  <si>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</si>
  <si>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</si>
  <si>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</si>
  <si>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</si>
  <si>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</si>
  <si>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</si>
  <si>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</si>
  <si>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</si>
  <si>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</si>
  <si>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</si>
  <si>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</si>
  <si>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</si>
  <si>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</si>
  <si>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</si>
  <si>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</si>
  <si>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</si>
  <si>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</si>
  <si>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</si>
  <si>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</si>
  <si>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</si>
  <si>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</si>
  <si>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Védőnői Szolgálat</t>
  </si>
  <si>
    <t>könyvek,folyóiratok, napilapok,  inf.eszk.(CD,stb)gyógyszer</t>
  </si>
  <si>
    <t>Közvilágítás</t>
  </si>
  <si>
    <t>Általános Iskolák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</si>
  <si>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</si>
  <si>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</si>
  <si>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Egészségügy</t>
  </si>
  <si>
    <t>Temető</t>
  </si>
  <si>
    <t>K511</t>
  </si>
  <si>
    <t>Egyéb működési támogatások államháztartáson kívülre</t>
  </si>
  <si>
    <t>Működési jelleggel véglegesen adott támogatások, adományok</t>
  </si>
  <si>
    <t>K512</t>
  </si>
  <si>
    <t>Tartalékok</t>
  </si>
  <si>
    <t>Rovatrend</t>
  </si>
  <si>
    <t>Megnevezés</t>
  </si>
  <si>
    <t>Központi Konyha</t>
  </si>
  <si>
    <t>Gondozási Központ</t>
  </si>
  <si>
    <t>Önkormányzat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</si>
  <si>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</si>
  <si>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</si>
  <si>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</si>
  <si>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</si>
  <si>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</si>
  <si>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</si>
  <si>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</si>
  <si>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</si>
  <si>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Részletes tételfelsorolás</t>
  </si>
  <si>
    <t>Családsegítő</t>
  </si>
  <si>
    <t>Normatíva átadás</t>
  </si>
  <si>
    <t>Nomatíva átadás: házi s.ny.</t>
  </si>
  <si>
    <t>Pénzmaradvány</t>
  </si>
  <si>
    <t>Civil támogatási keret</t>
  </si>
  <si>
    <t>Csatorna kamatfizetés</t>
  </si>
  <si>
    <t>Csatorna érdekeltségi hozzáj.</t>
  </si>
  <si>
    <t>Helyi járat hozzájárulás</t>
  </si>
  <si>
    <t>III.5.b) Gyermekétkeztetés üzemeltetési támogatása</t>
  </si>
  <si>
    <t>Csatorna hitel kamata</t>
  </si>
  <si>
    <t>Vezetői pótlék</t>
  </si>
  <si>
    <t>Törvény szerinti illetmények, munkabérek 11,5 fő</t>
  </si>
  <si>
    <t>ebrendészeti hozzájárulás, építésügyi bírság,szabálysértési pénz és helyszíni bírság, a közlekedési szabályszegések után az önkormányhatot megillető rész, mezőőri járulék</t>
  </si>
  <si>
    <r>
      <t>Készentléti, ügyeleti, helyettesítési díj, túlóra,</t>
    </r>
    <r>
      <rPr>
        <u val="single"/>
        <sz val="10"/>
        <rFont val="Arial"/>
        <family val="2"/>
      </rPr>
      <t xml:space="preserve"> pótlék</t>
    </r>
  </si>
  <si>
    <t>Sülysáp hozzájárulása HSG</t>
  </si>
  <si>
    <t>Egyéb központi támogatások</t>
  </si>
  <si>
    <t>PMH</t>
  </si>
  <si>
    <t>II.5.(1) Pedagógus II. kat. Sor. Kiegészítő támogatása</t>
  </si>
  <si>
    <t>I.1.c) Lakott külterülettel kapcsolatos feladatok támogatása</t>
  </si>
  <si>
    <t>Állami normatíva átadása</t>
  </si>
  <si>
    <t>Egyéb működési célú átvett pénzeszközök (Önkormányzati támogatás)</t>
  </si>
  <si>
    <t>Állami normatíva átadása ( nappali ellátás, szociális étkeztetés)</t>
  </si>
  <si>
    <t>Egyéb működési célú átvett pénzeszközök(önkormányzati támogatás)</t>
  </si>
  <si>
    <t>Egyéb működési célú átvett pénzeszközök (OEP védőnők)</t>
  </si>
  <si>
    <t>Mezzőőri szolgálat 4*540 e</t>
  </si>
  <si>
    <t>Választott tisztésviselők juttatásai  8 fő képviselő</t>
  </si>
  <si>
    <t>Törvény szerinti illetmények, munkabérek 25 fő</t>
  </si>
  <si>
    <t>Végkielégítés (Bódis)</t>
  </si>
  <si>
    <t>Egyéb működési célú átvett pénzeszközök (állami normatíva)</t>
  </si>
  <si>
    <t>Egyéb működési célú átvett pénzeszközök ( állami normatíva)</t>
  </si>
  <si>
    <t>Szociális ellátás, segélyek+egyéb önk.feladatok</t>
  </si>
  <si>
    <t>Egyéb működési célú átvett pénzeszközök(állami normatíva)</t>
  </si>
  <si>
    <t>Egyéb működési célú átvett pénzeszközök(önkotmányzati tám)</t>
  </si>
  <si>
    <t>Bursa</t>
  </si>
  <si>
    <t>Vis maior (Kápolna utca)</t>
  </si>
  <si>
    <t>Piac (elszámolás)</t>
  </si>
  <si>
    <t>Részesedések beszerzése ELMIB részvény</t>
  </si>
  <si>
    <t>TÁVÜSZ Kft</t>
  </si>
  <si>
    <t>OEP háziorvosi szolg. 6 hónap</t>
  </si>
  <si>
    <t>Kápolna  utca</t>
  </si>
  <si>
    <t>Béren kívüli juttatások -cafetéria 43 főx60000</t>
  </si>
  <si>
    <t>Kisértékű tárgyi eszközök</t>
  </si>
  <si>
    <t xml:space="preserve">Törvény szerinti illetmények, munkabérek         </t>
  </si>
  <si>
    <t xml:space="preserve">Állami normatíva átadása </t>
  </si>
  <si>
    <t xml:space="preserve">Egyéb működési célú átvett pénzeszközök </t>
  </si>
  <si>
    <t xml:space="preserve">Törvény szerinti illetmények, munkabérek      </t>
  </si>
  <si>
    <t xml:space="preserve">Törvény szerinti illetmények, munkabérek        </t>
  </si>
  <si>
    <t>Ellátottak pénzbeli juttatásai</t>
  </si>
  <si>
    <t>Egyéb működési támogatás államháztartáson belülre</t>
  </si>
  <si>
    <t>Műk. Garancia és kezességvállalás</t>
  </si>
  <si>
    <t>Műk.támogatás államháztartáson kivülre</t>
  </si>
  <si>
    <t xml:space="preserve">K6 </t>
  </si>
  <si>
    <t xml:space="preserve">Ingatlanok beszerzése létetésítése </t>
  </si>
  <si>
    <t>Egyéb tárgyi eszközök beszerzése</t>
  </si>
  <si>
    <t>Részesedések beszerzése</t>
  </si>
  <si>
    <t>Egyéb építmányek felújítása ( Vis maior)</t>
  </si>
  <si>
    <t>Dologi összesen</t>
  </si>
  <si>
    <t>Dologi kiadások összesen</t>
  </si>
  <si>
    <t>Utak céltartalék</t>
  </si>
  <si>
    <t>Bevételek részeltezése</t>
  </si>
  <si>
    <t>B404 Tulajodnosi bevételek</t>
  </si>
  <si>
    <t>piac bevétel</t>
  </si>
  <si>
    <t>csarnok és műfüves</t>
  </si>
  <si>
    <t>Egyéb bérleti díj bevételek</t>
  </si>
  <si>
    <t>Egyéb működési bevételek ( közfoglalkoztottak )</t>
  </si>
  <si>
    <t>III.5.Gyermekétkeztetés támogatása</t>
  </si>
  <si>
    <t>Áru és készletértékesítés ellenértéke</t>
  </si>
  <si>
    <t>Egyéb felhalmozási célú támogatások bevételei államháztartáson belülről ASP, ÁROP</t>
  </si>
  <si>
    <t>Települési önkormányzatok kulturális feladatainak támogatása</t>
  </si>
  <si>
    <t>Települési önkormányzatok szociális és gyermekjóléti feladatainak támogatása</t>
  </si>
  <si>
    <t>Települési önkormányzatok egyes köznevelési feladatainak támogatása</t>
  </si>
  <si>
    <t>Elláttotak pénzbeli juttatásai</t>
  </si>
  <si>
    <t>Működési célú garancia és kezességváll.államháztartáson kívülre (külön ki kell mutatnio az állami vagy önkormányzati tualjonban lévő gazdasági társaságok tartozásai miatti kifizetéseket (csatorna hitel kezesség)</t>
  </si>
  <si>
    <t>Rendőrség támogatása</t>
  </si>
  <si>
    <t>Egyéb tárgyi eszközök beszerzése, létesítése (ASP)</t>
  </si>
  <si>
    <t>SACSE kútfúrás</t>
  </si>
  <si>
    <t>Malom utcai sportpálya, sportöltöző, Malom u. 26., Tűzoltószertár, buszmegállók felújítása</t>
  </si>
  <si>
    <t xml:space="preserve">START munkaprogram </t>
  </si>
  <si>
    <t>helyi iparűzési adó</t>
  </si>
  <si>
    <t>Gépjárműadók</t>
  </si>
  <si>
    <t>Céltartalék</t>
  </si>
  <si>
    <t>Egyéb működési célú átvett pénzeszközök (önkormányzati támogatás)</t>
  </si>
  <si>
    <t>Törvény szerinti illetmények, munkabérek  25 fő óvonő</t>
  </si>
  <si>
    <t>12  fő dajka 4 fő ped.aszisztens, 1óvoda titkár</t>
  </si>
  <si>
    <t>Egyéb külső személyi juttatások (gyógypedagógus)</t>
  </si>
  <si>
    <t>SÜLYSÁP VÁROS ÖNKORMÁNYZATA 2015. ÉVI KÖLTSÉGVETÉSE</t>
  </si>
  <si>
    <t>Csicsergő Napk. Óvoda</t>
  </si>
  <si>
    <t>Gólyahír Bölcsőde</t>
  </si>
  <si>
    <t>WAMKK</t>
  </si>
  <si>
    <t>KÖZPONTI KONYHA 2015. ÉVI KÖLTSÉGVETÉSE</t>
  </si>
  <si>
    <t>SÜLYSÁP VÁROS ÖNKORMÁNYZATÁNAK ÁLLAMI NORMATÍV TÁMOGATÁSAI 2015. ÉVBEN</t>
  </si>
  <si>
    <t>SÜLYSÁP VÁROS ÖNKORMÁNYZATA 2015. ÉVI BEVÉTELI ELŐIRÁNYZATAI</t>
  </si>
  <si>
    <t>SÜLYSÁP VÁROS ÖNKORMÁNYZATA 2015. ÉVI KIADÁSI ELŐIRÁNYZATAI</t>
  </si>
  <si>
    <t>Védőnői Szolgálat 2015. évi költségvetése</t>
  </si>
  <si>
    <t>KÖZVILÁGÍTÁS  2015. ÉVI KÖLTSÉGVETÉSE</t>
  </si>
  <si>
    <t>Általános Iskolák üzemeletésének 2015. évi költségvetése</t>
  </si>
  <si>
    <t>Szociális és egyéb önkormányzati feladatok 2015. évi költségvetése</t>
  </si>
  <si>
    <t>Temetőfenntartás 2015. költsétgvetése</t>
  </si>
  <si>
    <t>Egyészségügyi szolgáltatás  2015. évi költségvetése</t>
  </si>
  <si>
    <t>Mezőőri szolgálat és piacfelőgyelők 2015. évi költségvetése</t>
  </si>
  <si>
    <t>SÜLYSÁPI POLGÁRMESTERI HIVATAL 2015. ÉVI KÖLTSÉGVETÉSE</t>
  </si>
  <si>
    <t>CSICSERGŐ NAPKÖZIOTTHONOS ÓVODA 2015. ÉVI KÖLTSÉGVETÉSE</t>
  </si>
  <si>
    <t>GÓLYAHÍR BÖLCSŐDE 2015. ÉVI KÖLTSÉGVETÉSE</t>
  </si>
  <si>
    <t>WASS ALBERT MŰVELŐDÉSI KÖZPONT ÉS KÖNYVTÁR 2015. ÉVI KÖLTSÉGVETÉSE</t>
  </si>
  <si>
    <t>GONDOZÁSI KÖZPONT 2015. ÉVI KÖLTSÉGVETÉSE</t>
  </si>
  <si>
    <t>2014. évi módosított előirányzat</t>
  </si>
  <si>
    <t>2015. évi eredeti előirányzat</t>
  </si>
  <si>
    <t xml:space="preserve"> 2015. évi  eredeti előirányzat</t>
  </si>
  <si>
    <t>2015. évi eredeti előirányza</t>
  </si>
  <si>
    <t>Mezőőri szolgálat + piacfelügyelő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</si>
</sst>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5" fontId="0" fillId="0" borderId="10" xfId="40" applyNumberFormat="1" applyFont="1" applyBorder="1" applyAlignment="1">
      <alignment/>
    </xf>
    <xf numFmtId="0" fontId="2" fillId="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0" fontId="2" fillId="11" borderId="10" xfId="0" applyFont="1" applyFill="1" applyBorder="1" applyAlignment="1">
      <alignment horizontal="center" wrapText="1"/>
    </xf>
    <xf numFmtId="165" fontId="2" fillId="11" borderId="10" xfId="4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wrapText="1"/>
    </xf>
    <xf numFmtId="0" fontId="6" fillId="25" borderId="10" xfId="0" applyFont="1" applyFill="1" applyBorder="1" applyAlignment="1">
      <alignment wrapText="1"/>
    </xf>
    <xf numFmtId="165" fontId="4" fillId="25" borderId="10" xfId="4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0" applyNumberFormat="1" applyFont="1" applyBorder="1" applyAlignment="1">
      <alignment/>
    </xf>
    <xf numFmtId="0" fontId="0" fillId="0" borderId="0" xfId="0" applyFont="1" applyBorder="1" applyAlignment="1">
      <alignment/>
    </xf>
    <xf numFmtId="165" fontId="8" fillId="0" borderId="0" xfId="4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165" fontId="0" fillId="0" borderId="17" xfId="40" applyNumberFormat="1" applyFont="1" applyBorder="1" applyAlignment="1">
      <alignment/>
    </xf>
    <xf numFmtId="0" fontId="0" fillId="0" borderId="18" xfId="0" applyBorder="1" applyAlignment="1">
      <alignment/>
    </xf>
    <xf numFmtId="165" fontId="0" fillId="15" borderId="12" xfId="40" applyNumberFormat="1" applyFont="1" applyFill="1" applyBorder="1" applyAlignment="1">
      <alignment/>
    </xf>
    <xf numFmtId="0" fontId="2" fillId="11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25" borderId="10" xfId="0" applyNumberFormat="1" applyFont="1" applyFill="1" applyBorder="1" applyAlignment="1">
      <alignment/>
    </xf>
    <xf numFmtId="3" fontId="2" fillId="25" borderId="10" xfId="4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40" applyNumberFormat="1" applyFont="1" applyBorder="1" applyAlignment="1">
      <alignment/>
    </xf>
    <xf numFmtId="3" fontId="0" fillId="0" borderId="10" xfId="40" applyNumberFormat="1" applyFont="1" applyBorder="1" applyAlignment="1">
      <alignment/>
    </xf>
    <xf numFmtId="3" fontId="0" fillId="0" borderId="0" xfId="40" applyNumberFormat="1" applyFont="1" applyAlignment="1">
      <alignment/>
    </xf>
    <xf numFmtId="3" fontId="5" fillId="25" borderId="10" xfId="40" applyNumberFormat="1" applyFont="1" applyFill="1" applyBorder="1" applyAlignment="1">
      <alignment/>
    </xf>
    <xf numFmtId="3" fontId="5" fillId="0" borderId="10" xfId="40" applyNumberFormat="1" applyFont="1" applyBorder="1" applyAlignment="1">
      <alignment/>
    </xf>
    <xf numFmtId="3" fontId="3" fillId="0" borderId="10" xfId="40" applyNumberFormat="1" applyFont="1" applyBorder="1" applyAlignment="1">
      <alignment/>
    </xf>
    <xf numFmtId="3" fontId="4" fillId="25" borderId="10" xfId="40" applyNumberFormat="1" applyFont="1" applyFill="1" applyBorder="1" applyAlignment="1">
      <alignment/>
    </xf>
    <xf numFmtId="3" fontId="5" fillId="25" borderId="10" xfId="0" applyNumberFormat="1" applyFont="1" applyFill="1" applyBorder="1" applyAlignment="1">
      <alignment/>
    </xf>
    <xf numFmtId="3" fontId="2" fillId="4" borderId="10" xfId="4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5" fillId="0" borderId="10" xfId="40" applyNumberFormat="1" applyFont="1" applyFill="1" applyBorder="1" applyAlignment="1">
      <alignment/>
    </xf>
    <xf numFmtId="9" fontId="11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5" fontId="0" fillId="0" borderId="0" xfId="40" applyNumberFormat="1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5" fontId="3" fillId="0" borderId="0" xfId="4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horizontal="left"/>
    </xf>
    <xf numFmtId="9" fontId="0" fillId="0" borderId="0" xfId="0" applyNumberFormat="1" applyFill="1" applyAlignment="1">
      <alignment horizontal="left"/>
    </xf>
    <xf numFmtId="0" fontId="10" fillId="0" borderId="0" xfId="0" applyFont="1" applyFill="1" applyAlignment="1">
      <alignment/>
    </xf>
    <xf numFmtId="165" fontId="4" fillId="25" borderId="10" xfId="40" applyNumberFormat="1" applyFont="1" applyFill="1" applyBorder="1" applyAlignment="1">
      <alignment horizontal="center" wrapText="1"/>
    </xf>
    <xf numFmtId="165" fontId="4" fillId="25" borderId="10" xfId="40" applyNumberFormat="1" applyFont="1" applyFill="1" applyBorder="1" applyAlignment="1">
      <alignment wrapText="1"/>
    </xf>
    <xf numFmtId="165" fontId="5" fillId="25" borderId="10" xfId="40" applyNumberFormat="1" applyFont="1" applyFill="1" applyBorder="1" applyAlignment="1">
      <alignment wrapText="1"/>
    </xf>
    <xf numFmtId="165" fontId="0" fillId="0" borderId="10" xfId="40" applyNumberFormat="1" applyFont="1" applyBorder="1" applyAlignment="1">
      <alignment wrapText="1"/>
    </xf>
    <xf numFmtId="165" fontId="5" fillId="0" borderId="10" xfId="40" applyNumberFormat="1" applyFont="1" applyFill="1" applyBorder="1" applyAlignment="1">
      <alignment wrapText="1"/>
    </xf>
    <xf numFmtId="165" fontId="6" fillId="25" borderId="10" xfId="40" applyNumberFormat="1" applyFont="1" applyFill="1" applyBorder="1" applyAlignment="1">
      <alignment wrapText="1"/>
    </xf>
    <xf numFmtId="165" fontId="5" fillId="0" borderId="10" xfId="40" applyNumberFormat="1" applyFont="1" applyBorder="1" applyAlignment="1">
      <alignment wrapText="1"/>
    </xf>
    <xf numFmtId="165" fontId="3" fillId="0" borderId="10" xfId="40" applyNumberFormat="1" applyFont="1" applyBorder="1" applyAlignment="1">
      <alignment wrapText="1"/>
    </xf>
    <xf numFmtId="165" fontId="7" fillId="25" borderId="10" xfId="40" applyNumberFormat="1" applyFont="1" applyFill="1" applyBorder="1" applyAlignment="1">
      <alignment wrapText="1"/>
    </xf>
    <xf numFmtId="165" fontId="0" fillId="0" borderId="0" xfId="40" applyNumberFormat="1" applyFont="1" applyAlignment="1">
      <alignment wrapText="1"/>
    </xf>
    <xf numFmtId="165" fontId="4" fillId="25" borderId="19" xfId="40" applyNumberFormat="1" applyFont="1" applyFill="1" applyBorder="1" applyAlignment="1">
      <alignment horizontal="center" wrapText="1"/>
    </xf>
    <xf numFmtId="3" fontId="4" fillId="25" borderId="19" xfId="40" applyNumberFormat="1" applyFont="1" applyFill="1" applyBorder="1" applyAlignment="1">
      <alignment/>
    </xf>
    <xf numFmtId="3" fontId="5" fillId="0" borderId="19" xfId="40" applyNumberFormat="1" applyFont="1" applyBorder="1" applyAlignment="1">
      <alignment/>
    </xf>
    <xf numFmtId="3" fontId="3" fillId="0" borderId="19" xfId="40" applyNumberFormat="1" applyFont="1" applyBorder="1" applyAlignment="1">
      <alignment/>
    </xf>
    <xf numFmtId="3" fontId="0" fillId="0" borderId="19" xfId="40" applyNumberFormat="1" applyFont="1" applyBorder="1" applyAlignment="1">
      <alignment/>
    </xf>
    <xf numFmtId="3" fontId="0" fillId="0" borderId="19" xfId="40" applyNumberFormat="1" applyFont="1" applyBorder="1" applyAlignment="1">
      <alignment/>
    </xf>
    <xf numFmtId="3" fontId="7" fillId="25" borderId="19" xfId="40" applyNumberFormat="1" applyFont="1" applyFill="1" applyBorder="1" applyAlignment="1">
      <alignment/>
    </xf>
    <xf numFmtId="3" fontId="5" fillId="25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6" fillId="25" borderId="19" xfId="40" applyNumberFormat="1" applyFont="1" applyFill="1" applyBorder="1" applyAlignment="1">
      <alignment/>
    </xf>
    <xf numFmtId="0" fontId="2" fillId="2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5" fontId="2" fillId="25" borderId="10" xfId="4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165" fontId="2" fillId="0" borderId="10" xfId="4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10" xfId="40" applyNumberFormat="1" applyFont="1" applyBorder="1" applyAlignment="1">
      <alignment/>
    </xf>
    <xf numFmtId="3" fontId="3" fillId="0" borderId="0" xfId="4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4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4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5" fillId="25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5" fontId="5" fillId="0" borderId="10" xfId="40" applyNumberFormat="1" applyFont="1" applyBorder="1" applyAlignment="1">
      <alignment wrapText="1"/>
    </xf>
    <xf numFmtId="3" fontId="5" fillId="0" borderId="10" xfId="40" applyNumberFormat="1" applyFont="1" applyBorder="1" applyAlignment="1">
      <alignment/>
    </xf>
    <xf numFmtId="3" fontId="3" fillId="0" borderId="10" xfId="40" applyNumberFormat="1" applyFont="1" applyBorder="1" applyAlignment="1">
      <alignment/>
    </xf>
    <xf numFmtId="165" fontId="0" fillId="0" borderId="10" xfId="40" applyNumberFormat="1" applyFont="1" applyBorder="1" applyAlignment="1">
      <alignment/>
    </xf>
    <xf numFmtId="165" fontId="0" fillId="0" borderId="10" xfId="4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5" fontId="3" fillId="0" borderId="10" xfId="40" applyNumberFormat="1" applyFont="1" applyBorder="1" applyAlignment="1">
      <alignment wrapText="1"/>
    </xf>
    <xf numFmtId="0" fontId="5" fillId="25" borderId="10" xfId="0" applyFont="1" applyFill="1" applyBorder="1" applyAlignment="1">
      <alignment/>
    </xf>
    <xf numFmtId="165" fontId="5" fillId="25" borderId="10" xfId="40" applyNumberFormat="1" applyFont="1" applyFill="1" applyBorder="1" applyAlignment="1">
      <alignment wrapText="1"/>
    </xf>
    <xf numFmtId="3" fontId="5" fillId="25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5" fontId="5" fillId="0" borderId="10" xfId="4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0" xfId="0" applyFont="1" applyFill="1" applyBorder="1" applyAlignment="1">
      <alignment/>
    </xf>
    <xf numFmtId="3" fontId="0" fillId="4" borderId="10" xfId="4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3" fontId="0" fillId="24" borderId="10" xfId="40" applyNumberFormat="1" applyFont="1" applyFill="1" applyBorder="1" applyAlignment="1">
      <alignment/>
    </xf>
    <xf numFmtId="0" fontId="0" fillId="0" borderId="0" xfId="0" applyFont="1" applyAlignment="1">
      <alignment wrapText="1"/>
    </xf>
    <xf numFmtId="3" fontId="0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25" borderId="10" xfId="0" applyFont="1" applyFill="1" applyBorder="1" applyAlignment="1">
      <alignment/>
    </xf>
    <xf numFmtId="165" fontId="0" fillId="0" borderId="0" xfId="40" applyNumberFormat="1" applyFont="1" applyAlignment="1">
      <alignment wrapText="1"/>
    </xf>
    <xf numFmtId="165" fontId="5" fillId="0" borderId="10" xfId="40" applyNumberFormat="1" applyFont="1" applyBorder="1" applyAlignment="1">
      <alignment/>
    </xf>
    <xf numFmtId="165" fontId="5" fillId="0" borderId="10" xfId="40" applyNumberFormat="1" applyFont="1" applyBorder="1" applyAlignment="1">
      <alignment horizontal="center" wrapText="1"/>
    </xf>
    <xf numFmtId="165" fontId="3" fillId="0" borderId="10" xfId="40" applyNumberFormat="1" applyFont="1" applyBorder="1" applyAlignment="1">
      <alignment/>
    </xf>
    <xf numFmtId="165" fontId="5" fillId="25" borderId="10" xfId="40" applyNumberFormat="1" applyFont="1" applyFill="1" applyBorder="1" applyAlignment="1">
      <alignment/>
    </xf>
    <xf numFmtId="165" fontId="5" fillId="0" borderId="10" xfId="40" applyNumberFormat="1" applyFont="1" applyFill="1" applyBorder="1" applyAlignment="1">
      <alignment/>
    </xf>
    <xf numFmtId="165" fontId="2" fillId="25" borderId="10" xfId="40" applyNumberFormat="1" applyFont="1" applyFill="1" applyBorder="1" applyAlignment="1">
      <alignment/>
    </xf>
    <xf numFmtId="0" fontId="3" fillId="0" borderId="0" xfId="0" applyFont="1" applyAlignment="1">
      <alignment wrapText="1"/>
    </xf>
    <xf numFmtId="165" fontId="3" fillId="0" borderId="0" xfId="40" applyNumberFormat="1" applyFont="1" applyAlignment="1">
      <alignment wrapText="1"/>
    </xf>
    <xf numFmtId="0" fontId="3" fillId="0" borderId="10" xfId="0" applyFont="1" applyBorder="1" applyAlignment="1">
      <alignment/>
    </xf>
    <xf numFmtId="3" fontId="2" fillId="0" borderId="10" xfId="4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40" applyNumberFormat="1" applyFont="1" applyBorder="1" applyAlignment="1">
      <alignment wrapText="1"/>
    </xf>
    <xf numFmtId="3" fontId="0" fillId="0" borderId="0" xfId="40" applyNumberFormat="1" applyFont="1" applyBorder="1" applyAlignment="1">
      <alignment/>
    </xf>
    <xf numFmtId="165" fontId="0" fillId="0" borderId="0" xfId="4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2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0" xfId="60" applyFont="1" applyBorder="1" applyAlignment="1">
      <alignment/>
    </xf>
    <xf numFmtId="0" fontId="0" fillId="0" borderId="0" xfId="0" applyFill="1" applyBorder="1" applyAlignment="1">
      <alignment/>
    </xf>
    <xf numFmtId="3" fontId="4" fillId="25" borderId="10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0" fillId="0" borderId="10" xfId="4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25" borderId="10" xfId="0" applyNumberFormat="1" applyFont="1" applyFill="1" applyBorder="1" applyAlignment="1">
      <alignment/>
    </xf>
    <xf numFmtId="3" fontId="0" fillId="25" borderId="10" xfId="4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center"/>
    </xf>
    <xf numFmtId="165" fontId="2" fillId="25" borderId="10" xfId="40" applyNumberFormat="1" applyFont="1" applyFill="1" applyBorder="1" applyAlignment="1">
      <alignment horizontal="center" wrapText="1"/>
    </xf>
    <xf numFmtId="3" fontId="4" fillId="25" borderId="10" xfId="0" applyNumberFormat="1" applyFont="1" applyFill="1" applyBorder="1" applyAlignment="1">
      <alignment horizontal="center" wrapText="1"/>
    </xf>
    <xf numFmtId="3" fontId="4" fillId="25" borderId="10" xfId="40" applyNumberFormat="1" applyFont="1" applyFill="1" applyBorder="1" applyAlignment="1">
      <alignment horizontal="center" wrapText="1"/>
    </xf>
    <xf numFmtId="3" fontId="2" fillId="25" borderId="10" xfId="4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65" fontId="2" fillId="0" borderId="10" xfId="4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="90" zoomScaleNormal="90" zoomScalePageLayoutView="0" workbookViewId="0" topLeftCell="A43">
      <selection activeCell="B3" sqref="B3:D3"/>
    </sheetView>
  </sheetViews>
  <sheetFormatPr defaultColWidth="9.140625" defaultRowHeight="12.75"/>
  <cols>
    <col min="1" max="1" width="53.140625" style="131" customWidth="1"/>
    <col min="2" max="2" width="14.421875" style="131" customWidth="1"/>
    <col min="3" max="3" width="8.8515625" style="55" customWidth="1"/>
    <col min="4" max="4" width="17.421875" style="133" bestFit="1" customWidth="1"/>
    <col min="8" max="8" width="14.28125" style="0" bestFit="1" customWidth="1"/>
    <col min="10" max="10" width="11.140625" style="0" bestFit="1" customWidth="1"/>
  </cols>
  <sheetData>
    <row r="1" spans="1:4" ht="12.75">
      <c r="A1" s="179" t="s">
        <v>550</v>
      </c>
      <c r="B1" s="180"/>
      <c r="C1" s="180"/>
      <c r="D1" s="180"/>
    </row>
    <row r="2" spans="1:4" ht="12.75">
      <c r="A2" s="177" t="s">
        <v>15</v>
      </c>
      <c r="B2" s="178"/>
      <c r="C2" s="178"/>
      <c r="D2" s="178"/>
    </row>
    <row r="3" spans="1:4" ht="25.5">
      <c r="A3" s="166" t="s">
        <v>0</v>
      </c>
      <c r="B3" s="173" t="s">
        <v>1</v>
      </c>
      <c r="C3" s="174" t="s">
        <v>2</v>
      </c>
      <c r="D3" s="175" t="s">
        <v>3</v>
      </c>
    </row>
    <row r="4" spans="1:4" ht="25.5">
      <c r="A4" s="93" t="s">
        <v>4</v>
      </c>
      <c r="B4" s="93" t="s">
        <v>5</v>
      </c>
      <c r="C4" s="56">
        <v>23.43</v>
      </c>
      <c r="D4" s="100">
        <v>107309400</v>
      </c>
    </row>
    <row r="5" spans="1:4" ht="25.5">
      <c r="A5" s="93" t="s">
        <v>6</v>
      </c>
      <c r="B5" s="93" t="s">
        <v>5</v>
      </c>
      <c r="C5" s="56"/>
      <c r="D5" s="100">
        <v>45595817</v>
      </c>
    </row>
    <row r="6" spans="1:4" ht="25.5">
      <c r="A6" s="93" t="s">
        <v>10</v>
      </c>
      <c r="B6" s="93" t="s">
        <v>5</v>
      </c>
      <c r="C6" s="56"/>
      <c r="D6" s="100">
        <v>12413259</v>
      </c>
    </row>
    <row r="7" spans="1:4" ht="12.75">
      <c r="A7" s="93" t="s">
        <v>11</v>
      </c>
      <c r="B7" s="93" t="s">
        <v>5</v>
      </c>
      <c r="C7" s="56"/>
      <c r="D7" s="100">
        <v>20800000</v>
      </c>
    </row>
    <row r="8" spans="1:4" ht="25.5">
      <c r="A8" s="93" t="s">
        <v>12</v>
      </c>
      <c r="B8" s="93" t="s">
        <v>5</v>
      </c>
      <c r="C8" s="56"/>
      <c r="D8" s="100">
        <v>2455848</v>
      </c>
    </row>
    <row r="9" spans="1:4" ht="12.75">
      <c r="A9" s="93" t="s">
        <v>13</v>
      </c>
      <c r="B9" s="93" t="s">
        <v>5</v>
      </c>
      <c r="C9" s="56"/>
      <c r="D9" s="100">
        <v>9926710</v>
      </c>
    </row>
    <row r="10" spans="1:4" ht="12.75">
      <c r="A10" s="93" t="s">
        <v>478</v>
      </c>
      <c r="B10" s="93" t="s">
        <v>5</v>
      </c>
      <c r="C10" s="56"/>
      <c r="D10" s="100">
        <v>912900</v>
      </c>
    </row>
    <row r="11" spans="1:4" ht="12.75">
      <c r="A11" s="93"/>
      <c r="B11" s="93"/>
      <c r="C11" s="56"/>
      <c r="D11" s="100"/>
    </row>
    <row r="12" spans="1:4" ht="25.5">
      <c r="A12" s="93" t="s">
        <v>7</v>
      </c>
      <c r="B12" s="93" t="s">
        <v>5</v>
      </c>
      <c r="C12" s="56"/>
      <c r="D12" s="100">
        <v>4750768</v>
      </c>
    </row>
    <row r="13" spans="1:4" ht="25.5">
      <c r="A13" s="93" t="s">
        <v>8</v>
      </c>
      <c r="B13" s="93" t="s">
        <v>9</v>
      </c>
      <c r="C13" s="56">
        <v>15000</v>
      </c>
      <c r="D13" s="100">
        <v>1500000</v>
      </c>
    </row>
    <row r="14" spans="1:4" ht="12.75">
      <c r="A14" s="93" t="s">
        <v>14</v>
      </c>
      <c r="B14" s="93" t="s">
        <v>5</v>
      </c>
      <c r="C14" s="56"/>
      <c r="D14" s="100">
        <v>17286632</v>
      </c>
    </row>
    <row r="15" spans="1:4" ht="12.75">
      <c r="A15" s="7" t="s">
        <v>32</v>
      </c>
      <c r="B15" s="7"/>
      <c r="C15" s="9"/>
      <c r="D15" s="54">
        <f>D4+D5+D12+D13+D10</f>
        <v>160068885</v>
      </c>
    </row>
    <row r="16" spans="1:4" ht="12.75">
      <c r="A16" s="177" t="s">
        <v>16</v>
      </c>
      <c r="B16" s="178"/>
      <c r="C16" s="178"/>
      <c r="D16" s="178"/>
    </row>
    <row r="17" spans="1:4" ht="25.5">
      <c r="A17" s="93" t="s">
        <v>17</v>
      </c>
      <c r="B17" s="93"/>
      <c r="C17" s="56"/>
      <c r="D17" s="100"/>
    </row>
    <row r="18" spans="1:4" ht="12.75">
      <c r="A18" s="93" t="s">
        <v>18</v>
      </c>
      <c r="B18" s="93"/>
      <c r="C18" s="56"/>
      <c r="D18" s="100"/>
    </row>
    <row r="19" spans="1:4" ht="12.75">
      <c r="A19" s="93" t="s">
        <v>21</v>
      </c>
      <c r="B19" s="93" t="s">
        <v>5</v>
      </c>
      <c r="C19" s="56">
        <v>25.4</v>
      </c>
      <c r="D19" s="100">
        <v>70307200</v>
      </c>
    </row>
    <row r="20" spans="1:4" ht="25.5">
      <c r="A20" s="93" t="s">
        <v>19</v>
      </c>
      <c r="B20" s="93" t="s">
        <v>5</v>
      </c>
      <c r="C20" s="56">
        <v>17</v>
      </c>
      <c r="D20" s="100">
        <v>20400000</v>
      </c>
    </row>
    <row r="21" spans="1:4" ht="12.75">
      <c r="A21" s="93" t="s">
        <v>20</v>
      </c>
      <c r="B21" s="93"/>
      <c r="C21" s="56"/>
      <c r="D21" s="100"/>
    </row>
    <row r="22" spans="1:4" ht="12.75">
      <c r="A22" s="93" t="s">
        <v>22</v>
      </c>
      <c r="B22" s="93" t="s">
        <v>5</v>
      </c>
      <c r="C22" s="56">
        <v>25.1</v>
      </c>
      <c r="D22" s="100">
        <v>34738400</v>
      </c>
    </row>
    <row r="23" spans="1:4" ht="14.25" customHeight="1">
      <c r="A23" s="93" t="s">
        <v>23</v>
      </c>
      <c r="B23" s="93" t="s">
        <v>5</v>
      </c>
      <c r="C23" s="56">
        <v>25.1</v>
      </c>
      <c r="D23" s="100">
        <v>878500</v>
      </c>
    </row>
    <row r="24" spans="1:4" ht="25.5">
      <c r="A24" s="93" t="s">
        <v>24</v>
      </c>
      <c r="B24" s="93" t="s">
        <v>5</v>
      </c>
      <c r="C24" s="56">
        <v>17</v>
      </c>
      <c r="D24" s="100">
        <v>10200000</v>
      </c>
    </row>
    <row r="25" spans="1:4" ht="12.75">
      <c r="A25" s="93" t="s">
        <v>25</v>
      </c>
      <c r="B25" s="93"/>
      <c r="C25" s="56"/>
      <c r="D25" s="100">
        <f>D19+D20+D22+D23+D24</f>
        <v>136524100</v>
      </c>
    </row>
    <row r="26" spans="1:4" ht="12.75">
      <c r="A26" s="93" t="s">
        <v>26</v>
      </c>
      <c r="B26" s="93"/>
      <c r="C26" s="56"/>
      <c r="D26" s="100"/>
    </row>
    <row r="27" spans="1:4" ht="12.75">
      <c r="A27" s="93" t="s">
        <v>18</v>
      </c>
      <c r="B27" s="93"/>
      <c r="C27" s="56"/>
      <c r="D27" s="100"/>
    </row>
    <row r="28" spans="1:4" ht="25.5">
      <c r="A28" s="93" t="s">
        <v>27</v>
      </c>
      <c r="B28" s="93" t="s">
        <v>5</v>
      </c>
      <c r="C28" s="56">
        <v>282</v>
      </c>
      <c r="D28" s="100">
        <v>13160000</v>
      </c>
    </row>
    <row r="29" spans="1:4" ht="12.75">
      <c r="A29" s="93" t="s">
        <v>20</v>
      </c>
      <c r="B29" s="93"/>
      <c r="C29" s="56"/>
      <c r="D29" s="100"/>
    </row>
    <row r="30" spans="1:4" ht="25.5">
      <c r="A30" s="93" t="s">
        <v>28</v>
      </c>
      <c r="B30" s="93" t="s">
        <v>5</v>
      </c>
      <c r="C30" s="56">
        <v>280</v>
      </c>
      <c r="D30" s="100">
        <v>6533333</v>
      </c>
    </row>
    <row r="31" spans="1:4" ht="12.75">
      <c r="A31" s="93" t="s">
        <v>477</v>
      </c>
      <c r="B31" s="93"/>
      <c r="C31" s="56"/>
      <c r="D31" s="100">
        <v>1408000</v>
      </c>
    </row>
    <row r="32" spans="1:4" ht="12.75">
      <c r="A32" s="93" t="s">
        <v>29</v>
      </c>
      <c r="B32" s="93"/>
      <c r="C32" s="56"/>
      <c r="D32" s="100">
        <f>D28+D30+D31</f>
        <v>21101333</v>
      </c>
    </row>
    <row r="33" spans="1:4" ht="12.75">
      <c r="A33" s="7" t="s">
        <v>31</v>
      </c>
      <c r="B33" s="125"/>
      <c r="C33" s="126"/>
      <c r="D33" s="127">
        <f>D25+D32</f>
        <v>157625433</v>
      </c>
    </row>
    <row r="34" spans="1:4" ht="12.75">
      <c r="A34" s="177" t="s">
        <v>30</v>
      </c>
      <c r="B34" s="177"/>
      <c r="C34" s="178"/>
      <c r="D34" s="178"/>
    </row>
    <row r="35" spans="1:4" ht="25.5">
      <c r="A35" s="93" t="s">
        <v>33</v>
      </c>
      <c r="B35" s="93" t="s">
        <v>5</v>
      </c>
      <c r="C35" s="56"/>
      <c r="D35" s="100">
        <v>30711650</v>
      </c>
    </row>
    <row r="36" spans="1:4" ht="12.75">
      <c r="A36" s="93"/>
      <c r="B36" s="93"/>
      <c r="C36" s="56"/>
      <c r="D36" s="100"/>
    </row>
    <row r="37" spans="1:4" ht="25.5">
      <c r="A37" s="93" t="s">
        <v>34</v>
      </c>
      <c r="B37" s="93"/>
      <c r="C37" s="56"/>
      <c r="D37" s="100"/>
    </row>
    <row r="38" spans="1:4" ht="25.5">
      <c r="A38" s="93" t="s">
        <v>35</v>
      </c>
      <c r="B38" s="93" t="s">
        <v>5</v>
      </c>
      <c r="C38" s="56">
        <v>6.29</v>
      </c>
      <c r="D38" s="100">
        <v>12422750</v>
      </c>
    </row>
    <row r="39" spans="1:4" ht="12.75">
      <c r="A39" s="93" t="s">
        <v>38</v>
      </c>
      <c r="B39" s="93" t="s">
        <v>5</v>
      </c>
      <c r="C39" s="56">
        <v>31450</v>
      </c>
      <c r="D39" s="100">
        <v>9435000</v>
      </c>
    </row>
    <row r="40" spans="1:4" ht="12.75">
      <c r="A40" s="93" t="s">
        <v>36</v>
      </c>
      <c r="B40" s="93"/>
      <c r="C40" s="56"/>
      <c r="D40" s="100">
        <f>SUM(D38:D39)</f>
        <v>21857750</v>
      </c>
    </row>
    <row r="41" spans="1:4" ht="25.5">
      <c r="A41" s="93" t="s">
        <v>37</v>
      </c>
      <c r="B41" s="93" t="s">
        <v>5</v>
      </c>
      <c r="C41" s="56">
        <v>6.29</v>
      </c>
      <c r="D41" s="100">
        <v>12422750</v>
      </c>
    </row>
    <row r="42" spans="1:4" ht="12.75">
      <c r="A42" s="93" t="s">
        <v>39</v>
      </c>
      <c r="B42" s="93" t="s">
        <v>5</v>
      </c>
      <c r="C42" s="56">
        <v>5760</v>
      </c>
      <c r="D42" s="100">
        <v>6912000</v>
      </c>
    </row>
    <row r="43" spans="1:4" ht="12.75">
      <c r="A43" s="93" t="s">
        <v>40</v>
      </c>
      <c r="B43" s="93"/>
      <c r="C43" s="56"/>
      <c r="D43" s="100">
        <f>D41+D42</f>
        <v>19334750</v>
      </c>
    </row>
    <row r="44" spans="1:4" ht="25.5">
      <c r="A44" s="93" t="s">
        <v>41</v>
      </c>
      <c r="B44" s="93"/>
      <c r="C44" s="56"/>
      <c r="D44" s="100">
        <f>D40+D43</f>
        <v>41192500</v>
      </c>
    </row>
    <row r="45" spans="1:4" ht="12.75">
      <c r="A45" s="93"/>
      <c r="B45" s="93"/>
      <c r="C45" s="56"/>
      <c r="D45" s="100"/>
    </row>
    <row r="46" spans="1:4" ht="12.75">
      <c r="A46" s="93" t="s">
        <v>42</v>
      </c>
      <c r="B46" s="93" t="s">
        <v>5</v>
      </c>
      <c r="C46" s="56">
        <v>50</v>
      </c>
      <c r="D46" s="100">
        <v>2768000</v>
      </c>
    </row>
    <row r="47" spans="1:8" ht="12.75">
      <c r="A47" s="93"/>
      <c r="B47" s="93"/>
      <c r="C47" s="56"/>
      <c r="D47" s="100"/>
      <c r="H47" s="10"/>
    </row>
    <row r="48" spans="1:4" ht="28.5" customHeight="1">
      <c r="A48" s="93" t="s">
        <v>43</v>
      </c>
      <c r="B48" s="93" t="s">
        <v>5</v>
      </c>
      <c r="C48" s="56">
        <v>47</v>
      </c>
      <c r="D48" s="100">
        <v>8859500</v>
      </c>
    </row>
    <row r="49" spans="1:4" ht="12.75">
      <c r="A49" s="93"/>
      <c r="B49" s="93"/>
      <c r="C49" s="56"/>
      <c r="D49" s="100"/>
    </row>
    <row r="50" spans="1:4" ht="12.75">
      <c r="A50" s="93" t="s">
        <v>44</v>
      </c>
      <c r="B50" s="93" t="s">
        <v>5</v>
      </c>
      <c r="C50" s="56">
        <v>18</v>
      </c>
      <c r="D50" s="100">
        <v>1962000</v>
      </c>
    </row>
    <row r="51" spans="1:4" ht="12.75">
      <c r="A51" s="93"/>
      <c r="B51" s="93"/>
      <c r="C51" s="56"/>
      <c r="D51" s="100"/>
    </row>
    <row r="52" spans="1:4" ht="12.75">
      <c r="A52" s="93" t="s">
        <v>45</v>
      </c>
      <c r="B52" s="93" t="s">
        <v>5</v>
      </c>
      <c r="C52" s="56">
        <v>28</v>
      </c>
      <c r="D52" s="100">
        <v>13834800</v>
      </c>
    </row>
    <row r="53" spans="1:4" ht="12.75">
      <c r="A53" s="93"/>
      <c r="B53" s="93"/>
      <c r="C53" s="56"/>
      <c r="D53" s="100"/>
    </row>
    <row r="54" spans="1:4" ht="12.75">
      <c r="A54" s="93" t="s">
        <v>525</v>
      </c>
      <c r="B54" s="93"/>
      <c r="C54" s="56"/>
      <c r="D54" s="100"/>
    </row>
    <row r="55" spans="1:8" ht="25.5">
      <c r="A55" s="93" t="s">
        <v>46</v>
      </c>
      <c r="B55" s="93" t="s">
        <v>5</v>
      </c>
      <c r="C55" s="56">
        <v>18.03</v>
      </c>
      <c r="D55" s="100">
        <v>29424960</v>
      </c>
      <c r="H55" s="10"/>
    </row>
    <row r="56" spans="1:4" ht="12.75">
      <c r="A56" s="93" t="s">
        <v>468</v>
      </c>
      <c r="B56" s="93" t="s">
        <v>5</v>
      </c>
      <c r="C56" s="56"/>
      <c r="D56" s="100">
        <v>37004236</v>
      </c>
    </row>
    <row r="57" spans="1:4" ht="12.75">
      <c r="A57" s="8" t="s">
        <v>47</v>
      </c>
      <c r="B57" s="128"/>
      <c r="C57" s="129"/>
      <c r="D57" s="130">
        <f>D35+D44+D46+D48+D50+D52+D55+D56</f>
        <v>165757646</v>
      </c>
    </row>
    <row r="58" spans="1:4" ht="12.75">
      <c r="A58" s="93"/>
      <c r="B58" s="93"/>
      <c r="C58" s="56"/>
      <c r="D58" s="100"/>
    </row>
    <row r="59" spans="1:4" ht="12.75">
      <c r="A59" s="21" t="s">
        <v>48</v>
      </c>
      <c r="B59" s="167"/>
      <c r="C59" s="134"/>
      <c r="D59" s="44">
        <f>D15+D33+D57</f>
        <v>483451964</v>
      </c>
    </row>
    <row r="60" spans="1:4" ht="12.75">
      <c r="A60" s="93"/>
      <c r="B60" s="93"/>
      <c r="C60" s="56"/>
      <c r="D60" s="100"/>
    </row>
    <row r="61" spans="1:4" ht="12.75">
      <c r="A61" s="7" t="s">
        <v>475</v>
      </c>
      <c r="B61" s="93"/>
      <c r="C61" s="56"/>
      <c r="D61" s="100"/>
    </row>
    <row r="62" spans="1:4" ht="12.75">
      <c r="A62" s="93" t="s">
        <v>49</v>
      </c>
      <c r="B62" s="93" t="s">
        <v>5</v>
      </c>
      <c r="C62" s="56">
        <v>8162</v>
      </c>
      <c r="D62" s="100">
        <v>9304680</v>
      </c>
    </row>
    <row r="63" spans="1:4" ht="12.75">
      <c r="A63" s="93"/>
      <c r="B63" s="93"/>
      <c r="C63" s="56"/>
      <c r="D63" s="111"/>
    </row>
    <row r="64" spans="1:4" ht="18" customHeight="1">
      <c r="A64" s="21" t="s">
        <v>50</v>
      </c>
      <c r="B64" s="21"/>
      <c r="C64" s="24"/>
      <c r="D64" s="44">
        <f>D59+D62</f>
        <v>492756644</v>
      </c>
    </row>
    <row r="65" ht="12.75">
      <c r="D65" s="132"/>
    </row>
    <row r="66" ht="12.75">
      <c r="D66" s="132"/>
    </row>
    <row r="67" ht="12.75">
      <c r="D67" s="132"/>
    </row>
    <row r="68" ht="12.75">
      <c r="D68" s="132"/>
    </row>
    <row r="69" ht="12.75">
      <c r="D69" s="132"/>
    </row>
  </sheetData>
  <sheetProtection/>
  <mergeCells count="4">
    <mergeCell ref="A2:D2"/>
    <mergeCell ref="A16:D16"/>
    <mergeCell ref="A34:D34"/>
    <mergeCell ref="A1:D1"/>
  </mergeCells>
  <printOptions/>
  <pageMargins left="0.75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D83"/>
  <sheetViews>
    <sheetView zoomScalePageLayoutView="0" workbookViewId="0" topLeftCell="A1">
      <selection activeCell="A2" sqref="A2:B3"/>
    </sheetView>
  </sheetViews>
  <sheetFormatPr defaultColWidth="9.140625" defaultRowHeight="12.75"/>
  <cols>
    <col min="1" max="1" width="8.8515625" style="55" customWidth="1"/>
    <col min="2" max="2" width="42.8515625" style="55" customWidth="1"/>
    <col min="3" max="3" width="16.28125" style="133" customWidth="1"/>
    <col min="4" max="4" width="14.140625" style="133" customWidth="1"/>
  </cols>
  <sheetData>
    <row r="1" spans="1:4" ht="12.75">
      <c r="A1" s="183" t="s">
        <v>557</v>
      </c>
      <c r="B1" s="184"/>
      <c r="C1" s="184"/>
      <c r="D1" s="184"/>
    </row>
    <row r="2" spans="1:4" ht="38.25">
      <c r="A2" s="13" t="s">
        <v>159</v>
      </c>
      <c r="B2" s="13" t="s">
        <v>160</v>
      </c>
      <c r="C2" s="71" t="s">
        <v>565</v>
      </c>
      <c r="D2" s="71" t="s">
        <v>566</v>
      </c>
    </row>
    <row r="3" spans="1:4" ht="12.75">
      <c r="A3" s="13" t="s">
        <v>51</v>
      </c>
      <c r="B3" s="13" t="s">
        <v>54</v>
      </c>
      <c r="C3" s="117">
        <f>SUM(C4:C18)</f>
        <v>0</v>
      </c>
      <c r="D3" s="23">
        <f>SUM(D4:D12)</f>
        <v>0</v>
      </c>
    </row>
    <row r="4" spans="1:4" ht="12.75">
      <c r="A4" s="108" t="s">
        <v>52</v>
      </c>
      <c r="B4" s="108"/>
      <c r="C4" s="109"/>
      <c r="D4" s="136"/>
    </row>
    <row r="5" spans="1:4" ht="25.5">
      <c r="A5" s="108" t="s">
        <v>53</v>
      </c>
      <c r="B5" s="108" t="s">
        <v>157</v>
      </c>
      <c r="C5" s="137"/>
      <c r="D5" s="136"/>
    </row>
    <row r="6" spans="1:4" ht="12.75">
      <c r="A6" s="108" t="s">
        <v>64</v>
      </c>
      <c r="B6" s="108" t="s">
        <v>55</v>
      </c>
      <c r="C6" s="109"/>
      <c r="D6" s="136"/>
    </row>
    <row r="7" spans="1:4" ht="12.75">
      <c r="A7" s="108" t="s">
        <v>65</v>
      </c>
      <c r="B7" s="108" t="s">
        <v>56</v>
      </c>
      <c r="C7" s="109"/>
      <c r="D7" s="138"/>
    </row>
    <row r="8" spans="1:4" ht="12.75">
      <c r="A8" s="108" t="s">
        <v>63</v>
      </c>
      <c r="B8" s="108" t="s">
        <v>57</v>
      </c>
      <c r="C8" s="109"/>
      <c r="D8" s="136"/>
    </row>
    <row r="9" spans="1:4" ht="12.75">
      <c r="A9" s="108" t="s">
        <v>66</v>
      </c>
      <c r="B9" s="108" t="s">
        <v>58</v>
      </c>
      <c r="C9" s="109"/>
      <c r="D9" s="136"/>
    </row>
    <row r="10" spans="1:4" ht="12.75">
      <c r="A10" s="108" t="s">
        <v>67</v>
      </c>
      <c r="B10" s="108" t="s">
        <v>59</v>
      </c>
      <c r="C10" s="109"/>
      <c r="D10" s="136"/>
    </row>
    <row r="11" spans="1:4" ht="12.75">
      <c r="A11" s="108" t="s">
        <v>68</v>
      </c>
      <c r="B11" s="108" t="s">
        <v>60</v>
      </c>
      <c r="C11" s="109"/>
      <c r="D11" s="136"/>
    </row>
    <row r="12" spans="1:4" ht="12.75">
      <c r="A12" s="108" t="s">
        <v>69</v>
      </c>
      <c r="B12" s="108" t="s">
        <v>61</v>
      </c>
      <c r="C12" s="109"/>
      <c r="D12" s="136"/>
    </row>
    <row r="13" spans="1:4" ht="12.75">
      <c r="A13" s="108" t="s">
        <v>70</v>
      </c>
      <c r="B13" s="108" t="s">
        <v>62</v>
      </c>
      <c r="C13" s="109"/>
      <c r="D13" s="136"/>
    </row>
    <row r="14" spans="1:4" ht="12.75">
      <c r="A14" s="108" t="s">
        <v>71</v>
      </c>
      <c r="B14" s="108"/>
      <c r="C14" s="109"/>
      <c r="D14" s="136"/>
    </row>
    <row r="15" spans="1:4" ht="12.75">
      <c r="A15" s="108" t="s">
        <v>72</v>
      </c>
      <c r="B15" s="108" t="s">
        <v>73</v>
      </c>
      <c r="C15" s="109"/>
      <c r="D15" s="136"/>
    </row>
    <row r="16" spans="1:4" ht="12.75">
      <c r="A16" s="108" t="s">
        <v>74</v>
      </c>
      <c r="B16" s="108" t="s">
        <v>75</v>
      </c>
      <c r="C16" s="109"/>
      <c r="D16" s="136"/>
    </row>
    <row r="17" spans="1:4" ht="12.75">
      <c r="A17" s="108" t="s">
        <v>76</v>
      </c>
      <c r="B17" s="108" t="s">
        <v>77</v>
      </c>
      <c r="C17" s="109"/>
      <c r="D17" s="136"/>
    </row>
    <row r="18" spans="1:4" ht="12.75">
      <c r="A18" s="93"/>
      <c r="B18" s="56"/>
      <c r="C18" s="112"/>
      <c r="D18" s="112"/>
    </row>
    <row r="19" spans="1:4" ht="25.5">
      <c r="A19" s="13" t="s">
        <v>78</v>
      </c>
      <c r="B19" s="13" t="s">
        <v>79</v>
      </c>
      <c r="C19" s="72">
        <f>SUM(C20:C21)</f>
        <v>0</v>
      </c>
      <c r="D19" s="23">
        <f>SUM(D20)</f>
        <v>0</v>
      </c>
    </row>
    <row r="20" spans="1:4" ht="25.5">
      <c r="A20" s="93"/>
      <c r="B20" s="93" t="s">
        <v>80</v>
      </c>
      <c r="C20" s="113"/>
      <c r="D20" s="112"/>
    </row>
    <row r="21" spans="1:4" ht="12.75">
      <c r="A21" s="93"/>
      <c r="B21" s="56"/>
      <c r="C21" s="112"/>
      <c r="D21" s="112"/>
    </row>
    <row r="22" spans="1:4" ht="12.75">
      <c r="A22" s="13" t="s">
        <v>81</v>
      </c>
      <c r="B22" s="13" t="s">
        <v>82</v>
      </c>
      <c r="C22" s="72">
        <f>SUM(C23:C72)</f>
        <v>1143000</v>
      </c>
      <c r="D22" s="23">
        <f>SUM(D23:D72)</f>
        <v>190500</v>
      </c>
    </row>
    <row r="23" spans="1:4" ht="12.75">
      <c r="A23" s="93" t="s">
        <v>83</v>
      </c>
      <c r="B23" s="93" t="s">
        <v>84</v>
      </c>
      <c r="C23" s="113"/>
      <c r="D23" s="112"/>
    </row>
    <row r="24" spans="1:4" ht="12.75">
      <c r="A24" s="93" t="s">
        <v>85</v>
      </c>
      <c r="B24" s="93" t="s">
        <v>87</v>
      </c>
      <c r="C24" s="113"/>
      <c r="D24" s="112"/>
    </row>
    <row r="25" spans="1:4" ht="12.75">
      <c r="A25" s="93"/>
      <c r="B25" s="93" t="s">
        <v>141</v>
      </c>
      <c r="C25" s="113"/>
      <c r="D25" s="112"/>
    </row>
    <row r="26" spans="1:4" ht="12.75">
      <c r="A26" s="93" t="s">
        <v>86</v>
      </c>
      <c r="B26" s="93" t="s">
        <v>88</v>
      </c>
      <c r="C26" s="113"/>
      <c r="D26" s="112"/>
    </row>
    <row r="27" spans="1:4" ht="12.75">
      <c r="A27" s="93"/>
      <c r="B27" s="93" t="s">
        <v>149</v>
      </c>
      <c r="C27" s="113"/>
      <c r="D27" s="112"/>
    </row>
    <row r="28" spans="1:4" ht="12.75">
      <c r="A28" s="93"/>
      <c r="B28" s="93" t="s">
        <v>148</v>
      </c>
      <c r="C28" s="113"/>
      <c r="D28" s="112"/>
    </row>
    <row r="29" spans="1:4" ht="12.75">
      <c r="A29" s="93"/>
      <c r="B29" s="93" t="s">
        <v>147</v>
      </c>
      <c r="C29" s="113"/>
      <c r="D29" s="112"/>
    </row>
    <row r="30" spans="1:4" ht="12.75">
      <c r="A30" s="93"/>
      <c r="B30" s="93" t="s">
        <v>146</v>
      </c>
      <c r="C30" s="113"/>
      <c r="D30" s="112"/>
    </row>
    <row r="31" spans="1:4" ht="12.75">
      <c r="A31" s="93" t="s">
        <v>89</v>
      </c>
      <c r="B31" s="93" t="s">
        <v>90</v>
      </c>
      <c r="C31" s="113"/>
      <c r="D31" s="112"/>
    </row>
    <row r="32" spans="1:4" ht="12.75">
      <c r="A32" s="93" t="s">
        <v>91</v>
      </c>
      <c r="B32" s="93" t="s">
        <v>92</v>
      </c>
      <c r="C32" s="113"/>
      <c r="D32" s="112"/>
    </row>
    <row r="33" spans="1:4" ht="25.5">
      <c r="A33" s="93"/>
      <c r="B33" s="93" t="s">
        <v>93</v>
      </c>
      <c r="C33" s="113"/>
      <c r="D33" s="112"/>
    </row>
    <row r="34" spans="1:4" ht="25.5">
      <c r="A34" s="93"/>
      <c r="B34" s="93" t="s">
        <v>94</v>
      </c>
      <c r="C34" s="113"/>
      <c r="D34" s="112"/>
    </row>
    <row r="35" spans="1:4" ht="25.5">
      <c r="A35" s="93"/>
      <c r="B35" s="93" t="s">
        <v>95</v>
      </c>
      <c r="C35" s="113"/>
      <c r="D35" s="112"/>
    </row>
    <row r="36" spans="1:4" ht="12.75">
      <c r="A36" s="93" t="s">
        <v>96</v>
      </c>
      <c r="B36" s="93" t="s">
        <v>97</v>
      </c>
      <c r="C36" s="113"/>
      <c r="D36" s="112"/>
    </row>
    <row r="37" spans="1:4" ht="25.5">
      <c r="A37" s="93"/>
      <c r="B37" s="93" t="s">
        <v>98</v>
      </c>
      <c r="C37" s="113"/>
      <c r="D37" s="112"/>
    </row>
    <row r="38" spans="1:4" ht="12.75">
      <c r="A38" s="93" t="s">
        <v>99</v>
      </c>
      <c r="B38" s="93" t="s">
        <v>100</v>
      </c>
      <c r="C38" s="113"/>
      <c r="D38" s="112"/>
    </row>
    <row r="39" spans="1:4" ht="12.75">
      <c r="A39" s="93" t="s">
        <v>101</v>
      </c>
      <c r="B39" s="93" t="s">
        <v>102</v>
      </c>
      <c r="C39" s="113">
        <v>600000</v>
      </c>
      <c r="D39" s="112">
        <v>150000</v>
      </c>
    </row>
    <row r="40" spans="1:4" ht="12.75">
      <c r="A40" s="93" t="s">
        <v>156</v>
      </c>
      <c r="B40" s="93" t="s">
        <v>150</v>
      </c>
      <c r="C40" s="113"/>
      <c r="D40" s="112"/>
    </row>
    <row r="41" spans="1:4" ht="12.75">
      <c r="A41" s="93"/>
      <c r="B41" s="93" t="s">
        <v>151</v>
      </c>
      <c r="C41" s="113"/>
      <c r="D41" s="112"/>
    </row>
    <row r="42" spans="1:4" ht="12.75">
      <c r="A42" s="93"/>
      <c r="B42" s="93" t="s">
        <v>152</v>
      </c>
      <c r="C42" s="113"/>
      <c r="D42" s="112"/>
    </row>
    <row r="43" spans="1:4" ht="12.75">
      <c r="A43" s="93" t="s">
        <v>103</v>
      </c>
      <c r="B43" s="93" t="s">
        <v>104</v>
      </c>
      <c r="C43" s="113"/>
      <c r="D43" s="112"/>
    </row>
    <row r="44" spans="1:4" ht="25.5">
      <c r="A44" s="93"/>
      <c r="B44" s="93" t="s">
        <v>142</v>
      </c>
      <c r="C44" s="113"/>
      <c r="D44" s="112"/>
    </row>
    <row r="45" spans="1:4" ht="12.75">
      <c r="A45" s="93"/>
      <c r="B45" s="93" t="s">
        <v>105</v>
      </c>
      <c r="C45" s="113"/>
      <c r="D45" s="112"/>
    </row>
    <row r="46" spans="1:4" ht="12.75">
      <c r="A46" s="93" t="s">
        <v>106</v>
      </c>
      <c r="B46" s="93" t="s">
        <v>107</v>
      </c>
      <c r="C46" s="113"/>
      <c r="D46" s="112"/>
    </row>
    <row r="47" spans="1:4" ht="25.5">
      <c r="A47" s="93"/>
      <c r="B47" s="93" t="s">
        <v>108</v>
      </c>
      <c r="C47" s="113"/>
      <c r="D47" s="112"/>
    </row>
    <row r="48" spans="1:4" ht="12.75">
      <c r="A48" s="93" t="s">
        <v>109</v>
      </c>
      <c r="B48" s="93" t="s">
        <v>143</v>
      </c>
      <c r="C48" s="113"/>
      <c r="D48" s="112"/>
    </row>
    <row r="49" spans="1:4" ht="12.75">
      <c r="A49" s="93"/>
      <c r="B49" s="93" t="s">
        <v>110</v>
      </c>
      <c r="C49" s="113"/>
      <c r="D49" s="112"/>
    </row>
    <row r="50" spans="1:4" ht="12.75">
      <c r="A50" s="93" t="s">
        <v>111</v>
      </c>
      <c r="B50" s="93" t="s">
        <v>112</v>
      </c>
      <c r="C50" s="113"/>
      <c r="D50" s="112"/>
    </row>
    <row r="51" spans="1:4" ht="38.25">
      <c r="A51" s="93"/>
      <c r="B51" s="93" t="s">
        <v>113</v>
      </c>
      <c r="C51" s="113"/>
      <c r="D51" s="112"/>
    </row>
    <row r="52" spans="1:4" ht="12.75">
      <c r="A52" s="93" t="s">
        <v>114</v>
      </c>
      <c r="B52" s="93" t="s">
        <v>115</v>
      </c>
      <c r="C52" s="113"/>
      <c r="D52" s="112"/>
    </row>
    <row r="53" spans="1:4" ht="102">
      <c r="A53" s="93"/>
      <c r="B53" s="93" t="s">
        <v>155</v>
      </c>
      <c r="C53" s="113"/>
      <c r="D53" s="112"/>
    </row>
    <row r="54" spans="1:4" ht="12.75">
      <c r="A54" s="93" t="s">
        <v>116</v>
      </c>
      <c r="B54" s="93" t="s">
        <v>117</v>
      </c>
      <c r="C54" s="113">
        <v>300000</v>
      </c>
      <c r="D54" s="112"/>
    </row>
    <row r="55" spans="1:4" ht="63.75">
      <c r="A55" s="93"/>
      <c r="B55" s="93" t="s">
        <v>118</v>
      </c>
      <c r="C55" s="113"/>
      <c r="D55" s="112"/>
    </row>
    <row r="56" spans="1:4" ht="12.75">
      <c r="A56" s="93" t="s">
        <v>119</v>
      </c>
      <c r="B56" s="93" t="s">
        <v>120</v>
      </c>
      <c r="C56" s="113"/>
      <c r="D56" s="112"/>
    </row>
    <row r="57" spans="1:4" ht="12.75">
      <c r="A57" s="93" t="s">
        <v>121</v>
      </c>
      <c r="B57" s="93" t="s">
        <v>122</v>
      </c>
      <c r="C57" s="113"/>
      <c r="D57" s="112"/>
    </row>
    <row r="58" spans="1:4" ht="51">
      <c r="A58" s="93"/>
      <c r="B58" s="93" t="s">
        <v>123</v>
      </c>
      <c r="C58" s="113"/>
      <c r="D58" s="112"/>
    </row>
    <row r="59" spans="1:4" ht="12.75">
      <c r="A59" s="93" t="s">
        <v>124</v>
      </c>
      <c r="B59" s="93" t="s">
        <v>153</v>
      </c>
      <c r="C59" s="113"/>
      <c r="D59" s="112"/>
    </row>
    <row r="60" spans="1:4" ht="51">
      <c r="A60" s="93"/>
      <c r="B60" s="93" t="s">
        <v>125</v>
      </c>
      <c r="C60" s="113"/>
      <c r="D60" s="112"/>
    </row>
    <row r="61" spans="1:4" ht="12.75">
      <c r="A61" s="93" t="s">
        <v>126</v>
      </c>
      <c r="B61" s="93" t="s">
        <v>127</v>
      </c>
      <c r="C61" s="113"/>
      <c r="D61" s="112"/>
    </row>
    <row r="62" spans="1:4" ht="25.5">
      <c r="A62" s="93" t="s">
        <v>128</v>
      </c>
      <c r="B62" s="93" t="s">
        <v>129</v>
      </c>
      <c r="C62" s="113">
        <v>243000</v>
      </c>
      <c r="D62" s="112">
        <v>40500</v>
      </c>
    </row>
    <row r="63" spans="1:4" ht="12.75">
      <c r="A63" s="93"/>
      <c r="B63" s="93" t="s">
        <v>130</v>
      </c>
      <c r="C63" s="113"/>
      <c r="D63" s="112"/>
    </row>
    <row r="64" spans="1:4" ht="12.75">
      <c r="A64" s="93" t="s">
        <v>131</v>
      </c>
      <c r="B64" s="93" t="s">
        <v>132</v>
      </c>
      <c r="C64" s="113"/>
      <c r="D64" s="112"/>
    </row>
    <row r="65" spans="1:4" ht="38.25">
      <c r="A65" s="93"/>
      <c r="B65" s="93" t="s">
        <v>154</v>
      </c>
      <c r="C65" s="113"/>
      <c r="D65" s="112"/>
    </row>
    <row r="66" spans="1:4" ht="12.75">
      <c r="A66" s="93" t="s">
        <v>133</v>
      </c>
      <c r="B66" s="93" t="s">
        <v>134</v>
      </c>
      <c r="C66" s="113"/>
      <c r="D66" s="112"/>
    </row>
    <row r="67" spans="1:4" ht="38.25">
      <c r="A67" s="93"/>
      <c r="B67" s="93" t="s">
        <v>135</v>
      </c>
      <c r="C67" s="113"/>
      <c r="D67" s="112"/>
    </row>
    <row r="68" spans="1:4" ht="12.75">
      <c r="A68" s="93" t="s">
        <v>136</v>
      </c>
      <c r="B68" s="93" t="s">
        <v>137</v>
      </c>
      <c r="C68" s="113"/>
      <c r="D68" s="112"/>
    </row>
    <row r="69" spans="1:4" ht="25.5">
      <c r="A69" s="93"/>
      <c r="B69" s="93" t="s">
        <v>138</v>
      </c>
      <c r="C69" s="113"/>
      <c r="D69" s="112"/>
    </row>
    <row r="70" spans="1:4" ht="12.75">
      <c r="A70" s="93" t="s">
        <v>139</v>
      </c>
      <c r="B70" s="93" t="s">
        <v>140</v>
      </c>
      <c r="C70" s="113"/>
      <c r="D70" s="112"/>
    </row>
    <row r="71" spans="1:4" ht="76.5">
      <c r="A71" s="93"/>
      <c r="B71" s="93" t="s">
        <v>144</v>
      </c>
      <c r="C71" s="113"/>
      <c r="D71" s="112"/>
    </row>
    <row r="72" spans="1:4" ht="12.75">
      <c r="A72" s="114"/>
      <c r="B72" s="114"/>
      <c r="C72" s="115"/>
      <c r="D72" s="112"/>
    </row>
    <row r="73" spans="1:4" ht="12.75">
      <c r="A73" s="13"/>
      <c r="B73" s="13" t="s">
        <v>457</v>
      </c>
      <c r="C73" s="72">
        <f>C3+C22</f>
        <v>1143000</v>
      </c>
      <c r="D73" s="23">
        <f>D3+D22+D19</f>
        <v>190500</v>
      </c>
    </row>
    <row r="74" spans="1:4" ht="12.75">
      <c r="A74" s="93"/>
      <c r="B74" s="93"/>
      <c r="C74" s="113"/>
      <c r="D74" s="112"/>
    </row>
    <row r="75" spans="1:4" ht="12.75">
      <c r="A75" s="116" t="s">
        <v>348</v>
      </c>
      <c r="B75" s="107" t="s">
        <v>349</v>
      </c>
      <c r="C75" s="117">
        <f>SUM(C76:C77)</f>
        <v>0</v>
      </c>
      <c r="D75" s="139">
        <f>SUM(D76:D77)</f>
        <v>0</v>
      </c>
    </row>
    <row r="76" spans="1:4" ht="12.75">
      <c r="A76" s="56" t="s">
        <v>360</v>
      </c>
      <c r="B76" s="93" t="s">
        <v>361</v>
      </c>
      <c r="C76" s="113"/>
      <c r="D76" s="112"/>
    </row>
    <row r="77" spans="1:4" ht="12.75">
      <c r="A77" s="56" t="s">
        <v>363</v>
      </c>
      <c r="B77" s="93" t="s">
        <v>364</v>
      </c>
      <c r="C77" s="113"/>
      <c r="D77" s="112"/>
    </row>
    <row r="78" spans="1:4" ht="12.75">
      <c r="A78" s="116" t="s">
        <v>386</v>
      </c>
      <c r="B78" s="107" t="s">
        <v>387</v>
      </c>
      <c r="C78" s="117">
        <f>SUM(C79:C80)</f>
        <v>0</v>
      </c>
      <c r="D78" s="139">
        <f>SUM(D80)</f>
        <v>0</v>
      </c>
    </row>
    <row r="79" spans="1:4" ht="12.75">
      <c r="A79" s="120" t="s">
        <v>428</v>
      </c>
      <c r="B79" s="121" t="s">
        <v>503</v>
      </c>
      <c r="C79" s="122"/>
      <c r="D79" s="140"/>
    </row>
    <row r="80" spans="1:4" ht="23.25" customHeight="1">
      <c r="A80" s="56"/>
      <c r="B80" s="93" t="s">
        <v>504</v>
      </c>
      <c r="C80" s="113"/>
      <c r="D80" s="112"/>
    </row>
    <row r="81" spans="1:4" ht="12.75">
      <c r="A81" s="116" t="s">
        <v>402</v>
      </c>
      <c r="B81" s="107" t="s">
        <v>403</v>
      </c>
      <c r="C81" s="117">
        <f>SUM(C82)</f>
        <v>0</v>
      </c>
      <c r="D81" s="139">
        <f>SUM(D82)</f>
        <v>0</v>
      </c>
    </row>
    <row r="82" spans="1:4" ht="12.75">
      <c r="A82" s="56" t="s">
        <v>416</v>
      </c>
      <c r="B82" s="93" t="s">
        <v>417</v>
      </c>
      <c r="C82" s="113"/>
      <c r="D82" s="112"/>
    </row>
    <row r="83" spans="1:4" ht="12.75">
      <c r="A83" s="21"/>
      <c r="B83" s="21" t="s">
        <v>456</v>
      </c>
      <c r="C83" s="94">
        <f>C75+C78+C81</f>
        <v>0</v>
      </c>
      <c r="D83" s="141">
        <f>D75+D78+D81</f>
        <v>0</v>
      </c>
    </row>
  </sheetData>
  <sheetProtection/>
  <mergeCells count="1">
    <mergeCell ref="A1:D1"/>
  </mergeCells>
  <printOptions/>
  <pageMargins left="0.75" right="0.75" top="0.38" bottom="0.27" header="0.31" footer="0.1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D83"/>
  <sheetViews>
    <sheetView zoomScalePageLayoutView="0" workbookViewId="0" topLeftCell="A8">
      <selection activeCell="A2" sqref="A2:D3"/>
    </sheetView>
  </sheetViews>
  <sheetFormatPr defaultColWidth="9.140625" defaultRowHeight="12.75"/>
  <cols>
    <col min="1" max="1" width="8.8515625" style="55" customWidth="1"/>
    <col min="2" max="2" width="54.57421875" style="55" customWidth="1"/>
    <col min="3" max="3" width="12.00390625" style="133" bestFit="1" customWidth="1"/>
    <col min="4" max="4" width="11.140625" style="55" bestFit="1" customWidth="1"/>
  </cols>
  <sheetData>
    <row r="1" spans="1:4" ht="12.75">
      <c r="A1" s="183" t="s">
        <v>558</v>
      </c>
      <c r="B1" s="184"/>
      <c r="C1" s="184"/>
      <c r="D1" s="184"/>
    </row>
    <row r="2" spans="1:4" ht="38.25" customHeight="1">
      <c r="A2" s="13" t="s">
        <v>159</v>
      </c>
      <c r="B2" s="13" t="s">
        <v>160</v>
      </c>
      <c r="C2" s="71" t="s">
        <v>565</v>
      </c>
      <c r="D2" s="71" t="s">
        <v>566</v>
      </c>
    </row>
    <row r="3" spans="1:4" ht="12.75">
      <c r="A3" s="13" t="s">
        <v>51</v>
      </c>
      <c r="B3" s="13" t="s">
        <v>54</v>
      </c>
      <c r="C3" s="72">
        <f>SUM(C4:C18)</f>
        <v>0</v>
      </c>
      <c r="D3" s="13">
        <f>SUM(D4:D18)</f>
        <v>5268300</v>
      </c>
    </row>
    <row r="4" spans="1:4" ht="12.75">
      <c r="A4" s="108" t="s">
        <v>52</v>
      </c>
      <c r="B4" s="108"/>
      <c r="C4" s="109"/>
      <c r="D4" s="110"/>
    </row>
    <row r="5" spans="1:4" ht="12.75">
      <c r="A5" s="108" t="s">
        <v>53</v>
      </c>
      <c r="B5" s="108" t="s">
        <v>506</v>
      </c>
      <c r="C5" s="109"/>
      <c r="D5" s="110">
        <v>930000</v>
      </c>
    </row>
    <row r="6" spans="1:4" ht="12.75">
      <c r="A6" s="108" t="s">
        <v>64</v>
      </c>
      <c r="B6" s="108" t="s">
        <v>55</v>
      </c>
      <c r="C6" s="109"/>
      <c r="D6" s="110"/>
    </row>
    <row r="7" spans="1:4" ht="12.75">
      <c r="A7" s="108" t="s">
        <v>65</v>
      </c>
      <c r="B7" s="108" t="s">
        <v>56</v>
      </c>
      <c r="C7" s="109"/>
      <c r="D7" s="111"/>
    </row>
    <row r="8" spans="1:4" ht="12.75">
      <c r="A8" s="108" t="s">
        <v>63</v>
      </c>
      <c r="B8" s="108" t="s">
        <v>57</v>
      </c>
      <c r="C8" s="109"/>
      <c r="D8" s="110"/>
    </row>
    <row r="9" spans="1:4" ht="12.75">
      <c r="A9" s="108" t="s">
        <v>66</v>
      </c>
      <c r="B9" s="108" t="s">
        <v>58</v>
      </c>
      <c r="C9" s="109"/>
      <c r="D9" s="110"/>
    </row>
    <row r="10" spans="1:4" ht="12.75">
      <c r="A10" s="108" t="s">
        <v>67</v>
      </c>
      <c r="B10" s="108" t="s">
        <v>59</v>
      </c>
      <c r="C10" s="109"/>
      <c r="D10" s="110"/>
    </row>
    <row r="11" spans="1:4" ht="12.75">
      <c r="A11" s="108" t="s">
        <v>68</v>
      </c>
      <c r="B11" s="108" t="s">
        <v>60</v>
      </c>
      <c r="C11" s="109"/>
      <c r="D11" s="110"/>
    </row>
    <row r="12" spans="1:4" ht="12.75">
      <c r="A12" s="108" t="s">
        <v>69</v>
      </c>
      <c r="B12" s="108" t="s">
        <v>61</v>
      </c>
      <c r="C12" s="109"/>
      <c r="D12" s="110"/>
    </row>
    <row r="13" spans="1:4" ht="12.75">
      <c r="A13" s="108" t="s">
        <v>70</v>
      </c>
      <c r="B13" s="108" t="s">
        <v>62</v>
      </c>
      <c r="C13" s="109"/>
      <c r="D13" s="110"/>
    </row>
    <row r="14" spans="1:4" ht="12.75">
      <c r="A14" s="108" t="s">
        <v>71</v>
      </c>
      <c r="B14" s="108"/>
      <c r="C14" s="109"/>
      <c r="D14" s="110"/>
    </row>
    <row r="15" spans="1:4" ht="12.75">
      <c r="A15" s="108" t="s">
        <v>72</v>
      </c>
      <c r="B15" s="108" t="s">
        <v>73</v>
      </c>
      <c r="C15" s="109"/>
      <c r="D15" s="110"/>
    </row>
    <row r="16" spans="1:4" ht="12.75">
      <c r="A16" s="108" t="s">
        <v>74</v>
      </c>
      <c r="B16" s="108" t="s">
        <v>75</v>
      </c>
      <c r="C16" s="109"/>
      <c r="D16" s="110"/>
    </row>
    <row r="17" spans="1:4" ht="12.75">
      <c r="A17" s="108" t="s">
        <v>76</v>
      </c>
      <c r="B17" s="108" t="s">
        <v>77</v>
      </c>
      <c r="C17" s="109"/>
      <c r="D17" s="110">
        <v>4338300</v>
      </c>
    </row>
    <row r="18" spans="1:4" ht="12.75">
      <c r="A18" s="93"/>
      <c r="B18" s="56"/>
      <c r="C18" s="112"/>
      <c r="D18" s="100"/>
    </row>
    <row r="19" spans="1:4" ht="12.75">
      <c r="A19" s="13" t="s">
        <v>78</v>
      </c>
      <c r="B19" s="13" t="s">
        <v>79</v>
      </c>
      <c r="C19" s="72">
        <f>SUM(C20:C21)</f>
        <v>0</v>
      </c>
      <c r="D19" s="52">
        <f>SUM(D20)</f>
        <v>251100</v>
      </c>
    </row>
    <row r="20" spans="1:4" ht="12.75">
      <c r="A20" s="93"/>
      <c r="B20" s="93" t="s">
        <v>80</v>
      </c>
      <c r="C20" s="113"/>
      <c r="D20" s="100">
        <v>251100</v>
      </c>
    </row>
    <row r="21" spans="1:4" ht="12.75">
      <c r="A21" s="93"/>
      <c r="B21" s="56"/>
      <c r="C21" s="112"/>
      <c r="D21" s="100"/>
    </row>
    <row r="22" spans="1:4" ht="12.75">
      <c r="A22" s="13" t="s">
        <v>81</v>
      </c>
      <c r="B22" s="13" t="s">
        <v>82</v>
      </c>
      <c r="C22" s="72">
        <f>SUM(C23:C72)</f>
        <v>1840000</v>
      </c>
      <c r="D22" s="52">
        <f>SUM(D23:D72)</f>
        <v>480000</v>
      </c>
    </row>
    <row r="23" spans="1:4" ht="12.75">
      <c r="A23" s="93" t="s">
        <v>83</v>
      </c>
      <c r="B23" s="93" t="s">
        <v>84</v>
      </c>
      <c r="C23" s="113"/>
      <c r="D23" s="100"/>
    </row>
    <row r="24" spans="1:4" ht="12.75">
      <c r="A24" s="93" t="s">
        <v>85</v>
      </c>
      <c r="B24" s="93" t="s">
        <v>87</v>
      </c>
      <c r="C24" s="113"/>
      <c r="D24" s="100"/>
    </row>
    <row r="25" spans="1:4" ht="12.75">
      <c r="A25" s="93"/>
      <c r="B25" s="93" t="s">
        <v>141</v>
      </c>
      <c r="C25" s="113"/>
      <c r="D25" s="100"/>
    </row>
    <row r="26" spans="1:4" ht="12.75">
      <c r="A26" s="93" t="s">
        <v>86</v>
      </c>
      <c r="B26" s="93" t="s">
        <v>88</v>
      </c>
      <c r="C26" s="113"/>
      <c r="D26" s="100"/>
    </row>
    <row r="27" spans="1:4" ht="12.75">
      <c r="A27" s="93"/>
      <c r="B27" s="93" t="s">
        <v>149</v>
      </c>
      <c r="C27" s="113"/>
      <c r="D27" s="100"/>
    </row>
    <row r="28" spans="1:4" ht="12.75">
      <c r="A28" s="93"/>
      <c r="B28" s="93" t="s">
        <v>148</v>
      </c>
      <c r="C28" s="113"/>
      <c r="D28" s="100"/>
    </row>
    <row r="29" spans="1:4" ht="12.75">
      <c r="A29" s="93"/>
      <c r="B29" s="93" t="s">
        <v>147</v>
      </c>
      <c r="C29" s="113"/>
      <c r="D29" s="100"/>
    </row>
    <row r="30" spans="1:4" ht="12.75">
      <c r="A30" s="93"/>
      <c r="B30" s="93" t="s">
        <v>146</v>
      </c>
      <c r="C30" s="113"/>
      <c r="D30" s="100"/>
    </row>
    <row r="31" spans="1:4" ht="12.75">
      <c r="A31" s="93" t="s">
        <v>89</v>
      </c>
      <c r="B31" s="93" t="s">
        <v>90</v>
      </c>
      <c r="C31" s="113"/>
      <c r="D31" s="100"/>
    </row>
    <row r="32" spans="1:4" ht="12.75">
      <c r="A32" s="93" t="s">
        <v>91</v>
      </c>
      <c r="B32" s="93" t="s">
        <v>92</v>
      </c>
      <c r="C32" s="113"/>
      <c r="D32" s="100"/>
    </row>
    <row r="33" spans="1:4" ht="25.5">
      <c r="A33" s="93"/>
      <c r="B33" s="93" t="s">
        <v>93</v>
      </c>
      <c r="C33" s="113"/>
      <c r="D33" s="100"/>
    </row>
    <row r="34" spans="1:4" ht="12.75">
      <c r="A34" s="93"/>
      <c r="B34" s="93" t="s">
        <v>94</v>
      </c>
      <c r="C34" s="113"/>
      <c r="D34" s="100"/>
    </row>
    <row r="35" spans="1:4" ht="12.75">
      <c r="A35" s="93"/>
      <c r="B35" s="93" t="s">
        <v>95</v>
      </c>
      <c r="C35" s="113"/>
      <c r="D35" s="100"/>
    </row>
    <row r="36" spans="1:4" ht="12.75">
      <c r="A36" s="93" t="s">
        <v>96</v>
      </c>
      <c r="B36" s="93" t="s">
        <v>97</v>
      </c>
      <c r="C36" s="113"/>
      <c r="D36" s="100"/>
    </row>
    <row r="37" spans="1:4" ht="12.75">
      <c r="A37" s="93"/>
      <c r="B37" s="93" t="s">
        <v>98</v>
      </c>
      <c r="C37" s="113"/>
      <c r="D37" s="100"/>
    </row>
    <row r="38" spans="1:4" ht="12.75">
      <c r="A38" s="93" t="s">
        <v>99</v>
      </c>
      <c r="B38" s="93" t="s">
        <v>100</v>
      </c>
      <c r="C38" s="113"/>
      <c r="D38" s="100"/>
    </row>
    <row r="39" spans="1:4" ht="12.75">
      <c r="A39" s="93" t="s">
        <v>101</v>
      </c>
      <c r="B39" s="93" t="s">
        <v>102</v>
      </c>
      <c r="C39" s="113"/>
      <c r="D39" s="100"/>
    </row>
    <row r="40" spans="1:4" ht="12.75">
      <c r="A40" s="93" t="s">
        <v>156</v>
      </c>
      <c r="B40" s="93" t="s">
        <v>150</v>
      </c>
      <c r="C40" s="113"/>
      <c r="D40" s="100"/>
    </row>
    <row r="41" spans="1:4" ht="12.75">
      <c r="A41" s="93"/>
      <c r="B41" s="93" t="s">
        <v>151</v>
      </c>
      <c r="C41" s="113"/>
      <c r="D41" s="100"/>
    </row>
    <row r="42" spans="1:4" ht="12.75">
      <c r="A42" s="93"/>
      <c r="B42" s="93" t="s">
        <v>152</v>
      </c>
      <c r="C42" s="113"/>
      <c r="D42" s="100"/>
    </row>
    <row r="43" spans="1:4" ht="12.75">
      <c r="A43" s="93" t="s">
        <v>103</v>
      </c>
      <c r="B43" s="93" t="s">
        <v>104</v>
      </c>
      <c r="C43" s="113"/>
      <c r="D43" s="100"/>
    </row>
    <row r="44" spans="1:4" ht="12.75">
      <c r="A44" s="93"/>
      <c r="B44" s="93" t="s">
        <v>142</v>
      </c>
      <c r="C44" s="113"/>
      <c r="D44" s="100"/>
    </row>
    <row r="45" spans="1:4" ht="12.75">
      <c r="A45" s="93"/>
      <c r="B45" s="93" t="s">
        <v>105</v>
      </c>
      <c r="C45" s="113"/>
      <c r="D45" s="100"/>
    </row>
    <row r="46" spans="1:4" ht="12.75">
      <c r="A46" s="93" t="s">
        <v>106</v>
      </c>
      <c r="B46" s="93" t="s">
        <v>107</v>
      </c>
      <c r="C46" s="113"/>
      <c r="D46" s="100"/>
    </row>
    <row r="47" spans="1:4" ht="12.75">
      <c r="A47" s="93"/>
      <c r="B47" s="93" t="s">
        <v>108</v>
      </c>
      <c r="C47" s="113"/>
      <c r="D47" s="100"/>
    </row>
    <row r="48" spans="1:4" ht="12.75">
      <c r="A48" s="93" t="s">
        <v>109</v>
      </c>
      <c r="B48" s="93" t="s">
        <v>143</v>
      </c>
      <c r="C48" s="113"/>
      <c r="D48" s="100"/>
    </row>
    <row r="49" spans="1:4" ht="12.75">
      <c r="A49" s="93"/>
      <c r="B49" s="93" t="s">
        <v>110</v>
      </c>
      <c r="C49" s="113"/>
      <c r="D49" s="100"/>
    </row>
    <row r="50" spans="1:4" ht="12.75">
      <c r="A50" s="93" t="s">
        <v>111</v>
      </c>
      <c r="B50" s="93" t="s">
        <v>112</v>
      </c>
      <c r="C50" s="113">
        <v>1200000</v>
      </c>
      <c r="D50" s="100"/>
    </row>
    <row r="51" spans="1:4" ht="25.5">
      <c r="A51" s="93"/>
      <c r="B51" s="93" t="s">
        <v>113</v>
      </c>
      <c r="C51" s="113"/>
      <c r="D51" s="100"/>
    </row>
    <row r="52" spans="1:4" ht="12.75">
      <c r="A52" s="93" t="s">
        <v>114</v>
      </c>
      <c r="B52" s="93" t="s">
        <v>115</v>
      </c>
      <c r="C52" s="113">
        <v>384000</v>
      </c>
      <c r="D52" s="100">
        <v>480000</v>
      </c>
    </row>
    <row r="53" spans="1:4" ht="76.5">
      <c r="A53" s="93"/>
      <c r="B53" s="93" t="s">
        <v>155</v>
      </c>
      <c r="C53" s="113"/>
      <c r="D53" s="100"/>
    </row>
    <row r="54" spans="1:4" ht="12.75">
      <c r="A54" s="93" t="s">
        <v>116</v>
      </c>
      <c r="B54" s="93" t="s">
        <v>117</v>
      </c>
      <c r="C54" s="113"/>
      <c r="D54" s="100"/>
    </row>
    <row r="55" spans="1:4" ht="51">
      <c r="A55" s="93"/>
      <c r="B55" s="93" t="s">
        <v>118</v>
      </c>
      <c r="C55" s="113"/>
      <c r="D55" s="100"/>
    </row>
    <row r="56" spans="1:4" ht="12.75">
      <c r="A56" s="93" t="s">
        <v>119</v>
      </c>
      <c r="B56" s="93" t="s">
        <v>120</v>
      </c>
      <c r="C56" s="113"/>
      <c r="D56" s="100"/>
    </row>
    <row r="57" spans="1:4" ht="12.75">
      <c r="A57" s="93" t="s">
        <v>121</v>
      </c>
      <c r="B57" s="93" t="s">
        <v>122</v>
      </c>
      <c r="C57" s="113"/>
      <c r="D57" s="100"/>
    </row>
    <row r="58" spans="1:4" ht="38.25">
      <c r="A58" s="93"/>
      <c r="B58" s="93" t="s">
        <v>123</v>
      </c>
      <c r="C58" s="113"/>
      <c r="D58" s="100"/>
    </row>
    <row r="59" spans="1:4" ht="12.75">
      <c r="A59" s="93" t="s">
        <v>124</v>
      </c>
      <c r="B59" s="93" t="s">
        <v>153</v>
      </c>
      <c r="C59" s="113"/>
      <c r="D59" s="100"/>
    </row>
    <row r="60" spans="1:4" ht="38.25">
      <c r="A60" s="93"/>
      <c r="B60" s="93" t="s">
        <v>125</v>
      </c>
      <c r="C60" s="113"/>
      <c r="D60" s="100"/>
    </row>
    <row r="61" spans="1:4" ht="12.75">
      <c r="A61" s="93" t="s">
        <v>126</v>
      </c>
      <c r="B61" s="93" t="s">
        <v>127</v>
      </c>
      <c r="C61" s="113"/>
      <c r="D61" s="100"/>
    </row>
    <row r="62" spans="1:4" ht="12.75">
      <c r="A62" s="93" t="s">
        <v>128</v>
      </c>
      <c r="B62" s="93" t="s">
        <v>129</v>
      </c>
      <c r="C62" s="113">
        <v>256000</v>
      </c>
      <c r="D62" s="100"/>
    </row>
    <row r="63" spans="1:4" ht="12.75">
      <c r="A63" s="93"/>
      <c r="B63" s="93" t="s">
        <v>130</v>
      </c>
      <c r="C63" s="113"/>
      <c r="D63" s="100"/>
    </row>
    <row r="64" spans="1:4" ht="12.75">
      <c r="A64" s="93" t="s">
        <v>131</v>
      </c>
      <c r="B64" s="93" t="s">
        <v>132</v>
      </c>
      <c r="C64" s="113"/>
      <c r="D64" s="100"/>
    </row>
    <row r="65" spans="1:4" ht="25.5">
      <c r="A65" s="93"/>
      <c r="B65" s="93" t="s">
        <v>154</v>
      </c>
      <c r="C65" s="113"/>
      <c r="D65" s="100"/>
    </row>
    <row r="66" spans="1:4" ht="12.75">
      <c r="A66" s="93" t="s">
        <v>133</v>
      </c>
      <c r="B66" s="93" t="s">
        <v>134</v>
      </c>
      <c r="C66" s="113"/>
      <c r="D66" s="100"/>
    </row>
    <row r="67" spans="1:4" ht="25.5">
      <c r="A67" s="93"/>
      <c r="B67" s="93" t="s">
        <v>135</v>
      </c>
      <c r="C67" s="113"/>
      <c r="D67" s="100"/>
    </row>
    <row r="68" spans="1:4" ht="12.75">
      <c r="A68" s="93" t="s">
        <v>136</v>
      </c>
      <c r="B68" s="93" t="s">
        <v>137</v>
      </c>
      <c r="C68" s="113"/>
      <c r="D68" s="100"/>
    </row>
    <row r="69" spans="1:4" ht="12.75">
      <c r="A69" s="93"/>
      <c r="B69" s="93" t="s">
        <v>138</v>
      </c>
      <c r="C69" s="113"/>
      <c r="D69" s="100"/>
    </row>
    <row r="70" spans="1:4" ht="12.75">
      <c r="A70" s="93" t="s">
        <v>139</v>
      </c>
      <c r="B70" s="93" t="s">
        <v>140</v>
      </c>
      <c r="C70" s="113"/>
      <c r="D70" s="100"/>
    </row>
    <row r="71" spans="1:4" ht="63.75">
      <c r="A71" s="93"/>
      <c r="B71" s="93" t="s">
        <v>144</v>
      </c>
      <c r="C71" s="113"/>
      <c r="D71" s="100"/>
    </row>
    <row r="72" spans="1:4" ht="12.75">
      <c r="A72" s="114"/>
      <c r="B72" s="114"/>
      <c r="C72" s="115"/>
      <c r="D72" s="100"/>
    </row>
    <row r="73" spans="1:4" ht="12.75">
      <c r="A73" s="13"/>
      <c r="B73" s="13" t="s">
        <v>457</v>
      </c>
      <c r="C73" s="72">
        <f>C3+C19+C22</f>
        <v>1840000</v>
      </c>
      <c r="D73" s="52">
        <f>D3+D19+D22</f>
        <v>5999400</v>
      </c>
    </row>
    <row r="74" spans="1:4" ht="12.75">
      <c r="A74" s="93"/>
      <c r="B74" s="93"/>
      <c r="C74" s="113"/>
      <c r="D74" s="100"/>
    </row>
    <row r="75" spans="1:4" ht="12.75">
      <c r="A75" s="116" t="s">
        <v>348</v>
      </c>
      <c r="B75" s="107" t="s">
        <v>349</v>
      </c>
      <c r="C75" s="117"/>
      <c r="D75" s="118">
        <f>SUM(D76:D77)</f>
        <v>0</v>
      </c>
    </row>
    <row r="76" spans="1:4" ht="12.75">
      <c r="A76" s="56" t="s">
        <v>360</v>
      </c>
      <c r="B76" s="93" t="s">
        <v>361</v>
      </c>
      <c r="C76" s="113"/>
      <c r="D76" s="119"/>
    </row>
    <row r="77" spans="1:4" ht="12.75">
      <c r="A77" s="56" t="s">
        <v>363</v>
      </c>
      <c r="B77" s="93" t="s">
        <v>364</v>
      </c>
      <c r="C77" s="113"/>
      <c r="D77" s="119"/>
    </row>
    <row r="78" spans="1:4" ht="12.75">
      <c r="A78" s="116" t="s">
        <v>386</v>
      </c>
      <c r="B78" s="107" t="s">
        <v>387</v>
      </c>
      <c r="C78" s="117"/>
      <c r="D78" s="43">
        <f>SUM(D79:D80)</f>
        <v>0</v>
      </c>
    </row>
    <row r="79" spans="1:4" ht="12.75">
      <c r="A79" s="120" t="s">
        <v>428</v>
      </c>
      <c r="B79" s="121" t="s">
        <v>503</v>
      </c>
      <c r="C79" s="122"/>
      <c r="D79" s="123"/>
    </row>
    <row r="80" spans="1:4" ht="12.75">
      <c r="A80" s="56"/>
      <c r="B80" s="93" t="s">
        <v>393</v>
      </c>
      <c r="C80" s="113"/>
      <c r="D80" s="119"/>
    </row>
    <row r="81" spans="1:4" ht="12.75">
      <c r="A81" s="116" t="s">
        <v>402</v>
      </c>
      <c r="B81" s="107" t="s">
        <v>403</v>
      </c>
      <c r="C81" s="117"/>
      <c r="D81" s="118">
        <f>SUM(D82)</f>
        <v>0</v>
      </c>
    </row>
    <row r="82" spans="1:4" ht="12.75">
      <c r="A82" s="56" t="s">
        <v>416</v>
      </c>
      <c r="B82" s="93" t="s">
        <v>417</v>
      </c>
      <c r="C82" s="113"/>
      <c r="D82" s="119"/>
    </row>
    <row r="83" spans="1:4" ht="12.75">
      <c r="A83" s="21"/>
      <c r="B83" s="21" t="s">
        <v>456</v>
      </c>
      <c r="C83" s="94"/>
      <c r="D83" s="44">
        <f>D75+D78+D81</f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D83"/>
  <sheetViews>
    <sheetView zoomScalePageLayoutView="0" workbookViewId="0" topLeftCell="A1">
      <selection activeCell="A2" sqref="A2:D3"/>
    </sheetView>
  </sheetViews>
  <sheetFormatPr defaultColWidth="9.140625" defaultRowHeight="12.75"/>
  <cols>
    <col min="1" max="1" width="8.8515625" style="55" customWidth="1"/>
    <col min="2" max="2" width="44.7109375" style="55" customWidth="1"/>
    <col min="3" max="3" width="12.00390625" style="133" bestFit="1" customWidth="1"/>
    <col min="4" max="4" width="11.140625" style="55" bestFit="1" customWidth="1"/>
  </cols>
  <sheetData>
    <row r="1" spans="1:4" ht="12.75">
      <c r="A1" s="183" t="s">
        <v>559</v>
      </c>
      <c r="B1" s="184"/>
      <c r="C1" s="184"/>
      <c r="D1" s="184"/>
    </row>
    <row r="2" spans="1:4" ht="38.25">
      <c r="A2" s="13" t="s">
        <v>159</v>
      </c>
      <c r="B2" s="13" t="s">
        <v>160</v>
      </c>
      <c r="C2" s="71" t="s">
        <v>565</v>
      </c>
      <c r="D2" s="71" t="s">
        <v>566</v>
      </c>
    </row>
    <row r="3" spans="1:4" ht="12.75">
      <c r="A3" s="13" t="s">
        <v>51</v>
      </c>
      <c r="B3" s="13" t="s">
        <v>54</v>
      </c>
      <c r="C3" s="72">
        <f>SUM(C4:C18)</f>
        <v>3120000</v>
      </c>
      <c r="D3" s="52">
        <f>SUM(D4:D12)</f>
        <v>4624000</v>
      </c>
    </row>
    <row r="4" spans="1:4" ht="12.75">
      <c r="A4" s="108" t="s">
        <v>52</v>
      </c>
      <c r="B4" s="108"/>
      <c r="C4" s="109"/>
      <c r="D4" s="110"/>
    </row>
    <row r="5" spans="1:4" ht="12.75">
      <c r="A5" s="108" t="s">
        <v>53</v>
      </c>
      <c r="B5" s="108" t="s">
        <v>502</v>
      </c>
      <c r="C5" s="109">
        <v>3000000</v>
      </c>
      <c r="D5" s="110">
        <v>4384000</v>
      </c>
    </row>
    <row r="6" spans="1:4" ht="12.75">
      <c r="A6" s="108" t="s">
        <v>64</v>
      </c>
      <c r="B6" s="108" t="s">
        <v>55</v>
      </c>
      <c r="C6" s="109"/>
      <c r="D6" s="110"/>
    </row>
    <row r="7" spans="1:4" ht="12.75">
      <c r="A7" s="108" t="s">
        <v>65</v>
      </c>
      <c r="B7" s="108" t="s">
        <v>56</v>
      </c>
      <c r="C7" s="109"/>
      <c r="D7" s="111"/>
    </row>
    <row r="8" spans="1:4" ht="12.75">
      <c r="A8" s="108" t="s">
        <v>63</v>
      </c>
      <c r="B8" s="108" t="s">
        <v>57</v>
      </c>
      <c r="C8" s="109"/>
      <c r="D8" s="110"/>
    </row>
    <row r="9" spans="1:4" ht="12.75">
      <c r="A9" s="108" t="s">
        <v>66</v>
      </c>
      <c r="B9" s="108" t="s">
        <v>58</v>
      </c>
      <c r="C9" s="109">
        <v>120000</v>
      </c>
      <c r="D9" s="110">
        <v>240000</v>
      </c>
    </row>
    <row r="10" spans="1:4" ht="12.75">
      <c r="A10" s="108" t="s">
        <v>67</v>
      </c>
      <c r="B10" s="108" t="s">
        <v>59</v>
      </c>
      <c r="C10" s="109"/>
      <c r="D10" s="110"/>
    </row>
    <row r="11" spans="1:4" ht="12.75">
      <c r="A11" s="108" t="s">
        <v>68</v>
      </c>
      <c r="B11" s="108" t="s">
        <v>60</v>
      </c>
      <c r="C11" s="109"/>
      <c r="D11" s="110"/>
    </row>
    <row r="12" spans="1:4" ht="12.75">
      <c r="A12" s="108" t="s">
        <v>69</v>
      </c>
      <c r="B12" s="108" t="s">
        <v>61</v>
      </c>
      <c r="C12" s="109"/>
      <c r="D12" s="110"/>
    </row>
    <row r="13" spans="1:4" ht="12.75">
      <c r="A13" s="108" t="s">
        <v>70</v>
      </c>
      <c r="B13" s="108" t="s">
        <v>62</v>
      </c>
      <c r="C13" s="109"/>
      <c r="D13" s="110"/>
    </row>
    <row r="14" spans="1:4" ht="12.75">
      <c r="A14" s="108" t="s">
        <v>71</v>
      </c>
      <c r="B14" s="108"/>
      <c r="C14" s="109"/>
      <c r="D14" s="110"/>
    </row>
    <row r="15" spans="1:4" ht="12.75">
      <c r="A15" s="108" t="s">
        <v>72</v>
      </c>
      <c r="B15" s="108" t="s">
        <v>73</v>
      </c>
      <c r="C15" s="109"/>
      <c r="D15" s="110"/>
    </row>
    <row r="16" spans="1:4" ht="12.75">
      <c r="A16" s="108" t="s">
        <v>74</v>
      </c>
      <c r="B16" s="108" t="s">
        <v>75</v>
      </c>
      <c r="C16" s="109"/>
      <c r="D16" s="110"/>
    </row>
    <row r="17" spans="1:4" ht="12.75">
      <c r="A17" s="108" t="s">
        <v>76</v>
      </c>
      <c r="B17" s="108" t="s">
        <v>77</v>
      </c>
      <c r="C17" s="109"/>
      <c r="D17" s="110"/>
    </row>
    <row r="18" spans="1:4" ht="12.75">
      <c r="A18" s="93"/>
      <c r="B18" s="56"/>
      <c r="C18" s="112"/>
      <c r="D18" s="100"/>
    </row>
    <row r="19" spans="1:4" ht="25.5">
      <c r="A19" s="13" t="s">
        <v>78</v>
      </c>
      <c r="B19" s="13" t="s">
        <v>79</v>
      </c>
      <c r="C19" s="72">
        <f>SUM(C20:C21)</f>
        <v>853000</v>
      </c>
      <c r="D19" s="52">
        <f>SUM(D20)</f>
        <v>1262976</v>
      </c>
    </row>
    <row r="20" spans="1:4" ht="25.5">
      <c r="A20" s="93"/>
      <c r="B20" s="93" t="s">
        <v>80</v>
      </c>
      <c r="C20" s="113">
        <v>853000</v>
      </c>
      <c r="D20" s="100">
        <v>1262976</v>
      </c>
    </row>
    <row r="21" spans="1:4" ht="12.75">
      <c r="A21" s="93"/>
      <c r="B21" s="56"/>
      <c r="C21" s="112"/>
      <c r="D21" s="100"/>
    </row>
    <row r="22" spans="1:4" ht="12.75">
      <c r="A22" s="13" t="s">
        <v>81</v>
      </c>
      <c r="B22" s="13" t="s">
        <v>82</v>
      </c>
      <c r="C22" s="72">
        <f>SUM(C23:C72)</f>
        <v>2000000</v>
      </c>
      <c r="D22" s="52">
        <f>SUM(D23:D72)</f>
        <v>1702400</v>
      </c>
    </row>
    <row r="23" spans="1:4" ht="12.75">
      <c r="A23" s="93" t="s">
        <v>83</v>
      </c>
      <c r="B23" s="93" t="s">
        <v>84</v>
      </c>
      <c r="C23" s="113"/>
      <c r="D23" s="100"/>
    </row>
    <row r="24" spans="1:4" ht="12.75">
      <c r="A24" s="93" t="s">
        <v>85</v>
      </c>
      <c r="B24" s="93" t="s">
        <v>87</v>
      </c>
      <c r="C24" s="113"/>
      <c r="D24" s="100"/>
    </row>
    <row r="25" spans="1:4" ht="12.75">
      <c r="A25" s="93"/>
      <c r="B25" s="93" t="s">
        <v>141</v>
      </c>
      <c r="C25" s="113"/>
      <c r="D25" s="100"/>
    </row>
    <row r="26" spans="1:4" ht="12.75">
      <c r="A26" s="93" t="s">
        <v>86</v>
      </c>
      <c r="B26" s="93" t="s">
        <v>88</v>
      </c>
      <c r="C26" s="113">
        <v>1500000</v>
      </c>
      <c r="D26" s="100">
        <v>1000000</v>
      </c>
    </row>
    <row r="27" spans="1:4" ht="12.75">
      <c r="A27" s="93"/>
      <c r="B27" s="93" t="s">
        <v>149</v>
      </c>
      <c r="C27" s="113"/>
      <c r="D27" s="100"/>
    </row>
    <row r="28" spans="1:4" ht="12.75">
      <c r="A28" s="93"/>
      <c r="B28" s="93" t="s">
        <v>148</v>
      </c>
      <c r="C28" s="113"/>
      <c r="D28" s="100"/>
    </row>
    <row r="29" spans="1:4" ht="12.75">
      <c r="A29" s="93"/>
      <c r="B29" s="93" t="s">
        <v>147</v>
      </c>
      <c r="C29" s="113"/>
      <c r="D29" s="100"/>
    </row>
    <row r="30" spans="1:4" ht="12.75">
      <c r="A30" s="93"/>
      <c r="B30" s="93" t="s">
        <v>146</v>
      </c>
      <c r="C30" s="113"/>
      <c r="D30" s="100"/>
    </row>
    <row r="31" spans="1:4" ht="12.75">
      <c r="A31" s="93" t="s">
        <v>89</v>
      </c>
      <c r="B31" s="93" t="s">
        <v>90</v>
      </c>
      <c r="C31" s="113"/>
      <c r="D31" s="100"/>
    </row>
    <row r="32" spans="1:4" ht="12.75">
      <c r="A32" s="93" t="s">
        <v>91</v>
      </c>
      <c r="B32" s="93" t="s">
        <v>92</v>
      </c>
      <c r="C32" s="113"/>
      <c r="D32" s="100"/>
    </row>
    <row r="33" spans="1:4" ht="25.5">
      <c r="A33" s="93"/>
      <c r="B33" s="93" t="s">
        <v>93</v>
      </c>
      <c r="C33" s="113"/>
      <c r="D33" s="100"/>
    </row>
    <row r="34" spans="1:4" ht="25.5">
      <c r="A34" s="93"/>
      <c r="B34" s="93" t="s">
        <v>94</v>
      </c>
      <c r="C34" s="113"/>
      <c r="D34" s="100"/>
    </row>
    <row r="35" spans="1:4" ht="25.5">
      <c r="A35" s="93"/>
      <c r="B35" s="93" t="s">
        <v>95</v>
      </c>
      <c r="C35" s="113"/>
      <c r="D35" s="100"/>
    </row>
    <row r="36" spans="1:4" ht="12.75">
      <c r="A36" s="93" t="s">
        <v>96</v>
      </c>
      <c r="B36" s="93" t="s">
        <v>97</v>
      </c>
      <c r="C36" s="113"/>
      <c r="D36" s="100">
        <v>200000</v>
      </c>
    </row>
    <row r="37" spans="1:4" ht="25.5">
      <c r="A37" s="93"/>
      <c r="B37" s="93" t="s">
        <v>98</v>
      </c>
      <c r="C37" s="113"/>
      <c r="D37" s="100"/>
    </row>
    <row r="38" spans="1:4" ht="12.75">
      <c r="A38" s="93" t="s">
        <v>99</v>
      </c>
      <c r="B38" s="93" t="s">
        <v>100</v>
      </c>
      <c r="C38" s="113"/>
      <c r="D38" s="100"/>
    </row>
    <row r="39" spans="1:4" ht="12.75">
      <c r="A39" s="93" t="s">
        <v>101</v>
      </c>
      <c r="B39" s="93" t="s">
        <v>102</v>
      </c>
      <c r="C39" s="113"/>
      <c r="D39" s="100"/>
    </row>
    <row r="40" spans="1:4" ht="12.75">
      <c r="A40" s="93" t="s">
        <v>156</v>
      </c>
      <c r="B40" s="93" t="s">
        <v>150</v>
      </c>
      <c r="C40" s="113"/>
      <c r="D40" s="100"/>
    </row>
    <row r="41" spans="1:4" ht="12.75">
      <c r="A41" s="93"/>
      <c r="B41" s="93" t="s">
        <v>151</v>
      </c>
      <c r="C41" s="113"/>
      <c r="D41" s="100"/>
    </row>
    <row r="42" spans="1:4" ht="12.75">
      <c r="A42" s="93"/>
      <c r="B42" s="93" t="s">
        <v>152</v>
      </c>
      <c r="C42" s="113"/>
      <c r="D42" s="100"/>
    </row>
    <row r="43" spans="1:4" ht="12.75">
      <c r="A43" s="93" t="s">
        <v>103</v>
      </c>
      <c r="B43" s="93" t="s">
        <v>104</v>
      </c>
      <c r="C43" s="113"/>
      <c r="D43" s="100"/>
    </row>
    <row r="44" spans="1:4" ht="25.5">
      <c r="A44" s="93"/>
      <c r="B44" s="93" t="s">
        <v>142</v>
      </c>
      <c r="C44" s="113"/>
      <c r="D44" s="100"/>
    </row>
    <row r="45" spans="1:4" ht="12.75">
      <c r="A45" s="93"/>
      <c r="B45" s="93" t="s">
        <v>105</v>
      </c>
      <c r="C45" s="113"/>
      <c r="D45" s="100"/>
    </row>
    <row r="46" spans="1:4" ht="12.75">
      <c r="A46" s="93" t="s">
        <v>106</v>
      </c>
      <c r="B46" s="93" t="s">
        <v>107</v>
      </c>
      <c r="C46" s="113"/>
      <c r="D46" s="100"/>
    </row>
    <row r="47" spans="1:4" ht="25.5">
      <c r="A47" s="93"/>
      <c r="B47" s="93" t="s">
        <v>108</v>
      </c>
      <c r="C47" s="113"/>
      <c r="D47" s="100"/>
    </row>
    <row r="48" spans="1:4" ht="12.75">
      <c r="A48" s="93" t="s">
        <v>109</v>
      </c>
      <c r="B48" s="93" t="s">
        <v>143</v>
      </c>
      <c r="C48" s="113">
        <v>500000</v>
      </c>
      <c r="D48" s="100">
        <v>200000</v>
      </c>
    </row>
    <row r="49" spans="1:4" ht="12.75">
      <c r="A49" s="93"/>
      <c r="B49" s="93" t="s">
        <v>110</v>
      </c>
      <c r="C49" s="113"/>
      <c r="D49" s="100"/>
    </row>
    <row r="50" spans="1:4" ht="12.75">
      <c r="A50" s="93" t="s">
        <v>111</v>
      </c>
      <c r="B50" s="93" t="s">
        <v>112</v>
      </c>
      <c r="C50" s="113"/>
      <c r="D50" s="100"/>
    </row>
    <row r="51" spans="1:4" ht="38.25">
      <c r="A51" s="93"/>
      <c r="B51" s="93" t="s">
        <v>113</v>
      </c>
      <c r="C51" s="113"/>
      <c r="D51" s="100"/>
    </row>
    <row r="52" spans="1:4" ht="12.75">
      <c r="A52" s="93" t="s">
        <v>114</v>
      </c>
      <c r="B52" s="93" t="s">
        <v>115</v>
      </c>
      <c r="C52" s="113"/>
      <c r="D52" s="100"/>
    </row>
    <row r="53" spans="1:4" ht="89.25">
      <c r="A53" s="93"/>
      <c r="B53" s="93" t="s">
        <v>155</v>
      </c>
      <c r="C53" s="113"/>
      <c r="D53" s="100"/>
    </row>
    <row r="54" spans="1:4" ht="12.75">
      <c r="A54" s="93" t="s">
        <v>116</v>
      </c>
      <c r="B54" s="93" t="s">
        <v>117</v>
      </c>
      <c r="C54" s="113"/>
      <c r="D54" s="100"/>
    </row>
    <row r="55" spans="1:4" ht="51">
      <c r="A55" s="93"/>
      <c r="B55" s="93" t="s">
        <v>118</v>
      </c>
      <c r="C55" s="113"/>
      <c r="D55" s="100"/>
    </row>
    <row r="56" spans="1:4" ht="12.75">
      <c r="A56" s="93" t="s">
        <v>119</v>
      </c>
      <c r="B56" s="93" t="s">
        <v>120</v>
      </c>
      <c r="C56" s="113"/>
      <c r="D56" s="100"/>
    </row>
    <row r="57" spans="1:4" ht="12.75">
      <c r="A57" s="93" t="s">
        <v>121</v>
      </c>
      <c r="B57" s="93" t="s">
        <v>122</v>
      </c>
      <c r="C57" s="113"/>
      <c r="D57" s="100"/>
    </row>
    <row r="58" spans="1:4" ht="51">
      <c r="A58" s="93"/>
      <c r="B58" s="93" t="s">
        <v>123</v>
      </c>
      <c r="C58" s="113"/>
      <c r="D58" s="100"/>
    </row>
    <row r="59" spans="1:4" ht="12.75">
      <c r="A59" s="93" t="s">
        <v>124</v>
      </c>
      <c r="B59" s="93" t="s">
        <v>153</v>
      </c>
      <c r="C59" s="113"/>
      <c r="D59" s="100"/>
    </row>
    <row r="60" spans="1:4" ht="51">
      <c r="A60" s="93"/>
      <c r="B60" s="93" t="s">
        <v>125</v>
      </c>
      <c r="C60" s="113"/>
      <c r="D60" s="100"/>
    </row>
    <row r="61" spans="1:4" ht="12.75">
      <c r="A61" s="93" t="s">
        <v>126</v>
      </c>
      <c r="B61" s="93" t="s">
        <v>127</v>
      </c>
      <c r="C61" s="113"/>
      <c r="D61" s="100"/>
    </row>
    <row r="62" spans="1:4" ht="25.5">
      <c r="A62" s="93" t="s">
        <v>128</v>
      </c>
      <c r="B62" s="93" t="s">
        <v>129</v>
      </c>
      <c r="C62" s="113"/>
      <c r="D62" s="100"/>
    </row>
    <row r="63" spans="1:4" ht="12.75">
      <c r="A63" s="93"/>
      <c r="B63" s="93" t="s">
        <v>130</v>
      </c>
      <c r="C63" s="113"/>
      <c r="D63" s="100"/>
    </row>
    <row r="64" spans="1:4" ht="12.75">
      <c r="A64" s="93" t="s">
        <v>131</v>
      </c>
      <c r="B64" s="93" t="s">
        <v>132</v>
      </c>
      <c r="C64" s="113"/>
      <c r="D64" s="100">
        <v>302400</v>
      </c>
    </row>
    <row r="65" spans="1:4" ht="38.25">
      <c r="A65" s="93"/>
      <c r="B65" s="93" t="s">
        <v>154</v>
      </c>
      <c r="C65" s="113"/>
      <c r="D65" s="100"/>
    </row>
    <row r="66" spans="1:4" ht="12.75">
      <c r="A66" s="93" t="s">
        <v>133</v>
      </c>
      <c r="B66" s="93" t="s">
        <v>134</v>
      </c>
      <c r="C66" s="113"/>
      <c r="D66" s="100"/>
    </row>
    <row r="67" spans="1:4" ht="38.25">
      <c r="A67" s="93"/>
      <c r="B67" s="93" t="s">
        <v>135</v>
      </c>
      <c r="C67" s="113"/>
      <c r="D67" s="100"/>
    </row>
    <row r="68" spans="1:4" ht="12.75">
      <c r="A68" s="93" t="s">
        <v>136</v>
      </c>
      <c r="B68" s="93" t="s">
        <v>137</v>
      </c>
      <c r="C68" s="113"/>
      <c r="D68" s="100"/>
    </row>
    <row r="69" spans="1:4" ht="25.5">
      <c r="A69" s="93"/>
      <c r="B69" s="93" t="s">
        <v>138</v>
      </c>
      <c r="C69" s="113"/>
      <c r="D69" s="100"/>
    </row>
    <row r="70" spans="1:4" ht="12.75">
      <c r="A70" s="93" t="s">
        <v>139</v>
      </c>
      <c r="B70" s="93" t="s">
        <v>140</v>
      </c>
      <c r="C70" s="113"/>
      <c r="D70" s="100"/>
    </row>
    <row r="71" spans="1:4" ht="76.5">
      <c r="A71" s="93"/>
      <c r="B71" s="93" t="s">
        <v>144</v>
      </c>
      <c r="C71" s="113"/>
      <c r="D71" s="100"/>
    </row>
    <row r="72" spans="1:4" ht="12.75">
      <c r="A72" s="114"/>
      <c r="B72" s="114"/>
      <c r="C72" s="115"/>
      <c r="D72" s="100"/>
    </row>
    <row r="73" spans="1:4" ht="12.75">
      <c r="A73" s="13"/>
      <c r="B73" s="13" t="s">
        <v>457</v>
      </c>
      <c r="C73" s="72">
        <f>C3+C19+C22</f>
        <v>5973000</v>
      </c>
      <c r="D73" s="52">
        <f>D3+D22+D19</f>
        <v>7589376</v>
      </c>
    </row>
    <row r="74" spans="1:4" ht="12.75">
      <c r="A74" s="93"/>
      <c r="B74" s="93"/>
      <c r="C74" s="113"/>
      <c r="D74" s="100"/>
    </row>
    <row r="75" spans="1:4" ht="12.75">
      <c r="A75" s="116" t="s">
        <v>348</v>
      </c>
      <c r="B75" s="107" t="s">
        <v>349</v>
      </c>
      <c r="C75" s="117"/>
      <c r="D75" s="118">
        <f>SUM(D76:D77)</f>
        <v>0</v>
      </c>
    </row>
    <row r="76" spans="1:4" ht="12.75">
      <c r="A76" s="56" t="s">
        <v>360</v>
      </c>
      <c r="B76" s="93" t="s">
        <v>361</v>
      </c>
      <c r="C76" s="113"/>
      <c r="D76" s="119"/>
    </row>
    <row r="77" spans="1:4" ht="12.75">
      <c r="A77" s="56" t="s">
        <v>363</v>
      </c>
      <c r="B77" s="93" t="s">
        <v>364</v>
      </c>
      <c r="C77" s="113"/>
      <c r="D77" s="119"/>
    </row>
    <row r="78" spans="1:4" ht="12.75">
      <c r="A78" s="116" t="s">
        <v>386</v>
      </c>
      <c r="B78" s="107" t="s">
        <v>387</v>
      </c>
      <c r="C78" s="117"/>
      <c r="D78" s="118">
        <f>SUM(D80)</f>
        <v>0</v>
      </c>
    </row>
    <row r="79" spans="1:4" ht="12.75">
      <c r="A79" s="120" t="s">
        <v>428</v>
      </c>
      <c r="B79" s="121" t="s">
        <v>503</v>
      </c>
      <c r="C79" s="122"/>
      <c r="D79" s="123"/>
    </row>
    <row r="80" spans="1:4" ht="12.75">
      <c r="A80" s="56"/>
      <c r="B80" s="93" t="s">
        <v>504</v>
      </c>
      <c r="C80" s="113"/>
      <c r="D80" s="119"/>
    </row>
    <row r="81" spans="1:4" ht="12.75">
      <c r="A81" s="116" t="s">
        <v>402</v>
      </c>
      <c r="B81" s="107" t="s">
        <v>403</v>
      </c>
      <c r="C81" s="117"/>
      <c r="D81" s="118">
        <f>SUM(D82)</f>
        <v>0</v>
      </c>
    </row>
    <row r="82" spans="1:4" ht="12.75">
      <c r="A82" s="56" t="s">
        <v>416</v>
      </c>
      <c r="B82" s="93" t="s">
        <v>417</v>
      </c>
      <c r="C82" s="113"/>
      <c r="D82" s="119"/>
    </row>
    <row r="83" spans="1:4" ht="12.75">
      <c r="A83" s="21"/>
      <c r="B83" s="21" t="s">
        <v>456</v>
      </c>
      <c r="C83" s="94"/>
      <c r="D83" s="44">
        <f>D75+D78+D81</f>
        <v>0</v>
      </c>
    </row>
  </sheetData>
  <sheetProtection/>
  <mergeCells count="1">
    <mergeCell ref="A1:D1"/>
  </mergeCells>
  <printOptions/>
  <pageMargins left="0.75" right="0.75" top="0.81" bottom="0.34" header="0.5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9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8.8515625" style="3" customWidth="1"/>
    <col min="2" max="2" width="61.7109375" style="3" customWidth="1"/>
    <col min="3" max="3" width="14.140625" style="26" bestFit="1" customWidth="1"/>
    <col min="4" max="4" width="11.140625" style="3" bestFit="1" customWidth="1"/>
    <col min="5" max="5" width="13.7109375" style="0" bestFit="1" customWidth="1"/>
    <col min="6" max="6" width="11.140625" style="0" bestFit="1" customWidth="1"/>
    <col min="7" max="7" width="15.7109375" style="0" customWidth="1"/>
  </cols>
  <sheetData>
    <row r="1" spans="1:4" ht="12.75">
      <c r="A1" s="183" t="s">
        <v>560</v>
      </c>
      <c r="B1" s="183"/>
      <c r="C1" s="183"/>
      <c r="D1" s="183"/>
    </row>
    <row r="2" spans="1:4" s="96" customFormat="1" ht="38.25">
      <c r="A2" s="168" t="s">
        <v>159</v>
      </c>
      <c r="B2" s="92" t="s">
        <v>160</v>
      </c>
      <c r="C2" s="169" t="s">
        <v>565</v>
      </c>
      <c r="D2" s="169" t="s">
        <v>566</v>
      </c>
    </row>
    <row r="3" spans="1:4" ht="12.75">
      <c r="A3" s="24" t="s">
        <v>51</v>
      </c>
      <c r="B3" s="21" t="s">
        <v>54</v>
      </c>
      <c r="C3" s="94">
        <f>SUM(C4:C18)</f>
        <v>81428458</v>
      </c>
      <c r="D3" s="44">
        <f>SUM(D4:D17)</f>
        <v>75399600</v>
      </c>
    </row>
    <row r="4" spans="1:4" ht="12.75">
      <c r="A4" s="56" t="s">
        <v>52</v>
      </c>
      <c r="B4" s="93"/>
      <c r="C4" s="113">
        <v>81428458</v>
      </c>
      <c r="D4" s="100"/>
    </row>
    <row r="5" spans="1:5" ht="12.75">
      <c r="A5" s="56" t="s">
        <v>53</v>
      </c>
      <c r="B5" s="93" t="s">
        <v>486</v>
      </c>
      <c r="C5" s="113"/>
      <c r="D5" s="100">
        <v>59959600</v>
      </c>
      <c r="E5" s="10"/>
    </row>
    <row r="6" spans="1:5" ht="12.75">
      <c r="A6" s="56" t="s">
        <v>64</v>
      </c>
      <c r="B6" s="93" t="s">
        <v>55</v>
      </c>
      <c r="C6" s="113"/>
      <c r="D6" s="100"/>
      <c r="E6" s="10"/>
    </row>
    <row r="7" spans="1:5" ht="12.75">
      <c r="A7" s="56" t="s">
        <v>65</v>
      </c>
      <c r="B7" s="93" t="s">
        <v>487</v>
      </c>
      <c r="C7" s="113"/>
      <c r="D7" s="100">
        <v>600000</v>
      </c>
      <c r="E7" s="10"/>
    </row>
    <row r="8" spans="1:5" ht="12.75">
      <c r="A8" s="56" t="s">
        <v>63</v>
      </c>
      <c r="B8" s="93" t="s">
        <v>57</v>
      </c>
      <c r="C8" s="113"/>
      <c r="D8" s="100"/>
      <c r="E8" s="10"/>
    </row>
    <row r="9" spans="1:4" ht="12.75">
      <c r="A9" s="56" t="s">
        <v>66</v>
      </c>
      <c r="B9" s="93" t="s">
        <v>58</v>
      </c>
      <c r="C9" s="113"/>
      <c r="D9" s="100">
        <v>5000000</v>
      </c>
    </row>
    <row r="10" spans="1:4" ht="12.75">
      <c r="A10" s="56" t="s">
        <v>67</v>
      </c>
      <c r="B10" s="93" t="s">
        <v>59</v>
      </c>
      <c r="C10" s="113"/>
      <c r="D10" s="100"/>
    </row>
    <row r="11" spans="1:4" ht="12.75">
      <c r="A11" s="56" t="s">
        <v>68</v>
      </c>
      <c r="B11" s="93" t="s">
        <v>60</v>
      </c>
      <c r="C11" s="113"/>
      <c r="D11" s="100">
        <v>800000</v>
      </c>
    </row>
    <row r="12" spans="1:4" ht="12.75">
      <c r="A12" s="56" t="s">
        <v>69</v>
      </c>
      <c r="B12" s="93" t="s">
        <v>61</v>
      </c>
      <c r="C12" s="113"/>
      <c r="D12" s="100">
        <v>4000000</v>
      </c>
    </row>
    <row r="13" spans="1:6" ht="12.75">
      <c r="A13" s="56" t="s">
        <v>70</v>
      </c>
      <c r="B13" s="93" t="s">
        <v>62</v>
      </c>
      <c r="C13" s="113"/>
      <c r="D13" s="100"/>
      <c r="F13" s="42"/>
    </row>
    <row r="14" spans="1:5" ht="12.75">
      <c r="A14" s="56" t="s">
        <v>71</v>
      </c>
      <c r="B14" s="93"/>
      <c r="C14" s="113"/>
      <c r="D14" s="100"/>
      <c r="E14" s="10"/>
    </row>
    <row r="15" spans="1:4" ht="12.75">
      <c r="A15" s="56" t="s">
        <v>72</v>
      </c>
      <c r="B15" s="93" t="s">
        <v>485</v>
      </c>
      <c r="C15" s="113"/>
      <c r="D15" s="100">
        <v>3840000</v>
      </c>
    </row>
    <row r="16" spans="1:4" ht="12.75">
      <c r="A16" s="56" t="s">
        <v>74</v>
      </c>
      <c r="B16" s="93" t="s">
        <v>75</v>
      </c>
      <c r="C16" s="113"/>
      <c r="D16" s="100"/>
    </row>
    <row r="17" spans="1:4" ht="12.75">
      <c r="A17" s="56" t="s">
        <v>76</v>
      </c>
      <c r="B17" s="93" t="s">
        <v>77</v>
      </c>
      <c r="C17" s="113"/>
      <c r="D17" s="100">
        <v>1200000</v>
      </c>
    </row>
    <row r="18" spans="1:4" ht="12.75">
      <c r="A18" s="97"/>
      <c r="B18" s="97"/>
      <c r="C18" s="98"/>
      <c r="D18" s="145"/>
    </row>
    <row r="19" spans="1:4" ht="12.75">
      <c r="A19" s="24" t="s">
        <v>78</v>
      </c>
      <c r="B19" s="21" t="s">
        <v>79</v>
      </c>
      <c r="C19" s="94">
        <f>SUM(C20:C21)</f>
        <v>19798765</v>
      </c>
      <c r="D19" s="44">
        <f>SUM(D20)</f>
        <v>20010392</v>
      </c>
    </row>
    <row r="20" spans="1:4" ht="12.75">
      <c r="A20" s="56"/>
      <c r="B20" s="93" t="s">
        <v>80</v>
      </c>
      <c r="C20" s="113">
        <v>19798765</v>
      </c>
      <c r="D20" s="100">
        <v>20010392</v>
      </c>
    </row>
    <row r="21" spans="1:4" ht="12.75">
      <c r="A21" s="56"/>
      <c r="B21" s="56"/>
      <c r="C21" s="112"/>
      <c r="D21" s="100"/>
    </row>
    <row r="22" spans="1:4" ht="12.75">
      <c r="A22" s="24" t="s">
        <v>81</v>
      </c>
      <c r="B22" s="21" t="s">
        <v>82</v>
      </c>
      <c r="C22" s="94">
        <f>SUM(C23:C72)</f>
        <v>18566394</v>
      </c>
      <c r="D22" s="44">
        <f>SUM(D23:D71)</f>
        <v>17507347</v>
      </c>
    </row>
    <row r="23" spans="1:4" ht="12.75">
      <c r="A23" s="56" t="s">
        <v>83</v>
      </c>
      <c r="B23" s="93" t="s">
        <v>84</v>
      </c>
      <c r="C23" s="113"/>
      <c r="D23" s="100"/>
    </row>
    <row r="24" spans="1:4" ht="12.75">
      <c r="A24" s="56" t="s">
        <v>85</v>
      </c>
      <c r="B24" s="93" t="s">
        <v>87</v>
      </c>
      <c r="C24" s="113"/>
      <c r="D24" s="100"/>
    </row>
    <row r="25" spans="1:4" ht="12.75">
      <c r="A25" s="56"/>
      <c r="B25" s="93" t="s">
        <v>141</v>
      </c>
      <c r="C25" s="113"/>
      <c r="D25" s="100">
        <v>800000</v>
      </c>
    </row>
    <row r="26" spans="1:4" ht="12.75">
      <c r="A26" s="56" t="s">
        <v>86</v>
      </c>
      <c r="B26" s="93" t="s">
        <v>88</v>
      </c>
      <c r="C26" s="113"/>
      <c r="D26" s="100">
        <v>2600000</v>
      </c>
    </row>
    <row r="27" spans="1:4" ht="12.75">
      <c r="A27" s="56"/>
      <c r="B27" s="93" t="s">
        <v>162</v>
      </c>
      <c r="C27" s="113"/>
      <c r="D27" s="100"/>
    </row>
    <row r="28" spans="1:4" ht="12.75">
      <c r="A28" s="56"/>
      <c r="B28" s="93" t="s">
        <v>148</v>
      </c>
      <c r="C28" s="113"/>
      <c r="D28" s="100"/>
    </row>
    <row r="29" spans="1:4" ht="12.75">
      <c r="A29" s="56"/>
      <c r="B29" s="93" t="s">
        <v>147</v>
      </c>
      <c r="C29" s="113"/>
      <c r="D29" s="100"/>
    </row>
    <row r="30" spans="1:4" ht="12.75">
      <c r="A30" s="56"/>
      <c r="B30" s="93" t="s">
        <v>146</v>
      </c>
      <c r="C30" s="113"/>
      <c r="D30" s="100"/>
    </row>
    <row r="31" spans="1:4" ht="12.75">
      <c r="A31" s="56" t="s">
        <v>89</v>
      </c>
      <c r="B31" s="93" t="s">
        <v>90</v>
      </c>
      <c r="C31" s="113"/>
      <c r="D31" s="100"/>
    </row>
    <row r="32" spans="1:4" ht="12.75">
      <c r="A32" s="56" t="s">
        <v>91</v>
      </c>
      <c r="B32" s="93" t="s">
        <v>92</v>
      </c>
      <c r="C32" s="113"/>
      <c r="D32" s="100">
        <v>600000</v>
      </c>
    </row>
    <row r="33" spans="1:4" ht="12.75">
      <c r="A33" s="56"/>
      <c r="B33" s="93" t="s">
        <v>93</v>
      </c>
      <c r="C33" s="113"/>
      <c r="D33" s="100"/>
    </row>
    <row r="34" spans="1:4" ht="12.75">
      <c r="A34" s="56"/>
      <c r="B34" s="93" t="s">
        <v>94</v>
      </c>
      <c r="C34" s="113"/>
      <c r="D34" s="100"/>
    </row>
    <row r="35" spans="1:4" ht="12.75">
      <c r="A35" s="56"/>
      <c r="B35" s="93" t="s">
        <v>95</v>
      </c>
      <c r="C35" s="113"/>
      <c r="D35" s="100"/>
    </row>
    <row r="36" spans="1:4" ht="12.75">
      <c r="A36" s="56" t="s">
        <v>96</v>
      </c>
      <c r="B36" s="93" t="s">
        <v>97</v>
      </c>
      <c r="C36" s="113"/>
      <c r="D36" s="100">
        <v>300000</v>
      </c>
    </row>
    <row r="37" spans="1:4" ht="12.75">
      <c r="A37" s="56"/>
      <c r="B37" s="93" t="s">
        <v>98</v>
      </c>
      <c r="C37" s="113"/>
      <c r="D37" s="100"/>
    </row>
    <row r="38" spans="1:4" ht="12.75">
      <c r="A38" s="56" t="s">
        <v>99</v>
      </c>
      <c r="B38" s="93" t="s">
        <v>100</v>
      </c>
      <c r="C38" s="113"/>
      <c r="D38" s="100"/>
    </row>
    <row r="39" spans="1:4" ht="12.75">
      <c r="A39" s="56" t="s">
        <v>101</v>
      </c>
      <c r="B39" s="93" t="s">
        <v>102</v>
      </c>
      <c r="C39" s="113"/>
      <c r="D39" s="100">
        <v>850000</v>
      </c>
    </row>
    <row r="40" spans="1:4" ht="12.75">
      <c r="A40" s="56" t="s">
        <v>156</v>
      </c>
      <c r="B40" s="93" t="s">
        <v>150</v>
      </c>
      <c r="C40" s="113"/>
      <c r="D40" s="100"/>
    </row>
    <row r="41" spans="1:4" ht="12.75">
      <c r="A41" s="56"/>
      <c r="B41" s="93" t="s">
        <v>151</v>
      </c>
      <c r="C41" s="113"/>
      <c r="D41" s="100"/>
    </row>
    <row r="42" spans="1:4" ht="12.75">
      <c r="A42" s="56"/>
      <c r="B42" s="93" t="s">
        <v>152</v>
      </c>
      <c r="C42" s="113"/>
      <c r="D42" s="100"/>
    </row>
    <row r="43" spans="1:4" ht="12.75">
      <c r="A43" s="56" t="s">
        <v>103</v>
      </c>
      <c r="B43" s="93" t="s">
        <v>104</v>
      </c>
      <c r="C43" s="113"/>
      <c r="D43" s="100">
        <v>80000</v>
      </c>
    </row>
    <row r="44" spans="1:4" ht="12.75">
      <c r="A44" s="56"/>
      <c r="B44" s="93" t="s">
        <v>142</v>
      </c>
      <c r="C44" s="113"/>
      <c r="D44" s="100"/>
    </row>
    <row r="45" spans="1:4" ht="12.75">
      <c r="A45" s="56"/>
      <c r="B45" s="93" t="s">
        <v>105</v>
      </c>
      <c r="C45" s="113"/>
      <c r="D45" s="100"/>
    </row>
    <row r="46" spans="1:4" ht="12.75">
      <c r="A46" s="56" t="s">
        <v>106</v>
      </c>
      <c r="B46" s="93" t="s">
        <v>107</v>
      </c>
      <c r="C46" s="113"/>
      <c r="D46" s="100"/>
    </row>
    <row r="47" spans="1:4" ht="12.75">
      <c r="A47" s="56"/>
      <c r="B47" s="93" t="s">
        <v>108</v>
      </c>
      <c r="C47" s="113"/>
      <c r="D47" s="100"/>
    </row>
    <row r="48" spans="1:4" ht="12.75">
      <c r="A48" s="56" t="s">
        <v>109</v>
      </c>
      <c r="B48" s="93" t="s">
        <v>143</v>
      </c>
      <c r="C48" s="113"/>
      <c r="D48" s="100">
        <v>100000</v>
      </c>
    </row>
    <row r="49" spans="1:4" ht="12.75">
      <c r="A49" s="56"/>
      <c r="B49" s="93" t="s">
        <v>110</v>
      </c>
      <c r="C49" s="113"/>
      <c r="D49" s="100"/>
    </row>
    <row r="50" spans="1:4" ht="12.75">
      <c r="A50" s="56" t="s">
        <v>111</v>
      </c>
      <c r="B50" s="93" t="s">
        <v>112</v>
      </c>
      <c r="C50" s="113"/>
      <c r="D50" s="100"/>
    </row>
    <row r="51" spans="1:4" ht="25.5">
      <c r="A51" s="93"/>
      <c r="B51" s="93" t="s">
        <v>113</v>
      </c>
      <c r="C51" s="113"/>
      <c r="D51" s="100"/>
    </row>
    <row r="52" spans="1:4" ht="12.75">
      <c r="A52" s="56" t="s">
        <v>114</v>
      </c>
      <c r="B52" s="93" t="s">
        <v>115</v>
      </c>
      <c r="C52" s="113"/>
      <c r="D52" s="100">
        <v>6177347</v>
      </c>
    </row>
    <row r="53" spans="1:4" ht="63.75">
      <c r="A53" s="56"/>
      <c r="B53" s="93" t="s">
        <v>155</v>
      </c>
      <c r="C53" s="113"/>
      <c r="D53" s="100"/>
    </row>
    <row r="54" spans="1:4" ht="12.75">
      <c r="A54" s="56" t="s">
        <v>116</v>
      </c>
      <c r="B54" s="93" t="s">
        <v>117</v>
      </c>
      <c r="C54" s="113"/>
      <c r="D54" s="100">
        <v>2500000</v>
      </c>
    </row>
    <row r="55" spans="1:4" ht="38.25">
      <c r="A55" s="56"/>
      <c r="B55" s="93" t="s">
        <v>118</v>
      </c>
      <c r="C55" s="113"/>
      <c r="D55" s="100"/>
    </row>
    <row r="56" spans="1:4" ht="12.75">
      <c r="A56" s="56" t="s">
        <v>119</v>
      </c>
      <c r="B56" s="93" t="s">
        <v>120</v>
      </c>
      <c r="C56" s="113"/>
      <c r="D56" s="100"/>
    </row>
    <row r="57" spans="1:4" ht="12.75">
      <c r="A57" s="56" t="s">
        <v>121</v>
      </c>
      <c r="B57" s="93" t="s">
        <v>122</v>
      </c>
      <c r="C57" s="113"/>
      <c r="D57" s="100">
        <v>700000</v>
      </c>
    </row>
    <row r="58" spans="1:7" ht="38.25">
      <c r="A58" s="56"/>
      <c r="B58" s="93" t="s">
        <v>123</v>
      </c>
      <c r="C58" s="113"/>
      <c r="D58" s="100"/>
      <c r="G58" s="26"/>
    </row>
    <row r="59" spans="1:7" ht="12.75">
      <c r="A59" s="56" t="s">
        <v>124</v>
      </c>
      <c r="B59" s="93" t="s">
        <v>153</v>
      </c>
      <c r="C59" s="113"/>
      <c r="D59" s="100"/>
      <c r="G59" s="26"/>
    </row>
    <row r="60" spans="1:7" ht="38.25">
      <c r="A60" s="56"/>
      <c r="B60" s="93" t="s">
        <v>125</v>
      </c>
      <c r="C60" s="113"/>
      <c r="D60" s="100"/>
      <c r="G60" s="26"/>
    </row>
    <row r="61" spans="1:7" ht="12.75">
      <c r="A61" s="56" t="s">
        <v>126</v>
      </c>
      <c r="B61" s="93" t="s">
        <v>127</v>
      </c>
      <c r="C61" s="113"/>
      <c r="D61" s="100"/>
      <c r="G61" s="26"/>
    </row>
    <row r="62" spans="1:7" ht="12.75">
      <c r="A62" s="56" t="s">
        <v>128</v>
      </c>
      <c r="B62" s="93" t="s">
        <v>129</v>
      </c>
      <c r="C62" s="113"/>
      <c r="D62" s="100">
        <v>2600000</v>
      </c>
      <c r="G62" s="26"/>
    </row>
    <row r="63" spans="1:7" ht="12.75">
      <c r="A63" s="56"/>
      <c r="B63" s="93" t="s">
        <v>130</v>
      </c>
      <c r="C63" s="113"/>
      <c r="D63" s="100"/>
      <c r="G63" s="26"/>
    </row>
    <row r="64" spans="1:7" ht="12.75">
      <c r="A64" s="56" t="s">
        <v>131</v>
      </c>
      <c r="B64" s="93" t="s">
        <v>132</v>
      </c>
      <c r="C64" s="113"/>
      <c r="D64" s="100"/>
      <c r="G64" s="26"/>
    </row>
    <row r="65" spans="1:7" ht="25.5">
      <c r="A65" s="56"/>
      <c r="B65" s="93" t="s">
        <v>154</v>
      </c>
      <c r="C65" s="113"/>
      <c r="D65" s="100"/>
      <c r="G65" s="26"/>
    </row>
    <row r="66" spans="1:7" ht="12.75">
      <c r="A66" s="56" t="s">
        <v>133</v>
      </c>
      <c r="B66" s="93" t="s">
        <v>134</v>
      </c>
      <c r="C66" s="113"/>
      <c r="D66" s="100"/>
      <c r="G66" s="26"/>
    </row>
    <row r="67" spans="1:7" ht="25.5">
      <c r="A67" s="56"/>
      <c r="B67" s="93" t="s">
        <v>163</v>
      </c>
      <c r="C67" s="113"/>
      <c r="D67" s="100"/>
      <c r="G67" s="26"/>
    </row>
    <row r="68" spans="1:7" ht="12.75">
      <c r="A68" s="56" t="s">
        <v>136</v>
      </c>
      <c r="B68" s="93" t="s">
        <v>137</v>
      </c>
      <c r="C68" s="113"/>
      <c r="D68" s="100"/>
      <c r="G68" s="26"/>
    </row>
    <row r="69" spans="1:7" ht="12.75">
      <c r="A69" s="56"/>
      <c r="B69" s="93" t="s">
        <v>138</v>
      </c>
      <c r="C69" s="113"/>
      <c r="D69" s="100"/>
      <c r="G69" s="26"/>
    </row>
    <row r="70" spans="1:7" ht="12.75">
      <c r="A70" s="56" t="s">
        <v>139</v>
      </c>
      <c r="B70" s="93" t="s">
        <v>140</v>
      </c>
      <c r="C70" s="113"/>
      <c r="D70" s="100">
        <v>200000</v>
      </c>
      <c r="G70" s="26"/>
    </row>
    <row r="71" spans="1:7" ht="51">
      <c r="A71" s="56"/>
      <c r="B71" s="93" t="s">
        <v>144</v>
      </c>
      <c r="C71" s="113"/>
      <c r="D71" s="100"/>
      <c r="G71" s="26"/>
    </row>
    <row r="72" spans="1:7" ht="12.75">
      <c r="A72" s="144"/>
      <c r="B72" s="93" t="s">
        <v>517</v>
      </c>
      <c r="C72" s="113">
        <v>18566394</v>
      </c>
      <c r="D72" s="100"/>
      <c r="G72" s="26"/>
    </row>
    <row r="73" spans="1:7" ht="12.75">
      <c r="A73" s="24"/>
      <c r="B73" s="21" t="s">
        <v>457</v>
      </c>
      <c r="C73" s="94">
        <f>C3+C19+C22</f>
        <v>119793617</v>
      </c>
      <c r="D73" s="44">
        <f>D3+D19+D22</f>
        <v>112917339</v>
      </c>
      <c r="G73" s="26"/>
    </row>
    <row r="74" spans="1:7" ht="12.75">
      <c r="A74" s="56"/>
      <c r="B74" s="56"/>
      <c r="C74" s="112"/>
      <c r="D74" s="119"/>
      <c r="G74" s="26"/>
    </row>
    <row r="75" spans="1:7" ht="12.75">
      <c r="A75" s="116" t="s">
        <v>348</v>
      </c>
      <c r="B75" s="107" t="s">
        <v>349</v>
      </c>
      <c r="C75" s="117">
        <f>SUM(C76:C77)</f>
        <v>177204</v>
      </c>
      <c r="D75" s="118">
        <f>SUM(D76:D77)</f>
        <v>0</v>
      </c>
      <c r="G75" s="26"/>
    </row>
    <row r="76" spans="1:7" ht="12.75">
      <c r="A76" s="56" t="s">
        <v>360</v>
      </c>
      <c r="B76" s="93" t="s">
        <v>361</v>
      </c>
      <c r="C76" s="113">
        <v>177204</v>
      </c>
      <c r="D76" s="119">
        <f>'Sülysáp Bevételek'!G49</f>
        <v>0</v>
      </c>
      <c r="F76" s="42"/>
      <c r="G76" s="26"/>
    </row>
    <row r="77" spans="1:7" ht="12.75">
      <c r="A77" s="56" t="s">
        <v>363</v>
      </c>
      <c r="B77" s="93" t="s">
        <v>364</v>
      </c>
      <c r="C77" s="113"/>
      <c r="D77" s="119">
        <v>0</v>
      </c>
      <c r="G77" s="26"/>
    </row>
    <row r="78" spans="1:7" ht="12.75">
      <c r="A78" s="116" t="s">
        <v>386</v>
      </c>
      <c r="B78" s="107" t="s">
        <v>387</v>
      </c>
      <c r="C78" s="117">
        <f>SUM(C79:C80)</f>
        <v>116997713</v>
      </c>
      <c r="D78" s="118">
        <f>SUM(D79:D80)</f>
        <v>112917339</v>
      </c>
      <c r="F78" s="42"/>
      <c r="G78" s="26"/>
    </row>
    <row r="79" spans="1:7" ht="12.75">
      <c r="A79" s="56" t="s">
        <v>428</v>
      </c>
      <c r="B79" s="93" t="s">
        <v>488</v>
      </c>
      <c r="C79" s="113">
        <v>116997713</v>
      </c>
      <c r="D79" s="119">
        <v>107309400</v>
      </c>
      <c r="G79" s="26"/>
    </row>
    <row r="80" spans="1:7" ht="12.75">
      <c r="A80" s="56"/>
      <c r="B80" s="93" t="s">
        <v>482</v>
      </c>
      <c r="C80" s="113"/>
      <c r="D80" s="119">
        <v>5607939</v>
      </c>
      <c r="E80" s="42"/>
      <c r="G80" s="26"/>
    </row>
    <row r="81" spans="1:7" ht="12.75">
      <c r="A81" s="116" t="s">
        <v>402</v>
      </c>
      <c r="B81" s="107" t="s">
        <v>403</v>
      </c>
      <c r="C81" s="117">
        <f>SUM(C82)</f>
        <v>2619000</v>
      </c>
      <c r="D81" s="118">
        <f>SUM(D82)</f>
        <v>0</v>
      </c>
      <c r="F81" s="42"/>
      <c r="G81" s="26"/>
    </row>
    <row r="82" spans="1:7" ht="12.75">
      <c r="A82" s="56" t="s">
        <v>416</v>
      </c>
      <c r="B82" s="93" t="s">
        <v>417</v>
      </c>
      <c r="C82" s="113">
        <v>2619000</v>
      </c>
      <c r="D82" s="119">
        <v>0</v>
      </c>
      <c r="G82" s="26"/>
    </row>
    <row r="83" spans="1:7" ht="12.75">
      <c r="A83" s="21"/>
      <c r="B83" s="21" t="s">
        <v>456</v>
      </c>
      <c r="C83" s="94">
        <f>C75+C78+C81</f>
        <v>119793917</v>
      </c>
      <c r="D83" s="44">
        <f>D75+D78+D81</f>
        <v>112917339</v>
      </c>
      <c r="G83" s="26"/>
    </row>
    <row r="84" spans="4:7" ht="12.75">
      <c r="D84" s="147"/>
      <c r="G84" s="26"/>
    </row>
    <row r="85" ht="12.75">
      <c r="G85" s="26"/>
    </row>
    <row r="86" ht="12.75">
      <c r="G86" s="26"/>
    </row>
    <row r="87" ht="12.75">
      <c r="G87" s="26"/>
    </row>
    <row r="88" ht="12.75">
      <c r="G88" s="26"/>
    </row>
    <row r="89" ht="12.75">
      <c r="G89" s="26"/>
    </row>
    <row r="92" ht="12.75">
      <c r="G92" s="10"/>
    </row>
  </sheetData>
  <sheetProtection/>
  <mergeCells count="1">
    <mergeCell ref="A1:D1"/>
  </mergeCells>
  <printOptions/>
  <pageMargins left="0.54" right="0.32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G15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7.28125" style="102" customWidth="1"/>
    <col min="2" max="2" width="59.421875" style="102" customWidth="1"/>
    <col min="3" max="3" width="14.140625" style="150" bestFit="1" customWidth="1"/>
    <col min="4" max="4" width="11.140625" style="102" bestFit="1" customWidth="1"/>
    <col min="5" max="5" width="14.7109375" style="0" bestFit="1" customWidth="1"/>
    <col min="7" max="7" width="14.7109375" style="0" bestFit="1" customWidth="1"/>
  </cols>
  <sheetData>
    <row r="1" spans="1:4" ht="12.75">
      <c r="A1" s="183" t="s">
        <v>561</v>
      </c>
      <c r="B1" s="183"/>
      <c r="C1" s="183"/>
      <c r="D1" s="183"/>
    </row>
    <row r="2" spans="1:4" ht="38.25">
      <c r="A2" s="14" t="s">
        <v>159</v>
      </c>
      <c r="B2" s="13" t="s">
        <v>160</v>
      </c>
      <c r="C2" s="71" t="s">
        <v>565</v>
      </c>
      <c r="D2" s="71" t="s">
        <v>566</v>
      </c>
    </row>
    <row r="3" spans="1:4" ht="12.75">
      <c r="A3" s="14" t="s">
        <v>51</v>
      </c>
      <c r="B3" s="13" t="s">
        <v>54</v>
      </c>
      <c r="C3" s="72">
        <f>SUM(C4:C19)</f>
        <v>112350900</v>
      </c>
      <c r="D3" s="52">
        <f>SUM(D4:D18)</f>
        <v>115004200</v>
      </c>
    </row>
    <row r="4" spans="1:4" ht="12.75">
      <c r="A4" s="56" t="s">
        <v>52</v>
      </c>
      <c r="B4" s="93"/>
      <c r="C4" s="113">
        <v>112350900</v>
      </c>
      <c r="D4" s="100"/>
    </row>
    <row r="5" spans="1:5" ht="12.75">
      <c r="A5" s="56" t="s">
        <v>53</v>
      </c>
      <c r="B5" s="93" t="s">
        <v>542</v>
      </c>
      <c r="C5" s="113"/>
      <c r="D5" s="100">
        <v>109473200</v>
      </c>
      <c r="E5" s="10"/>
    </row>
    <row r="6" spans="1:4" ht="12.75">
      <c r="A6" s="56"/>
      <c r="B6" s="93" t="s">
        <v>543</v>
      </c>
      <c r="C6" s="113"/>
      <c r="D6" s="100"/>
    </row>
    <row r="7" spans="1:4" ht="12.75">
      <c r="A7" s="56" t="s">
        <v>64</v>
      </c>
      <c r="B7" s="93" t="s">
        <v>55</v>
      </c>
      <c r="C7" s="113"/>
      <c r="D7" s="100">
        <v>600000</v>
      </c>
    </row>
    <row r="8" spans="1:5" ht="12.75">
      <c r="A8" s="56" t="s">
        <v>65</v>
      </c>
      <c r="B8" s="93" t="s">
        <v>56</v>
      </c>
      <c r="C8" s="113"/>
      <c r="D8" s="100"/>
      <c r="E8" s="10"/>
    </row>
    <row r="9" spans="1:7" ht="12.75">
      <c r="A9" s="56" t="s">
        <v>63</v>
      </c>
      <c r="B9" s="93" t="s">
        <v>57</v>
      </c>
      <c r="C9" s="113"/>
      <c r="D9" s="100">
        <v>375000</v>
      </c>
      <c r="G9" s="10"/>
    </row>
    <row r="10" spans="1:7" ht="12.75">
      <c r="A10" s="56" t="s">
        <v>66</v>
      </c>
      <c r="B10" s="93" t="s">
        <v>500</v>
      </c>
      <c r="C10" s="113"/>
      <c r="D10" s="100">
        <v>2580000</v>
      </c>
      <c r="G10" s="10"/>
    </row>
    <row r="11" spans="1:5" ht="12.75">
      <c r="A11" s="56" t="s">
        <v>67</v>
      </c>
      <c r="B11" s="93" t="s">
        <v>59</v>
      </c>
      <c r="C11" s="113"/>
      <c r="D11" s="100"/>
      <c r="E11" s="10"/>
    </row>
    <row r="12" spans="1:5" ht="12.75">
      <c r="A12" s="56" t="s">
        <v>68</v>
      </c>
      <c r="B12" s="93" t="s">
        <v>60</v>
      </c>
      <c r="C12" s="113"/>
      <c r="D12" s="100">
        <v>700000</v>
      </c>
      <c r="E12" s="10"/>
    </row>
    <row r="13" spans="1:5" ht="12.75">
      <c r="A13" s="56" t="s">
        <v>69</v>
      </c>
      <c r="B13" s="93" t="s">
        <v>61</v>
      </c>
      <c r="C13" s="113"/>
      <c r="D13" s="100"/>
      <c r="E13" s="10"/>
    </row>
    <row r="14" spans="1:5" ht="12.75">
      <c r="A14" s="56" t="s">
        <v>70</v>
      </c>
      <c r="B14" s="93" t="s">
        <v>62</v>
      </c>
      <c r="C14" s="113"/>
      <c r="D14" s="100"/>
      <c r="E14" s="10"/>
    </row>
    <row r="15" spans="1:5" ht="12.75">
      <c r="A15" s="56" t="s">
        <v>71</v>
      </c>
      <c r="B15" s="93"/>
      <c r="C15" s="113"/>
      <c r="D15" s="100"/>
      <c r="E15" s="10"/>
    </row>
    <row r="16" spans="1:5" ht="12.75">
      <c r="A16" s="56" t="s">
        <v>72</v>
      </c>
      <c r="B16" s="93" t="s">
        <v>73</v>
      </c>
      <c r="C16" s="113"/>
      <c r="D16" s="100"/>
      <c r="E16" s="10"/>
    </row>
    <row r="17" spans="1:7" ht="12.75">
      <c r="A17" s="56" t="s">
        <v>74</v>
      </c>
      <c r="B17" s="93" t="s">
        <v>75</v>
      </c>
      <c r="C17" s="113"/>
      <c r="D17" s="100"/>
      <c r="E17" s="10"/>
      <c r="G17" s="10"/>
    </row>
    <row r="18" spans="1:4" ht="12.75">
      <c r="A18" s="56" t="s">
        <v>76</v>
      </c>
      <c r="B18" s="93" t="s">
        <v>544</v>
      </c>
      <c r="C18" s="113"/>
      <c r="D18" s="100">
        <v>1276000</v>
      </c>
    </row>
    <row r="19" spans="1:4" ht="12.75">
      <c r="A19" s="56"/>
      <c r="B19" s="56"/>
      <c r="C19" s="112"/>
      <c r="D19" s="100"/>
    </row>
    <row r="20" spans="1:4" ht="12.75">
      <c r="A20" s="24" t="s">
        <v>78</v>
      </c>
      <c r="B20" s="21" t="s">
        <v>79</v>
      </c>
      <c r="C20" s="94">
        <f>SUM(C21:C22)</f>
        <v>30401439</v>
      </c>
      <c r="D20" s="44">
        <f>SUM(D21)</f>
        <v>31017966</v>
      </c>
    </row>
    <row r="21" spans="1:4" ht="12.75">
      <c r="A21" s="56"/>
      <c r="B21" s="93" t="s">
        <v>80</v>
      </c>
      <c r="C21" s="113">
        <v>30401439</v>
      </c>
      <c r="D21" s="100">
        <v>31017966</v>
      </c>
    </row>
    <row r="22" spans="1:4" ht="12.75">
      <c r="A22" s="56"/>
      <c r="B22" s="56"/>
      <c r="C22" s="112"/>
      <c r="D22" s="100"/>
    </row>
    <row r="23" spans="1:7" ht="12.75">
      <c r="A23" s="24" t="s">
        <v>81</v>
      </c>
      <c r="B23" s="21" t="s">
        <v>82</v>
      </c>
      <c r="C23" s="94">
        <f>SUM(C24:C74)</f>
        <v>15736989</v>
      </c>
      <c r="D23" s="44">
        <f>SUM(D24:D73)</f>
        <v>11676589</v>
      </c>
      <c r="G23" s="42"/>
    </row>
    <row r="24" spans="1:4" ht="12.75">
      <c r="A24" s="56" t="s">
        <v>83</v>
      </c>
      <c r="B24" s="93" t="s">
        <v>84</v>
      </c>
      <c r="C24" s="113"/>
      <c r="D24" s="100"/>
    </row>
    <row r="25" spans="1:4" ht="12.75">
      <c r="A25" s="56" t="s">
        <v>85</v>
      </c>
      <c r="B25" s="93" t="s">
        <v>87</v>
      </c>
      <c r="C25" s="113"/>
      <c r="D25" s="100">
        <v>400000</v>
      </c>
    </row>
    <row r="26" spans="1:4" ht="12.75">
      <c r="A26" s="56"/>
      <c r="B26" s="93" t="s">
        <v>141</v>
      </c>
      <c r="C26" s="113"/>
      <c r="D26" s="100"/>
    </row>
    <row r="27" spans="1:4" ht="12.75">
      <c r="A27" s="56" t="s">
        <v>86</v>
      </c>
      <c r="B27" s="93" t="s">
        <v>88</v>
      </c>
      <c r="C27" s="113"/>
      <c r="D27" s="100">
        <v>1200000</v>
      </c>
    </row>
    <row r="28" spans="1:4" ht="12.75">
      <c r="A28" s="56"/>
      <c r="B28" s="93" t="s">
        <v>149</v>
      </c>
      <c r="C28" s="113"/>
      <c r="D28" s="100"/>
    </row>
    <row r="29" spans="1:4" ht="12.75">
      <c r="A29" s="56"/>
      <c r="B29" s="93" t="s">
        <v>148</v>
      </c>
      <c r="C29" s="113"/>
      <c r="D29" s="100"/>
    </row>
    <row r="30" spans="1:5" ht="12.75">
      <c r="A30" s="56"/>
      <c r="B30" s="93" t="s">
        <v>147</v>
      </c>
      <c r="C30" s="113"/>
      <c r="D30" s="100"/>
      <c r="E30" s="10"/>
    </row>
    <row r="31" spans="1:4" ht="12.75">
      <c r="A31" s="56"/>
      <c r="B31" s="93" t="s">
        <v>146</v>
      </c>
      <c r="C31" s="113"/>
      <c r="D31" s="100">
        <v>650000</v>
      </c>
    </row>
    <row r="32" spans="1:4" ht="12.75">
      <c r="A32" s="56" t="s">
        <v>89</v>
      </c>
      <c r="B32" s="93" t="s">
        <v>90</v>
      </c>
      <c r="C32" s="113"/>
      <c r="D32" s="100"/>
    </row>
    <row r="33" spans="1:4" ht="12.75">
      <c r="A33" s="56" t="s">
        <v>91</v>
      </c>
      <c r="B33" s="93" t="s">
        <v>92</v>
      </c>
      <c r="C33" s="113"/>
      <c r="D33" s="100">
        <v>100000</v>
      </c>
    </row>
    <row r="34" spans="1:4" ht="12.75">
      <c r="A34" s="56"/>
      <c r="B34" s="93" t="s">
        <v>93</v>
      </c>
      <c r="C34" s="113"/>
      <c r="D34" s="100"/>
    </row>
    <row r="35" spans="1:4" ht="12.75">
      <c r="A35" s="56"/>
      <c r="B35" s="93" t="s">
        <v>94</v>
      </c>
      <c r="C35" s="113"/>
      <c r="D35" s="100"/>
    </row>
    <row r="36" spans="1:4" ht="12.75">
      <c r="A36" s="56"/>
      <c r="B36" s="93" t="s">
        <v>95</v>
      </c>
      <c r="C36" s="113"/>
      <c r="D36" s="100"/>
    </row>
    <row r="37" spans="1:4" ht="12.75">
      <c r="A37" s="56" t="s">
        <v>96</v>
      </c>
      <c r="B37" s="93" t="s">
        <v>97</v>
      </c>
      <c r="C37" s="113"/>
      <c r="D37" s="100">
        <v>300000</v>
      </c>
    </row>
    <row r="38" spans="1:4" ht="12.75">
      <c r="A38" s="56"/>
      <c r="B38" s="93" t="s">
        <v>98</v>
      </c>
      <c r="C38" s="113"/>
      <c r="D38" s="100"/>
    </row>
    <row r="39" spans="1:4" ht="12.75">
      <c r="A39" s="56" t="s">
        <v>99</v>
      </c>
      <c r="B39" s="93" t="s">
        <v>100</v>
      </c>
      <c r="C39" s="113"/>
      <c r="D39" s="100"/>
    </row>
    <row r="40" spans="1:4" ht="12.75">
      <c r="A40" s="56" t="s">
        <v>101</v>
      </c>
      <c r="B40" s="93" t="s">
        <v>102</v>
      </c>
      <c r="C40" s="113"/>
      <c r="D40" s="100">
        <v>4005000</v>
      </c>
    </row>
    <row r="41" spans="1:4" ht="12.75">
      <c r="A41" s="56" t="s">
        <v>156</v>
      </c>
      <c r="B41" s="93" t="s">
        <v>150</v>
      </c>
      <c r="C41" s="113"/>
      <c r="D41" s="100"/>
    </row>
    <row r="42" spans="1:4" ht="12.75">
      <c r="A42" s="56"/>
      <c r="B42" s="93" t="s">
        <v>151</v>
      </c>
      <c r="C42" s="113"/>
      <c r="D42" s="100"/>
    </row>
    <row r="43" spans="1:4" ht="12.75">
      <c r="A43" s="56"/>
      <c r="B43" s="93" t="s">
        <v>152</v>
      </c>
      <c r="C43" s="113"/>
      <c r="D43" s="100"/>
    </row>
    <row r="44" spans="1:4" ht="12.75">
      <c r="A44" s="56" t="s">
        <v>103</v>
      </c>
      <c r="B44" s="93" t="s">
        <v>104</v>
      </c>
      <c r="C44" s="113"/>
      <c r="D44" s="100"/>
    </row>
    <row r="45" spans="1:4" ht="12.75">
      <c r="A45" s="56"/>
      <c r="B45" s="93" t="s">
        <v>142</v>
      </c>
      <c r="C45" s="113"/>
      <c r="D45" s="100"/>
    </row>
    <row r="46" spans="1:5" ht="12.75">
      <c r="A46" s="56"/>
      <c r="B46" s="93" t="s">
        <v>105</v>
      </c>
      <c r="C46" s="113"/>
      <c r="D46" s="100"/>
      <c r="E46" s="10"/>
    </row>
    <row r="47" spans="1:4" ht="12.75">
      <c r="A47" s="56" t="s">
        <v>106</v>
      </c>
      <c r="B47" s="93" t="s">
        <v>107</v>
      </c>
      <c r="C47" s="113"/>
      <c r="D47" s="100"/>
    </row>
    <row r="48" spans="1:4" ht="12.75">
      <c r="A48" s="56"/>
      <c r="B48" s="93" t="s">
        <v>108</v>
      </c>
      <c r="C48" s="113"/>
      <c r="D48" s="100"/>
    </row>
    <row r="49" spans="1:4" ht="12.75">
      <c r="A49" s="56" t="s">
        <v>109</v>
      </c>
      <c r="B49" s="93" t="s">
        <v>143</v>
      </c>
      <c r="C49" s="113"/>
      <c r="D49" s="100">
        <v>600000</v>
      </c>
    </row>
    <row r="50" spans="1:4" ht="12.75">
      <c r="A50" s="56"/>
      <c r="B50" s="93" t="s">
        <v>110</v>
      </c>
      <c r="C50" s="113"/>
      <c r="D50" s="100"/>
    </row>
    <row r="51" spans="1:4" ht="12.75">
      <c r="A51" s="56" t="s">
        <v>111</v>
      </c>
      <c r="B51" s="93" t="s">
        <v>112</v>
      </c>
      <c r="C51" s="113"/>
      <c r="D51" s="100"/>
    </row>
    <row r="52" spans="1:4" ht="25.5">
      <c r="A52" s="93"/>
      <c r="B52" s="93" t="s">
        <v>113</v>
      </c>
      <c r="C52" s="113"/>
      <c r="D52" s="100"/>
    </row>
    <row r="53" spans="1:4" ht="12.75">
      <c r="A53" s="56" t="s">
        <v>114</v>
      </c>
      <c r="B53" s="93" t="s">
        <v>115</v>
      </c>
      <c r="C53" s="113"/>
      <c r="D53" s="100">
        <v>200000</v>
      </c>
    </row>
    <row r="54" spans="1:5" ht="76.5">
      <c r="A54" s="56"/>
      <c r="B54" s="93" t="s">
        <v>155</v>
      </c>
      <c r="C54" s="113"/>
      <c r="D54" s="100"/>
      <c r="E54" s="10"/>
    </row>
    <row r="55" spans="1:4" ht="12.75">
      <c r="A55" s="56" t="s">
        <v>116</v>
      </c>
      <c r="B55" s="93" t="s">
        <v>117</v>
      </c>
      <c r="C55" s="113"/>
      <c r="D55" s="100">
        <v>350000</v>
      </c>
    </row>
    <row r="56" spans="1:4" ht="38.25">
      <c r="A56" s="56"/>
      <c r="B56" s="93" t="s">
        <v>118</v>
      </c>
      <c r="C56" s="113"/>
      <c r="D56" s="100"/>
    </row>
    <row r="57" spans="1:4" ht="12.75">
      <c r="A57" s="56" t="s">
        <v>119</v>
      </c>
      <c r="B57" s="93" t="s">
        <v>120</v>
      </c>
      <c r="C57" s="113"/>
      <c r="D57" s="100"/>
    </row>
    <row r="58" spans="1:4" ht="12.75">
      <c r="A58" s="56" t="s">
        <v>121</v>
      </c>
      <c r="B58" s="93" t="s">
        <v>122</v>
      </c>
      <c r="C58" s="113"/>
      <c r="D58" s="100">
        <v>150000</v>
      </c>
    </row>
    <row r="59" spans="1:4" ht="38.25">
      <c r="A59" s="56"/>
      <c r="B59" s="93" t="s">
        <v>123</v>
      </c>
      <c r="C59" s="113"/>
      <c r="D59" s="100"/>
    </row>
    <row r="60" spans="1:4" ht="12.75">
      <c r="A60" s="56" t="s">
        <v>124</v>
      </c>
      <c r="B60" s="93" t="s">
        <v>153</v>
      </c>
      <c r="C60" s="113"/>
      <c r="D60" s="100"/>
    </row>
    <row r="61" spans="1:4" ht="38.25">
      <c r="A61" s="56"/>
      <c r="B61" s="93" t="s">
        <v>125</v>
      </c>
      <c r="C61" s="113"/>
      <c r="D61" s="100"/>
    </row>
    <row r="62" spans="1:4" ht="12.75">
      <c r="A62" s="56" t="s">
        <v>126</v>
      </c>
      <c r="B62" s="93" t="s">
        <v>127</v>
      </c>
      <c r="C62" s="113"/>
      <c r="D62" s="100"/>
    </row>
    <row r="63" spans="1:4" ht="12.75">
      <c r="A63" s="56" t="s">
        <v>128</v>
      </c>
      <c r="B63" s="93" t="s">
        <v>129</v>
      </c>
      <c r="C63" s="113"/>
      <c r="D63" s="100">
        <v>444589</v>
      </c>
    </row>
    <row r="64" spans="1:4" ht="12.75">
      <c r="A64" s="56"/>
      <c r="B64" s="93" t="s">
        <v>130</v>
      </c>
      <c r="C64" s="113"/>
      <c r="D64" s="100"/>
    </row>
    <row r="65" spans="1:4" ht="12.75">
      <c r="A65" s="56" t="s">
        <v>131</v>
      </c>
      <c r="B65" s="93" t="s">
        <v>132</v>
      </c>
      <c r="C65" s="113"/>
      <c r="D65" s="100"/>
    </row>
    <row r="66" spans="1:4" ht="25.5">
      <c r="A66" s="56"/>
      <c r="B66" s="93" t="s">
        <v>154</v>
      </c>
      <c r="C66" s="113"/>
      <c r="D66" s="100"/>
    </row>
    <row r="67" spans="1:4" ht="12.75">
      <c r="A67" s="56" t="s">
        <v>133</v>
      </c>
      <c r="B67" s="93" t="s">
        <v>134</v>
      </c>
      <c r="C67" s="113"/>
      <c r="D67" s="100"/>
    </row>
    <row r="68" spans="1:4" ht="25.5">
      <c r="A68" s="56"/>
      <c r="B68" s="93" t="s">
        <v>135</v>
      </c>
      <c r="C68" s="113"/>
      <c r="D68" s="100"/>
    </row>
    <row r="69" spans="1:4" ht="12.75">
      <c r="A69" s="56" t="s">
        <v>136</v>
      </c>
      <c r="B69" s="93" t="s">
        <v>137</v>
      </c>
      <c r="C69" s="113"/>
      <c r="D69" s="100"/>
    </row>
    <row r="70" spans="1:4" ht="12.75">
      <c r="A70" s="56"/>
      <c r="B70" s="93" t="s">
        <v>138</v>
      </c>
      <c r="C70" s="113"/>
      <c r="D70" s="100"/>
    </row>
    <row r="71" spans="1:4" ht="12.75">
      <c r="A71" s="56" t="s">
        <v>139</v>
      </c>
      <c r="B71" s="93" t="s">
        <v>140</v>
      </c>
      <c r="C71" s="113"/>
      <c r="D71" s="100">
        <v>1929000</v>
      </c>
    </row>
    <row r="72" spans="1:4" ht="51">
      <c r="A72" s="56"/>
      <c r="B72" s="93" t="s">
        <v>144</v>
      </c>
      <c r="C72" s="113"/>
      <c r="D72" s="100"/>
    </row>
    <row r="73" spans="1:4" ht="12.75">
      <c r="A73" s="144"/>
      <c r="B73" s="93" t="s">
        <v>501</v>
      </c>
      <c r="C73" s="115"/>
      <c r="D73" s="100">
        <v>1348000</v>
      </c>
    </row>
    <row r="74" spans="1:4" ht="12.75">
      <c r="A74" s="144"/>
      <c r="B74" s="93" t="s">
        <v>517</v>
      </c>
      <c r="C74" s="113">
        <v>15736989</v>
      </c>
      <c r="D74" s="100"/>
    </row>
    <row r="75" spans="1:7" ht="12.75">
      <c r="A75" s="24"/>
      <c r="B75" s="21" t="s">
        <v>457</v>
      </c>
      <c r="C75" s="94">
        <f>C3+C20+C23</f>
        <v>158489328</v>
      </c>
      <c r="D75" s="44">
        <f>D3+D20+D23</f>
        <v>157698755</v>
      </c>
      <c r="G75" s="42"/>
    </row>
    <row r="76" spans="1:4" ht="12.75">
      <c r="A76" s="56"/>
      <c r="B76" s="93"/>
      <c r="C76" s="113"/>
      <c r="D76" s="100"/>
    </row>
    <row r="77" spans="1:4" ht="12.75">
      <c r="A77" s="116" t="s">
        <v>348</v>
      </c>
      <c r="B77" s="107" t="s">
        <v>349</v>
      </c>
      <c r="C77" s="117">
        <f>SUM(C78:C79)</f>
        <v>0</v>
      </c>
      <c r="D77" s="118">
        <f>SUM(D78:D79)</f>
        <v>0</v>
      </c>
    </row>
    <row r="78" spans="1:4" ht="12.75">
      <c r="A78" s="56" t="s">
        <v>360</v>
      </c>
      <c r="B78" s="93" t="s">
        <v>361</v>
      </c>
      <c r="C78" s="113"/>
      <c r="D78" s="119"/>
    </row>
    <row r="79" spans="1:4" ht="12.75">
      <c r="A79" s="56" t="s">
        <v>363</v>
      </c>
      <c r="B79" s="93" t="s">
        <v>364</v>
      </c>
      <c r="C79" s="113"/>
      <c r="D79" s="119"/>
    </row>
    <row r="80" spans="1:4" ht="12.75">
      <c r="A80" s="116" t="s">
        <v>402</v>
      </c>
      <c r="B80" s="107" t="s">
        <v>387</v>
      </c>
      <c r="C80" s="117">
        <f>SUM(C81:C82)</f>
        <v>158351328</v>
      </c>
      <c r="D80" s="118">
        <f>SUM(D81)</f>
        <v>157625433</v>
      </c>
    </row>
    <row r="81" spans="1:4" ht="12.75">
      <c r="A81" s="56" t="s">
        <v>424</v>
      </c>
      <c r="B81" s="93" t="s">
        <v>488</v>
      </c>
      <c r="C81" s="113">
        <v>158351328</v>
      </c>
      <c r="D81" s="119">
        <v>157625433</v>
      </c>
    </row>
    <row r="82" spans="1:7" ht="12.75">
      <c r="A82" s="56"/>
      <c r="B82" s="93" t="s">
        <v>393</v>
      </c>
      <c r="C82" s="113"/>
      <c r="D82" s="119"/>
      <c r="G82" s="10"/>
    </row>
    <row r="83" spans="1:4" ht="12.75">
      <c r="A83" s="116" t="s">
        <v>402</v>
      </c>
      <c r="B83" s="107" t="s">
        <v>403</v>
      </c>
      <c r="C83" s="117">
        <f>SUM(C84)</f>
        <v>108000</v>
      </c>
      <c r="D83" s="118">
        <f>SUM(D84)</f>
        <v>73322</v>
      </c>
    </row>
    <row r="84" spans="1:4" ht="12.75">
      <c r="A84" s="56" t="s">
        <v>416</v>
      </c>
      <c r="B84" s="93" t="s">
        <v>417</v>
      </c>
      <c r="C84" s="113">
        <v>108000</v>
      </c>
      <c r="D84" s="119">
        <v>73322</v>
      </c>
    </row>
    <row r="85" spans="1:4" ht="12.75">
      <c r="A85" s="21"/>
      <c r="B85" s="21" t="s">
        <v>456</v>
      </c>
      <c r="C85" s="94">
        <f>C77+C80+C83</f>
        <v>158459328</v>
      </c>
      <c r="D85" s="44">
        <f>D77+D80+D83</f>
        <v>157698755</v>
      </c>
    </row>
    <row r="86" spans="2:4" ht="12.75">
      <c r="B86" s="124"/>
      <c r="C86" s="148"/>
      <c r="D86" s="149"/>
    </row>
    <row r="87" spans="2:4" ht="12.75">
      <c r="B87" s="124"/>
      <c r="C87" s="148"/>
      <c r="D87" s="150"/>
    </row>
    <row r="88" spans="2:4" ht="12.75">
      <c r="B88" s="124"/>
      <c r="C88" s="148"/>
      <c r="D88" s="150"/>
    </row>
    <row r="89" spans="2:4" ht="12.75">
      <c r="B89" s="124"/>
      <c r="C89" s="148"/>
      <c r="D89" s="150"/>
    </row>
    <row r="90" spans="2:4" ht="12.75">
      <c r="B90" s="124"/>
      <c r="C90" s="148"/>
      <c r="D90" s="150"/>
    </row>
    <row r="91" spans="2:4" ht="12.75">
      <c r="B91" s="124"/>
      <c r="C91" s="148"/>
      <c r="D91" s="150"/>
    </row>
    <row r="92" spans="2:4" ht="12.75">
      <c r="B92" s="124"/>
      <c r="C92" s="148"/>
      <c r="D92" s="150"/>
    </row>
    <row r="93" spans="2:4" ht="12.75">
      <c r="B93" s="124"/>
      <c r="C93" s="148"/>
      <c r="D93" s="150"/>
    </row>
    <row r="94" spans="2:4" ht="12.75">
      <c r="B94" s="124"/>
      <c r="C94" s="148"/>
      <c r="D94" s="150"/>
    </row>
    <row r="95" spans="2:4" ht="12.75">
      <c r="B95" s="124"/>
      <c r="C95" s="148"/>
      <c r="D95" s="150"/>
    </row>
    <row r="96" spans="2:4" ht="12.75">
      <c r="B96" s="124"/>
      <c r="C96" s="148"/>
      <c r="D96" s="150"/>
    </row>
    <row r="97" spans="2:4" ht="12.75">
      <c r="B97" s="124"/>
      <c r="C97" s="148"/>
      <c r="D97" s="150"/>
    </row>
    <row r="98" spans="2:4" ht="12.75">
      <c r="B98" s="124"/>
      <c r="C98" s="148"/>
      <c r="D98" s="150"/>
    </row>
    <row r="99" spans="2:4" ht="12.75">
      <c r="B99" s="124"/>
      <c r="C99" s="148"/>
      <c r="D99" s="150"/>
    </row>
    <row r="100" ht="12.75">
      <c r="D100" s="150"/>
    </row>
    <row r="101" spans="1:4" ht="12.75">
      <c r="A101" s="151"/>
      <c r="B101" s="153"/>
      <c r="C101" s="152"/>
      <c r="D101" s="150"/>
    </row>
    <row r="102" spans="2:4" ht="12.75">
      <c r="B102" s="124"/>
      <c r="C102" s="148"/>
      <c r="D102" s="150"/>
    </row>
    <row r="103" spans="2:4" ht="12.75">
      <c r="B103" s="124"/>
      <c r="C103" s="148"/>
      <c r="D103" s="150"/>
    </row>
    <row r="104" spans="2:4" ht="12.75">
      <c r="B104" s="124"/>
      <c r="C104" s="148"/>
      <c r="D104" s="150"/>
    </row>
    <row r="105" spans="2:4" ht="12.75">
      <c r="B105" s="124"/>
      <c r="C105" s="148"/>
      <c r="D105" s="150"/>
    </row>
    <row r="106" spans="2:4" ht="12.75">
      <c r="B106" s="124"/>
      <c r="C106" s="148"/>
      <c r="D106" s="150"/>
    </row>
    <row r="107" spans="2:4" ht="12.75">
      <c r="B107" s="124"/>
      <c r="C107" s="148"/>
      <c r="D107" s="150"/>
    </row>
    <row r="108" spans="2:4" ht="12.75">
      <c r="B108" s="124"/>
      <c r="C108" s="148"/>
      <c r="D108" s="150"/>
    </row>
    <row r="109" spans="2:4" ht="12.75">
      <c r="B109" s="124"/>
      <c r="C109" s="148"/>
      <c r="D109" s="150"/>
    </row>
    <row r="110" spans="2:4" ht="12.75">
      <c r="B110" s="124"/>
      <c r="C110" s="148"/>
      <c r="D110" s="150"/>
    </row>
    <row r="111" ht="12.75">
      <c r="D111" s="150"/>
    </row>
    <row r="112" spans="1:4" ht="12.75">
      <c r="A112" s="151"/>
      <c r="B112" s="153"/>
      <c r="C112" s="152"/>
      <c r="D112" s="150"/>
    </row>
    <row r="113" spans="2:4" ht="12.75">
      <c r="B113" s="124"/>
      <c r="C113" s="148"/>
      <c r="D113" s="150"/>
    </row>
    <row r="114" spans="2:4" ht="12.75">
      <c r="B114" s="124"/>
      <c r="C114" s="148"/>
      <c r="D114" s="150"/>
    </row>
    <row r="115" spans="2:4" ht="12.75">
      <c r="B115" s="124"/>
      <c r="C115" s="148"/>
      <c r="D115" s="150"/>
    </row>
    <row r="116" spans="2:4" ht="12.75">
      <c r="B116" s="124"/>
      <c r="C116" s="148"/>
      <c r="D116" s="150"/>
    </row>
    <row r="117" spans="2:4" ht="12.75">
      <c r="B117" s="124"/>
      <c r="C117" s="148"/>
      <c r="D117" s="150"/>
    </row>
    <row r="118" spans="2:4" ht="12.75">
      <c r="B118" s="124"/>
      <c r="C118" s="148"/>
      <c r="D118" s="150"/>
    </row>
    <row r="119" spans="2:4" ht="12.75">
      <c r="B119" s="124"/>
      <c r="C119" s="148"/>
      <c r="D119" s="150"/>
    </row>
    <row r="120" ht="12.75">
      <c r="D120" s="150"/>
    </row>
    <row r="121" spans="1:4" ht="12.75">
      <c r="A121" s="151"/>
      <c r="B121" s="153"/>
      <c r="C121" s="152"/>
      <c r="D121" s="150"/>
    </row>
    <row r="122" spans="2:4" ht="12.75">
      <c r="B122" s="124"/>
      <c r="C122" s="148"/>
      <c r="D122" s="150"/>
    </row>
    <row r="123" spans="2:4" ht="12.75">
      <c r="B123" s="124"/>
      <c r="C123" s="148"/>
      <c r="D123" s="150"/>
    </row>
    <row r="124" spans="2:4" ht="12.75">
      <c r="B124" s="124"/>
      <c r="C124" s="148"/>
      <c r="D124" s="150"/>
    </row>
    <row r="125" spans="2:4" ht="12.75">
      <c r="B125" s="124"/>
      <c r="C125" s="148"/>
      <c r="D125" s="150"/>
    </row>
    <row r="126" ht="12.75">
      <c r="D126" s="150"/>
    </row>
    <row r="127" spans="1:4" ht="12.75">
      <c r="A127" s="151"/>
      <c r="B127" s="153"/>
      <c r="C127" s="152"/>
      <c r="D127" s="150"/>
    </row>
    <row r="128" spans="2:4" ht="12.75">
      <c r="B128" s="124"/>
      <c r="C128" s="148"/>
      <c r="D128" s="150"/>
    </row>
    <row r="129" spans="2:4" ht="12.75">
      <c r="B129" s="124"/>
      <c r="C129" s="148"/>
      <c r="D129" s="150"/>
    </row>
    <row r="130" spans="2:4" ht="12.75">
      <c r="B130" s="124"/>
      <c r="C130" s="148"/>
      <c r="D130" s="150"/>
    </row>
    <row r="131" spans="2:4" ht="12.75">
      <c r="B131" s="124"/>
      <c r="C131" s="148"/>
      <c r="D131" s="150"/>
    </row>
    <row r="132" spans="2:4" ht="12.75">
      <c r="B132" s="124"/>
      <c r="C132" s="148"/>
      <c r="D132" s="150"/>
    </row>
    <row r="133" spans="2:4" ht="12.75">
      <c r="B133" s="124"/>
      <c r="C133" s="148"/>
      <c r="D133" s="150"/>
    </row>
    <row r="134" spans="2:4" ht="12.75">
      <c r="B134" s="124"/>
      <c r="C134" s="148"/>
      <c r="D134" s="150"/>
    </row>
    <row r="135" spans="2:4" ht="12.75">
      <c r="B135" s="124"/>
      <c r="C135" s="148"/>
      <c r="D135" s="150"/>
    </row>
    <row r="136" ht="12.75">
      <c r="D136" s="150"/>
    </row>
    <row r="137" spans="1:4" ht="12.75">
      <c r="A137" s="151"/>
      <c r="B137" s="153"/>
      <c r="C137" s="152"/>
      <c r="D137" s="150"/>
    </row>
    <row r="138" spans="2:4" ht="12.75">
      <c r="B138" s="124"/>
      <c r="C138" s="148"/>
      <c r="D138" s="150"/>
    </row>
    <row r="139" spans="2:4" ht="12.75">
      <c r="B139" s="124"/>
      <c r="C139" s="148"/>
      <c r="D139" s="150"/>
    </row>
    <row r="140" spans="2:4" ht="12.75">
      <c r="B140" s="124"/>
      <c r="C140" s="148"/>
      <c r="D140" s="150"/>
    </row>
    <row r="141" spans="2:4" ht="12.75">
      <c r="B141" s="124"/>
      <c r="C141" s="148"/>
      <c r="D141" s="150"/>
    </row>
    <row r="142" spans="2:4" ht="12.75">
      <c r="B142" s="124"/>
      <c r="C142" s="148"/>
      <c r="D142" s="150"/>
    </row>
    <row r="143" spans="2:4" ht="12.75">
      <c r="B143" s="124"/>
      <c r="C143" s="148"/>
      <c r="D143" s="150"/>
    </row>
    <row r="144" spans="2:4" ht="12.75">
      <c r="B144" s="124"/>
      <c r="C144" s="148"/>
      <c r="D144" s="150"/>
    </row>
    <row r="145" spans="2:4" ht="12.75">
      <c r="B145" s="124"/>
      <c r="C145" s="148"/>
      <c r="D145" s="150"/>
    </row>
    <row r="146" spans="2:4" ht="12.75">
      <c r="B146" s="124"/>
      <c r="C146" s="148"/>
      <c r="D146" s="150"/>
    </row>
    <row r="147" spans="2:4" ht="12.75">
      <c r="B147" s="124"/>
      <c r="C147" s="148"/>
      <c r="D147" s="150"/>
    </row>
    <row r="148" spans="2:4" ht="12.75">
      <c r="B148" s="124"/>
      <c r="C148" s="148"/>
      <c r="D148" s="150"/>
    </row>
    <row r="149" spans="2:4" ht="12.75">
      <c r="B149" s="124"/>
      <c r="C149" s="148"/>
      <c r="D149" s="150"/>
    </row>
    <row r="150" spans="2:4" ht="12.75">
      <c r="B150" s="124"/>
      <c r="C150" s="148"/>
      <c r="D150" s="150"/>
    </row>
    <row r="151" spans="2:4" ht="12.75">
      <c r="B151" s="124"/>
      <c r="C151" s="148"/>
      <c r="D151" s="150"/>
    </row>
    <row r="152" spans="2:4" ht="12.75">
      <c r="B152" s="124"/>
      <c r="C152" s="148"/>
      <c r="D152" s="150"/>
    </row>
    <row r="153" spans="2:4" ht="12.75">
      <c r="B153" s="124"/>
      <c r="C153" s="148"/>
      <c r="D153" s="150"/>
    </row>
    <row r="154" spans="2:4" ht="12.75">
      <c r="B154" s="124"/>
      <c r="C154" s="148"/>
      <c r="D154" s="150"/>
    </row>
    <row r="155" spans="2:4" ht="12.75">
      <c r="B155" s="124"/>
      <c r="C155" s="148"/>
      <c r="D155" s="150"/>
    </row>
    <row r="156" spans="2:4" ht="12.75">
      <c r="B156" s="124"/>
      <c r="C156" s="148"/>
      <c r="D156" s="150"/>
    </row>
    <row r="157" spans="2:4" ht="12.75">
      <c r="B157" s="124"/>
      <c r="C157" s="148"/>
      <c r="D157" s="150"/>
    </row>
    <row r="158" spans="2:4" ht="12.75">
      <c r="B158" s="124"/>
      <c r="C158" s="148"/>
      <c r="D158" s="150"/>
    </row>
    <row r="159" ht="12.75">
      <c r="D159" s="150"/>
    </row>
  </sheetData>
  <sheetProtection/>
  <mergeCells count="1">
    <mergeCell ref="A1:D1"/>
  </mergeCells>
  <printOptions/>
  <pageMargins left="0.47" right="0.16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F85"/>
  <sheetViews>
    <sheetView zoomScalePageLayoutView="0" workbookViewId="0" topLeftCell="A1">
      <selection activeCell="A2" sqref="A2:D2"/>
    </sheetView>
  </sheetViews>
  <sheetFormatPr defaultColWidth="9.140625" defaultRowHeight="12.75" customHeight="1"/>
  <cols>
    <col min="1" max="1" width="8.8515625" style="3" customWidth="1"/>
    <col min="2" max="2" width="55.421875" style="3" customWidth="1"/>
    <col min="3" max="3" width="13.140625" style="26" bestFit="1" customWidth="1"/>
    <col min="4" max="4" width="10.57421875" style="3" bestFit="1" customWidth="1"/>
    <col min="5" max="5" width="13.7109375" style="0" bestFit="1" customWidth="1"/>
    <col min="6" max="6" width="12.57421875" style="0" bestFit="1" customWidth="1"/>
  </cols>
  <sheetData>
    <row r="1" spans="1:4" ht="12.75" customHeight="1">
      <c r="A1" s="183" t="s">
        <v>562</v>
      </c>
      <c r="B1" s="183"/>
      <c r="C1" s="183"/>
      <c r="D1" s="183"/>
    </row>
    <row r="2" spans="1:4" ht="42.75" customHeight="1">
      <c r="A2" s="168" t="s">
        <v>159</v>
      </c>
      <c r="B2" s="92" t="s">
        <v>160</v>
      </c>
      <c r="C2" s="169" t="s">
        <v>565</v>
      </c>
      <c r="D2" s="169" t="s">
        <v>568</v>
      </c>
    </row>
    <row r="3" spans="1:4" ht="12.75" customHeight="1">
      <c r="A3" s="24" t="s">
        <v>51</v>
      </c>
      <c r="B3" s="21" t="s">
        <v>54</v>
      </c>
      <c r="C3" s="94">
        <f>SUM(C4:C18)</f>
        <v>24376661</v>
      </c>
      <c r="D3" s="44">
        <f>SUM(D4:D17)</f>
        <v>24802662</v>
      </c>
    </row>
    <row r="4" spans="1:4" ht="12.75" customHeight="1">
      <c r="A4" s="56" t="s">
        <v>52</v>
      </c>
      <c r="B4" s="93"/>
      <c r="C4" s="113">
        <v>24376661</v>
      </c>
      <c r="D4" s="100"/>
    </row>
    <row r="5" spans="1:5" ht="12.75" customHeight="1">
      <c r="A5" s="56" t="s">
        <v>53</v>
      </c>
      <c r="B5" s="93" t="s">
        <v>161</v>
      </c>
      <c r="C5" s="113"/>
      <c r="D5" s="100">
        <v>22012662</v>
      </c>
      <c r="E5" s="10"/>
    </row>
    <row r="6" spans="1:4" ht="12.75" customHeight="1">
      <c r="A6" s="56" t="s">
        <v>64</v>
      </c>
      <c r="B6" s="93" t="s">
        <v>473</v>
      </c>
      <c r="C6" s="113"/>
      <c r="D6" s="100"/>
    </row>
    <row r="7" spans="1:4" ht="12.75" customHeight="1">
      <c r="A7" s="56" t="s">
        <v>65</v>
      </c>
      <c r="B7" s="93" t="s">
        <v>470</v>
      </c>
      <c r="C7" s="113"/>
      <c r="D7" s="100">
        <v>720000</v>
      </c>
    </row>
    <row r="8" spans="1:4" ht="12.75" customHeight="1">
      <c r="A8" s="56" t="s">
        <v>63</v>
      </c>
      <c r="B8" s="93" t="s">
        <v>57</v>
      </c>
      <c r="C8" s="113"/>
      <c r="D8" s="100"/>
    </row>
    <row r="9" spans="1:4" ht="12.75" customHeight="1">
      <c r="A9" s="56" t="s">
        <v>66</v>
      </c>
      <c r="B9" s="93" t="s">
        <v>58</v>
      </c>
      <c r="C9" s="113"/>
      <c r="D9" s="100">
        <v>900000</v>
      </c>
    </row>
    <row r="10" spans="1:6" ht="12.75" customHeight="1">
      <c r="A10" s="56" t="s">
        <v>67</v>
      </c>
      <c r="B10" s="93" t="s">
        <v>59</v>
      </c>
      <c r="C10" s="113"/>
      <c r="D10" s="100"/>
      <c r="E10" s="10"/>
      <c r="F10" s="96"/>
    </row>
    <row r="11" spans="1:5" ht="12.75" customHeight="1">
      <c r="A11" s="56" t="s">
        <v>68</v>
      </c>
      <c r="B11" s="93" t="s">
        <v>60</v>
      </c>
      <c r="C11" s="113"/>
      <c r="D11" s="100">
        <v>350000</v>
      </c>
      <c r="E11" s="10"/>
    </row>
    <row r="12" spans="1:6" ht="12.75" customHeight="1">
      <c r="A12" s="56" t="s">
        <v>69</v>
      </c>
      <c r="B12" s="93" t="s">
        <v>61</v>
      </c>
      <c r="C12" s="113"/>
      <c r="D12" s="100">
        <v>340000</v>
      </c>
      <c r="E12" s="10"/>
      <c r="F12" s="10"/>
    </row>
    <row r="13" spans="1:5" ht="12.75" customHeight="1">
      <c r="A13" s="56" t="s">
        <v>70</v>
      </c>
      <c r="B13" s="93" t="s">
        <v>62</v>
      </c>
      <c r="C13" s="113"/>
      <c r="D13" s="100"/>
      <c r="E13" s="10"/>
    </row>
    <row r="14" spans="1:4" ht="12.75" customHeight="1">
      <c r="A14" s="56" t="s">
        <v>71</v>
      </c>
      <c r="B14" s="93"/>
      <c r="C14" s="113"/>
      <c r="D14" s="100"/>
    </row>
    <row r="15" spans="1:5" ht="12.75" customHeight="1">
      <c r="A15" s="56" t="s">
        <v>72</v>
      </c>
      <c r="B15" s="93" t="s">
        <v>73</v>
      </c>
      <c r="C15" s="113"/>
      <c r="D15" s="100"/>
      <c r="E15" s="10"/>
    </row>
    <row r="16" spans="1:6" ht="12.75" customHeight="1">
      <c r="A16" s="56" t="s">
        <v>74</v>
      </c>
      <c r="B16" s="93" t="s">
        <v>75</v>
      </c>
      <c r="C16" s="113"/>
      <c r="D16" s="100"/>
      <c r="E16" s="10"/>
      <c r="F16" s="42"/>
    </row>
    <row r="17" spans="1:6" ht="12.75" customHeight="1">
      <c r="A17" s="56" t="s">
        <v>76</v>
      </c>
      <c r="B17" s="93" t="s">
        <v>77</v>
      </c>
      <c r="C17" s="113"/>
      <c r="D17" s="100">
        <v>480000</v>
      </c>
      <c r="E17" s="10"/>
      <c r="F17" s="42"/>
    </row>
    <row r="18" spans="1:4" ht="12.75" customHeight="1">
      <c r="A18" s="56"/>
      <c r="B18" s="56"/>
      <c r="C18" s="112"/>
      <c r="D18" s="100"/>
    </row>
    <row r="19" spans="1:5" ht="12.75" customHeight="1">
      <c r="A19" s="24" t="s">
        <v>78</v>
      </c>
      <c r="B19" s="21" t="s">
        <v>79</v>
      </c>
      <c r="C19" s="94">
        <f>SUM(C20:C21)</f>
        <v>6562708</v>
      </c>
      <c r="D19" s="44">
        <f>SUM(D20)</f>
        <v>6564779</v>
      </c>
      <c r="E19" s="10"/>
    </row>
    <row r="20" spans="1:5" ht="12.75" customHeight="1">
      <c r="A20" s="56"/>
      <c r="B20" s="93" t="s">
        <v>80</v>
      </c>
      <c r="C20" s="113">
        <v>6562708</v>
      </c>
      <c r="D20" s="100">
        <v>6564779</v>
      </c>
      <c r="E20" s="10"/>
    </row>
    <row r="21" spans="1:4" ht="12.75" customHeight="1">
      <c r="A21" s="56"/>
      <c r="B21" s="56"/>
      <c r="C21" s="112"/>
      <c r="D21" s="100"/>
    </row>
    <row r="22" spans="1:4" ht="12.75" customHeight="1">
      <c r="A22" s="24" t="s">
        <v>81</v>
      </c>
      <c r="B22" s="21" t="s">
        <v>82</v>
      </c>
      <c r="C22" s="94">
        <f>SUM(C23:C72)</f>
        <v>10457365</v>
      </c>
      <c r="D22" s="44">
        <f>SUM(D23:D71)</f>
        <v>9814000</v>
      </c>
    </row>
    <row r="23" spans="1:4" ht="12.75" customHeight="1">
      <c r="A23" s="56" t="s">
        <v>83</v>
      </c>
      <c r="B23" s="93" t="s">
        <v>84</v>
      </c>
      <c r="C23" s="113"/>
      <c r="D23" s="100"/>
    </row>
    <row r="24" spans="1:4" ht="12.75" customHeight="1">
      <c r="A24" s="56" t="s">
        <v>85</v>
      </c>
      <c r="B24" s="93" t="s">
        <v>87</v>
      </c>
      <c r="C24" s="113"/>
      <c r="D24" s="100"/>
    </row>
    <row r="25" spans="1:4" ht="12.75" customHeight="1">
      <c r="A25" s="56"/>
      <c r="B25" s="93" t="s">
        <v>141</v>
      </c>
      <c r="C25" s="113"/>
      <c r="D25" s="100">
        <v>30000</v>
      </c>
    </row>
    <row r="26" spans="1:4" ht="12.75" customHeight="1">
      <c r="A26" s="56" t="s">
        <v>86</v>
      </c>
      <c r="B26" s="93" t="s">
        <v>88</v>
      </c>
      <c r="C26" s="113"/>
      <c r="D26" s="100"/>
    </row>
    <row r="27" spans="1:4" ht="12.75" customHeight="1">
      <c r="A27" s="56"/>
      <c r="B27" s="93" t="s">
        <v>162</v>
      </c>
      <c r="C27" s="113"/>
      <c r="D27" s="100">
        <v>150000</v>
      </c>
    </row>
    <row r="28" spans="1:4" ht="12.75" customHeight="1">
      <c r="A28" s="56"/>
      <c r="B28" s="93" t="s">
        <v>148</v>
      </c>
      <c r="C28" s="113"/>
      <c r="D28" s="100">
        <v>1500000</v>
      </c>
    </row>
    <row r="29" spans="1:4" ht="12.75" customHeight="1">
      <c r="A29" s="56"/>
      <c r="B29" s="93" t="s">
        <v>147</v>
      </c>
      <c r="C29" s="113"/>
      <c r="D29" s="100">
        <v>2514000</v>
      </c>
    </row>
    <row r="30" spans="1:4" ht="12.75" customHeight="1">
      <c r="A30" s="56"/>
      <c r="B30" s="93" t="s">
        <v>146</v>
      </c>
      <c r="C30" s="113"/>
      <c r="D30" s="100">
        <v>375000</v>
      </c>
    </row>
    <row r="31" spans="1:4" ht="12.75" customHeight="1">
      <c r="A31" s="56" t="s">
        <v>89</v>
      </c>
      <c r="B31" s="93" t="s">
        <v>90</v>
      </c>
      <c r="C31" s="113"/>
      <c r="D31" s="100"/>
    </row>
    <row r="32" spans="1:4" ht="12.75" customHeight="1">
      <c r="A32" s="56" t="s">
        <v>91</v>
      </c>
      <c r="B32" s="93" t="s">
        <v>92</v>
      </c>
      <c r="C32" s="113"/>
      <c r="D32" s="100">
        <v>130000</v>
      </c>
    </row>
    <row r="33" spans="1:4" ht="12.75" customHeight="1">
      <c r="A33" s="56"/>
      <c r="B33" s="93" t="s">
        <v>93</v>
      </c>
      <c r="C33" s="113"/>
      <c r="D33" s="100"/>
    </row>
    <row r="34" spans="1:4" ht="12.75" customHeight="1">
      <c r="A34" s="56"/>
      <c r="B34" s="93" t="s">
        <v>94</v>
      </c>
      <c r="C34" s="113"/>
      <c r="D34" s="100"/>
    </row>
    <row r="35" spans="1:4" ht="12.75" customHeight="1">
      <c r="A35" s="56"/>
      <c r="B35" s="93" t="s">
        <v>95</v>
      </c>
      <c r="C35" s="113"/>
      <c r="D35" s="100"/>
    </row>
    <row r="36" spans="1:4" ht="12.75" customHeight="1">
      <c r="A36" s="56" t="s">
        <v>96</v>
      </c>
      <c r="B36" s="93" t="s">
        <v>97</v>
      </c>
      <c r="C36" s="113"/>
      <c r="D36" s="100">
        <v>110000</v>
      </c>
    </row>
    <row r="37" spans="1:4" ht="12.75" customHeight="1">
      <c r="A37" s="56"/>
      <c r="B37" s="93" t="s">
        <v>98</v>
      </c>
      <c r="C37" s="113"/>
      <c r="D37" s="100"/>
    </row>
    <row r="38" spans="1:4" ht="12.75" customHeight="1">
      <c r="A38" s="56" t="s">
        <v>99</v>
      </c>
      <c r="B38" s="93" t="s">
        <v>100</v>
      </c>
      <c r="C38" s="113"/>
      <c r="D38" s="100"/>
    </row>
    <row r="39" spans="1:4" ht="12.75" customHeight="1">
      <c r="A39" s="56" t="s">
        <v>101</v>
      </c>
      <c r="B39" s="93" t="s">
        <v>102</v>
      </c>
      <c r="C39" s="113"/>
      <c r="D39" s="100"/>
    </row>
    <row r="40" spans="1:4" ht="12.75" customHeight="1">
      <c r="A40" s="56" t="s">
        <v>156</v>
      </c>
      <c r="B40" s="93" t="s">
        <v>150</v>
      </c>
      <c r="C40" s="113"/>
      <c r="D40" s="100">
        <v>1400000</v>
      </c>
    </row>
    <row r="41" spans="1:4" ht="12.75" customHeight="1">
      <c r="A41" s="56"/>
      <c r="B41" s="93" t="s">
        <v>151</v>
      </c>
      <c r="C41" s="113"/>
      <c r="D41" s="100">
        <v>50000</v>
      </c>
    </row>
    <row r="42" spans="1:4" ht="12.75" customHeight="1">
      <c r="A42" s="56"/>
      <c r="B42" s="93" t="s">
        <v>152</v>
      </c>
      <c r="C42" s="113"/>
      <c r="D42" s="100">
        <v>390000</v>
      </c>
    </row>
    <row r="43" spans="1:4" ht="12.75" customHeight="1">
      <c r="A43" s="56" t="s">
        <v>103</v>
      </c>
      <c r="B43" s="93" t="s">
        <v>104</v>
      </c>
      <c r="C43" s="113"/>
      <c r="D43" s="100"/>
    </row>
    <row r="44" spans="1:4" ht="12.75" customHeight="1">
      <c r="A44" s="56"/>
      <c r="B44" s="93" t="s">
        <v>142</v>
      </c>
      <c r="C44" s="113"/>
      <c r="D44" s="100"/>
    </row>
    <row r="45" spans="1:4" ht="12.75" customHeight="1">
      <c r="A45" s="56"/>
      <c r="B45" s="93" t="s">
        <v>105</v>
      </c>
      <c r="C45" s="113"/>
      <c r="D45" s="100"/>
    </row>
    <row r="46" spans="1:4" ht="12.75" customHeight="1">
      <c r="A46" s="56" t="s">
        <v>106</v>
      </c>
      <c r="B46" s="93" t="s">
        <v>107</v>
      </c>
      <c r="C46" s="113"/>
      <c r="D46" s="100"/>
    </row>
    <row r="47" spans="1:4" ht="12.75" customHeight="1">
      <c r="A47" s="56"/>
      <c r="B47" s="93" t="s">
        <v>108</v>
      </c>
      <c r="C47" s="113"/>
      <c r="D47" s="100"/>
    </row>
    <row r="48" spans="1:4" ht="12.75" customHeight="1">
      <c r="A48" s="56" t="s">
        <v>109</v>
      </c>
      <c r="B48" s="93" t="s">
        <v>143</v>
      </c>
      <c r="C48" s="113"/>
      <c r="D48" s="100">
        <v>250000</v>
      </c>
    </row>
    <row r="49" spans="1:4" ht="12.75" customHeight="1">
      <c r="A49" s="56"/>
      <c r="B49" s="93" t="s">
        <v>110</v>
      </c>
      <c r="C49" s="113"/>
      <c r="D49" s="100"/>
    </row>
    <row r="50" spans="1:4" ht="12.75" customHeight="1">
      <c r="A50" s="56" t="s">
        <v>111</v>
      </c>
      <c r="B50" s="93" t="s">
        <v>112</v>
      </c>
      <c r="C50" s="113"/>
      <c r="D50" s="100"/>
    </row>
    <row r="51" spans="1:4" ht="23.25" customHeight="1">
      <c r="A51" s="93"/>
      <c r="B51" s="93" t="s">
        <v>113</v>
      </c>
      <c r="C51" s="113"/>
      <c r="D51" s="100"/>
    </row>
    <row r="52" spans="1:4" ht="12.75" customHeight="1">
      <c r="A52" s="56" t="s">
        <v>114</v>
      </c>
      <c r="B52" s="93" t="s">
        <v>115</v>
      </c>
      <c r="C52" s="113"/>
      <c r="D52" s="100"/>
    </row>
    <row r="53" spans="1:4" ht="61.5" customHeight="1">
      <c r="A53" s="56"/>
      <c r="B53" s="93" t="s">
        <v>155</v>
      </c>
      <c r="C53" s="113"/>
      <c r="D53" s="100"/>
    </row>
    <row r="54" spans="1:4" ht="12.75" customHeight="1">
      <c r="A54" s="56" t="s">
        <v>116</v>
      </c>
      <c r="B54" s="93" t="s">
        <v>117</v>
      </c>
      <c r="C54" s="113"/>
      <c r="D54" s="100">
        <v>850000</v>
      </c>
    </row>
    <row r="55" spans="1:4" ht="54.75" customHeight="1">
      <c r="A55" s="56"/>
      <c r="B55" s="93" t="s">
        <v>118</v>
      </c>
      <c r="C55" s="113"/>
      <c r="D55" s="100"/>
    </row>
    <row r="56" spans="1:4" ht="12.75" customHeight="1">
      <c r="A56" s="56" t="s">
        <v>119</v>
      </c>
      <c r="B56" s="93" t="s">
        <v>120</v>
      </c>
      <c r="C56" s="113"/>
      <c r="D56" s="100"/>
    </row>
    <row r="57" spans="1:4" ht="12.75" customHeight="1">
      <c r="A57" s="56" t="s">
        <v>121</v>
      </c>
      <c r="B57" s="93" t="s">
        <v>122</v>
      </c>
      <c r="C57" s="113"/>
      <c r="D57" s="100"/>
    </row>
    <row r="58" spans="1:4" ht="24" customHeight="1">
      <c r="A58" s="56"/>
      <c r="B58" s="93" t="s">
        <v>123</v>
      </c>
      <c r="C58" s="113"/>
      <c r="D58" s="100"/>
    </row>
    <row r="59" spans="1:4" ht="12.75" customHeight="1">
      <c r="A59" s="56" t="s">
        <v>124</v>
      </c>
      <c r="B59" s="93" t="s">
        <v>153</v>
      </c>
      <c r="C59" s="113"/>
      <c r="D59" s="100"/>
    </row>
    <row r="60" spans="1:4" ht="26.25" customHeight="1">
      <c r="A60" s="56"/>
      <c r="B60" s="93" t="s">
        <v>125</v>
      </c>
      <c r="C60" s="113"/>
      <c r="D60" s="100"/>
    </row>
    <row r="61" spans="1:4" ht="12.75" customHeight="1">
      <c r="A61" s="56" t="s">
        <v>126</v>
      </c>
      <c r="B61" s="93" t="s">
        <v>127</v>
      </c>
      <c r="C61" s="113"/>
      <c r="D61" s="100"/>
    </row>
    <row r="62" spans="1:4" ht="12.75" customHeight="1">
      <c r="A62" s="56" t="s">
        <v>128</v>
      </c>
      <c r="B62" s="93" t="s">
        <v>129</v>
      </c>
      <c r="C62" s="113"/>
      <c r="D62" s="100"/>
    </row>
    <row r="63" spans="1:4" ht="12.75" customHeight="1">
      <c r="A63" s="56"/>
      <c r="B63" s="93" t="s">
        <v>130</v>
      </c>
      <c r="C63" s="113"/>
      <c r="D63" s="100">
        <v>2065000</v>
      </c>
    </row>
    <row r="64" spans="1:4" ht="12.75" customHeight="1">
      <c r="A64" s="56" t="s">
        <v>131</v>
      </c>
      <c r="B64" s="93" t="s">
        <v>132</v>
      </c>
      <c r="C64" s="113"/>
      <c r="D64" s="100"/>
    </row>
    <row r="65" spans="1:4" ht="12.75" customHeight="1">
      <c r="A65" s="56"/>
      <c r="B65" s="93" t="s">
        <v>154</v>
      </c>
      <c r="C65" s="113"/>
      <c r="D65" s="100"/>
    </row>
    <row r="66" spans="1:4" ht="12.75" customHeight="1">
      <c r="A66" s="56" t="s">
        <v>133</v>
      </c>
      <c r="B66" s="93" t="s">
        <v>134</v>
      </c>
      <c r="C66" s="113"/>
      <c r="D66" s="100"/>
    </row>
    <row r="67" spans="1:4" ht="30.75" customHeight="1">
      <c r="A67" s="56"/>
      <c r="B67" s="93" t="s">
        <v>163</v>
      </c>
      <c r="C67" s="113"/>
      <c r="D67" s="100"/>
    </row>
    <row r="68" spans="1:4" ht="12.75" customHeight="1">
      <c r="A68" s="56" t="s">
        <v>136</v>
      </c>
      <c r="B68" s="93" t="s">
        <v>137</v>
      </c>
      <c r="C68" s="113"/>
      <c r="D68" s="100"/>
    </row>
    <row r="69" spans="1:4" ht="12.75" customHeight="1">
      <c r="A69" s="56"/>
      <c r="B69" s="93" t="s">
        <v>138</v>
      </c>
      <c r="C69" s="113"/>
      <c r="D69" s="100"/>
    </row>
    <row r="70" spans="1:4" ht="12.75" customHeight="1">
      <c r="A70" s="56" t="s">
        <v>139</v>
      </c>
      <c r="B70" s="93" t="s">
        <v>140</v>
      </c>
      <c r="C70" s="113"/>
      <c r="D70" s="100"/>
    </row>
    <row r="71" spans="1:5" ht="56.25" customHeight="1">
      <c r="A71" s="56"/>
      <c r="B71" s="93" t="s">
        <v>144</v>
      </c>
      <c r="C71" s="113"/>
      <c r="D71" s="100"/>
      <c r="E71" s="10"/>
    </row>
    <row r="72" spans="1:4" ht="12.75" customHeight="1">
      <c r="A72" s="144"/>
      <c r="B72" s="93" t="s">
        <v>517</v>
      </c>
      <c r="C72" s="113">
        <v>10457365</v>
      </c>
      <c r="D72" s="100"/>
    </row>
    <row r="73" spans="1:4" ht="21" customHeight="1">
      <c r="A73" s="24"/>
      <c r="B73" s="21" t="s">
        <v>457</v>
      </c>
      <c r="C73" s="94">
        <f>C3+C19+C22</f>
        <v>41396734</v>
      </c>
      <c r="D73" s="44">
        <f>D3+D19+D22</f>
        <v>41181441</v>
      </c>
    </row>
    <row r="74" spans="1:4" ht="12.75" customHeight="1">
      <c r="A74" s="56"/>
      <c r="B74" s="56"/>
      <c r="C74" s="112"/>
      <c r="D74" s="119"/>
    </row>
    <row r="75" spans="1:4" ht="12.75" customHeight="1">
      <c r="A75" s="116" t="s">
        <v>348</v>
      </c>
      <c r="B75" s="107" t="s">
        <v>349</v>
      </c>
      <c r="C75" s="117">
        <f>SUM(C76:C77)</f>
        <v>4262126</v>
      </c>
      <c r="D75" s="118">
        <f>SUM(D76:D77)</f>
        <v>5207837</v>
      </c>
    </row>
    <row r="76" spans="1:4" ht="12.75" customHeight="1">
      <c r="A76" s="56" t="s">
        <v>360</v>
      </c>
      <c r="B76" s="93" t="s">
        <v>361</v>
      </c>
      <c r="C76" s="113">
        <v>4262126</v>
      </c>
      <c r="D76" s="119">
        <v>4486199</v>
      </c>
    </row>
    <row r="77" spans="1:4" ht="12.75" customHeight="1">
      <c r="A77" s="56" t="s">
        <v>363</v>
      </c>
      <c r="B77" s="93" t="s">
        <v>364</v>
      </c>
      <c r="C77" s="113"/>
      <c r="D77" s="119">
        <v>721638</v>
      </c>
    </row>
    <row r="78" spans="1:4" ht="12.75" customHeight="1">
      <c r="A78" s="116" t="s">
        <v>386</v>
      </c>
      <c r="B78" s="107" t="s">
        <v>387</v>
      </c>
      <c r="C78" s="117">
        <f>SUM(C79:C80)</f>
        <v>35769608</v>
      </c>
      <c r="D78" s="118">
        <f>SUM(D80+D79)</f>
        <v>35878713</v>
      </c>
    </row>
    <row r="79" spans="1:4" s="25" customFormat="1" ht="12.75" customHeight="1">
      <c r="A79" s="120" t="s">
        <v>424</v>
      </c>
      <c r="B79" s="121" t="s">
        <v>491</v>
      </c>
      <c r="C79" s="122">
        <v>35769608</v>
      </c>
      <c r="D79" s="123">
        <v>13834800</v>
      </c>
    </row>
    <row r="80" spans="1:5" ht="12.75" customHeight="1">
      <c r="A80" s="56"/>
      <c r="B80" s="93" t="s">
        <v>492</v>
      </c>
      <c r="C80" s="113"/>
      <c r="D80" s="119">
        <v>22043913</v>
      </c>
      <c r="E80" s="42"/>
    </row>
    <row r="81" spans="1:4" ht="12.75" customHeight="1">
      <c r="A81" s="116" t="s">
        <v>402</v>
      </c>
      <c r="B81" s="107" t="s">
        <v>403</v>
      </c>
      <c r="C81" s="117">
        <f>C82</f>
        <v>1365000</v>
      </c>
      <c r="D81" s="118">
        <f>SUM(D82)</f>
        <v>94891</v>
      </c>
    </row>
    <row r="82" spans="1:4" ht="12.75" customHeight="1">
      <c r="A82" s="56" t="s">
        <v>416</v>
      </c>
      <c r="B82" s="93" t="s">
        <v>417</v>
      </c>
      <c r="C82" s="113">
        <v>1365000</v>
      </c>
      <c r="D82" s="119">
        <v>94891</v>
      </c>
    </row>
    <row r="83" spans="1:6" ht="20.25" customHeight="1">
      <c r="A83" s="21"/>
      <c r="B83" s="21" t="s">
        <v>456</v>
      </c>
      <c r="C83" s="94">
        <f>C75+C78+C81</f>
        <v>41396734</v>
      </c>
      <c r="D83" s="44">
        <f>D75+D78+D81</f>
        <v>41181441</v>
      </c>
      <c r="F83" s="10"/>
    </row>
    <row r="84" ht="12.75" customHeight="1">
      <c r="D84" s="147"/>
    </row>
    <row r="85" ht="12.75" customHeight="1">
      <c r="D85" s="14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F88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8.8515625" style="3" customWidth="1"/>
    <col min="2" max="2" width="58.7109375" style="3" customWidth="1"/>
    <col min="3" max="3" width="13.140625" style="26" bestFit="1" customWidth="1"/>
    <col min="4" max="4" width="11.140625" style="3" bestFit="1" customWidth="1"/>
    <col min="5" max="5" width="12.57421875" style="0" bestFit="1" customWidth="1"/>
    <col min="6" max="6" width="11.00390625" style="0" bestFit="1" customWidth="1"/>
  </cols>
  <sheetData>
    <row r="1" spans="1:4" ht="12.75">
      <c r="A1" s="183" t="s">
        <v>563</v>
      </c>
      <c r="B1" s="183"/>
      <c r="C1" s="183"/>
      <c r="D1" s="183"/>
    </row>
    <row r="2" spans="1:4" ht="38.25" customHeight="1">
      <c r="A2" s="24" t="s">
        <v>159</v>
      </c>
      <c r="B2" s="21" t="s">
        <v>160</v>
      </c>
      <c r="C2" s="169" t="s">
        <v>565</v>
      </c>
      <c r="D2" s="169" t="s">
        <v>566</v>
      </c>
    </row>
    <row r="3" spans="1:4" ht="12.75" customHeight="1">
      <c r="A3" s="24" t="s">
        <v>51</v>
      </c>
      <c r="B3" s="21" t="s">
        <v>54</v>
      </c>
      <c r="C3" s="94">
        <f>SUM(C4:C18)</f>
        <v>7465653</v>
      </c>
      <c r="D3" s="44">
        <f>SUM(D4:D17)</f>
        <v>8017655</v>
      </c>
    </row>
    <row r="4" spans="1:4" ht="12.75" customHeight="1">
      <c r="A4" s="56" t="s">
        <v>52</v>
      </c>
      <c r="B4" s="93"/>
      <c r="C4" s="113">
        <v>7465653</v>
      </c>
      <c r="D4" s="100"/>
    </row>
    <row r="5" spans="1:4" ht="12.75" customHeight="1">
      <c r="A5" s="56" t="s">
        <v>53</v>
      </c>
      <c r="B5" s="93" t="s">
        <v>165</v>
      </c>
      <c r="C5" s="113"/>
      <c r="D5" s="100">
        <v>7627655</v>
      </c>
    </row>
    <row r="6" spans="1:4" ht="12.75" customHeight="1">
      <c r="A6" s="56" t="s">
        <v>64</v>
      </c>
      <c r="B6" s="93" t="s">
        <v>55</v>
      </c>
      <c r="C6" s="113"/>
      <c r="D6" s="100"/>
    </row>
    <row r="7" spans="1:4" ht="12.75" customHeight="1">
      <c r="A7" s="56" t="s">
        <v>65</v>
      </c>
      <c r="B7" s="93" t="s">
        <v>56</v>
      </c>
      <c r="C7" s="113"/>
      <c r="D7" s="100"/>
    </row>
    <row r="8" spans="1:4" ht="12.75" customHeight="1">
      <c r="A8" s="56" t="s">
        <v>63</v>
      </c>
      <c r="B8" s="93" t="s">
        <v>57</v>
      </c>
      <c r="C8" s="113"/>
      <c r="D8" s="100"/>
    </row>
    <row r="9" spans="1:4" ht="12.75" customHeight="1">
      <c r="A9" s="56" t="s">
        <v>66</v>
      </c>
      <c r="B9" s="93" t="s">
        <v>58</v>
      </c>
      <c r="C9" s="113"/>
      <c r="D9" s="100">
        <v>240000</v>
      </c>
    </row>
    <row r="10" spans="1:4" ht="12.75" customHeight="1">
      <c r="A10" s="56" t="s">
        <v>67</v>
      </c>
      <c r="B10" s="93" t="s">
        <v>59</v>
      </c>
      <c r="C10" s="113"/>
      <c r="D10" s="100"/>
    </row>
    <row r="11" spans="1:4" ht="12.75" customHeight="1">
      <c r="A11" s="56" t="s">
        <v>68</v>
      </c>
      <c r="B11" s="93" t="s">
        <v>60</v>
      </c>
      <c r="C11" s="113"/>
      <c r="D11" s="100">
        <v>150000</v>
      </c>
    </row>
    <row r="12" spans="1:4" ht="12.75" customHeight="1">
      <c r="A12" s="56" t="s">
        <v>69</v>
      </c>
      <c r="B12" s="93" t="s">
        <v>61</v>
      </c>
      <c r="C12" s="113"/>
      <c r="D12" s="100"/>
    </row>
    <row r="13" spans="1:5" ht="12.75" customHeight="1">
      <c r="A13" s="56" t="s">
        <v>70</v>
      </c>
      <c r="B13" s="93" t="s">
        <v>62</v>
      </c>
      <c r="C13" s="113"/>
      <c r="D13" s="100"/>
      <c r="E13" s="10"/>
    </row>
    <row r="14" spans="1:5" ht="12.75" customHeight="1">
      <c r="A14" s="56" t="s">
        <v>71</v>
      </c>
      <c r="B14" s="93"/>
      <c r="C14" s="113"/>
      <c r="D14" s="100"/>
      <c r="E14" s="10"/>
    </row>
    <row r="15" spans="1:4" ht="12.75" customHeight="1">
      <c r="A15" s="56" t="s">
        <v>72</v>
      </c>
      <c r="B15" s="93" t="s">
        <v>164</v>
      </c>
      <c r="C15" s="113"/>
      <c r="D15" s="100"/>
    </row>
    <row r="16" spans="1:4" ht="12.75" customHeight="1">
      <c r="A16" s="56" t="s">
        <v>74</v>
      </c>
      <c r="B16" s="93" t="s">
        <v>75</v>
      </c>
      <c r="C16" s="113"/>
      <c r="D16" s="100"/>
    </row>
    <row r="17" spans="1:4" ht="12.75" customHeight="1">
      <c r="A17" s="56" t="s">
        <v>76</v>
      </c>
      <c r="B17" s="93" t="s">
        <v>77</v>
      </c>
      <c r="C17" s="113"/>
      <c r="D17" s="100"/>
    </row>
    <row r="18" spans="1:4" ht="12.75" customHeight="1">
      <c r="A18" s="56"/>
      <c r="B18" s="56"/>
      <c r="C18" s="112"/>
      <c r="D18" s="100"/>
    </row>
    <row r="19" spans="1:4" ht="12.75" customHeight="1">
      <c r="A19" s="24" t="s">
        <v>78</v>
      </c>
      <c r="B19" s="21" t="s">
        <v>79</v>
      </c>
      <c r="C19" s="94">
        <f>SUM(C20:C21)</f>
        <v>1996106</v>
      </c>
      <c r="D19" s="44">
        <f>SUM(D20)</f>
        <v>2059467</v>
      </c>
    </row>
    <row r="20" spans="1:4" ht="12.75" customHeight="1">
      <c r="A20" s="56"/>
      <c r="B20" s="93" t="s">
        <v>80</v>
      </c>
      <c r="C20" s="113">
        <v>1996106</v>
      </c>
      <c r="D20" s="100">
        <v>2059467</v>
      </c>
    </row>
    <row r="21" spans="1:4" ht="12.75" customHeight="1">
      <c r="A21" s="56"/>
      <c r="B21" s="56"/>
      <c r="C21" s="112"/>
      <c r="D21" s="100"/>
    </row>
    <row r="22" spans="1:4" ht="12.75" customHeight="1">
      <c r="A22" s="24" t="s">
        <v>81</v>
      </c>
      <c r="B22" s="21" t="s">
        <v>82</v>
      </c>
      <c r="C22" s="94">
        <f>SUM(C23:C72)</f>
        <v>9283262</v>
      </c>
      <c r="D22" s="44">
        <f>SUM(D23:D71)</f>
        <v>12057038</v>
      </c>
    </row>
    <row r="23" spans="1:4" ht="12.75" customHeight="1">
      <c r="A23" s="56" t="s">
        <v>83</v>
      </c>
      <c r="B23" s="93" t="s">
        <v>84</v>
      </c>
      <c r="C23" s="113"/>
      <c r="D23" s="100"/>
    </row>
    <row r="24" spans="1:4" ht="12.75" customHeight="1">
      <c r="A24" s="56" t="s">
        <v>85</v>
      </c>
      <c r="B24" s="93" t="s">
        <v>87</v>
      </c>
      <c r="C24" s="113"/>
      <c r="D24" s="100">
        <v>100000</v>
      </c>
    </row>
    <row r="25" spans="1:4" ht="15.75" customHeight="1">
      <c r="A25" s="56"/>
      <c r="B25" s="93" t="s">
        <v>141</v>
      </c>
      <c r="C25" s="113"/>
      <c r="D25" s="100"/>
    </row>
    <row r="26" spans="1:4" ht="12.75" customHeight="1">
      <c r="A26" s="56" t="s">
        <v>86</v>
      </c>
      <c r="B26" s="93" t="s">
        <v>88</v>
      </c>
      <c r="C26" s="113"/>
      <c r="D26" s="100">
        <v>250000</v>
      </c>
    </row>
    <row r="27" spans="1:4" ht="12.75" customHeight="1">
      <c r="A27" s="56"/>
      <c r="B27" s="93" t="s">
        <v>162</v>
      </c>
      <c r="C27" s="113"/>
      <c r="D27" s="100"/>
    </row>
    <row r="28" spans="1:4" ht="12.75" customHeight="1">
      <c r="A28" s="56"/>
      <c r="B28" s="93" t="s">
        <v>148</v>
      </c>
      <c r="C28" s="113"/>
      <c r="D28" s="100"/>
    </row>
    <row r="29" spans="1:4" ht="12.75" customHeight="1">
      <c r="A29" s="56"/>
      <c r="B29" s="93" t="s">
        <v>147</v>
      </c>
      <c r="C29" s="113"/>
      <c r="D29" s="100"/>
    </row>
    <row r="30" spans="1:4" ht="12.75" customHeight="1">
      <c r="A30" s="56"/>
      <c r="B30" s="93" t="s">
        <v>146</v>
      </c>
      <c r="C30" s="113"/>
      <c r="D30" s="100">
        <v>25000</v>
      </c>
    </row>
    <row r="31" spans="1:4" ht="12.75" customHeight="1">
      <c r="A31" s="56" t="s">
        <v>89</v>
      </c>
      <c r="B31" s="93" t="s">
        <v>90</v>
      </c>
      <c r="C31" s="113"/>
      <c r="D31" s="100"/>
    </row>
    <row r="32" spans="1:4" ht="12.75" customHeight="1">
      <c r="A32" s="56" t="s">
        <v>91</v>
      </c>
      <c r="B32" s="93" t="s">
        <v>92</v>
      </c>
      <c r="C32" s="113"/>
      <c r="D32" s="100"/>
    </row>
    <row r="33" spans="1:4" ht="12.75" customHeight="1">
      <c r="A33" s="56"/>
      <c r="B33" s="93" t="s">
        <v>93</v>
      </c>
      <c r="C33" s="113"/>
      <c r="D33" s="100"/>
    </row>
    <row r="34" spans="1:4" ht="12.75" customHeight="1">
      <c r="A34" s="56"/>
      <c r="B34" s="93" t="s">
        <v>94</v>
      </c>
      <c r="C34" s="113"/>
      <c r="D34" s="100"/>
    </row>
    <row r="35" spans="1:4" ht="12.75" customHeight="1">
      <c r="A35" s="56"/>
      <c r="B35" s="93" t="s">
        <v>95</v>
      </c>
      <c r="C35" s="113"/>
      <c r="D35" s="100"/>
    </row>
    <row r="36" spans="1:4" ht="12.75" customHeight="1">
      <c r="A36" s="56" t="s">
        <v>96</v>
      </c>
      <c r="B36" s="93" t="s">
        <v>97</v>
      </c>
      <c r="C36" s="113"/>
      <c r="D36" s="100"/>
    </row>
    <row r="37" spans="1:4" ht="12.75" customHeight="1">
      <c r="A37" s="56"/>
      <c r="B37" s="93" t="s">
        <v>98</v>
      </c>
      <c r="C37" s="113"/>
      <c r="D37" s="100"/>
    </row>
    <row r="38" spans="1:4" ht="12.75" customHeight="1">
      <c r="A38" s="56" t="s">
        <v>99</v>
      </c>
      <c r="B38" s="93" t="s">
        <v>100</v>
      </c>
      <c r="C38" s="113"/>
      <c r="D38" s="100"/>
    </row>
    <row r="39" spans="1:4" ht="12.75" customHeight="1">
      <c r="A39" s="56" t="s">
        <v>101</v>
      </c>
      <c r="B39" s="93" t="s">
        <v>102</v>
      </c>
      <c r="C39" s="113"/>
      <c r="D39" s="100">
        <v>2000000</v>
      </c>
    </row>
    <row r="40" spans="1:4" ht="12.75" customHeight="1">
      <c r="A40" s="56" t="s">
        <v>156</v>
      </c>
      <c r="B40" s="93" t="s">
        <v>150</v>
      </c>
      <c r="C40" s="113"/>
      <c r="D40" s="100"/>
    </row>
    <row r="41" spans="1:4" ht="12.75" customHeight="1">
      <c r="A41" s="56"/>
      <c r="B41" s="93" t="s">
        <v>151</v>
      </c>
      <c r="C41" s="113"/>
      <c r="D41" s="100"/>
    </row>
    <row r="42" spans="1:4" ht="12.75" customHeight="1">
      <c r="A42" s="56"/>
      <c r="B42" s="93" t="s">
        <v>152</v>
      </c>
      <c r="C42" s="113"/>
      <c r="D42" s="100"/>
    </row>
    <row r="43" spans="1:4" ht="12.75" customHeight="1">
      <c r="A43" s="56" t="s">
        <v>103</v>
      </c>
      <c r="B43" s="93" t="s">
        <v>104</v>
      </c>
      <c r="C43" s="113"/>
      <c r="D43" s="100"/>
    </row>
    <row r="44" spans="1:4" ht="12.75" customHeight="1">
      <c r="A44" s="56"/>
      <c r="B44" s="93" t="s">
        <v>142</v>
      </c>
      <c r="C44" s="113"/>
      <c r="D44" s="100"/>
    </row>
    <row r="45" spans="1:4" ht="12.75" customHeight="1">
      <c r="A45" s="56"/>
      <c r="B45" s="93" t="s">
        <v>105</v>
      </c>
      <c r="C45" s="113"/>
      <c r="D45" s="100"/>
    </row>
    <row r="46" spans="1:4" ht="12.75" customHeight="1">
      <c r="A46" s="56" t="s">
        <v>106</v>
      </c>
      <c r="B46" s="93" t="s">
        <v>107</v>
      </c>
      <c r="C46" s="113"/>
      <c r="D46" s="100">
        <v>60000</v>
      </c>
    </row>
    <row r="47" spans="1:4" ht="12.75" customHeight="1">
      <c r="A47" s="56"/>
      <c r="B47" s="93" t="s">
        <v>108</v>
      </c>
      <c r="C47" s="113"/>
      <c r="D47" s="100"/>
    </row>
    <row r="48" spans="1:4" ht="12.75" customHeight="1">
      <c r="A48" s="56" t="s">
        <v>109</v>
      </c>
      <c r="B48" s="93" t="s">
        <v>143</v>
      </c>
      <c r="C48" s="113"/>
      <c r="D48" s="100">
        <v>1000000</v>
      </c>
    </row>
    <row r="49" spans="1:4" ht="12.75" customHeight="1">
      <c r="A49" s="56"/>
      <c r="B49" s="93" t="s">
        <v>110</v>
      </c>
      <c r="C49" s="113"/>
      <c r="D49" s="100"/>
    </row>
    <row r="50" spans="1:4" ht="12.75" customHeight="1">
      <c r="A50" s="56" t="s">
        <v>111</v>
      </c>
      <c r="B50" s="93" t="s">
        <v>112</v>
      </c>
      <c r="C50" s="113"/>
      <c r="D50" s="100"/>
    </row>
    <row r="51" spans="1:4" ht="12.75" customHeight="1">
      <c r="A51" s="93"/>
      <c r="B51" s="93" t="s">
        <v>113</v>
      </c>
      <c r="C51" s="113"/>
      <c r="D51" s="100"/>
    </row>
    <row r="52" spans="1:4" ht="12.75" customHeight="1">
      <c r="A52" s="56" t="s">
        <v>114</v>
      </c>
      <c r="B52" s="93" t="s">
        <v>115</v>
      </c>
      <c r="C52" s="113"/>
      <c r="D52" s="100">
        <v>50000</v>
      </c>
    </row>
    <row r="53" spans="1:4" ht="25.5" customHeight="1">
      <c r="A53" s="56"/>
      <c r="B53" s="93" t="s">
        <v>155</v>
      </c>
      <c r="C53" s="113"/>
      <c r="D53" s="100"/>
    </row>
    <row r="54" spans="1:4" ht="12.75" customHeight="1">
      <c r="A54" s="56" t="s">
        <v>116</v>
      </c>
      <c r="B54" s="93" t="s">
        <v>117</v>
      </c>
      <c r="C54" s="113"/>
      <c r="D54" s="100">
        <v>350000</v>
      </c>
    </row>
    <row r="55" spans="1:4" ht="40.5" customHeight="1">
      <c r="A55" s="56"/>
      <c r="B55" s="93" t="s">
        <v>118</v>
      </c>
      <c r="C55" s="113"/>
      <c r="D55" s="100"/>
    </row>
    <row r="56" spans="1:4" ht="12.75" customHeight="1">
      <c r="A56" s="56" t="s">
        <v>119</v>
      </c>
      <c r="B56" s="93" t="s">
        <v>120</v>
      </c>
      <c r="C56" s="113"/>
      <c r="D56" s="100">
        <v>60000</v>
      </c>
    </row>
    <row r="57" spans="1:4" ht="12.75" customHeight="1">
      <c r="A57" s="56" t="s">
        <v>121</v>
      </c>
      <c r="B57" s="93" t="s">
        <v>122</v>
      </c>
      <c r="C57" s="113"/>
      <c r="D57" s="100"/>
    </row>
    <row r="58" spans="1:4" ht="42.75" customHeight="1">
      <c r="A58" s="56"/>
      <c r="B58" s="93" t="s">
        <v>123</v>
      </c>
      <c r="C58" s="113"/>
      <c r="D58" s="100"/>
    </row>
    <row r="59" spans="1:4" ht="12.75" customHeight="1">
      <c r="A59" s="56" t="s">
        <v>124</v>
      </c>
      <c r="B59" s="93" t="s">
        <v>153</v>
      </c>
      <c r="C59" s="113"/>
      <c r="D59" s="100">
        <v>4000000</v>
      </c>
    </row>
    <row r="60" spans="1:6" ht="12.75" customHeight="1">
      <c r="A60" s="56"/>
      <c r="B60" s="93" t="s">
        <v>125</v>
      </c>
      <c r="C60" s="113"/>
      <c r="D60" s="100"/>
      <c r="F60" s="10"/>
    </row>
    <row r="61" spans="1:4" ht="12.75" customHeight="1">
      <c r="A61" s="56" t="s">
        <v>126</v>
      </c>
      <c r="B61" s="93" t="s">
        <v>127</v>
      </c>
      <c r="C61" s="113"/>
      <c r="D61" s="100"/>
    </row>
    <row r="62" spans="1:4" ht="12.75" customHeight="1">
      <c r="A62" s="56" t="s">
        <v>128</v>
      </c>
      <c r="B62" s="93" t="s">
        <v>129</v>
      </c>
      <c r="C62" s="113"/>
      <c r="D62" s="100"/>
    </row>
    <row r="63" spans="1:6" ht="12.75" customHeight="1">
      <c r="A63" s="56"/>
      <c r="B63" s="93" t="s">
        <v>130</v>
      </c>
      <c r="C63" s="113"/>
      <c r="D63" s="100">
        <v>3362038</v>
      </c>
      <c r="F63" s="42"/>
    </row>
    <row r="64" spans="1:4" ht="12.75" customHeight="1">
      <c r="A64" s="56" t="s">
        <v>131</v>
      </c>
      <c r="B64" s="93" t="s">
        <v>132</v>
      </c>
      <c r="C64" s="113"/>
      <c r="D64" s="100"/>
    </row>
    <row r="65" spans="1:4" ht="12.75" customHeight="1">
      <c r="A65" s="56"/>
      <c r="B65" s="93" t="s">
        <v>154</v>
      </c>
      <c r="C65" s="113"/>
      <c r="D65" s="100"/>
    </row>
    <row r="66" spans="1:4" ht="12.75" customHeight="1">
      <c r="A66" s="56" t="s">
        <v>133</v>
      </c>
      <c r="B66" s="93" t="s">
        <v>134</v>
      </c>
      <c r="C66" s="113"/>
      <c r="D66" s="100"/>
    </row>
    <row r="67" spans="1:4" ht="12.75" customHeight="1">
      <c r="A67" s="56"/>
      <c r="B67" s="93" t="s">
        <v>163</v>
      </c>
      <c r="C67" s="113"/>
      <c r="D67" s="100"/>
    </row>
    <row r="68" spans="1:4" ht="12.75" customHeight="1">
      <c r="A68" s="56" t="s">
        <v>136</v>
      </c>
      <c r="B68" s="93" t="s">
        <v>137</v>
      </c>
      <c r="C68" s="113"/>
      <c r="D68" s="100"/>
    </row>
    <row r="69" spans="1:4" ht="12.75" customHeight="1">
      <c r="A69" s="56"/>
      <c r="B69" s="93" t="s">
        <v>138</v>
      </c>
      <c r="C69" s="113"/>
      <c r="D69" s="100"/>
    </row>
    <row r="70" spans="1:4" ht="12.75" customHeight="1">
      <c r="A70" s="56" t="s">
        <v>139</v>
      </c>
      <c r="B70" s="93" t="s">
        <v>140</v>
      </c>
      <c r="C70" s="113"/>
      <c r="D70" s="100">
        <v>800000</v>
      </c>
    </row>
    <row r="71" spans="1:4" ht="54.75" customHeight="1">
      <c r="A71" s="56"/>
      <c r="B71" s="93" t="s">
        <v>144</v>
      </c>
      <c r="C71" s="113"/>
      <c r="D71" s="100"/>
    </row>
    <row r="72" spans="1:4" ht="12.75" customHeight="1">
      <c r="A72" s="144"/>
      <c r="B72" s="93" t="s">
        <v>82</v>
      </c>
      <c r="C72" s="113">
        <v>9283262</v>
      </c>
      <c r="D72" s="100"/>
    </row>
    <row r="73" spans="1:4" ht="18" customHeight="1">
      <c r="A73" s="24"/>
      <c r="B73" s="21" t="s">
        <v>457</v>
      </c>
      <c r="C73" s="94">
        <f>C3+C19+C22</f>
        <v>18745021</v>
      </c>
      <c r="D73" s="44">
        <f>D3+D19+D22</f>
        <v>22134160</v>
      </c>
    </row>
    <row r="74" spans="1:4" ht="12.75" customHeight="1">
      <c r="A74" s="56"/>
      <c r="B74" s="56"/>
      <c r="C74" s="112"/>
      <c r="D74" s="119"/>
    </row>
    <row r="75" spans="1:4" ht="12.75">
      <c r="A75" s="116" t="s">
        <v>348</v>
      </c>
      <c r="B75" s="107" t="s">
        <v>349</v>
      </c>
      <c r="C75" s="117">
        <f>SUM(C76:C79)</f>
        <v>1800000</v>
      </c>
      <c r="D75" s="118">
        <f>SUM(D76:D79)</f>
        <v>1300000</v>
      </c>
    </row>
    <row r="76" spans="1:4" s="25" customFormat="1" ht="12.75">
      <c r="A76" s="56" t="s">
        <v>351</v>
      </c>
      <c r="B76" s="93" t="s">
        <v>352</v>
      </c>
      <c r="C76" s="113">
        <v>1800000</v>
      </c>
      <c r="D76" s="123">
        <v>200000</v>
      </c>
    </row>
    <row r="77" spans="1:4" s="25" customFormat="1" ht="12.75">
      <c r="A77" s="56" t="s">
        <v>357</v>
      </c>
      <c r="B77" s="93" t="s">
        <v>358</v>
      </c>
      <c r="C77" s="113"/>
      <c r="D77" s="123">
        <v>1100000</v>
      </c>
    </row>
    <row r="78" spans="1:6" ht="12.75">
      <c r="A78" s="56" t="s">
        <v>360</v>
      </c>
      <c r="B78" s="93" t="s">
        <v>361</v>
      </c>
      <c r="C78" s="113"/>
      <c r="D78" s="119"/>
      <c r="F78" s="42"/>
    </row>
    <row r="79" spans="1:4" ht="12.75">
      <c r="A79" s="56" t="s">
        <v>363</v>
      </c>
      <c r="B79" s="93" t="s">
        <v>364</v>
      </c>
      <c r="C79" s="113"/>
      <c r="D79" s="119"/>
    </row>
    <row r="80" spans="1:4" ht="12.75">
      <c r="A80" s="116" t="s">
        <v>386</v>
      </c>
      <c r="B80" s="107" t="s">
        <v>387</v>
      </c>
      <c r="C80" s="117">
        <f>SUM(C81:C82)</f>
        <v>16823021</v>
      </c>
      <c r="D80" s="118">
        <f>SUM(D82+D81)</f>
        <v>19457690</v>
      </c>
    </row>
    <row r="81" spans="1:4" s="25" customFormat="1" ht="12.75">
      <c r="A81" s="120" t="s">
        <v>428</v>
      </c>
      <c r="B81" s="121" t="s">
        <v>479</v>
      </c>
      <c r="C81" s="122"/>
      <c r="D81" s="123">
        <v>9304680</v>
      </c>
    </row>
    <row r="82" spans="1:5" ht="25.5">
      <c r="A82" s="56"/>
      <c r="B82" s="93" t="s">
        <v>482</v>
      </c>
      <c r="C82" s="113">
        <v>16823021</v>
      </c>
      <c r="D82" s="119">
        <v>10153010</v>
      </c>
      <c r="E82" s="42"/>
    </row>
    <row r="83" spans="1:4" ht="12.75">
      <c r="A83" s="116" t="s">
        <v>402</v>
      </c>
      <c r="B83" s="107" t="s">
        <v>403</v>
      </c>
      <c r="C83" s="117">
        <f>SUM(C84)</f>
        <v>122000</v>
      </c>
      <c r="D83" s="118">
        <f>SUM(D84)</f>
        <v>1376470</v>
      </c>
    </row>
    <row r="84" spans="1:4" ht="12.75">
      <c r="A84" s="56" t="s">
        <v>416</v>
      </c>
      <c r="B84" s="93" t="s">
        <v>417</v>
      </c>
      <c r="C84" s="113">
        <v>122000</v>
      </c>
      <c r="D84" s="119">
        <v>1376470</v>
      </c>
    </row>
    <row r="85" spans="1:6" ht="12.75">
      <c r="A85" s="21"/>
      <c r="B85" s="21" t="s">
        <v>456</v>
      </c>
      <c r="C85" s="94">
        <f>C75+C80+C83</f>
        <v>18745021</v>
      </c>
      <c r="D85" s="44">
        <f>D75+D80+D83</f>
        <v>22134160</v>
      </c>
      <c r="F85" s="42"/>
    </row>
    <row r="86" ht="12.75">
      <c r="D86" s="147"/>
    </row>
    <row r="87" spans="4:6" ht="12.75">
      <c r="D87" s="147"/>
      <c r="F87" s="42"/>
    </row>
    <row r="88" ht="12.75">
      <c r="D88" s="147"/>
    </row>
  </sheetData>
  <sheetProtection/>
  <mergeCells count="1">
    <mergeCell ref="A1:D1"/>
  </mergeCells>
  <printOptions/>
  <pageMargins left="0.75" right="0.38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I226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8.8515625" style="131" customWidth="1"/>
    <col min="2" max="2" width="60.57421875" style="55" customWidth="1"/>
    <col min="3" max="3" width="13.140625" style="133" bestFit="1" customWidth="1"/>
    <col min="4" max="4" width="11.140625" style="133" bestFit="1" customWidth="1"/>
    <col min="6" max="6" width="12.57421875" style="0" bestFit="1" customWidth="1"/>
  </cols>
  <sheetData>
    <row r="1" spans="1:4" ht="12.75">
      <c r="A1" s="183" t="s">
        <v>564</v>
      </c>
      <c r="B1" s="184"/>
      <c r="C1" s="184"/>
      <c r="D1" s="184"/>
    </row>
    <row r="2" spans="1:4" ht="38.25">
      <c r="A2" s="13" t="s">
        <v>159</v>
      </c>
      <c r="B2" s="13" t="s">
        <v>160</v>
      </c>
      <c r="C2" s="71" t="s">
        <v>565</v>
      </c>
      <c r="D2" s="71" t="s">
        <v>566</v>
      </c>
    </row>
    <row r="3" spans="1:6" ht="12.75">
      <c r="A3" s="13" t="s">
        <v>51</v>
      </c>
      <c r="B3" s="13" t="s">
        <v>54</v>
      </c>
      <c r="C3" s="72">
        <f>SUM(C4:C18)</f>
        <v>5113500</v>
      </c>
      <c r="D3" s="52">
        <f>SUM(D4:D12)</f>
        <v>4896800</v>
      </c>
      <c r="E3" s="42"/>
      <c r="F3" s="42"/>
    </row>
    <row r="4" spans="1:6" ht="12.75">
      <c r="A4" s="108" t="s">
        <v>52</v>
      </c>
      <c r="B4" s="108"/>
      <c r="C4" s="109"/>
      <c r="D4" s="110"/>
      <c r="E4" s="42"/>
      <c r="F4" s="42"/>
    </row>
    <row r="5" spans="1:6" ht="12.75">
      <c r="A5" s="108" t="s">
        <v>53</v>
      </c>
      <c r="B5" s="108" t="s">
        <v>157</v>
      </c>
      <c r="C5" s="109">
        <v>4933500</v>
      </c>
      <c r="D5" s="110">
        <v>4716800</v>
      </c>
      <c r="E5" s="42"/>
      <c r="F5" s="42"/>
    </row>
    <row r="6" spans="1:6" ht="12.75">
      <c r="A6" s="108" t="s">
        <v>64</v>
      </c>
      <c r="B6" s="108" t="s">
        <v>55</v>
      </c>
      <c r="C6" s="109"/>
      <c r="D6" s="110"/>
      <c r="E6" s="42"/>
      <c r="F6" s="42"/>
    </row>
    <row r="7" spans="1:9" ht="12.75">
      <c r="A7" s="108" t="s">
        <v>65</v>
      </c>
      <c r="B7" s="108" t="s">
        <v>56</v>
      </c>
      <c r="C7" s="109"/>
      <c r="D7" s="111"/>
      <c r="E7" s="42"/>
      <c r="F7" s="42"/>
      <c r="I7" s="42"/>
    </row>
    <row r="8" spans="1:6" ht="12.75">
      <c r="A8" s="108" t="s">
        <v>63</v>
      </c>
      <c r="B8" s="108" t="s">
        <v>57</v>
      </c>
      <c r="C8" s="109"/>
      <c r="D8" s="110"/>
      <c r="E8" s="42"/>
      <c r="F8" s="42"/>
    </row>
    <row r="9" spans="1:6" ht="12.75">
      <c r="A9" s="108" t="s">
        <v>66</v>
      </c>
      <c r="B9" s="108" t="s">
        <v>58</v>
      </c>
      <c r="C9" s="109">
        <v>180000</v>
      </c>
      <c r="D9" s="110">
        <v>180000</v>
      </c>
      <c r="E9" s="42"/>
      <c r="F9" s="42"/>
    </row>
    <row r="10" spans="1:6" ht="12.75">
      <c r="A10" s="108" t="s">
        <v>67</v>
      </c>
      <c r="B10" s="108" t="s">
        <v>59</v>
      </c>
      <c r="C10" s="109"/>
      <c r="D10" s="110"/>
      <c r="E10" s="42"/>
      <c r="F10" s="42"/>
    </row>
    <row r="11" spans="1:6" ht="12.75">
      <c r="A11" s="108" t="s">
        <v>68</v>
      </c>
      <c r="B11" s="108" t="s">
        <v>60</v>
      </c>
      <c r="C11" s="109"/>
      <c r="D11" s="110"/>
      <c r="E11" s="42"/>
      <c r="F11" s="42"/>
    </row>
    <row r="12" spans="1:6" ht="12.75">
      <c r="A12" s="108" t="s">
        <v>69</v>
      </c>
      <c r="B12" s="108" t="s">
        <v>61</v>
      </c>
      <c r="C12" s="109"/>
      <c r="D12" s="110"/>
      <c r="E12" s="42"/>
      <c r="F12" s="42"/>
    </row>
    <row r="13" spans="1:6" ht="12.75">
      <c r="A13" s="108" t="s">
        <v>70</v>
      </c>
      <c r="B13" s="108" t="s">
        <v>62</v>
      </c>
      <c r="C13" s="109"/>
      <c r="D13" s="110"/>
      <c r="E13" s="42"/>
      <c r="F13" s="42"/>
    </row>
    <row r="14" spans="1:6" ht="12.75">
      <c r="A14" s="108" t="s">
        <v>71</v>
      </c>
      <c r="B14" s="108"/>
      <c r="C14" s="109"/>
      <c r="D14" s="110"/>
      <c r="E14" s="42"/>
      <c r="F14" s="42"/>
    </row>
    <row r="15" spans="1:6" ht="12.75">
      <c r="A15" s="108" t="s">
        <v>72</v>
      </c>
      <c r="B15" s="108" t="s">
        <v>73</v>
      </c>
      <c r="C15" s="109"/>
      <c r="D15" s="110"/>
      <c r="E15" s="42"/>
      <c r="F15" s="42"/>
    </row>
    <row r="16" spans="1:6" ht="12.75">
      <c r="A16" s="108" t="s">
        <v>74</v>
      </c>
      <c r="B16" s="108" t="s">
        <v>75</v>
      </c>
      <c r="C16" s="109"/>
      <c r="D16" s="110"/>
      <c r="E16" s="42"/>
      <c r="F16" s="42"/>
    </row>
    <row r="17" spans="1:6" ht="12.75">
      <c r="A17" s="108" t="s">
        <v>76</v>
      </c>
      <c r="B17" s="108" t="s">
        <v>77</v>
      </c>
      <c r="C17" s="109"/>
      <c r="D17" s="110"/>
      <c r="E17" s="42"/>
      <c r="F17" s="42"/>
    </row>
    <row r="18" spans="1:6" ht="12.75">
      <c r="A18" s="93"/>
      <c r="B18" s="56"/>
      <c r="C18" s="112"/>
      <c r="D18" s="100"/>
      <c r="E18" s="42"/>
      <c r="F18" s="42"/>
    </row>
    <row r="19" spans="1:6" ht="12.75">
      <c r="A19" s="13" t="s">
        <v>78</v>
      </c>
      <c r="B19" s="13" t="s">
        <v>79</v>
      </c>
      <c r="C19" s="72">
        <f>SUM(C20:C21)</f>
        <v>1374687</v>
      </c>
      <c r="D19" s="52">
        <f>SUM(D20)</f>
        <v>1333008</v>
      </c>
      <c r="E19" s="42"/>
      <c r="F19" s="42"/>
    </row>
    <row r="20" spans="1:6" ht="12.75">
      <c r="A20" s="93"/>
      <c r="B20" s="93" t="s">
        <v>80</v>
      </c>
      <c r="C20" s="113">
        <v>1374687</v>
      </c>
      <c r="D20" s="100">
        <v>1333008</v>
      </c>
      <c r="E20" s="42"/>
      <c r="F20" s="42"/>
    </row>
    <row r="21" spans="1:6" ht="12.75">
      <c r="A21" s="93"/>
      <c r="B21" s="56"/>
      <c r="C21" s="112"/>
      <c r="D21" s="100"/>
      <c r="E21" s="42"/>
      <c r="F21" s="42"/>
    </row>
    <row r="22" spans="1:6" ht="12.75">
      <c r="A22" s="13" t="s">
        <v>81</v>
      </c>
      <c r="B22" s="13" t="s">
        <v>82</v>
      </c>
      <c r="C22" s="72">
        <f>SUM(C23:C72)</f>
        <v>9411566</v>
      </c>
      <c r="D22" s="52">
        <f>SUM(D23:D72)</f>
        <v>9310192</v>
      </c>
      <c r="E22" s="42"/>
      <c r="F22" s="42"/>
    </row>
    <row r="23" spans="1:7" ht="12.75">
      <c r="A23" s="93" t="s">
        <v>83</v>
      </c>
      <c r="B23" s="93" t="s">
        <v>84</v>
      </c>
      <c r="C23" s="113"/>
      <c r="D23" s="100"/>
      <c r="E23" s="42"/>
      <c r="F23" s="42"/>
      <c r="G23" s="42"/>
    </row>
    <row r="24" spans="1:6" ht="12.75">
      <c r="A24" s="93" t="s">
        <v>85</v>
      </c>
      <c r="B24" s="93" t="s">
        <v>87</v>
      </c>
      <c r="C24" s="113"/>
      <c r="D24" s="100">
        <v>5000</v>
      </c>
      <c r="E24" s="42"/>
      <c r="F24" s="42"/>
    </row>
    <row r="25" spans="1:7" ht="12.75">
      <c r="A25" s="93"/>
      <c r="B25" s="93" t="s">
        <v>141</v>
      </c>
      <c r="C25" s="113"/>
      <c r="D25" s="100"/>
      <c r="E25" s="42"/>
      <c r="F25" s="42"/>
      <c r="G25" s="42"/>
    </row>
    <row r="26" spans="1:6" ht="12.75">
      <c r="A26" s="93" t="s">
        <v>86</v>
      </c>
      <c r="B26" s="93" t="s">
        <v>88</v>
      </c>
      <c r="C26" s="113"/>
      <c r="D26" s="100">
        <v>150000</v>
      </c>
      <c r="E26" s="42"/>
      <c r="F26" s="42"/>
    </row>
    <row r="27" spans="1:6" ht="12.75">
      <c r="A27" s="93"/>
      <c r="B27" s="93" t="s">
        <v>149</v>
      </c>
      <c r="C27" s="113"/>
      <c r="D27" s="100"/>
      <c r="E27" s="42"/>
      <c r="F27" s="42"/>
    </row>
    <row r="28" spans="1:6" ht="12.75">
      <c r="A28" s="93"/>
      <c r="B28" s="93" t="s">
        <v>148</v>
      </c>
      <c r="C28" s="113"/>
      <c r="D28" s="100"/>
      <c r="E28" s="42"/>
      <c r="F28" s="42"/>
    </row>
    <row r="29" spans="1:6" ht="12.75">
      <c r="A29" s="93"/>
      <c r="B29" s="93" t="s">
        <v>147</v>
      </c>
      <c r="C29" s="113"/>
      <c r="D29" s="100"/>
      <c r="E29" s="42"/>
      <c r="F29" s="42"/>
    </row>
    <row r="30" spans="1:6" ht="12.75">
      <c r="A30" s="93"/>
      <c r="B30" s="93" t="s">
        <v>146</v>
      </c>
      <c r="C30" s="113"/>
      <c r="D30" s="100">
        <v>75000</v>
      </c>
      <c r="E30" s="42"/>
      <c r="F30" s="42"/>
    </row>
    <row r="31" spans="1:6" ht="12.75">
      <c r="A31" s="93" t="s">
        <v>89</v>
      </c>
      <c r="B31" s="93" t="s">
        <v>90</v>
      </c>
      <c r="C31" s="113"/>
      <c r="D31" s="100"/>
      <c r="E31" s="42"/>
      <c r="F31" s="42"/>
    </row>
    <row r="32" spans="1:6" ht="12.75">
      <c r="A32" s="93" t="s">
        <v>91</v>
      </c>
      <c r="B32" s="93" t="s">
        <v>92</v>
      </c>
      <c r="C32" s="113"/>
      <c r="D32" s="100">
        <v>50000</v>
      </c>
      <c r="E32" s="42"/>
      <c r="F32" s="42"/>
    </row>
    <row r="33" spans="1:6" ht="14.25" customHeight="1">
      <c r="A33" s="93"/>
      <c r="B33" s="93" t="s">
        <v>93</v>
      </c>
      <c r="C33" s="113"/>
      <c r="D33" s="100"/>
      <c r="E33" s="42"/>
      <c r="F33" s="42"/>
    </row>
    <row r="34" spans="1:6" ht="15.75" customHeight="1">
      <c r="A34" s="93"/>
      <c r="B34" s="93" t="s">
        <v>94</v>
      </c>
      <c r="C34" s="113"/>
      <c r="D34" s="100"/>
      <c r="E34" s="42"/>
      <c r="F34" s="42"/>
    </row>
    <row r="35" spans="1:6" ht="12.75">
      <c r="A35" s="93"/>
      <c r="B35" s="93" t="s">
        <v>95</v>
      </c>
      <c r="C35" s="113"/>
      <c r="D35" s="100"/>
      <c r="E35" s="42"/>
      <c r="F35" s="42"/>
    </row>
    <row r="36" spans="1:6" ht="12.75">
      <c r="A36" s="93" t="s">
        <v>96</v>
      </c>
      <c r="B36" s="93" t="s">
        <v>97</v>
      </c>
      <c r="C36" s="113"/>
      <c r="D36" s="100">
        <v>50000</v>
      </c>
      <c r="E36" s="42"/>
      <c r="F36" s="42"/>
    </row>
    <row r="37" spans="1:6" ht="15.75" customHeight="1">
      <c r="A37" s="93"/>
      <c r="B37" s="93" t="s">
        <v>98</v>
      </c>
      <c r="C37" s="113"/>
      <c r="D37" s="100"/>
      <c r="E37" s="42"/>
      <c r="F37" s="42"/>
    </row>
    <row r="38" spans="1:6" ht="12.75">
      <c r="A38" s="93" t="s">
        <v>99</v>
      </c>
      <c r="B38" s="93" t="s">
        <v>100</v>
      </c>
      <c r="C38" s="113"/>
      <c r="D38" s="100"/>
      <c r="E38" s="42"/>
      <c r="F38" s="42"/>
    </row>
    <row r="39" spans="1:6" ht="12.75">
      <c r="A39" s="93" t="s">
        <v>101</v>
      </c>
      <c r="B39" s="93" t="s">
        <v>102</v>
      </c>
      <c r="C39" s="113"/>
      <c r="D39" s="100">
        <v>650000</v>
      </c>
      <c r="E39" s="42"/>
      <c r="F39" s="42"/>
    </row>
    <row r="40" spans="1:6" ht="12.75">
      <c r="A40" s="93" t="s">
        <v>156</v>
      </c>
      <c r="B40" s="93" t="s">
        <v>150</v>
      </c>
      <c r="C40" s="113"/>
      <c r="D40" s="100"/>
      <c r="E40" s="42"/>
      <c r="F40" s="42"/>
    </row>
    <row r="41" spans="1:6" ht="12.75">
      <c r="A41" s="93"/>
      <c r="B41" s="93" t="s">
        <v>151</v>
      </c>
      <c r="C41" s="113"/>
      <c r="D41" s="100"/>
      <c r="E41" s="42"/>
      <c r="F41" s="42"/>
    </row>
    <row r="42" spans="1:6" ht="12.75">
      <c r="A42" s="93"/>
      <c r="B42" s="93" t="s">
        <v>152</v>
      </c>
      <c r="C42" s="113"/>
      <c r="D42" s="100"/>
      <c r="E42" s="42"/>
      <c r="F42" s="42"/>
    </row>
    <row r="43" spans="1:6" ht="12.75">
      <c r="A43" s="93" t="s">
        <v>103</v>
      </c>
      <c r="B43" s="93" t="s">
        <v>104</v>
      </c>
      <c r="C43" s="113"/>
      <c r="D43" s="100">
        <v>6000000</v>
      </c>
      <c r="E43" s="42"/>
      <c r="F43" s="42"/>
    </row>
    <row r="44" spans="1:6" ht="12.75">
      <c r="A44" s="93"/>
      <c r="B44" s="93" t="s">
        <v>142</v>
      </c>
      <c r="C44" s="113"/>
      <c r="D44" s="100"/>
      <c r="E44" s="42"/>
      <c r="F44" s="42"/>
    </row>
    <row r="45" spans="1:6" ht="12.75">
      <c r="A45" s="93"/>
      <c r="B45" s="93" t="s">
        <v>105</v>
      </c>
      <c r="C45" s="113"/>
      <c r="D45" s="100"/>
      <c r="E45" s="42"/>
      <c r="F45" s="42"/>
    </row>
    <row r="46" spans="1:6" ht="12.75">
      <c r="A46" s="93" t="s">
        <v>106</v>
      </c>
      <c r="B46" s="93" t="s">
        <v>107</v>
      </c>
      <c r="C46" s="113"/>
      <c r="D46" s="100"/>
      <c r="E46" s="42"/>
      <c r="F46" s="42"/>
    </row>
    <row r="47" spans="1:6" ht="12.75">
      <c r="A47" s="93"/>
      <c r="B47" s="93" t="s">
        <v>108</v>
      </c>
      <c r="C47" s="113"/>
      <c r="D47" s="100"/>
      <c r="E47" s="42"/>
      <c r="F47" s="42"/>
    </row>
    <row r="48" spans="1:6" ht="12.75">
      <c r="A48" s="93" t="s">
        <v>109</v>
      </c>
      <c r="B48" s="93" t="s">
        <v>143</v>
      </c>
      <c r="C48" s="113"/>
      <c r="D48" s="100">
        <v>20000</v>
      </c>
      <c r="E48" s="42"/>
      <c r="F48" s="42"/>
    </row>
    <row r="49" spans="1:6" ht="12.75">
      <c r="A49" s="93"/>
      <c r="B49" s="93" t="s">
        <v>110</v>
      </c>
      <c r="C49" s="113"/>
      <c r="D49" s="100"/>
      <c r="E49" s="42"/>
      <c r="F49" s="42"/>
    </row>
    <row r="50" spans="1:6" ht="12.75">
      <c r="A50" s="93" t="s">
        <v>111</v>
      </c>
      <c r="B50" s="93" t="s">
        <v>112</v>
      </c>
      <c r="C50" s="113"/>
      <c r="D50" s="100"/>
      <c r="E50" s="42"/>
      <c r="F50" s="42"/>
    </row>
    <row r="51" spans="1:6" ht="25.5">
      <c r="A51" s="93"/>
      <c r="B51" s="93" t="s">
        <v>113</v>
      </c>
      <c r="C51" s="113"/>
      <c r="D51" s="100"/>
      <c r="E51" s="42"/>
      <c r="F51" s="42"/>
    </row>
    <row r="52" spans="1:6" ht="12.75">
      <c r="A52" s="93" t="s">
        <v>114</v>
      </c>
      <c r="B52" s="93" t="s">
        <v>115</v>
      </c>
      <c r="C52" s="113"/>
      <c r="D52" s="100">
        <v>20000</v>
      </c>
      <c r="E52" s="42"/>
      <c r="F52" s="42"/>
    </row>
    <row r="53" spans="1:6" ht="76.5">
      <c r="A53" s="93"/>
      <c r="B53" s="93" t="s">
        <v>155</v>
      </c>
      <c r="C53" s="113"/>
      <c r="D53" s="100"/>
      <c r="E53" s="42"/>
      <c r="F53" s="42"/>
    </row>
    <row r="54" spans="1:6" ht="12.75">
      <c r="A54" s="93" t="s">
        <v>116</v>
      </c>
      <c r="B54" s="93" t="s">
        <v>117</v>
      </c>
      <c r="C54" s="113"/>
      <c r="D54" s="100"/>
      <c r="E54" s="42"/>
      <c r="F54" s="42"/>
    </row>
    <row r="55" spans="1:6" ht="38.25">
      <c r="A55" s="93"/>
      <c r="B55" s="93" t="s">
        <v>118</v>
      </c>
      <c r="C55" s="113"/>
      <c r="D55" s="100">
        <v>6000</v>
      </c>
      <c r="E55" s="42"/>
      <c r="F55" s="42"/>
    </row>
    <row r="56" spans="1:6" ht="12.75">
      <c r="A56" s="93" t="s">
        <v>119</v>
      </c>
      <c r="B56" s="93" t="s">
        <v>120</v>
      </c>
      <c r="C56" s="113"/>
      <c r="D56" s="100"/>
      <c r="E56" s="42"/>
      <c r="F56" s="42"/>
    </row>
    <row r="57" spans="1:6" ht="12.75">
      <c r="A57" s="93" t="s">
        <v>121</v>
      </c>
      <c r="B57" s="93" t="s">
        <v>122</v>
      </c>
      <c r="C57" s="113"/>
      <c r="D57" s="100">
        <v>230000</v>
      </c>
      <c r="E57" s="42"/>
      <c r="F57" s="42"/>
    </row>
    <row r="58" spans="1:6" ht="38.25">
      <c r="A58" s="93"/>
      <c r="B58" s="93" t="s">
        <v>123</v>
      </c>
      <c r="C58" s="113"/>
      <c r="D58" s="100"/>
      <c r="E58" s="42"/>
      <c r="F58" s="42"/>
    </row>
    <row r="59" spans="1:6" ht="12.75">
      <c r="A59" s="93" t="s">
        <v>124</v>
      </c>
      <c r="B59" s="93" t="s">
        <v>153</v>
      </c>
      <c r="C59" s="113"/>
      <c r="D59" s="100"/>
      <c r="E59" s="42"/>
      <c r="F59" s="42"/>
    </row>
    <row r="60" spans="1:6" ht="38.25">
      <c r="A60" s="93"/>
      <c r="B60" s="93" t="s">
        <v>125</v>
      </c>
      <c r="C60" s="113"/>
      <c r="D60" s="100"/>
      <c r="E60" s="42"/>
      <c r="F60" s="42"/>
    </row>
    <row r="61" spans="1:6" ht="12.75">
      <c r="A61" s="93" t="s">
        <v>126</v>
      </c>
      <c r="B61" s="93" t="s">
        <v>127</v>
      </c>
      <c r="C61" s="113"/>
      <c r="D61" s="100"/>
      <c r="E61" s="42"/>
      <c r="F61" s="42"/>
    </row>
    <row r="62" spans="1:6" ht="12.75">
      <c r="A62" s="93" t="s">
        <v>128</v>
      </c>
      <c r="B62" s="93" t="s">
        <v>129</v>
      </c>
      <c r="C62" s="113"/>
      <c r="D62" s="100"/>
      <c r="E62" s="42"/>
      <c r="F62" s="42"/>
    </row>
    <row r="63" spans="1:6" ht="12.75">
      <c r="A63" s="93"/>
      <c r="B63" s="93" t="s">
        <v>130</v>
      </c>
      <c r="C63" s="113"/>
      <c r="D63" s="100">
        <v>1914192</v>
      </c>
      <c r="E63" s="42"/>
      <c r="F63" s="42"/>
    </row>
    <row r="64" spans="1:6" ht="12.75">
      <c r="A64" s="93" t="s">
        <v>131</v>
      </c>
      <c r="B64" s="93" t="s">
        <v>132</v>
      </c>
      <c r="C64" s="113"/>
      <c r="D64" s="100"/>
      <c r="E64" s="42"/>
      <c r="F64" s="42"/>
    </row>
    <row r="65" spans="1:6" ht="25.5">
      <c r="A65" s="93"/>
      <c r="B65" s="93" t="s">
        <v>154</v>
      </c>
      <c r="C65" s="113"/>
      <c r="D65" s="100"/>
      <c r="E65" s="42"/>
      <c r="F65" s="42"/>
    </row>
    <row r="66" spans="1:6" ht="12.75">
      <c r="A66" s="93" t="s">
        <v>133</v>
      </c>
      <c r="B66" s="93" t="s">
        <v>134</v>
      </c>
      <c r="C66" s="113"/>
      <c r="D66" s="100"/>
      <c r="E66" s="42"/>
      <c r="F66" s="42"/>
    </row>
    <row r="67" spans="1:6" ht="25.5">
      <c r="A67" s="93"/>
      <c r="B67" s="93" t="s">
        <v>135</v>
      </c>
      <c r="C67" s="113"/>
      <c r="D67" s="100"/>
      <c r="E67" s="42"/>
      <c r="F67" s="42"/>
    </row>
    <row r="68" spans="1:6" ht="12.75">
      <c r="A68" s="93" t="s">
        <v>136</v>
      </c>
      <c r="B68" s="93" t="s">
        <v>137</v>
      </c>
      <c r="C68" s="113"/>
      <c r="D68" s="100"/>
      <c r="E68" s="42"/>
      <c r="F68" s="42"/>
    </row>
    <row r="69" spans="1:6" ht="12.75">
      <c r="A69" s="93"/>
      <c r="B69" s="93" t="s">
        <v>138</v>
      </c>
      <c r="C69" s="113"/>
      <c r="D69" s="100"/>
      <c r="E69" s="42"/>
      <c r="F69" s="42"/>
    </row>
    <row r="70" spans="1:6" ht="12.75">
      <c r="A70" s="93" t="s">
        <v>139</v>
      </c>
      <c r="B70" s="93" t="s">
        <v>140</v>
      </c>
      <c r="C70" s="113"/>
      <c r="D70" s="100">
        <v>140000</v>
      </c>
      <c r="E70" s="42"/>
      <c r="F70" s="42"/>
    </row>
    <row r="71" spans="1:6" ht="51">
      <c r="A71" s="93"/>
      <c r="B71" s="93" t="s">
        <v>144</v>
      </c>
      <c r="C71" s="113"/>
      <c r="D71" s="100"/>
      <c r="E71" s="42"/>
      <c r="F71" s="42"/>
    </row>
    <row r="72" spans="1:6" ht="12.75">
      <c r="A72" s="114"/>
      <c r="B72" s="95" t="s">
        <v>516</v>
      </c>
      <c r="C72" s="113">
        <v>9411566</v>
      </c>
      <c r="D72" s="100"/>
      <c r="E72" s="42"/>
      <c r="F72" s="42"/>
    </row>
    <row r="73" spans="1:6" ht="12.75">
      <c r="A73" s="13"/>
      <c r="B73" s="13" t="s">
        <v>457</v>
      </c>
      <c r="C73" s="72">
        <f>C3+C19+C22</f>
        <v>15899753</v>
      </c>
      <c r="D73" s="52">
        <f>D3+D22+D19</f>
        <v>15540000</v>
      </c>
      <c r="E73" s="42"/>
      <c r="F73" s="42"/>
    </row>
    <row r="74" spans="1:6" ht="12.75">
      <c r="A74" s="93"/>
      <c r="B74" s="93"/>
      <c r="C74" s="113"/>
      <c r="D74" s="100"/>
      <c r="E74" s="42"/>
      <c r="F74" s="42"/>
    </row>
    <row r="75" spans="1:6" ht="12.75">
      <c r="A75" s="14" t="s">
        <v>348</v>
      </c>
      <c r="B75" s="13" t="s">
        <v>349</v>
      </c>
      <c r="C75" s="72">
        <f>SUM(C76:C77)</f>
        <v>8858376</v>
      </c>
      <c r="D75" s="43">
        <f>SUM(D76:D77)</f>
        <v>9525000</v>
      </c>
      <c r="E75" s="42"/>
      <c r="F75" s="42"/>
    </row>
    <row r="76" spans="1:6" ht="12.75">
      <c r="A76" s="56" t="s">
        <v>360</v>
      </c>
      <c r="B76" s="93" t="s">
        <v>361</v>
      </c>
      <c r="C76" s="113">
        <v>8858376</v>
      </c>
      <c r="D76" s="119">
        <v>7500000</v>
      </c>
      <c r="E76" s="42"/>
      <c r="F76" s="42"/>
    </row>
    <row r="77" spans="1:6" ht="12.75">
      <c r="A77" s="56" t="s">
        <v>363</v>
      </c>
      <c r="B77" s="93" t="s">
        <v>364</v>
      </c>
      <c r="C77" s="113"/>
      <c r="D77" s="119">
        <v>2025000</v>
      </c>
      <c r="E77" s="42"/>
      <c r="F77" s="42"/>
    </row>
    <row r="78" spans="1:6" ht="12.75">
      <c r="A78" s="14" t="s">
        <v>386</v>
      </c>
      <c r="B78" s="13" t="s">
        <v>387</v>
      </c>
      <c r="C78" s="72">
        <f>SUM(C79:C80)</f>
        <v>5521377</v>
      </c>
      <c r="D78" s="43">
        <f>SUM(D79:D80)</f>
        <v>4857954</v>
      </c>
      <c r="E78" s="42"/>
      <c r="F78" s="42"/>
    </row>
    <row r="79" spans="1:6" ht="12.75">
      <c r="A79" s="120" t="s">
        <v>428</v>
      </c>
      <c r="B79" s="121" t="s">
        <v>481</v>
      </c>
      <c r="C79" s="122">
        <v>5521377</v>
      </c>
      <c r="D79" s="123">
        <f>'Állami normatíva'!D50+'Állami normatíva'!D46</f>
        <v>4730000</v>
      </c>
      <c r="E79" s="42"/>
      <c r="F79" s="42"/>
    </row>
    <row r="80" spans="1:6" ht="25.5">
      <c r="A80" s="56"/>
      <c r="B80" s="93" t="s">
        <v>480</v>
      </c>
      <c r="C80" s="113"/>
      <c r="D80" s="119">
        <v>127954</v>
      </c>
      <c r="E80" s="42"/>
      <c r="F80" s="42"/>
    </row>
    <row r="81" spans="1:6" ht="13.5" customHeight="1">
      <c r="A81" s="14" t="s">
        <v>402</v>
      </c>
      <c r="B81" s="13" t="s">
        <v>403</v>
      </c>
      <c r="C81" s="72">
        <f>SUM(C82)</f>
        <v>1520000</v>
      </c>
      <c r="D81" s="43">
        <f>SUM(D82)</f>
        <v>1157046</v>
      </c>
      <c r="E81" s="42"/>
      <c r="F81" s="42"/>
    </row>
    <row r="82" spans="1:6" ht="15.75" customHeight="1">
      <c r="A82" s="56" t="s">
        <v>416</v>
      </c>
      <c r="B82" s="93" t="s">
        <v>417</v>
      </c>
      <c r="C82" s="113">
        <v>1520000</v>
      </c>
      <c r="D82" s="119">
        <v>1157046</v>
      </c>
      <c r="E82" s="42"/>
      <c r="F82" s="42"/>
    </row>
    <row r="83" spans="1:6" ht="12.75">
      <c r="A83" s="21"/>
      <c r="B83" s="21" t="s">
        <v>456</v>
      </c>
      <c r="C83" s="94">
        <f>C81+C78+C75</f>
        <v>15899753</v>
      </c>
      <c r="D83" s="44">
        <f>D75+D78+D81</f>
        <v>15540000</v>
      </c>
      <c r="E83" s="42"/>
      <c r="F83" s="42"/>
    </row>
    <row r="84" spans="2:6" ht="12.75">
      <c r="B84" s="131"/>
      <c r="C84" s="135"/>
      <c r="D84" s="132"/>
      <c r="E84" s="42"/>
      <c r="F84" s="42"/>
    </row>
    <row r="85" spans="2:6" ht="12.75">
      <c r="B85" s="131"/>
      <c r="C85" s="135"/>
      <c r="D85" s="132"/>
      <c r="E85" s="42"/>
      <c r="F85" s="42"/>
    </row>
    <row r="86" spans="2:6" ht="12.75">
      <c r="B86" s="131"/>
      <c r="C86" s="135"/>
      <c r="D86" s="132"/>
      <c r="E86" s="42"/>
      <c r="F86" s="42"/>
    </row>
    <row r="87" spans="2:6" ht="12.75">
      <c r="B87" s="131"/>
      <c r="C87" s="135"/>
      <c r="D87" s="132"/>
      <c r="E87" s="42"/>
      <c r="F87" s="42"/>
    </row>
    <row r="88" spans="4:6" ht="12.75">
      <c r="D88" s="132"/>
      <c r="E88" s="42"/>
      <c r="F88" s="42"/>
    </row>
    <row r="89" spans="1:6" ht="12.75">
      <c r="A89" s="142"/>
      <c r="B89" s="142"/>
      <c r="C89" s="143"/>
      <c r="D89" s="132"/>
      <c r="E89" s="42"/>
      <c r="F89" s="42"/>
    </row>
    <row r="90" spans="2:6" ht="12.75">
      <c r="B90" s="131"/>
      <c r="C90" s="135"/>
      <c r="D90" s="132"/>
      <c r="E90" s="42"/>
      <c r="F90" s="42"/>
    </row>
    <row r="91" spans="2:6" ht="12.75">
      <c r="B91" s="131"/>
      <c r="C91" s="135"/>
      <c r="D91" s="132"/>
      <c r="E91" s="42"/>
      <c r="F91" s="42"/>
    </row>
    <row r="92" spans="2:6" ht="12.75">
      <c r="B92" s="131"/>
      <c r="C92" s="135"/>
      <c r="D92" s="132"/>
      <c r="E92" s="42"/>
      <c r="F92" s="42"/>
    </row>
    <row r="93" spans="2:6" ht="12.75">
      <c r="B93" s="131"/>
      <c r="C93" s="135"/>
      <c r="D93" s="132"/>
      <c r="E93" s="42"/>
      <c r="F93" s="42"/>
    </row>
    <row r="94" spans="4:6" ht="12.75">
      <c r="D94" s="132"/>
      <c r="E94" s="42"/>
      <c r="F94" s="42"/>
    </row>
    <row r="95" spans="1:6" ht="12.75">
      <c r="A95" s="142"/>
      <c r="B95" s="142"/>
      <c r="C95" s="143"/>
      <c r="D95" s="132"/>
      <c r="E95" s="42"/>
      <c r="F95" s="42"/>
    </row>
    <row r="96" spans="2:6" ht="12.75">
      <c r="B96" s="131"/>
      <c r="C96" s="135"/>
      <c r="D96" s="132"/>
      <c r="E96" s="42"/>
      <c r="F96" s="42"/>
    </row>
    <row r="97" spans="2:6" ht="12.75">
      <c r="B97" s="131"/>
      <c r="C97" s="135"/>
      <c r="D97" s="132"/>
      <c r="E97" s="42"/>
      <c r="F97" s="42"/>
    </row>
    <row r="98" spans="2:6" ht="12.75">
      <c r="B98" s="131"/>
      <c r="C98" s="135"/>
      <c r="D98" s="132"/>
      <c r="E98" s="42"/>
      <c r="F98" s="42"/>
    </row>
    <row r="99" spans="2:6" ht="12.75">
      <c r="B99" s="131"/>
      <c r="C99" s="135"/>
      <c r="D99" s="132"/>
      <c r="E99" s="42"/>
      <c r="F99" s="42"/>
    </row>
    <row r="100" spans="2:6" ht="12.75">
      <c r="B100" s="131"/>
      <c r="C100" s="135"/>
      <c r="D100" s="132"/>
      <c r="E100" s="42"/>
      <c r="F100" s="42"/>
    </row>
    <row r="101" spans="2:6" ht="12.75">
      <c r="B101" s="131"/>
      <c r="C101" s="135"/>
      <c r="D101" s="132"/>
      <c r="E101" s="42"/>
      <c r="F101" s="42"/>
    </row>
    <row r="102" spans="2:6" ht="12.75">
      <c r="B102" s="131"/>
      <c r="C102" s="135"/>
      <c r="D102" s="132"/>
      <c r="E102" s="42"/>
      <c r="F102" s="42"/>
    </row>
    <row r="103" spans="2:6" ht="12.75">
      <c r="B103" s="131"/>
      <c r="C103" s="135"/>
      <c r="D103" s="132"/>
      <c r="E103" s="42"/>
      <c r="F103" s="42"/>
    </row>
    <row r="104" spans="4:6" ht="12.75">
      <c r="D104" s="132"/>
      <c r="E104" s="42"/>
      <c r="F104" s="42"/>
    </row>
    <row r="105" spans="1:6" ht="12.75">
      <c r="A105" s="142"/>
      <c r="B105" s="142"/>
      <c r="C105" s="143"/>
      <c r="D105" s="132"/>
      <c r="E105" s="42"/>
      <c r="F105" s="42"/>
    </row>
    <row r="106" spans="2:6" ht="12.75">
      <c r="B106" s="131"/>
      <c r="C106" s="135"/>
      <c r="D106" s="132"/>
      <c r="E106" s="42"/>
      <c r="F106" s="42"/>
    </row>
    <row r="107" spans="2:6" ht="12.75">
      <c r="B107" s="131"/>
      <c r="C107" s="135"/>
      <c r="D107" s="132"/>
      <c r="E107" s="42"/>
      <c r="F107" s="42"/>
    </row>
    <row r="108" spans="2:6" ht="12.75">
      <c r="B108" s="131"/>
      <c r="C108" s="135"/>
      <c r="D108" s="132"/>
      <c r="E108" s="42"/>
      <c r="F108" s="42"/>
    </row>
    <row r="109" spans="2:6" ht="12.75">
      <c r="B109" s="131"/>
      <c r="C109" s="135"/>
      <c r="D109" s="132"/>
      <c r="E109" s="42"/>
      <c r="F109" s="42"/>
    </row>
    <row r="110" spans="2:6" ht="12.75">
      <c r="B110" s="131"/>
      <c r="C110" s="135"/>
      <c r="D110" s="132"/>
      <c r="E110" s="42"/>
      <c r="F110" s="42"/>
    </row>
    <row r="111" spans="2:6" ht="12.75">
      <c r="B111" s="131"/>
      <c r="C111" s="135"/>
      <c r="D111" s="132"/>
      <c r="E111" s="42"/>
      <c r="F111" s="42"/>
    </row>
    <row r="112" spans="2:6" ht="12.75">
      <c r="B112" s="131"/>
      <c r="C112" s="135"/>
      <c r="D112" s="132"/>
      <c r="E112" s="42"/>
      <c r="F112" s="42"/>
    </row>
    <row r="113" spans="2:6" ht="12.75">
      <c r="B113" s="131"/>
      <c r="C113" s="135"/>
      <c r="D113" s="132"/>
      <c r="E113" s="42"/>
      <c r="F113" s="42"/>
    </row>
    <row r="114" spans="2:6" ht="12.75">
      <c r="B114" s="131"/>
      <c r="C114" s="135"/>
      <c r="D114" s="132"/>
      <c r="E114" s="42"/>
      <c r="F114" s="42"/>
    </row>
    <row r="115" spans="2:6" ht="12.75">
      <c r="B115" s="131"/>
      <c r="C115" s="135"/>
      <c r="D115" s="132"/>
      <c r="E115" s="42"/>
      <c r="F115" s="42"/>
    </row>
    <row r="116" spans="2:6" ht="12.75">
      <c r="B116" s="131"/>
      <c r="C116" s="135"/>
      <c r="D116" s="132"/>
      <c r="E116" s="42"/>
      <c r="F116" s="42"/>
    </row>
    <row r="117" spans="2:6" ht="12.75">
      <c r="B117" s="131"/>
      <c r="C117" s="135"/>
      <c r="D117" s="132"/>
      <c r="E117" s="42"/>
      <c r="F117" s="42"/>
    </row>
    <row r="118" spans="2:6" ht="12.75">
      <c r="B118" s="131"/>
      <c r="C118" s="135"/>
      <c r="D118" s="132"/>
      <c r="E118" s="42"/>
      <c r="F118" s="42"/>
    </row>
    <row r="119" spans="2:6" ht="12.75">
      <c r="B119" s="131"/>
      <c r="C119" s="135"/>
      <c r="D119" s="132"/>
      <c r="E119" s="42"/>
      <c r="F119" s="42"/>
    </row>
    <row r="120" spans="2:6" ht="12.75">
      <c r="B120" s="131"/>
      <c r="C120" s="135"/>
      <c r="D120" s="132"/>
      <c r="E120" s="42"/>
      <c r="F120" s="42"/>
    </row>
    <row r="121" spans="2:6" ht="12.75">
      <c r="B121" s="131"/>
      <c r="C121" s="135"/>
      <c r="D121" s="132"/>
      <c r="E121" s="42"/>
      <c r="F121" s="42"/>
    </row>
    <row r="122" spans="2:6" ht="12.75">
      <c r="B122" s="131"/>
      <c r="C122" s="135"/>
      <c r="D122" s="132"/>
      <c r="E122" s="42"/>
      <c r="F122" s="42"/>
    </row>
    <row r="123" spans="2:6" ht="12.75">
      <c r="B123" s="131"/>
      <c r="C123" s="135"/>
      <c r="D123" s="132"/>
      <c r="E123" s="42"/>
      <c r="F123" s="42"/>
    </row>
    <row r="124" spans="2:6" ht="12.75">
      <c r="B124" s="131"/>
      <c r="C124" s="135"/>
      <c r="D124" s="132"/>
      <c r="E124" s="42"/>
      <c r="F124" s="42"/>
    </row>
    <row r="125" spans="2:6" ht="12.75">
      <c r="B125" s="131"/>
      <c r="C125" s="135"/>
      <c r="D125" s="132"/>
      <c r="E125" s="42"/>
      <c r="F125" s="42"/>
    </row>
    <row r="126" spans="2:6" ht="12.75">
      <c r="B126" s="131"/>
      <c r="C126" s="135"/>
      <c r="D126" s="132"/>
      <c r="E126" s="42"/>
      <c r="F126" s="42"/>
    </row>
    <row r="127" spans="4:6" ht="12.75">
      <c r="D127" s="132"/>
      <c r="E127" s="42"/>
      <c r="F127" s="42"/>
    </row>
    <row r="128" spans="4:6" ht="12.75">
      <c r="D128" s="132"/>
      <c r="E128" s="42"/>
      <c r="F128" s="42"/>
    </row>
    <row r="129" spans="4:6" ht="12.75">
      <c r="D129" s="132"/>
      <c r="E129" s="42"/>
      <c r="F129" s="42"/>
    </row>
    <row r="130" spans="4:6" ht="12.75">
      <c r="D130" s="132"/>
      <c r="E130" s="42"/>
      <c r="F130" s="42"/>
    </row>
    <row r="131" spans="4:6" ht="12.75">
      <c r="D131" s="132"/>
      <c r="E131" s="42"/>
      <c r="F131" s="42"/>
    </row>
    <row r="132" spans="4:6" ht="12.75">
      <c r="D132" s="132"/>
      <c r="E132" s="42"/>
      <c r="F132" s="42"/>
    </row>
    <row r="133" spans="4:6" ht="12.75">
      <c r="D133" s="132"/>
      <c r="E133" s="42"/>
      <c r="F133" s="42"/>
    </row>
    <row r="134" spans="4:6" ht="12.75">
      <c r="D134" s="132"/>
      <c r="E134" s="42"/>
      <c r="F134" s="42"/>
    </row>
    <row r="135" spans="4:6" ht="12.75">
      <c r="D135" s="132"/>
      <c r="E135" s="42"/>
      <c r="F135" s="42"/>
    </row>
    <row r="136" spans="4:6" ht="12.75">
      <c r="D136" s="132"/>
      <c r="E136" s="42"/>
      <c r="F136" s="42"/>
    </row>
    <row r="137" spans="4:6" ht="12.75">
      <c r="D137" s="132"/>
      <c r="E137" s="42"/>
      <c r="F137" s="42"/>
    </row>
    <row r="138" spans="4:6" ht="12.75">
      <c r="D138" s="132"/>
      <c r="E138" s="42"/>
      <c r="F138" s="42"/>
    </row>
    <row r="139" spans="4:6" ht="12.75">
      <c r="D139" s="132"/>
      <c r="E139" s="42"/>
      <c r="F139" s="42"/>
    </row>
    <row r="140" spans="4:6" ht="12.75">
      <c r="D140" s="132"/>
      <c r="E140" s="42"/>
      <c r="F140" s="42"/>
    </row>
    <row r="141" spans="4:6" ht="12.75">
      <c r="D141" s="132"/>
      <c r="E141" s="42"/>
      <c r="F141" s="42"/>
    </row>
    <row r="142" spans="4:6" ht="12.75">
      <c r="D142" s="132"/>
      <c r="E142" s="42"/>
      <c r="F142" s="42"/>
    </row>
    <row r="143" spans="4:6" ht="12.75">
      <c r="D143" s="132"/>
      <c r="E143" s="42"/>
      <c r="F143" s="42"/>
    </row>
    <row r="144" spans="4:6" ht="12.75">
      <c r="D144" s="132"/>
      <c r="E144" s="42"/>
      <c r="F144" s="42"/>
    </row>
    <row r="145" spans="4:6" ht="12.75">
      <c r="D145" s="132"/>
      <c r="E145" s="42"/>
      <c r="F145" s="42"/>
    </row>
    <row r="146" spans="4:6" ht="12.75">
      <c r="D146" s="132"/>
      <c r="E146" s="42"/>
      <c r="F146" s="42"/>
    </row>
    <row r="147" spans="4:6" ht="12.75">
      <c r="D147" s="132"/>
      <c r="E147" s="42"/>
      <c r="F147" s="42"/>
    </row>
    <row r="148" spans="4:6" ht="12.75">
      <c r="D148" s="132"/>
      <c r="E148" s="42"/>
      <c r="F148" s="42"/>
    </row>
    <row r="149" spans="4:6" ht="12.75">
      <c r="D149" s="132"/>
      <c r="E149" s="42"/>
      <c r="F149" s="42"/>
    </row>
    <row r="150" spans="4:6" ht="12.75">
      <c r="D150" s="132"/>
      <c r="E150" s="42"/>
      <c r="F150" s="42"/>
    </row>
    <row r="151" spans="4:6" ht="12.75">
      <c r="D151" s="132"/>
      <c r="E151" s="42"/>
      <c r="F151" s="42"/>
    </row>
    <row r="152" spans="4:6" ht="12.75">
      <c r="D152" s="132"/>
      <c r="E152" s="42"/>
      <c r="F152" s="42"/>
    </row>
    <row r="153" spans="4:6" ht="12.75">
      <c r="D153" s="132"/>
      <c r="E153" s="42"/>
      <c r="F153" s="42"/>
    </row>
    <row r="154" spans="4:6" ht="12.75">
      <c r="D154" s="132"/>
      <c r="E154" s="42"/>
      <c r="F154" s="42"/>
    </row>
    <row r="155" spans="4:6" ht="12.75">
      <c r="D155" s="132"/>
      <c r="E155" s="42"/>
      <c r="F155" s="42"/>
    </row>
    <row r="156" spans="4:6" ht="12.75">
      <c r="D156" s="132"/>
      <c r="E156" s="42"/>
      <c r="F156" s="42"/>
    </row>
    <row r="157" spans="4:6" ht="12.75">
      <c r="D157" s="132"/>
      <c r="E157" s="42"/>
      <c r="F157" s="42"/>
    </row>
    <row r="158" spans="4:6" ht="12.75">
      <c r="D158" s="132"/>
      <c r="E158" s="42"/>
      <c r="F158" s="42"/>
    </row>
    <row r="159" spans="4:6" ht="12.75">
      <c r="D159" s="132"/>
      <c r="E159" s="42"/>
      <c r="F159" s="42"/>
    </row>
    <row r="160" spans="4:6" ht="12.75">
      <c r="D160" s="132"/>
      <c r="E160" s="42"/>
      <c r="F160" s="42"/>
    </row>
    <row r="161" spans="4:6" ht="12.75">
      <c r="D161" s="132"/>
      <c r="E161" s="42"/>
      <c r="F161" s="42"/>
    </row>
    <row r="162" spans="4:6" ht="12.75">
      <c r="D162" s="132"/>
      <c r="E162" s="42"/>
      <c r="F162" s="42"/>
    </row>
    <row r="163" spans="4:6" ht="12.75">
      <c r="D163" s="132"/>
      <c r="E163" s="42"/>
      <c r="F163" s="42"/>
    </row>
    <row r="164" spans="4:6" ht="12.75">
      <c r="D164" s="132"/>
      <c r="E164" s="42"/>
      <c r="F164" s="42"/>
    </row>
    <row r="165" spans="4:6" ht="12.75">
      <c r="D165" s="132"/>
      <c r="E165" s="42"/>
      <c r="F165" s="42"/>
    </row>
    <row r="166" spans="4:6" ht="12.75">
      <c r="D166" s="132"/>
      <c r="E166" s="42"/>
      <c r="F166" s="42"/>
    </row>
    <row r="167" spans="4:6" ht="12.75">
      <c r="D167" s="132"/>
      <c r="E167" s="42"/>
      <c r="F167" s="42"/>
    </row>
    <row r="168" spans="4:6" ht="12.75">
      <c r="D168" s="132"/>
      <c r="E168" s="42"/>
      <c r="F168" s="42"/>
    </row>
    <row r="169" spans="4:6" ht="12.75">
      <c r="D169" s="132"/>
      <c r="E169" s="42"/>
      <c r="F169" s="42"/>
    </row>
    <row r="170" spans="4:6" ht="12.75">
      <c r="D170" s="132"/>
      <c r="E170" s="42"/>
      <c r="F170" s="42"/>
    </row>
    <row r="171" spans="4:6" ht="12.75">
      <c r="D171" s="132"/>
      <c r="E171" s="42"/>
      <c r="F171" s="42"/>
    </row>
    <row r="172" spans="4:6" ht="12.75">
      <c r="D172" s="132"/>
      <c r="E172" s="42"/>
      <c r="F172" s="42"/>
    </row>
    <row r="173" spans="4:6" ht="12.75">
      <c r="D173" s="132"/>
      <c r="E173" s="42"/>
      <c r="F173" s="42"/>
    </row>
    <row r="174" spans="4:6" ht="12.75">
      <c r="D174" s="132"/>
      <c r="E174" s="42"/>
      <c r="F174" s="42"/>
    </row>
    <row r="175" spans="4:6" ht="12.75">
      <c r="D175" s="132"/>
      <c r="E175" s="42"/>
      <c r="F175" s="42"/>
    </row>
    <row r="176" spans="4:6" ht="12.75">
      <c r="D176" s="132"/>
      <c r="E176" s="42"/>
      <c r="F176" s="42"/>
    </row>
    <row r="177" spans="4:6" ht="12.75">
      <c r="D177" s="132"/>
      <c r="E177" s="42"/>
      <c r="F177" s="42"/>
    </row>
    <row r="178" spans="4:6" ht="12.75">
      <c r="D178" s="132"/>
      <c r="E178" s="42"/>
      <c r="F178" s="42"/>
    </row>
    <row r="179" spans="4:6" ht="12.75">
      <c r="D179" s="132"/>
      <c r="E179" s="42"/>
      <c r="F179" s="42"/>
    </row>
    <row r="180" spans="4:6" ht="12.75">
      <c r="D180" s="132"/>
      <c r="E180" s="42"/>
      <c r="F180" s="42"/>
    </row>
    <row r="181" spans="4:6" ht="12.75">
      <c r="D181" s="132"/>
      <c r="E181" s="42"/>
      <c r="F181" s="42"/>
    </row>
    <row r="182" spans="4:6" ht="12.75">
      <c r="D182" s="132"/>
      <c r="E182" s="42"/>
      <c r="F182" s="42"/>
    </row>
    <row r="183" spans="4:6" ht="12.75">
      <c r="D183" s="132"/>
      <c r="E183" s="42"/>
      <c r="F183" s="42"/>
    </row>
    <row r="184" spans="4:6" ht="12.75">
      <c r="D184" s="132"/>
      <c r="E184" s="42"/>
      <c r="F184" s="42"/>
    </row>
    <row r="185" spans="4:6" ht="12.75">
      <c r="D185" s="132"/>
      <c r="E185" s="42"/>
      <c r="F185" s="42"/>
    </row>
    <row r="186" spans="4:6" ht="12.75">
      <c r="D186" s="132"/>
      <c r="E186" s="42"/>
      <c r="F186" s="42"/>
    </row>
    <row r="187" spans="4:6" ht="12.75">
      <c r="D187" s="132"/>
      <c r="E187" s="42"/>
      <c r="F187" s="42"/>
    </row>
    <row r="188" spans="4:6" ht="12.75">
      <c r="D188" s="132"/>
      <c r="E188" s="42"/>
      <c r="F188" s="42"/>
    </row>
    <row r="189" spans="4:6" ht="12.75">
      <c r="D189" s="132"/>
      <c r="E189" s="42"/>
      <c r="F189" s="42"/>
    </row>
    <row r="190" spans="4:6" ht="12.75">
      <c r="D190" s="132"/>
      <c r="E190" s="42"/>
      <c r="F190" s="42"/>
    </row>
    <row r="191" spans="4:6" ht="12.75">
      <c r="D191" s="132"/>
      <c r="E191" s="42"/>
      <c r="F191" s="42"/>
    </row>
    <row r="192" spans="4:6" ht="12.75">
      <c r="D192" s="132"/>
      <c r="E192" s="42"/>
      <c r="F192" s="42"/>
    </row>
    <row r="193" spans="4:6" ht="12.75">
      <c r="D193" s="132"/>
      <c r="E193" s="42"/>
      <c r="F193" s="42"/>
    </row>
    <row r="194" spans="4:6" ht="12.75">
      <c r="D194" s="132"/>
      <c r="E194" s="42"/>
      <c r="F194" s="42"/>
    </row>
    <row r="195" spans="4:6" ht="12.75">
      <c r="D195" s="132"/>
      <c r="E195" s="42"/>
      <c r="F195" s="42"/>
    </row>
    <row r="196" spans="4:6" ht="12.75">
      <c r="D196" s="132"/>
      <c r="E196" s="42"/>
      <c r="F196" s="42"/>
    </row>
    <row r="197" spans="4:6" ht="12.75">
      <c r="D197" s="132"/>
      <c r="E197" s="42"/>
      <c r="F197" s="42"/>
    </row>
    <row r="198" spans="4:6" ht="12.75">
      <c r="D198" s="132"/>
      <c r="E198" s="42"/>
      <c r="F198" s="42"/>
    </row>
    <row r="199" spans="4:6" ht="12.75">
      <c r="D199" s="132"/>
      <c r="E199" s="42"/>
      <c r="F199" s="42"/>
    </row>
    <row r="200" spans="4:6" ht="12.75">
      <c r="D200" s="132"/>
      <c r="E200" s="42"/>
      <c r="F200" s="42"/>
    </row>
    <row r="201" spans="4:6" ht="12.75">
      <c r="D201" s="132"/>
      <c r="E201" s="42"/>
      <c r="F201" s="42"/>
    </row>
    <row r="202" spans="4:6" ht="12.75">
      <c r="D202" s="132"/>
      <c r="E202" s="42"/>
      <c r="F202" s="42"/>
    </row>
    <row r="203" spans="4:6" ht="12.75">
      <c r="D203" s="132"/>
      <c r="E203" s="42"/>
      <c r="F203" s="42"/>
    </row>
    <row r="204" spans="4:6" ht="12.75">
      <c r="D204" s="132"/>
      <c r="E204" s="42"/>
      <c r="F204" s="42"/>
    </row>
    <row r="205" spans="4:6" ht="12.75">
      <c r="D205" s="132"/>
      <c r="E205" s="42"/>
      <c r="F205" s="42"/>
    </row>
    <row r="206" spans="4:6" ht="12.75">
      <c r="D206" s="132"/>
      <c r="E206" s="42"/>
      <c r="F206" s="42"/>
    </row>
    <row r="207" spans="4:6" ht="12.75">
      <c r="D207" s="132"/>
      <c r="E207" s="42"/>
      <c r="F207" s="42"/>
    </row>
    <row r="208" spans="4:6" ht="12.75">
      <c r="D208" s="132"/>
      <c r="E208" s="42"/>
      <c r="F208" s="42"/>
    </row>
    <row r="209" spans="4:6" ht="12.75">
      <c r="D209" s="132"/>
      <c r="E209" s="42"/>
      <c r="F209" s="42"/>
    </row>
    <row r="210" spans="4:6" ht="12.75">
      <c r="D210" s="132"/>
      <c r="E210" s="42"/>
      <c r="F210" s="42"/>
    </row>
    <row r="211" spans="4:6" ht="12.75">
      <c r="D211" s="132"/>
      <c r="E211" s="42"/>
      <c r="F211" s="42"/>
    </row>
    <row r="212" spans="4:6" ht="12.75">
      <c r="D212" s="132"/>
      <c r="E212" s="42"/>
      <c r="F212" s="42"/>
    </row>
    <row r="213" spans="4:6" ht="12.75">
      <c r="D213" s="132"/>
      <c r="E213" s="42"/>
      <c r="F213" s="42"/>
    </row>
    <row r="214" spans="4:6" ht="12.75">
      <c r="D214" s="132"/>
      <c r="E214" s="42"/>
      <c r="F214" s="42"/>
    </row>
    <row r="215" spans="4:6" ht="12.75">
      <c r="D215" s="132"/>
      <c r="E215" s="42"/>
      <c r="F215" s="42"/>
    </row>
    <row r="216" spans="4:6" ht="12.75">
      <c r="D216" s="132"/>
      <c r="E216" s="42"/>
      <c r="F216" s="42"/>
    </row>
    <row r="217" spans="4:6" ht="12.75">
      <c r="D217" s="132"/>
      <c r="E217" s="42"/>
      <c r="F217" s="42"/>
    </row>
    <row r="218" spans="4:6" ht="12.75">
      <c r="D218" s="132"/>
      <c r="E218" s="42"/>
      <c r="F218" s="42"/>
    </row>
    <row r="219" spans="4:6" ht="12.75">
      <c r="D219" s="132"/>
      <c r="E219" s="42"/>
      <c r="F219" s="42"/>
    </row>
    <row r="220" spans="4:6" ht="12.75">
      <c r="D220" s="132"/>
      <c r="E220" s="42"/>
      <c r="F220" s="42"/>
    </row>
    <row r="221" spans="4:6" ht="12.75">
      <c r="D221" s="132"/>
      <c r="E221" s="42"/>
      <c r="F221" s="42"/>
    </row>
    <row r="222" spans="4:6" ht="12.75">
      <c r="D222" s="132"/>
      <c r="E222" s="42"/>
      <c r="F222" s="42"/>
    </row>
    <row r="223" spans="4:6" ht="12.75">
      <c r="D223" s="132"/>
      <c r="E223" s="42"/>
      <c r="F223" s="42"/>
    </row>
    <row r="224" spans="4:6" ht="12.75">
      <c r="D224" s="132"/>
      <c r="E224" s="42"/>
      <c r="F224" s="42"/>
    </row>
    <row r="225" spans="4:6" ht="12.75">
      <c r="D225" s="132"/>
      <c r="E225" s="42"/>
      <c r="F225" s="42"/>
    </row>
    <row r="226" spans="4:6" ht="12.75">
      <c r="D226" s="132"/>
      <c r="E226" s="42"/>
      <c r="F226" s="42"/>
    </row>
  </sheetData>
  <sheetProtection/>
  <mergeCells count="1">
    <mergeCell ref="A1:D1"/>
  </mergeCells>
  <printOptions/>
  <pageMargins left="0.56" right="0.1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H85"/>
  <sheetViews>
    <sheetView zoomScalePageLayoutView="0" workbookViewId="0" topLeftCell="A1">
      <selection activeCell="C2" sqref="C2:D2"/>
    </sheetView>
  </sheetViews>
  <sheetFormatPr defaultColWidth="9.140625" defaultRowHeight="12.75" customHeight="1"/>
  <cols>
    <col min="1" max="1" width="8.8515625" style="3" customWidth="1"/>
    <col min="2" max="2" width="53.00390625" style="3" customWidth="1"/>
    <col min="3" max="3" width="15.28125" style="26" customWidth="1"/>
    <col min="4" max="4" width="12.421875" style="3" customWidth="1"/>
    <col min="6" max="6" width="13.7109375" style="0" bestFit="1" customWidth="1"/>
    <col min="8" max="8" width="10.140625" style="0" bestFit="1" customWidth="1"/>
  </cols>
  <sheetData>
    <row r="1" spans="1:4" ht="12.75" customHeight="1">
      <c r="A1" s="183" t="s">
        <v>549</v>
      </c>
      <c r="B1" s="184"/>
      <c r="C1" s="184"/>
      <c r="D1" s="184"/>
    </row>
    <row r="2" spans="1:4" ht="37.5" customHeight="1">
      <c r="A2" s="24" t="s">
        <v>159</v>
      </c>
      <c r="B2" s="21" t="s">
        <v>160</v>
      </c>
      <c r="C2" s="169" t="s">
        <v>565</v>
      </c>
      <c r="D2" s="169" t="s">
        <v>566</v>
      </c>
    </row>
    <row r="3" spans="1:4" ht="12.75" customHeight="1">
      <c r="A3" s="24" t="s">
        <v>51</v>
      </c>
      <c r="B3" s="21" t="s">
        <v>54</v>
      </c>
      <c r="C3" s="94">
        <f>SUM(C4:C18)</f>
        <v>17826553</v>
      </c>
      <c r="D3" s="44">
        <f>SUM(D4:D17)</f>
        <v>19463182</v>
      </c>
    </row>
    <row r="4" spans="1:4" ht="12.75" customHeight="1">
      <c r="A4" s="56" t="s">
        <v>52</v>
      </c>
      <c r="B4" s="93"/>
      <c r="C4" s="113">
        <v>17826553</v>
      </c>
      <c r="D4" s="100"/>
    </row>
    <row r="5" spans="1:4" ht="12.75" customHeight="1">
      <c r="A5" s="56" t="s">
        <v>53</v>
      </c>
      <c r="B5" s="93" t="s">
        <v>471</v>
      </c>
      <c r="C5" s="113"/>
      <c r="D5" s="100">
        <v>18507182</v>
      </c>
    </row>
    <row r="6" spans="1:4" ht="12.75" customHeight="1">
      <c r="A6" s="56" t="s">
        <v>64</v>
      </c>
      <c r="B6" s="93" t="s">
        <v>55</v>
      </c>
      <c r="C6" s="113"/>
      <c r="D6" s="100"/>
    </row>
    <row r="7" spans="1:4" ht="12.75" customHeight="1">
      <c r="A7" s="56" t="s">
        <v>65</v>
      </c>
      <c r="B7" s="93" t="s">
        <v>56</v>
      </c>
      <c r="C7" s="113"/>
      <c r="D7" s="100"/>
    </row>
    <row r="8" spans="1:4" ht="12.75" customHeight="1">
      <c r="A8" s="56" t="s">
        <v>63</v>
      </c>
      <c r="B8" s="93" t="s">
        <v>57</v>
      </c>
      <c r="C8" s="113"/>
      <c r="D8" s="100">
        <v>236000</v>
      </c>
    </row>
    <row r="9" spans="1:6" ht="12.75" customHeight="1">
      <c r="A9" s="56" t="s">
        <v>66</v>
      </c>
      <c r="B9" s="93" t="s">
        <v>58</v>
      </c>
      <c r="C9" s="113"/>
      <c r="D9" s="100">
        <v>720000</v>
      </c>
      <c r="F9" s="10"/>
    </row>
    <row r="10" spans="1:6" ht="12.75" customHeight="1">
      <c r="A10" s="56" t="s">
        <v>67</v>
      </c>
      <c r="B10" s="93" t="s">
        <v>59</v>
      </c>
      <c r="C10" s="113"/>
      <c r="D10" s="100"/>
      <c r="F10" s="10"/>
    </row>
    <row r="11" spans="1:4" ht="12.75" customHeight="1">
      <c r="A11" s="56" t="s">
        <v>68</v>
      </c>
      <c r="B11" s="93" t="s">
        <v>60</v>
      </c>
      <c r="C11" s="113"/>
      <c r="D11" s="100"/>
    </row>
    <row r="12" spans="1:6" ht="12.75" customHeight="1">
      <c r="A12" s="56" t="s">
        <v>69</v>
      </c>
      <c r="B12" s="93" t="s">
        <v>61</v>
      </c>
      <c r="C12" s="113"/>
      <c r="D12" s="100"/>
      <c r="F12" s="10"/>
    </row>
    <row r="13" spans="1:6" ht="12.75" customHeight="1">
      <c r="A13" s="56" t="s">
        <v>70</v>
      </c>
      <c r="B13" s="93" t="s">
        <v>62</v>
      </c>
      <c r="C13" s="113"/>
      <c r="D13" s="100"/>
      <c r="F13" s="10"/>
    </row>
    <row r="14" spans="1:8" ht="12.75" customHeight="1">
      <c r="A14" s="56" t="s">
        <v>71</v>
      </c>
      <c r="B14" s="93"/>
      <c r="C14" s="113"/>
      <c r="D14" s="100"/>
      <c r="F14" s="10"/>
      <c r="H14" s="42"/>
    </row>
    <row r="15" spans="1:4" ht="12.75" customHeight="1">
      <c r="A15" s="56" t="s">
        <v>72</v>
      </c>
      <c r="B15" s="93" t="s">
        <v>73</v>
      </c>
      <c r="C15" s="113"/>
      <c r="D15" s="100"/>
    </row>
    <row r="16" spans="1:4" ht="12.75" customHeight="1">
      <c r="A16" s="56" t="s">
        <v>74</v>
      </c>
      <c r="B16" s="93" t="s">
        <v>75</v>
      </c>
      <c r="C16" s="113"/>
      <c r="D16" s="100"/>
    </row>
    <row r="17" spans="1:4" ht="12.75" customHeight="1">
      <c r="A17" s="56" t="s">
        <v>76</v>
      </c>
      <c r="B17" s="93" t="s">
        <v>77</v>
      </c>
      <c r="C17" s="113"/>
      <c r="D17" s="100"/>
    </row>
    <row r="18" spans="1:4" ht="12.75" customHeight="1">
      <c r="A18" s="56"/>
      <c r="B18" s="56"/>
      <c r="C18" s="112"/>
      <c r="D18" s="100"/>
    </row>
    <row r="19" spans="1:4" ht="12.75" customHeight="1">
      <c r="A19" s="24" t="s">
        <v>78</v>
      </c>
      <c r="B19" s="21" t="s">
        <v>79</v>
      </c>
      <c r="C19" s="94">
        <f>SUM(C20:C21)</f>
        <v>4884377</v>
      </c>
      <c r="D19" s="44">
        <f>SUM(D20)</f>
        <v>5298547</v>
      </c>
    </row>
    <row r="20" spans="1:6" ht="12.75" customHeight="1">
      <c r="A20" s="56"/>
      <c r="B20" s="93" t="s">
        <v>80</v>
      </c>
      <c r="C20" s="113">
        <v>4884377</v>
      </c>
      <c r="D20" s="100">
        <v>5298547</v>
      </c>
      <c r="F20" s="10"/>
    </row>
    <row r="21" spans="1:4" ht="12.75" customHeight="1">
      <c r="A21" s="56"/>
      <c r="B21" s="56"/>
      <c r="C21" s="112"/>
      <c r="D21" s="100"/>
    </row>
    <row r="22" spans="1:4" ht="12.75" customHeight="1">
      <c r="A22" s="24" t="s">
        <v>81</v>
      </c>
      <c r="B22" s="21" t="s">
        <v>82</v>
      </c>
      <c r="C22" s="94">
        <f>SUM(C23:C72)</f>
        <v>66408300</v>
      </c>
      <c r="D22" s="44">
        <f>SUM(D23:D71)</f>
        <v>67100000</v>
      </c>
    </row>
    <row r="23" spans="1:4" ht="12.75" customHeight="1">
      <c r="A23" s="56" t="s">
        <v>83</v>
      </c>
      <c r="B23" s="93" t="s">
        <v>84</v>
      </c>
      <c r="C23" s="113"/>
      <c r="D23" s="100"/>
    </row>
    <row r="24" spans="1:4" ht="12.75" customHeight="1">
      <c r="A24" s="56" t="s">
        <v>85</v>
      </c>
      <c r="B24" s="93" t="s">
        <v>87</v>
      </c>
      <c r="C24" s="113"/>
      <c r="D24" s="100">
        <v>210000</v>
      </c>
    </row>
    <row r="25" spans="1:4" ht="12.75" customHeight="1">
      <c r="A25" s="56"/>
      <c r="B25" s="93" t="s">
        <v>141</v>
      </c>
      <c r="C25" s="113"/>
      <c r="D25" s="100"/>
    </row>
    <row r="26" spans="1:4" ht="12.75" customHeight="1">
      <c r="A26" s="56" t="s">
        <v>86</v>
      </c>
      <c r="B26" s="93" t="s">
        <v>88</v>
      </c>
      <c r="C26" s="113"/>
      <c r="D26" s="100"/>
    </row>
    <row r="27" spans="1:4" ht="12.75" customHeight="1">
      <c r="A27" s="56"/>
      <c r="B27" s="93" t="s">
        <v>162</v>
      </c>
      <c r="C27" s="113"/>
      <c r="D27" s="100">
        <v>100000</v>
      </c>
    </row>
    <row r="28" spans="1:4" ht="12.75" customHeight="1">
      <c r="A28" s="56"/>
      <c r="B28" s="93" t="s">
        <v>148</v>
      </c>
      <c r="C28" s="113"/>
      <c r="D28" s="100"/>
    </row>
    <row r="29" spans="1:4" ht="12.75" customHeight="1">
      <c r="A29" s="56"/>
      <c r="B29" s="93" t="s">
        <v>147</v>
      </c>
      <c r="C29" s="113"/>
      <c r="D29" s="100">
        <v>49500000</v>
      </c>
    </row>
    <row r="30" spans="1:4" ht="12.75" customHeight="1">
      <c r="A30" s="56"/>
      <c r="B30" s="93" t="s">
        <v>146</v>
      </c>
      <c r="C30" s="113"/>
      <c r="D30" s="100"/>
    </row>
    <row r="31" spans="1:4" ht="12.75" customHeight="1">
      <c r="A31" s="56" t="s">
        <v>89</v>
      </c>
      <c r="B31" s="93" t="s">
        <v>90</v>
      </c>
      <c r="C31" s="113"/>
      <c r="D31" s="100"/>
    </row>
    <row r="32" spans="1:4" ht="12.75" customHeight="1">
      <c r="A32" s="56" t="s">
        <v>91</v>
      </c>
      <c r="B32" s="93" t="s">
        <v>92</v>
      </c>
      <c r="C32" s="113"/>
      <c r="D32" s="100"/>
    </row>
    <row r="33" spans="1:4" ht="25.5" customHeight="1">
      <c r="A33" s="56"/>
      <c r="B33" s="93" t="s">
        <v>93</v>
      </c>
      <c r="C33" s="113"/>
      <c r="D33" s="100">
        <v>100000</v>
      </c>
    </row>
    <row r="34" spans="1:4" ht="12.75" customHeight="1">
      <c r="A34" s="56"/>
      <c r="B34" s="93" t="s">
        <v>94</v>
      </c>
      <c r="C34" s="113"/>
      <c r="D34" s="100"/>
    </row>
    <row r="35" spans="1:6" ht="12.75" customHeight="1">
      <c r="A35" s="56"/>
      <c r="B35" s="93" t="s">
        <v>95</v>
      </c>
      <c r="C35" s="113"/>
      <c r="D35" s="100"/>
      <c r="F35" s="10"/>
    </row>
    <row r="36" spans="1:4" ht="12.75" customHeight="1">
      <c r="A36" s="56" t="s">
        <v>96</v>
      </c>
      <c r="B36" s="93" t="s">
        <v>97</v>
      </c>
      <c r="C36" s="113"/>
      <c r="D36" s="100"/>
    </row>
    <row r="37" spans="1:4" ht="12.75" customHeight="1">
      <c r="A37" s="56"/>
      <c r="B37" s="93" t="s">
        <v>98</v>
      </c>
      <c r="C37" s="113"/>
      <c r="D37" s="100">
        <v>100000</v>
      </c>
    </row>
    <row r="38" spans="1:4" ht="12.75" customHeight="1">
      <c r="A38" s="56" t="s">
        <v>99</v>
      </c>
      <c r="B38" s="93" t="s">
        <v>100</v>
      </c>
      <c r="C38" s="113"/>
      <c r="D38" s="100"/>
    </row>
    <row r="39" spans="1:4" ht="12.75" customHeight="1">
      <c r="A39" s="56" t="s">
        <v>101</v>
      </c>
      <c r="B39" s="93" t="s">
        <v>102</v>
      </c>
      <c r="C39" s="113"/>
      <c r="D39" s="100">
        <v>1300000</v>
      </c>
    </row>
    <row r="40" spans="1:4" ht="12.75" customHeight="1">
      <c r="A40" s="56" t="s">
        <v>156</v>
      </c>
      <c r="B40" s="93" t="s">
        <v>150</v>
      </c>
      <c r="C40" s="113"/>
      <c r="D40" s="100"/>
    </row>
    <row r="41" spans="1:4" ht="12.75" customHeight="1">
      <c r="A41" s="56"/>
      <c r="B41" s="93" t="s">
        <v>151</v>
      </c>
      <c r="C41" s="113"/>
      <c r="D41" s="100"/>
    </row>
    <row r="42" spans="1:4" ht="12.75" customHeight="1">
      <c r="A42" s="56"/>
      <c r="B42" s="93" t="s">
        <v>152</v>
      </c>
      <c r="C42" s="113"/>
      <c r="D42" s="100"/>
    </row>
    <row r="43" spans="1:4" ht="12.75" customHeight="1">
      <c r="A43" s="56" t="s">
        <v>103</v>
      </c>
      <c r="B43" s="93" t="s">
        <v>104</v>
      </c>
      <c r="C43" s="113"/>
      <c r="D43" s="100"/>
    </row>
    <row r="44" spans="1:6" ht="12.75" customHeight="1">
      <c r="A44" s="56"/>
      <c r="B44" s="93" t="s">
        <v>142</v>
      </c>
      <c r="C44" s="113"/>
      <c r="D44" s="100"/>
      <c r="F44" s="10"/>
    </row>
    <row r="45" spans="1:4" ht="12.75" customHeight="1">
      <c r="A45" s="56"/>
      <c r="B45" s="93" t="s">
        <v>105</v>
      </c>
      <c r="C45" s="113"/>
      <c r="D45" s="100"/>
    </row>
    <row r="46" spans="1:4" ht="12.75" customHeight="1">
      <c r="A46" s="56" t="s">
        <v>106</v>
      </c>
      <c r="B46" s="93" t="s">
        <v>107</v>
      </c>
      <c r="C46" s="113"/>
      <c r="D46" s="100"/>
    </row>
    <row r="47" spans="1:4" ht="12.75" customHeight="1">
      <c r="A47" s="56"/>
      <c r="B47" s="93" t="s">
        <v>108</v>
      </c>
      <c r="C47" s="113"/>
      <c r="D47" s="100"/>
    </row>
    <row r="48" spans="1:4" ht="12.75" customHeight="1">
      <c r="A48" s="56" t="s">
        <v>109</v>
      </c>
      <c r="B48" s="93" t="s">
        <v>143</v>
      </c>
      <c r="C48" s="113"/>
      <c r="D48" s="100">
        <v>1200000</v>
      </c>
    </row>
    <row r="49" spans="1:4" ht="12.75" customHeight="1">
      <c r="A49" s="56"/>
      <c r="B49" s="93" t="s">
        <v>110</v>
      </c>
      <c r="C49" s="113"/>
      <c r="D49" s="100"/>
    </row>
    <row r="50" spans="1:4" ht="12.75" customHeight="1">
      <c r="A50" s="56" t="s">
        <v>111</v>
      </c>
      <c r="B50" s="93" t="s">
        <v>112</v>
      </c>
      <c r="C50" s="113"/>
      <c r="D50" s="100"/>
    </row>
    <row r="51" spans="1:4" ht="24.75" customHeight="1">
      <c r="A51" s="93"/>
      <c r="B51" s="93" t="s">
        <v>113</v>
      </c>
      <c r="C51" s="113"/>
      <c r="D51" s="100"/>
    </row>
    <row r="52" spans="1:4" ht="12.75" customHeight="1">
      <c r="A52" s="56" t="s">
        <v>114</v>
      </c>
      <c r="B52" s="93" t="s">
        <v>115</v>
      </c>
      <c r="C52" s="113"/>
      <c r="D52" s="100">
        <v>200000</v>
      </c>
    </row>
    <row r="53" spans="1:4" ht="39.75" customHeight="1">
      <c r="A53" s="56"/>
      <c r="B53" s="93" t="s">
        <v>155</v>
      </c>
      <c r="C53" s="113"/>
      <c r="D53" s="100"/>
    </row>
    <row r="54" spans="1:4" ht="12.75" customHeight="1">
      <c r="A54" s="56" t="s">
        <v>116</v>
      </c>
      <c r="B54" s="93" t="s">
        <v>117</v>
      </c>
      <c r="C54" s="113"/>
      <c r="D54" s="100"/>
    </row>
    <row r="55" spans="1:4" ht="56.25" customHeight="1">
      <c r="A55" s="56"/>
      <c r="B55" s="93" t="s">
        <v>118</v>
      </c>
      <c r="C55" s="113"/>
      <c r="D55" s="100"/>
    </row>
    <row r="56" spans="1:4" ht="12.75" customHeight="1">
      <c r="A56" s="56" t="s">
        <v>119</v>
      </c>
      <c r="B56" s="93" t="s">
        <v>120</v>
      </c>
      <c r="C56" s="113"/>
      <c r="D56" s="100">
        <v>240000</v>
      </c>
    </row>
    <row r="57" spans="1:4" ht="12.75" customHeight="1">
      <c r="A57" s="56" t="s">
        <v>121</v>
      </c>
      <c r="B57" s="93" t="s">
        <v>122</v>
      </c>
      <c r="C57" s="113"/>
      <c r="D57" s="100"/>
    </row>
    <row r="58" spans="1:4" ht="12.75" customHeight="1">
      <c r="A58" s="56"/>
      <c r="B58" s="93" t="s">
        <v>123</v>
      </c>
      <c r="C58" s="113"/>
      <c r="D58" s="100"/>
    </row>
    <row r="59" spans="1:4" ht="12.75" customHeight="1">
      <c r="A59" s="56" t="s">
        <v>124</v>
      </c>
      <c r="B59" s="93" t="s">
        <v>153</v>
      </c>
      <c r="C59" s="113"/>
      <c r="D59" s="100"/>
    </row>
    <row r="60" spans="1:4" ht="12.75" customHeight="1">
      <c r="A60" s="56"/>
      <c r="B60" s="93" t="s">
        <v>125</v>
      </c>
      <c r="C60" s="113"/>
      <c r="D60" s="100"/>
    </row>
    <row r="61" spans="1:4" ht="12.75" customHeight="1">
      <c r="A61" s="56" t="s">
        <v>126</v>
      </c>
      <c r="B61" s="93" t="s">
        <v>127</v>
      </c>
      <c r="C61" s="113"/>
      <c r="D61" s="100"/>
    </row>
    <row r="62" spans="1:4" ht="12.75" customHeight="1">
      <c r="A62" s="56" t="s">
        <v>128</v>
      </c>
      <c r="B62" s="93" t="s">
        <v>129</v>
      </c>
      <c r="C62" s="113"/>
      <c r="D62" s="100"/>
    </row>
    <row r="63" spans="1:4" ht="12.75" customHeight="1">
      <c r="A63" s="56"/>
      <c r="B63" s="93" t="s">
        <v>130</v>
      </c>
      <c r="C63" s="113"/>
      <c r="D63" s="100">
        <v>14150000</v>
      </c>
    </row>
    <row r="64" spans="1:4" ht="12.75" customHeight="1">
      <c r="A64" s="56" t="s">
        <v>131</v>
      </c>
      <c r="B64" s="93" t="s">
        <v>132</v>
      </c>
      <c r="C64" s="113"/>
      <c r="D64" s="100"/>
    </row>
    <row r="65" spans="1:4" ht="12.75" customHeight="1">
      <c r="A65" s="56"/>
      <c r="B65" s="93" t="s">
        <v>154</v>
      </c>
      <c r="C65" s="113"/>
      <c r="D65" s="100"/>
    </row>
    <row r="66" spans="1:4" ht="12.75" customHeight="1">
      <c r="A66" s="56" t="s">
        <v>133</v>
      </c>
      <c r="B66" s="93" t="s">
        <v>134</v>
      </c>
      <c r="C66" s="113"/>
      <c r="D66" s="100"/>
    </row>
    <row r="67" spans="1:4" ht="12.75" customHeight="1">
      <c r="A67" s="56"/>
      <c r="B67" s="93" t="s">
        <v>163</v>
      </c>
      <c r="C67" s="113"/>
      <c r="D67" s="100"/>
    </row>
    <row r="68" spans="1:4" ht="12.75" customHeight="1">
      <c r="A68" s="56" t="s">
        <v>136</v>
      </c>
      <c r="B68" s="93" t="s">
        <v>137</v>
      </c>
      <c r="C68" s="113"/>
      <c r="D68" s="100"/>
    </row>
    <row r="69" spans="1:4" ht="12.75" customHeight="1">
      <c r="A69" s="56"/>
      <c r="B69" s="93" t="s">
        <v>138</v>
      </c>
      <c r="C69" s="113"/>
      <c r="D69" s="100"/>
    </row>
    <row r="70" spans="1:4" ht="12.75" customHeight="1">
      <c r="A70" s="56" t="s">
        <v>139</v>
      </c>
      <c r="B70" s="93" t="s">
        <v>140</v>
      </c>
      <c r="C70" s="113"/>
      <c r="D70" s="100"/>
    </row>
    <row r="71" spans="1:4" ht="12.75" customHeight="1">
      <c r="A71" s="56"/>
      <c r="B71" s="93" t="s">
        <v>144</v>
      </c>
      <c r="C71" s="113"/>
      <c r="D71" s="100"/>
    </row>
    <row r="72" spans="1:4" ht="12.75" customHeight="1">
      <c r="A72" s="144"/>
      <c r="B72" s="93" t="s">
        <v>82</v>
      </c>
      <c r="C72" s="113">
        <v>66408300</v>
      </c>
      <c r="D72" s="100"/>
    </row>
    <row r="73" spans="1:4" ht="17.25" customHeight="1">
      <c r="A73" s="24"/>
      <c r="B73" s="21" t="s">
        <v>458</v>
      </c>
      <c r="C73" s="94">
        <f>C3+C19+C22</f>
        <v>89119230</v>
      </c>
      <c r="D73" s="44">
        <f>D3+D19+D22</f>
        <v>91861729</v>
      </c>
    </row>
    <row r="74" spans="1:4" ht="12.75" customHeight="1">
      <c r="A74" s="56"/>
      <c r="B74" s="56"/>
      <c r="C74" s="112"/>
      <c r="D74" s="119"/>
    </row>
    <row r="75" spans="1:4" ht="12.75" customHeight="1">
      <c r="A75" s="116" t="s">
        <v>348</v>
      </c>
      <c r="B75" s="107" t="s">
        <v>349</v>
      </c>
      <c r="C75" s="117">
        <f>SUM(C76:C77)</f>
        <v>62088251</v>
      </c>
      <c r="D75" s="118">
        <f>SUM(D76:D77)</f>
        <v>22470469</v>
      </c>
    </row>
    <row r="76" spans="1:6" ht="12.75" customHeight="1">
      <c r="A76" s="56" t="s">
        <v>360</v>
      </c>
      <c r="B76" s="93" t="s">
        <v>361</v>
      </c>
      <c r="C76" s="113">
        <v>62088251</v>
      </c>
      <c r="D76" s="119">
        <v>17693247</v>
      </c>
      <c r="F76" s="42"/>
    </row>
    <row r="77" spans="1:4" ht="12.75" customHeight="1">
      <c r="A77" s="56" t="s">
        <v>363</v>
      </c>
      <c r="B77" s="93" t="s">
        <v>364</v>
      </c>
      <c r="C77" s="113"/>
      <c r="D77" s="119">
        <v>4777222</v>
      </c>
    </row>
    <row r="78" spans="1:6" ht="12.75" customHeight="1">
      <c r="A78" s="116" t="s">
        <v>386</v>
      </c>
      <c r="B78" s="107" t="s">
        <v>387</v>
      </c>
      <c r="C78" s="117">
        <f>SUM(C79:C80)</f>
        <v>26897979</v>
      </c>
      <c r="D78" s="118">
        <f>SUM(D79:D80)</f>
        <v>67869196</v>
      </c>
      <c r="F78" s="42"/>
    </row>
    <row r="79" spans="1:4" ht="12.75" customHeight="1">
      <c r="A79" s="56" t="s">
        <v>428</v>
      </c>
      <c r="B79" s="93" t="s">
        <v>489</v>
      </c>
      <c r="C79" s="113"/>
      <c r="D79" s="119">
        <v>66429196</v>
      </c>
    </row>
    <row r="80" spans="1:4" ht="12.75" customHeight="1">
      <c r="A80" s="56"/>
      <c r="B80" s="93" t="s">
        <v>541</v>
      </c>
      <c r="C80" s="113">
        <v>26897979</v>
      </c>
      <c r="D80" s="119">
        <v>1440000</v>
      </c>
    </row>
    <row r="81" spans="1:4" ht="12.75" customHeight="1">
      <c r="A81" s="116" t="s">
        <v>402</v>
      </c>
      <c r="B81" s="107" t="s">
        <v>403</v>
      </c>
      <c r="C81" s="117">
        <f>SUM(C82)</f>
        <v>133000</v>
      </c>
      <c r="D81" s="118">
        <f>SUM(D82)</f>
        <v>1522064</v>
      </c>
    </row>
    <row r="82" spans="1:4" ht="12.75" customHeight="1">
      <c r="A82" s="56" t="s">
        <v>416</v>
      </c>
      <c r="B82" s="93" t="s">
        <v>417</v>
      </c>
      <c r="C82" s="113">
        <v>133000</v>
      </c>
      <c r="D82" s="119">
        <v>1522064</v>
      </c>
    </row>
    <row r="83" spans="1:4" ht="21.75" customHeight="1">
      <c r="A83" s="21"/>
      <c r="B83" s="21" t="s">
        <v>456</v>
      </c>
      <c r="C83" s="94">
        <f>C75+C78+C81</f>
        <v>89119230</v>
      </c>
      <c r="D83" s="44">
        <f>D75+D78+D81</f>
        <v>91861729</v>
      </c>
    </row>
    <row r="84" ht="12.75" customHeight="1">
      <c r="D84" s="147"/>
    </row>
    <row r="85" ht="12.75" customHeight="1">
      <c r="D85" s="147"/>
    </row>
  </sheetData>
  <sheetProtection/>
  <mergeCells count="1">
    <mergeCell ref="A1:D1"/>
  </mergeCells>
  <printOptions/>
  <pageMargins left="0.75" right="0.48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1"/>
  </sheetPr>
  <dimension ref="A1:B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5.8515625" style="176" bestFit="1" customWidth="1"/>
    <col min="2" max="2" width="10.140625" style="176" bestFit="1" customWidth="1"/>
    <col min="3" max="16384" width="9.140625" style="176" customWidth="1"/>
  </cols>
  <sheetData>
    <row r="1" ht="15.75">
      <c r="A1" s="176" t="s">
        <v>519</v>
      </c>
    </row>
    <row r="2" ht="15.75">
      <c r="A2" s="176" t="s">
        <v>520</v>
      </c>
    </row>
    <row r="3" spans="1:2" ht="15.75">
      <c r="A3" s="176" t="s">
        <v>521</v>
      </c>
      <c r="B3" s="176">
        <v>9300000</v>
      </c>
    </row>
    <row r="4" spans="1:2" ht="15.75">
      <c r="A4" s="176" t="s">
        <v>522</v>
      </c>
      <c r="B4" s="176">
        <v>3000000</v>
      </c>
    </row>
    <row r="5" spans="1:2" ht="15.75">
      <c r="A5" s="176" t="s">
        <v>523</v>
      </c>
      <c r="B5" s="176">
        <v>15700000</v>
      </c>
    </row>
    <row r="6" ht="15.75">
      <c r="B6" s="176">
        <f>SUM(B3:B5)</f>
        <v>28000000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9"/>
  <sheetViews>
    <sheetView zoomScale="90" zoomScaleNormal="90" zoomScalePageLayoutView="0" workbookViewId="0" topLeftCell="A1">
      <selection activeCell="C15" sqref="C15:D15"/>
    </sheetView>
  </sheetViews>
  <sheetFormatPr defaultColWidth="9.140625" defaultRowHeight="12.75"/>
  <cols>
    <col min="1" max="1" width="8.8515625" style="55" customWidth="1"/>
    <col min="2" max="2" width="57.28125" style="55" customWidth="1"/>
    <col min="3" max="3" width="27.57421875" style="55" customWidth="1"/>
    <col min="4" max="4" width="22.7109375" style="133" customWidth="1"/>
    <col min="5" max="5" width="10.140625" style="0" bestFit="1" customWidth="1"/>
  </cols>
  <sheetData>
    <row r="1" spans="1:8" ht="12.75">
      <c r="A1" s="181" t="s">
        <v>545</v>
      </c>
      <c r="B1" s="181"/>
      <c r="C1" s="181"/>
      <c r="D1" s="181"/>
      <c r="E1" s="42"/>
      <c r="F1" s="42"/>
      <c r="G1" s="42"/>
      <c r="H1" s="42"/>
    </row>
    <row r="2" spans="1:8" ht="12.75">
      <c r="A2" s="158"/>
      <c r="B2" s="158" t="s">
        <v>453</v>
      </c>
      <c r="C2" s="158"/>
      <c r="D2" s="158"/>
      <c r="E2" s="42"/>
      <c r="F2" s="42"/>
      <c r="G2" s="42"/>
      <c r="H2" s="42"/>
    </row>
    <row r="3" spans="1:8" ht="25.5">
      <c r="A3" s="43" t="s">
        <v>452</v>
      </c>
      <c r="B3" s="43" t="s">
        <v>447</v>
      </c>
      <c r="C3" s="170" t="s">
        <v>565</v>
      </c>
      <c r="D3" s="171" t="s">
        <v>566</v>
      </c>
      <c r="E3" s="42"/>
      <c r="F3" s="42"/>
      <c r="G3" s="42"/>
      <c r="H3" s="42"/>
    </row>
    <row r="4" spans="1:8" ht="12.75">
      <c r="A4" s="119" t="s">
        <v>295</v>
      </c>
      <c r="B4" s="160" t="s">
        <v>296</v>
      </c>
      <c r="C4" s="160">
        <v>514884513</v>
      </c>
      <c r="D4" s="100">
        <f>'Sülysáp Bevételek'!C3</f>
        <v>492756644</v>
      </c>
      <c r="E4" s="42"/>
      <c r="F4" s="42"/>
      <c r="G4" s="42"/>
      <c r="H4" s="42"/>
    </row>
    <row r="5" spans="1:8" ht="12.75">
      <c r="A5" s="119" t="s">
        <v>321</v>
      </c>
      <c r="B5" s="160" t="s">
        <v>322</v>
      </c>
      <c r="C5" s="160">
        <v>18462945</v>
      </c>
      <c r="D5" s="100">
        <f>'Sülysáp Bevételek'!C20</f>
        <v>111321000</v>
      </c>
      <c r="E5" s="42"/>
      <c r="F5" s="42"/>
      <c r="G5" s="42"/>
      <c r="H5" s="42"/>
    </row>
    <row r="6" spans="1:8" ht="12.75">
      <c r="A6" s="119" t="s">
        <v>333</v>
      </c>
      <c r="B6" s="160" t="s">
        <v>334</v>
      </c>
      <c r="C6" s="160">
        <v>153681691</v>
      </c>
      <c r="D6" s="100">
        <f>'Sülysáp Bevételek'!C28</f>
        <v>185650000</v>
      </c>
      <c r="E6" s="42"/>
      <c r="F6" s="42"/>
      <c r="G6" s="42"/>
      <c r="H6" s="42"/>
    </row>
    <row r="7" spans="1:8" ht="12.75">
      <c r="A7" s="119" t="s">
        <v>348</v>
      </c>
      <c r="B7" s="160" t="s">
        <v>349</v>
      </c>
      <c r="C7" s="160">
        <v>132453581</v>
      </c>
      <c r="D7" s="100">
        <f>'Sülysáp Bevételek'!C41</f>
        <v>102503306</v>
      </c>
      <c r="E7" s="42"/>
      <c r="F7" s="42"/>
      <c r="G7" s="42"/>
      <c r="H7" s="42"/>
    </row>
    <row r="8" spans="1:8" ht="12.75">
      <c r="A8" s="119" t="s">
        <v>375</v>
      </c>
      <c r="B8" s="160" t="s">
        <v>376</v>
      </c>
      <c r="C8" s="160">
        <v>41000000</v>
      </c>
      <c r="D8" s="100">
        <f>'Sülysáp Bevételek'!C60</f>
        <v>0</v>
      </c>
      <c r="E8" s="42"/>
      <c r="F8" s="42"/>
      <c r="G8" s="42"/>
      <c r="H8" s="42"/>
    </row>
    <row r="9" spans="1:8" ht="12.75">
      <c r="A9" s="119" t="s">
        <v>386</v>
      </c>
      <c r="B9" s="160" t="s">
        <v>387</v>
      </c>
      <c r="C9" s="160">
        <v>53625651</v>
      </c>
      <c r="D9" s="100">
        <f>'Sülysáp Bevételek'!C67</f>
        <v>20933400</v>
      </c>
      <c r="E9" s="42"/>
      <c r="F9" s="42"/>
      <c r="G9" s="42"/>
      <c r="H9" s="42"/>
    </row>
    <row r="10" spans="1:8" ht="12.75">
      <c r="A10" s="119" t="s">
        <v>394</v>
      </c>
      <c r="B10" s="160" t="s">
        <v>395</v>
      </c>
      <c r="C10" s="160"/>
      <c r="D10" s="161"/>
      <c r="E10" s="42"/>
      <c r="F10" s="42"/>
      <c r="G10" s="42"/>
      <c r="H10" s="42"/>
    </row>
    <row r="11" spans="1:8" ht="12.75">
      <c r="A11" s="119" t="s">
        <v>402</v>
      </c>
      <c r="B11" s="160" t="s">
        <v>403</v>
      </c>
      <c r="C11" s="160">
        <v>170827000</v>
      </c>
      <c r="D11" s="161">
        <f>'Sülysáp Bevételek'!C78</f>
        <v>179552793</v>
      </c>
      <c r="E11" s="42"/>
      <c r="F11" s="42"/>
      <c r="G11" s="42"/>
      <c r="H11" s="42"/>
    </row>
    <row r="12" spans="1:8" ht="12.75">
      <c r="A12" s="43"/>
      <c r="B12" s="159" t="s">
        <v>456</v>
      </c>
      <c r="C12" s="159">
        <f>SUM(C4:C11)</f>
        <v>1084935381</v>
      </c>
      <c r="D12" s="52">
        <f>SUM(D4:D11)</f>
        <v>1092717143</v>
      </c>
      <c r="E12" s="42"/>
      <c r="F12" s="42"/>
      <c r="G12" s="42"/>
      <c r="H12" s="42"/>
    </row>
    <row r="13" spans="1:8" ht="12.75">
      <c r="A13" s="162"/>
      <c r="B13" s="162"/>
      <c r="C13" s="162"/>
      <c r="D13" s="132"/>
      <c r="E13" s="42"/>
      <c r="F13" s="42"/>
      <c r="G13" s="42"/>
      <c r="H13" s="42"/>
    </row>
    <row r="14" spans="1:8" ht="12.75">
      <c r="A14" s="163"/>
      <c r="B14" s="159" t="s">
        <v>454</v>
      </c>
      <c r="C14" s="159"/>
      <c r="D14" s="164"/>
      <c r="E14" s="42"/>
      <c r="F14" s="42"/>
      <c r="G14" s="42"/>
      <c r="H14" s="42"/>
    </row>
    <row r="15" spans="1:8" ht="25.5">
      <c r="A15" s="43" t="s">
        <v>452</v>
      </c>
      <c r="B15" s="43" t="s">
        <v>447</v>
      </c>
      <c r="C15" s="170" t="s">
        <v>565</v>
      </c>
      <c r="D15" s="171" t="s">
        <v>566</v>
      </c>
      <c r="E15" s="42"/>
      <c r="F15" s="42"/>
      <c r="G15" s="42"/>
      <c r="H15" s="42"/>
    </row>
    <row r="16" spans="1:8" ht="12.75">
      <c r="A16" s="119" t="s">
        <v>51</v>
      </c>
      <c r="B16" s="165" t="s">
        <v>54</v>
      </c>
      <c r="C16" s="165">
        <v>306305986</v>
      </c>
      <c r="D16" s="100">
        <f>Önkormányzat!C3+'Gondozási Központ'!D3+Csicsergő!D3+Gólyahír!D3+'Polg.Hiv.'!D3+WAMKK!D3+Konyha!D3</f>
        <v>301796074</v>
      </c>
      <c r="E16" s="42"/>
      <c r="F16" s="42"/>
      <c r="G16" s="42"/>
      <c r="H16" s="42"/>
    </row>
    <row r="17" spans="1:8" ht="15" customHeight="1">
      <c r="A17" s="119" t="s">
        <v>78</v>
      </c>
      <c r="B17" s="165" t="s">
        <v>79</v>
      </c>
      <c r="C17" s="165">
        <v>77751264</v>
      </c>
      <c r="D17" s="100">
        <f>Önkormányzat!C19+'Gondozási Központ'!D19+Csicsergő!D20+Gólyahír!D19+'Polg.Hiv.'!D19+WAMKK!D19+Konyha!D19</f>
        <v>79742245</v>
      </c>
      <c r="E17" s="42"/>
      <c r="F17" s="42"/>
      <c r="G17" s="42"/>
      <c r="H17" s="42"/>
    </row>
    <row r="18" spans="1:8" ht="12.75">
      <c r="A18" s="119" t="s">
        <v>81</v>
      </c>
      <c r="B18" s="165" t="s">
        <v>82</v>
      </c>
      <c r="C18" s="165">
        <v>272592061</v>
      </c>
      <c r="D18" s="100">
        <f>Önkormányzat!C22+'Gondozási Központ'!D22+Csicsergő!D23+Gólyahír!D22+'Polg.Hiv.'!D22+WAMKK!D22+Konyha!D22</f>
        <v>196111505</v>
      </c>
      <c r="E18" s="42"/>
      <c r="F18" s="42"/>
      <c r="G18" s="42"/>
      <c r="H18" s="42"/>
    </row>
    <row r="19" spans="1:8" ht="12.75">
      <c r="A19" s="119" t="s">
        <v>168</v>
      </c>
      <c r="B19" s="165" t="s">
        <v>169</v>
      </c>
      <c r="C19" s="165">
        <v>41815751</v>
      </c>
      <c r="D19" s="100">
        <f>Önkormányzat!C71</f>
        <v>30711000</v>
      </c>
      <c r="E19" s="42"/>
      <c r="F19" s="42"/>
      <c r="G19" s="42"/>
      <c r="H19" s="42"/>
    </row>
    <row r="20" spans="1:8" ht="12.75">
      <c r="A20" s="119" t="s">
        <v>455</v>
      </c>
      <c r="B20" s="165" t="s">
        <v>198</v>
      </c>
      <c r="C20" s="165">
        <v>212507589</v>
      </c>
      <c r="D20" s="100">
        <f>Önkormányzat!C96</f>
        <v>308218319</v>
      </c>
      <c r="E20" s="42"/>
      <c r="F20" s="42"/>
      <c r="G20" s="42"/>
      <c r="H20" s="42"/>
    </row>
    <row r="21" spans="1:8" ht="12.75">
      <c r="A21" s="119" t="s">
        <v>214</v>
      </c>
      <c r="B21" s="165" t="s">
        <v>215</v>
      </c>
      <c r="C21" s="165">
        <v>67962730</v>
      </c>
      <c r="D21" s="100">
        <f>Önkormányzat!C110</f>
        <v>102227000</v>
      </c>
      <c r="E21" s="42"/>
      <c r="F21" s="42"/>
      <c r="G21" s="42"/>
      <c r="H21" s="42"/>
    </row>
    <row r="22" spans="1:8" ht="12.75">
      <c r="A22" s="119" t="s">
        <v>227</v>
      </c>
      <c r="B22" s="165" t="s">
        <v>228</v>
      </c>
      <c r="C22" s="165">
        <v>6000000</v>
      </c>
      <c r="D22" s="100">
        <f>Önkormányzat!C119</f>
        <v>73911000</v>
      </c>
      <c r="E22" s="42"/>
      <c r="F22" s="42"/>
      <c r="G22" s="42"/>
      <c r="H22" s="42"/>
    </row>
    <row r="23" spans="1:8" ht="12.75">
      <c r="A23" s="119" t="s">
        <v>237</v>
      </c>
      <c r="B23" s="165" t="s">
        <v>238</v>
      </c>
      <c r="C23" s="165"/>
      <c r="D23" s="161"/>
      <c r="E23" s="42"/>
      <c r="F23" s="42"/>
      <c r="G23" s="42"/>
      <c r="H23" s="42"/>
    </row>
    <row r="24" spans="1:8" ht="12.75">
      <c r="A24" s="119" t="s">
        <v>255</v>
      </c>
      <c r="B24" s="165" t="s">
        <v>256</v>
      </c>
      <c r="C24" s="165">
        <v>100000000</v>
      </c>
      <c r="D24" s="100">
        <f>Önkormányzat!C135</f>
        <v>0</v>
      </c>
      <c r="E24" s="42"/>
      <c r="F24" s="42"/>
      <c r="G24" s="42"/>
      <c r="H24" s="42"/>
    </row>
    <row r="25" spans="1:8" ht="12.75">
      <c r="A25" s="154"/>
      <c r="B25" s="159" t="s">
        <v>457</v>
      </c>
      <c r="C25" s="159">
        <f>SUM(C16:C24)</f>
        <v>1084935381</v>
      </c>
      <c r="D25" s="44">
        <f>SUM(D16:D24)</f>
        <v>1092717143</v>
      </c>
      <c r="E25" s="42"/>
      <c r="F25" s="42"/>
      <c r="G25" s="42"/>
      <c r="H25" s="42"/>
    </row>
    <row r="26" spans="1:8" ht="12.75">
      <c r="A26" s="162"/>
      <c r="B26" s="162"/>
      <c r="C26" s="162"/>
      <c r="D26" s="132"/>
      <c r="E26" s="42"/>
      <c r="F26" s="42"/>
      <c r="G26" s="42"/>
      <c r="H26" s="42"/>
    </row>
    <row r="27" spans="1:8" ht="12.75">
      <c r="A27" s="162"/>
      <c r="B27" s="162"/>
      <c r="C27" s="162"/>
      <c r="D27" s="132">
        <f>D12-D25</f>
        <v>0</v>
      </c>
      <c r="E27" s="42"/>
      <c r="F27" s="42"/>
      <c r="G27" s="42"/>
      <c r="H27" s="42"/>
    </row>
    <row r="28" spans="1:8" ht="12.75">
      <c r="A28" s="162"/>
      <c r="B28" s="162"/>
      <c r="C28" s="162"/>
      <c r="D28" s="132"/>
      <c r="E28" s="42"/>
      <c r="F28" s="42"/>
      <c r="G28" s="42"/>
      <c r="H28" s="42"/>
    </row>
    <row r="29" spans="1:8" ht="12.75">
      <c r="A29" s="162"/>
      <c r="B29" s="162"/>
      <c r="C29" s="162"/>
      <c r="D29" s="132"/>
      <c r="E29" s="42"/>
      <c r="F29" s="42"/>
      <c r="G29" s="42"/>
      <c r="H29" s="42"/>
    </row>
  </sheetData>
  <sheetProtection/>
  <mergeCells count="1">
    <mergeCell ref="A1:D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L105"/>
  <sheetViews>
    <sheetView zoomScalePageLayoutView="0" workbookViewId="0" topLeftCell="A85">
      <selection activeCell="D117" sqref="D117"/>
    </sheetView>
  </sheetViews>
  <sheetFormatPr defaultColWidth="9.140625" defaultRowHeight="12.75"/>
  <cols>
    <col min="1" max="1" width="10.28125" style="0" bestFit="1" customWidth="1"/>
    <col min="2" max="2" width="52.00390625" style="0" customWidth="1"/>
    <col min="3" max="3" width="12.7109375" style="0" bestFit="1" customWidth="1"/>
    <col min="4" max="4" width="14.8515625" style="2" bestFit="1" customWidth="1"/>
    <col min="5" max="5" width="10.57421875" style="0" bestFit="1" customWidth="1"/>
    <col min="6" max="6" width="12.57421875" style="0" bestFit="1" customWidth="1"/>
    <col min="7" max="7" width="9.28125" style="0" bestFit="1" customWidth="1"/>
    <col min="8" max="8" width="5.140625" style="0" bestFit="1" customWidth="1"/>
    <col min="9" max="9" width="9.140625" style="2" bestFit="1" customWidth="1"/>
    <col min="10" max="10" width="10.140625" style="2" bestFit="1" customWidth="1"/>
  </cols>
  <sheetData>
    <row r="1" spans="1:10" ht="12.75">
      <c r="A1" s="182" t="s">
        <v>551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25.5">
      <c r="A2" s="17" t="s">
        <v>446</v>
      </c>
      <c r="B2" s="17" t="s">
        <v>447</v>
      </c>
      <c r="C2" s="41" t="s">
        <v>145</v>
      </c>
      <c r="D2" s="18" t="s">
        <v>450</v>
      </c>
      <c r="E2" s="17" t="s">
        <v>449</v>
      </c>
      <c r="F2" s="17" t="s">
        <v>546</v>
      </c>
      <c r="G2" s="17" t="s">
        <v>547</v>
      </c>
      <c r="H2" s="17" t="s">
        <v>476</v>
      </c>
      <c r="I2" s="18" t="s">
        <v>548</v>
      </c>
      <c r="J2" s="18" t="s">
        <v>448</v>
      </c>
    </row>
    <row r="3" spans="1:12" ht="12.75">
      <c r="A3" s="14" t="s">
        <v>295</v>
      </c>
      <c r="B3" s="13" t="s">
        <v>296</v>
      </c>
      <c r="C3" s="43">
        <f aca="true" t="shared" si="0" ref="C3:C34">SUM(D3:J3)</f>
        <v>492756644</v>
      </c>
      <c r="D3" s="44">
        <f>SUM(D4:D19)</f>
        <v>492756644</v>
      </c>
      <c r="E3" s="44">
        <f aca="true" t="shared" si="1" ref="E3:J3">SUM(E4:E19)</f>
        <v>0</v>
      </c>
      <c r="F3" s="44">
        <f t="shared" si="1"/>
        <v>0</v>
      </c>
      <c r="G3" s="44">
        <f t="shared" si="1"/>
        <v>0</v>
      </c>
      <c r="H3" s="44">
        <f t="shared" si="1"/>
        <v>0</v>
      </c>
      <c r="I3" s="44">
        <f t="shared" si="1"/>
        <v>0</v>
      </c>
      <c r="J3" s="44">
        <f t="shared" si="1"/>
        <v>0</v>
      </c>
      <c r="K3" s="42"/>
      <c r="L3" s="42"/>
    </row>
    <row r="4" spans="1:12" ht="12.75">
      <c r="A4" s="5" t="s">
        <v>297</v>
      </c>
      <c r="B4" s="4" t="s">
        <v>298</v>
      </c>
      <c r="C4" s="45">
        <f t="shared" si="0"/>
        <v>0</v>
      </c>
      <c r="D4" s="46"/>
      <c r="E4" s="45"/>
      <c r="F4" s="45"/>
      <c r="G4" s="45"/>
      <c r="H4" s="45"/>
      <c r="I4" s="46"/>
      <c r="J4" s="46"/>
      <c r="K4" s="42"/>
      <c r="L4" s="42"/>
    </row>
    <row r="5" spans="1:12" ht="12.75">
      <c r="A5" s="5" t="s">
        <v>299</v>
      </c>
      <c r="B5" s="4" t="s">
        <v>300</v>
      </c>
      <c r="C5" s="45">
        <f t="shared" si="0"/>
        <v>0</v>
      </c>
      <c r="D5" s="46"/>
      <c r="E5" s="45"/>
      <c r="F5" s="45"/>
      <c r="G5" s="45"/>
      <c r="H5" s="45"/>
      <c r="I5" s="46"/>
      <c r="J5" s="46"/>
      <c r="K5" s="42"/>
      <c r="L5" s="42"/>
    </row>
    <row r="6" spans="1:12" ht="12.75">
      <c r="A6" s="5"/>
      <c r="B6" s="4" t="s">
        <v>301</v>
      </c>
      <c r="C6" s="45">
        <f t="shared" si="0"/>
        <v>160068885</v>
      </c>
      <c r="D6" s="46">
        <f>'Állami normatíva'!D15</f>
        <v>160068885</v>
      </c>
      <c r="E6" s="45"/>
      <c r="F6" s="45"/>
      <c r="G6" s="45"/>
      <c r="H6" s="45"/>
      <c r="I6" s="46"/>
      <c r="J6" s="46"/>
      <c r="K6" s="42"/>
      <c r="L6" s="42"/>
    </row>
    <row r="7" spans="1:12" ht="25.5">
      <c r="A7" s="5" t="s">
        <v>302</v>
      </c>
      <c r="B7" s="93" t="s">
        <v>530</v>
      </c>
      <c r="C7" s="45">
        <f t="shared" si="0"/>
        <v>157625433</v>
      </c>
      <c r="D7" s="46">
        <f>'Állami normatíva'!D33</f>
        <v>157625433</v>
      </c>
      <c r="E7" s="45"/>
      <c r="F7" s="45"/>
      <c r="G7" s="45"/>
      <c r="H7" s="45"/>
      <c r="I7" s="46"/>
      <c r="J7" s="46"/>
      <c r="K7" s="42"/>
      <c r="L7" s="42"/>
    </row>
    <row r="8" spans="1:12" ht="25.5">
      <c r="A8" s="5" t="s">
        <v>303</v>
      </c>
      <c r="B8" s="93" t="s">
        <v>529</v>
      </c>
      <c r="C8" s="45">
        <f t="shared" si="0"/>
        <v>165757646</v>
      </c>
      <c r="D8" s="46">
        <f>'Állami normatíva'!D57</f>
        <v>165757646</v>
      </c>
      <c r="E8" s="45"/>
      <c r="F8" s="45"/>
      <c r="G8" s="45"/>
      <c r="H8" s="45"/>
      <c r="I8" s="46"/>
      <c r="J8" s="46"/>
      <c r="K8" s="42"/>
      <c r="L8" s="42"/>
    </row>
    <row r="9" spans="1:12" ht="25.5">
      <c r="A9" s="5" t="s">
        <v>304</v>
      </c>
      <c r="B9" s="93" t="s">
        <v>528</v>
      </c>
      <c r="C9" s="45">
        <f t="shared" si="0"/>
        <v>9304680</v>
      </c>
      <c r="D9" s="46">
        <f>'Állami normatíva'!D62</f>
        <v>9304680</v>
      </c>
      <c r="E9" s="45"/>
      <c r="F9" s="45"/>
      <c r="G9" s="45"/>
      <c r="H9" s="45"/>
      <c r="I9" s="46"/>
      <c r="J9" s="46"/>
      <c r="K9" s="42"/>
      <c r="L9" s="42"/>
    </row>
    <row r="10" spans="1:12" ht="12.75">
      <c r="A10" s="5" t="s">
        <v>305</v>
      </c>
      <c r="B10" s="4" t="s">
        <v>306</v>
      </c>
      <c r="C10" s="45">
        <f t="shared" si="0"/>
        <v>0</v>
      </c>
      <c r="D10" s="46"/>
      <c r="E10" s="45"/>
      <c r="F10" s="45"/>
      <c r="G10" s="45"/>
      <c r="H10" s="45"/>
      <c r="I10" s="46"/>
      <c r="J10" s="46"/>
      <c r="K10" s="42"/>
      <c r="L10" s="42"/>
    </row>
    <row r="11" spans="1:12" ht="12.75">
      <c r="A11" s="5" t="s">
        <v>307</v>
      </c>
      <c r="B11" s="4" t="s">
        <v>308</v>
      </c>
      <c r="C11" s="45">
        <f t="shared" si="0"/>
        <v>0</v>
      </c>
      <c r="D11" s="46"/>
      <c r="E11" s="45"/>
      <c r="F11" s="45"/>
      <c r="G11" s="45"/>
      <c r="H11" s="45"/>
      <c r="I11" s="46"/>
      <c r="J11" s="46"/>
      <c r="K11" s="42"/>
      <c r="L11" s="42"/>
    </row>
    <row r="12" spans="1:12" ht="25.5">
      <c r="A12" s="5"/>
      <c r="B12" s="4" t="s">
        <v>309</v>
      </c>
      <c r="C12" s="45">
        <f t="shared" si="0"/>
        <v>0</v>
      </c>
      <c r="D12" s="46"/>
      <c r="E12" s="45"/>
      <c r="F12" s="45"/>
      <c r="G12" s="45"/>
      <c r="H12" s="45"/>
      <c r="I12" s="46"/>
      <c r="J12" s="46"/>
      <c r="K12" s="42"/>
      <c r="L12" s="42"/>
    </row>
    <row r="13" spans="1:12" ht="12.75">
      <c r="A13" s="5" t="s">
        <v>310</v>
      </c>
      <c r="B13" s="4" t="s">
        <v>311</v>
      </c>
      <c r="C13" s="45">
        <f t="shared" si="0"/>
        <v>0</v>
      </c>
      <c r="D13" s="46"/>
      <c r="E13" s="45"/>
      <c r="F13" s="45"/>
      <c r="G13" s="45"/>
      <c r="H13" s="45"/>
      <c r="I13" s="46"/>
      <c r="J13" s="46"/>
      <c r="K13" s="42"/>
      <c r="L13" s="42"/>
    </row>
    <row r="14" spans="1:12" ht="25.5">
      <c r="A14" s="5" t="s">
        <v>312</v>
      </c>
      <c r="B14" s="4" t="s">
        <v>313</v>
      </c>
      <c r="C14" s="45">
        <f t="shared" si="0"/>
        <v>0</v>
      </c>
      <c r="D14" s="46"/>
      <c r="E14" s="45"/>
      <c r="F14" s="45"/>
      <c r="G14" s="45"/>
      <c r="H14" s="45"/>
      <c r="I14" s="46"/>
      <c r="J14" s="46"/>
      <c r="K14" s="42"/>
      <c r="L14" s="42"/>
    </row>
    <row r="15" spans="1:12" ht="25.5">
      <c r="A15" s="5" t="s">
        <v>314</v>
      </c>
      <c r="B15" s="4" t="s">
        <v>315</v>
      </c>
      <c r="C15" s="45">
        <f t="shared" si="0"/>
        <v>0</v>
      </c>
      <c r="D15" s="46"/>
      <c r="E15" s="45"/>
      <c r="F15" s="45"/>
      <c r="G15" s="45"/>
      <c r="H15" s="45"/>
      <c r="I15" s="46"/>
      <c r="J15" s="46"/>
      <c r="K15" s="42"/>
      <c r="L15" s="42"/>
    </row>
    <row r="16" spans="1:12" ht="25.5">
      <c r="A16" s="5" t="s">
        <v>316</v>
      </c>
      <c r="B16" s="4" t="s">
        <v>317</v>
      </c>
      <c r="C16" s="45">
        <f t="shared" si="0"/>
        <v>0</v>
      </c>
      <c r="D16" s="46"/>
      <c r="E16" s="45"/>
      <c r="F16" s="45"/>
      <c r="G16" s="45"/>
      <c r="H16" s="45"/>
      <c r="I16" s="46"/>
      <c r="J16" s="46"/>
      <c r="K16" s="42"/>
      <c r="L16" s="42"/>
    </row>
    <row r="17" spans="1:12" ht="25.5">
      <c r="A17" s="5" t="s">
        <v>318</v>
      </c>
      <c r="B17" s="4" t="s">
        <v>319</v>
      </c>
      <c r="C17" s="45">
        <f t="shared" si="0"/>
        <v>0</v>
      </c>
      <c r="D17" s="47"/>
      <c r="E17" s="45"/>
      <c r="F17" s="45"/>
      <c r="G17" s="45"/>
      <c r="H17" s="45"/>
      <c r="I17" s="46"/>
      <c r="J17" s="46"/>
      <c r="K17" s="42"/>
      <c r="L17" s="42"/>
    </row>
    <row r="18" spans="1:12" ht="25.5">
      <c r="A18" s="5"/>
      <c r="B18" s="4" t="s">
        <v>320</v>
      </c>
      <c r="C18" s="45">
        <f t="shared" si="0"/>
        <v>0</v>
      </c>
      <c r="D18" s="46"/>
      <c r="E18" s="45"/>
      <c r="F18" s="45"/>
      <c r="G18" s="45"/>
      <c r="H18" s="45"/>
      <c r="I18" s="46"/>
      <c r="J18" s="46"/>
      <c r="K18" s="42"/>
      <c r="L18" s="42"/>
    </row>
    <row r="19" spans="1:12" ht="12.75">
      <c r="A19" s="5"/>
      <c r="B19" s="5"/>
      <c r="C19" s="45">
        <f t="shared" si="0"/>
        <v>0</v>
      </c>
      <c r="D19" s="46"/>
      <c r="E19" s="45"/>
      <c r="F19" s="45"/>
      <c r="G19" s="45"/>
      <c r="H19" s="45"/>
      <c r="I19" s="46"/>
      <c r="J19" s="46"/>
      <c r="K19" s="42"/>
      <c r="L19" s="42"/>
    </row>
    <row r="20" spans="1:12" ht="25.5">
      <c r="A20" s="14" t="s">
        <v>321</v>
      </c>
      <c r="B20" s="13" t="s">
        <v>322</v>
      </c>
      <c r="C20" s="43">
        <f aca="true" t="shared" si="2" ref="C20:J20">SUM(C21:C27)</f>
        <v>111321000</v>
      </c>
      <c r="D20" s="43">
        <f t="shared" si="2"/>
        <v>111321000</v>
      </c>
      <c r="E20" s="43">
        <f t="shared" si="2"/>
        <v>0</v>
      </c>
      <c r="F20" s="43">
        <f t="shared" si="2"/>
        <v>0</v>
      </c>
      <c r="G20" s="43">
        <f t="shared" si="2"/>
        <v>0</v>
      </c>
      <c r="H20" s="43">
        <f t="shared" si="2"/>
        <v>0</v>
      </c>
      <c r="I20" s="43">
        <f t="shared" si="2"/>
        <v>0</v>
      </c>
      <c r="J20" s="43">
        <f t="shared" si="2"/>
        <v>0</v>
      </c>
      <c r="K20" s="42"/>
      <c r="L20" s="42"/>
    </row>
    <row r="21" spans="1:12" ht="12.75">
      <c r="A21" s="5" t="s">
        <v>323</v>
      </c>
      <c r="B21" s="4" t="s">
        <v>324</v>
      </c>
      <c r="C21" s="45">
        <f t="shared" si="0"/>
        <v>45460000</v>
      </c>
      <c r="D21" s="100">
        <v>45460000</v>
      </c>
      <c r="E21" s="45"/>
      <c r="F21" s="45"/>
      <c r="G21" s="45"/>
      <c r="H21" s="45"/>
      <c r="I21" s="46"/>
      <c r="J21" s="46"/>
      <c r="K21" s="42" t="s">
        <v>499</v>
      </c>
      <c r="L21" s="42"/>
    </row>
    <row r="22" spans="1:12" ht="25.5">
      <c r="A22" s="5"/>
      <c r="B22" s="4" t="s">
        <v>325</v>
      </c>
      <c r="C22" s="45">
        <f t="shared" si="0"/>
        <v>0</v>
      </c>
      <c r="D22" s="46"/>
      <c r="E22" s="45"/>
      <c r="F22" s="45"/>
      <c r="G22" s="45"/>
      <c r="H22" s="45"/>
      <c r="I22" s="46"/>
      <c r="J22" s="46"/>
      <c r="K22" s="42"/>
      <c r="L22" s="42"/>
    </row>
    <row r="23" spans="1:12" ht="25.5">
      <c r="A23" s="5" t="s">
        <v>326</v>
      </c>
      <c r="B23" s="4" t="s">
        <v>327</v>
      </c>
      <c r="C23" s="45">
        <f t="shared" si="0"/>
        <v>0</v>
      </c>
      <c r="D23" s="46"/>
      <c r="E23" s="45"/>
      <c r="F23" s="45"/>
      <c r="G23" s="45"/>
      <c r="H23" s="45"/>
      <c r="I23" s="46"/>
      <c r="J23" s="46"/>
      <c r="K23" s="42"/>
      <c r="L23" s="42"/>
    </row>
    <row r="24" spans="1:12" ht="25.5">
      <c r="A24" s="5" t="s">
        <v>328</v>
      </c>
      <c r="B24" s="4" t="s">
        <v>329</v>
      </c>
      <c r="C24" s="45">
        <f t="shared" si="0"/>
        <v>0</v>
      </c>
      <c r="D24" s="46"/>
      <c r="E24" s="45"/>
      <c r="F24" s="45"/>
      <c r="G24" s="45"/>
      <c r="H24" s="45"/>
      <c r="I24" s="46"/>
      <c r="J24" s="46"/>
      <c r="K24" s="42"/>
      <c r="L24" s="42"/>
    </row>
    <row r="25" spans="1:12" ht="25.5">
      <c r="A25" s="5" t="s">
        <v>330</v>
      </c>
      <c r="B25" s="4" t="s">
        <v>331</v>
      </c>
      <c r="C25" s="45">
        <f t="shared" si="0"/>
        <v>0</v>
      </c>
      <c r="D25" s="46"/>
      <c r="E25" s="45"/>
      <c r="F25" s="45"/>
      <c r="G25" s="45"/>
      <c r="H25" s="45"/>
      <c r="I25" s="46"/>
      <c r="J25" s="46"/>
      <c r="K25" s="42"/>
      <c r="L25" s="42"/>
    </row>
    <row r="26" spans="1:12" ht="25.5">
      <c r="A26" s="5" t="s">
        <v>332</v>
      </c>
      <c r="B26" s="93" t="s">
        <v>527</v>
      </c>
      <c r="C26" s="45">
        <f t="shared" si="0"/>
        <v>21861000</v>
      </c>
      <c r="D26" s="46">
        <v>21861000</v>
      </c>
      <c r="E26" s="45"/>
      <c r="F26" s="45"/>
      <c r="G26" s="45"/>
      <c r="H26" s="45"/>
      <c r="I26" s="46"/>
      <c r="J26" s="46"/>
      <c r="K26" s="42"/>
      <c r="L26" s="42"/>
    </row>
    <row r="27" spans="1:12" ht="12.75">
      <c r="A27" s="5"/>
      <c r="B27" s="56" t="s">
        <v>495</v>
      </c>
      <c r="C27" s="45">
        <f t="shared" si="0"/>
        <v>44000000</v>
      </c>
      <c r="D27" s="46">
        <v>44000000</v>
      </c>
      <c r="E27" s="45"/>
      <c r="F27" s="45"/>
      <c r="G27" s="45"/>
      <c r="H27" s="45"/>
      <c r="I27" s="46"/>
      <c r="J27" s="46"/>
      <c r="K27" s="42"/>
      <c r="L27" s="42"/>
    </row>
    <row r="28" spans="1:12" ht="12.75">
      <c r="A28" s="14" t="s">
        <v>333</v>
      </c>
      <c r="B28" s="13" t="s">
        <v>334</v>
      </c>
      <c r="C28" s="44">
        <f>SUM(C29:C40)</f>
        <v>185650000</v>
      </c>
      <c r="D28" s="44">
        <f>SUM(D29:D40)</f>
        <v>185650000</v>
      </c>
      <c r="E28" s="44">
        <f aca="true" t="shared" si="3" ref="E28:J28">SUM(E29:E40)</f>
        <v>0</v>
      </c>
      <c r="F28" s="44">
        <f t="shared" si="3"/>
        <v>0</v>
      </c>
      <c r="G28" s="44">
        <f t="shared" si="3"/>
        <v>0</v>
      </c>
      <c r="H28" s="44">
        <f t="shared" si="3"/>
        <v>0</v>
      </c>
      <c r="I28" s="44">
        <f t="shared" si="3"/>
        <v>0</v>
      </c>
      <c r="J28" s="44">
        <f t="shared" si="3"/>
        <v>0</v>
      </c>
      <c r="K28" s="42"/>
      <c r="L28" s="42"/>
    </row>
    <row r="29" spans="1:12" ht="12.75">
      <c r="A29" s="5" t="s">
        <v>335</v>
      </c>
      <c r="B29" s="4" t="s">
        <v>336</v>
      </c>
      <c r="C29" s="45">
        <f t="shared" si="0"/>
        <v>0</v>
      </c>
      <c r="D29" s="46"/>
      <c r="E29" s="45"/>
      <c r="F29" s="45"/>
      <c r="G29" s="45"/>
      <c r="H29" s="45"/>
      <c r="I29" s="46"/>
      <c r="J29" s="46"/>
      <c r="K29" s="42"/>
      <c r="L29" s="42"/>
    </row>
    <row r="30" spans="1:12" ht="12.75">
      <c r="A30" s="5"/>
      <c r="B30" s="4" t="s">
        <v>337</v>
      </c>
      <c r="C30" s="45">
        <f t="shared" si="0"/>
        <v>16250000</v>
      </c>
      <c r="D30" s="46">
        <v>16250000</v>
      </c>
      <c r="E30" s="45"/>
      <c r="F30" s="45"/>
      <c r="G30" s="45"/>
      <c r="H30" s="45"/>
      <c r="I30" s="46"/>
      <c r="J30" s="46"/>
      <c r="K30" s="42"/>
      <c r="L30" s="42"/>
    </row>
    <row r="31" spans="1:12" ht="12.75">
      <c r="A31" s="5" t="s">
        <v>338</v>
      </c>
      <c r="B31" s="4" t="s">
        <v>339</v>
      </c>
      <c r="C31" s="45">
        <f t="shared" si="0"/>
        <v>0</v>
      </c>
      <c r="D31" s="46"/>
      <c r="E31" s="45"/>
      <c r="F31" s="45"/>
      <c r="G31" s="45"/>
      <c r="H31" s="45"/>
      <c r="I31" s="46"/>
      <c r="J31" s="46"/>
      <c r="K31" s="42"/>
      <c r="L31" s="42"/>
    </row>
    <row r="32" spans="1:12" ht="12.75">
      <c r="A32" s="5" t="s">
        <v>340</v>
      </c>
      <c r="B32" s="4" t="s">
        <v>341</v>
      </c>
      <c r="C32" s="45">
        <f t="shared" si="0"/>
        <v>0</v>
      </c>
      <c r="D32" s="46"/>
      <c r="E32" s="45"/>
      <c r="F32" s="45"/>
      <c r="G32" s="45"/>
      <c r="H32" s="45"/>
      <c r="I32" s="46"/>
      <c r="J32" s="46"/>
      <c r="K32" s="42"/>
      <c r="L32" s="42"/>
    </row>
    <row r="33" spans="1:12" ht="12.75">
      <c r="A33" s="5"/>
      <c r="B33" s="4" t="s">
        <v>342</v>
      </c>
      <c r="C33" s="45">
        <f t="shared" si="0"/>
        <v>0</v>
      </c>
      <c r="D33" s="46"/>
      <c r="E33" s="45"/>
      <c r="F33" s="45"/>
      <c r="G33" s="45"/>
      <c r="H33" s="45"/>
      <c r="I33" s="46"/>
      <c r="J33" s="46"/>
      <c r="K33" s="42"/>
      <c r="L33" s="42"/>
    </row>
    <row r="34" spans="1:12" ht="12.75">
      <c r="A34" s="5"/>
      <c r="B34" s="93" t="s">
        <v>538</v>
      </c>
      <c r="C34" s="45">
        <f t="shared" si="0"/>
        <v>140000000</v>
      </c>
      <c r="D34" s="100">
        <v>140000000</v>
      </c>
      <c r="E34" s="45"/>
      <c r="F34" s="45"/>
      <c r="G34" s="45"/>
      <c r="H34" s="45"/>
      <c r="I34" s="46"/>
      <c r="J34" s="46"/>
      <c r="K34" s="42"/>
      <c r="L34" s="42"/>
    </row>
    <row r="35" spans="1:12" ht="12.75">
      <c r="A35" s="5" t="s">
        <v>343</v>
      </c>
      <c r="B35" s="93" t="s">
        <v>539</v>
      </c>
      <c r="C35" s="45">
        <f aca="true" t="shared" si="4" ref="C35:C66">SUM(D35:J35)</f>
        <v>22500000</v>
      </c>
      <c r="D35" s="46">
        <v>22500000</v>
      </c>
      <c r="E35" s="45"/>
      <c r="F35" s="45"/>
      <c r="G35" s="45"/>
      <c r="H35" s="45"/>
      <c r="I35" s="46"/>
      <c r="J35" s="46"/>
      <c r="K35" s="42"/>
      <c r="L35" s="42"/>
    </row>
    <row r="36" spans="1:12" ht="25.5">
      <c r="A36" s="5"/>
      <c r="B36" s="4" t="s">
        <v>344</v>
      </c>
      <c r="C36" s="45">
        <f t="shared" si="4"/>
        <v>0</v>
      </c>
      <c r="D36" s="46"/>
      <c r="E36" s="45"/>
      <c r="F36" s="45"/>
      <c r="G36" s="45"/>
      <c r="H36" s="45"/>
      <c r="I36" s="46"/>
      <c r="J36" s="46"/>
      <c r="K36" s="42"/>
      <c r="L36" s="42"/>
    </row>
    <row r="37" spans="1:12" ht="12.75">
      <c r="A37" s="5" t="s">
        <v>345</v>
      </c>
      <c r="B37" s="4" t="s">
        <v>346</v>
      </c>
      <c r="C37" s="45">
        <f t="shared" si="4"/>
        <v>5700000</v>
      </c>
      <c r="D37" s="46">
        <v>5700000</v>
      </c>
      <c r="E37" s="45"/>
      <c r="F37" s="45"/>
      <c r="G37" s="45"/>
      <c r="H37" s="45"/>
      <c r="I37" s="46"/>
      <c r="J37" s="46"/>
      <c r="K37" s="42"/>
      <c r="L37" s="42"/>
    </row>
    <row r="38" spans="1:12" ht="38.25">
      <c r="A38" s="5"/>
      <c r="B38" s="4" t="s">
        <v>472</v>
      </c>
      <c r="C38" s="45">
        <f t="shared" si="4"/>
        <v>0</v>
      </c>
      <c r="D38" s="46"/>
      <c r="E38" s="45"/>
      <c r="F38" s="45"/>
      <c r="G38" s="45"/>
      <c r="H38" s="45"/>
      <c r="I38" s="46"/>
      <c r="J38" s="46"/>
      <c r="K38" s="42"/>
      <c r="L38" s="42"/>
    </row>
    <row r="39" spans="1:12" ht="38.25">
      <c r="A39" s="5"/>
      <c r="B39" s="4" t="s">
        <v>347</v>
      </c>
      <c r="C39" s="45">
        <f t="shared" si="4"/>
        <v>1200000</v>
      </c>
      <c r="D39" s="46">
        <v>1200000</v>
      </c>
      <c r="E39" s="45"/>
      <c r="F39" s="45"/>
      <c r="G39" s="45"/>
      <c r="H39" s="45"/>
      <c r="I39" s="46"/>
      <c r="J39" s="46"/>
      <c r="K39" s="42"/>
      <c r="L39" s="42"/>
    </row>
    <row r="40" spans="1:12" ht="12.75">
      <c r="A40" s="5"/>
      <c r="B40" s="5"/>
      <c r="C40" s="45">
        <f t="shared" si="4"/>
        <v>0</v>
      </c>
      <c r="D40" s="46"/>
      <c r="E40" s="45"/>
      <c r="F40" s="45"/>
      <c r="G40" s="45"/>
      <c r="H40" s="45"/>
      <c r="I40" s="46"/>
      <c r="J40" s="46"/>
      <c r="K40" s="42"/>
      <c r="L40" s="42"/>
    </row>
    <row r="41" spans="1:12" ht="12.75">
      <c r="A41" s="14" t="s">
        <v>348</v>
      </c>
      <c r="B41" s="13" t="s">
        <v>349</v>
      </c>
      <c r="C41" s="44">
        <f>SUM(C42:C59)</f>
        <v>102503306</v>
      </c>
      <c r="D41" s="44">
        <f>SUM(D42:D59)</f>
        <v>64000000</v>
      </c>
      <c r="E41" s="44">
        <f aca="true" t="shared" si="5" ref="E41:J41">SUM(E42:E59)</f>
        <v>9525000</v>
      </c>
      <c r="F41" s="44">
        <f t="shared" si="5"/>
        <v>0</v>
      </c>
      <c r="G41" s="44">
        <f t="shared" si="5"/>
        <v>5207837</v>
      </c>
      <c r="H41" s="44">
        <f t="shared" si="5"/>
        <v>0</v>
      </c>
      <c r="I41" s="44">
        <f t="shared" si="5"/>
        <v>1300000</v>
      </c>
      <c r="J41" s="44">
        <f t="shared" si="5"/>
        <v>22470469</v>
      </c>
      <c r="K41" s="42"/>
      <c r="L41" s="42"/>
    </row>
    <row r="42" spans="1:12" ht="12.75">
      <c r="A42" s="5" t="s">
        <v>350</v>
      </c>
      <c r="B42" s="93" t="s">
        <v>526</v>
      </c>
      <c r="C42" s="45">
        <f t="shared" si="4"/>
        <v>0</v>
      </c>
      <c r="D42" s="46"/>
      <c r="E42" s="45"/>
      <c r="F42" s="45"/>
      <c r="G42" s="45"/>
      <c r="H42" s="45"/>
      <c r="I42" s="46"/>
      <c r="J42" s="46"/>
      <c r="K42" s="42"/>
      <c r="L42" s="42"/>
    </row>
    <row r="43" spans="1:12" ht="12.75">
      <c r="A43" s="5" t="s">
        <v>351</v>
      </c>
      <c r="B43" s="4" t="s">
        <v>352</v>
      </c>
      <c r="C43" s="45">
        <f t="shared" si="4"/>
        <v>0</v>
      </c>
      <c r="D43" s="46"/>
      <c r="E43" s="45"/>
      <c r="F43" s="45"/>
      <c r="G43" s="45"/>
      <c r="H43" s="45"/>
      <c r="I43" s="46"/>
      <c r="J43" s="46"/>
      <c r="K43" s="42"/>
      <c r="L43" s="42"/>
    </row>
    <row r="44" spans="1:12" ht="25.5">
      <c r="A44" s="5"/>
      <c r="B44" s="4" t="s">
        <v>353</v>
      </c>
      <c r="C44" s="45">
        <f t="shared" si="4"/>
        <v>38503306</v>
      </c>
      <c r="D44" s="46"/>
      <c r="E44" s="45">
        <f>'Gondozási Központ'!D75</f>
        <v>9525000</v>
      </c>
      <c r="F44" s="45"/>
      <c r="G44" s="45">
        <f>Gólyahír!D75</f>
        <v>5207837</v>
      </c>
      <c r="H44" s="45"/>
      <c r="I44" s="46">
        <f>WAMKK!D75</f>
        <v>1300000</v>
      </c>
      <c r="J44" s="46">
        <f>Konyha!D75</f>
        <v>22470469</v>
      </c>
      <c r="K44" s="42"/>
      <c r="L44" s="42"/>
    </row>
    <row r="45" spans="1:12" ht="12.75">
      <c r="A45" s="5" t="s">
        <v>354</v>
      </c>
      <c r="B45" s="4" t="s">
        <v>355</v>
      </c>
      <c r="C45" s="45">
        <f t="shared" si="4"/>
        <v>6000000</v>
      </c>
      <c r="D45" s="46">
        <v>6000000</v>
      </c>
      <c r="E45" s="45"/>
      <c r="F45" s="45"/>
      <c r="G45" s="45"/>
      <c r="H45" s="45"/>
      <c r="I45" s="46"/>
      <c r="J45" s="46"/>
      <c r="K45" s="42"/>
      <c r="L45" s="42"/>
    </row>
    <row r="46" spans="1:12" ht="12.75">
      <c r="A46" s="5"/>
      <c r="B46" s="4" t="s">
        <v>356</v>
      </c>
      <c r="C46" s="45">
        <f t="shared" si="4"/>
        <v>0</v>
      </c>
      <c r="D46" s="46"/>
      <c r="E46" s="45"/>
      <c r="F46" s="45"/>
      <c r="G46" s="45"/>
      <c r="H46" s="45"/>
      <c r="I46" s="46"/>
      <c r="J46" s="46"/>
      <c r="K46" s="42"/>
      <c r="L46" s="42"/>
    </row>
    <row r="47" spans="1:12" ht="12.75">
      <c r="A47" s="5" t="s">
        <v>357</v>
      </c>
      <c r="B47" s="4" t="s">
        <v>358</v>
      </c>
      <c r="C47" s="45">
        <f t="shared" si="4"/>
        <v>28000000</v>
      </c>
      <c r="D47" s="46">
        <v>28000000</v>
      </c>
      <c r="E47" s="45"/>
      <c r="F47" s="45"/>
      <c r="G47" s="45"/>
      <c r="H47" s="45"/>
      <c r="I47" s="46"/>
      <c r="J47" s="46"/>
      <c r="K47" s="42"/>
      <c r="L47" s="42"/>
    </row>
    <row r="48" spans="1:12" ht="38.25">
      <c r="A48" s="5"/>
      <c r="B48" s="4" t="s">
        <v>359</v>
      </c>
      <c r="C48" s="45">
        <f t="shared" si="4"/>
        <v>0</v>
      </c>
      <c r="D48" s="46"/>
      <c r="E48" s="45"/>
      <c r="F48" s="45"/>
      <c r="G48" s="45"/>
      <c r="H48" s="45"/>
      <c r="I48" s="46"/>
      <c r="J48" s="46"/>
      <c r="K48" s="42"/>
      <c r="L48" s="42"/>
    </row>
    <row r="49" spans="1:12" ht="12.75">
      <c r="A49" s="5" t="s">
        <v>360</v>
      </c>
      <c r="B49" s="4" t="s">
        <v>361</v>
      </c>
      <c r="C49" s="45">
        <f t="shared" si="4"/>
        <v>0</v>
      </c>
      <c r="D49" s="46"/>
      <c r="E49" s="45"/>
      <c r="F49" s="45"/>
      <c r="G49" s="45"/>
      <c r="H49" s="45"/>
      <c r="I49" s="46"/>
      <c r="J49" s="46"/>
      <c r="K49" s="42"/>
      <c r="L49" s="42"/>
    </row>
    <row r="50" spans="1:12" ht="38.25">
      <c r="A50" s="5"/>
      <c r="B50" s="4" t="s">
        <v>362</v>
      </c>
      <c r="C50" s="45">
        <f t="shared" si="4"/>
        <v>0</v>
      </c>
      <c r="D50" s="46"/>
      <c r="E50" s="45"/>
      <c r="F50" s="45"/>
      <c r="G50" s="45"/>
      <c r="H50" s="45"/>
      <c r="I50" s="46"/>
      <c r="J50" s="46"/>
      <c r="K50" s="42"/>
      <c r="L50" s="42"/>
    </row>
    <row r="51" spans="1:12" ht="12.75">
      <c r="A51" s="5" t="s">
        <v>363</v>
      </c>
      <c r="B51" s="4" t="s">
        <v>364</v>
      </c>
      <c r="C51" s="45">
        <f t="shared" si="4"/>
        <v>0</v>
      </c>
      <c r="D51" s="46"/>
      <c r="E51" s="45"/>
      <c r="F51" s="45"/>
      <c r="G51" s="45"/>
      <c r="H51" s="45"/>
      <c r="I51" s="46"/>
      <c r="J51" s="46"/>
      <c r="K51" s="42"/>
      <c r="L51" s="42"/>
    </row>
    <row r="52" spans="1:12" ht="12.75">
      <c r="A52" s="5" t="s">
        <v>365</v>
      </c>
      <c r="B52" s="4" t="s">
        <v>366</v>
      </c>
      <c r="C52" s="45">
        <f t="shared" si="4"/>
        <v>0</v>
      </c>
      <c r="D52" s="46"/>
      <c r="E52" s="45"/>
      <c r="F52" s="45"/>
      <c r="G52" s="45"/>
      <c r="H52" s="45"/>
      <c r="I52" s="46"/>
      <c r="J52" s="46"/>
      <c r="K52" s="42"/>
      <c r="L52" s="42"/>
    </row>
    <row r="53" spans="1:12" ht="12.75">
      <c r="A53" s="5"/>
      <c r="B53" s="4" t="s">
        <v>367</v>
      </c>
      <c r="C53" s="45">
        <f t="shared" si="4"/>
        <v>0</v>
      </c>
      <c r="D53" s="46"/>
      <c r="E53" s="45"/>
      <c r="F53" s="45"/>
      <c r="G53" s="45"/>
      <c r="H53" s="45"/>
      <c r="I53" s="46"/>
      <c r="J53" s="46"/>
      <c r="K53" s="42"/>
      <c r="L53" s="42"/>
    </row>
    <row r="54" spans="1:12" ht="12.75">
      <c r="A54" s="5" t="s">
        <v>368</v>
      </c>
      <c r="B54" s="4" t="s">
        <v>369</v>
      </c>
      <c r="C54" s="45">
        <f t="shared" si="4"/>
        <v>0</v>
      </c>
      <c r="D54" s="46"/>
      <c r="E54" s="45"/>
      <c r="F54" s="45"/>
      <c r="G54" s="45"/>
      <c r="H54" s="45"/>
      <c r="I54" s="46"/>
      <c r="J54" s="46"/>
      <c r="K54" s="42"/>
      <c r="L54" s="42"/>
    </row>
    <row r="55" spans="1:12" ht="12.75">
      <c r="A55" s="5" t="s">
        <v>370</v>
      </c>
      <c r="B55" s="4" t="s">
        <v>371</v>
      </c>
      <c r="C55" s="45">
        <f t="shared" si="4"/>
        <v>0</v>
      </c>
      <c r="D55" s="46"/>
      <c r="E55" s="45"/>
      <c r="F55" s="45"/>
      <c r="G55" s="45"/>
      <c r="H55" s="45"/>
      <c r="I55" s="46"/>
      <c r="J55" s="46"/>
      <c r="K55" s="42"/>
      <c r="L55" s="42"/>
    </row>
    <row r="56" spans="1:12" ht="25.5">
      <c r="A56" s="5"/>
      <c r="B56" s="4" t="s">
        <v>372</v>
      </c>
      <c r="C56" s="45">
        <f t="shared" si="4"/>
        <v>0</v>
      </c>
      <c r="D56" s="46"/>
      <c r="E56" s="45"/>
      <c r="F56" s="45"/>
      <c r="G56" s="45"/>
      <c r="H56" s="45"/>
      <c r="I56" s="46"/>
      <c r="J56" s="46"/>
      <c r="K56" s="42"/>
      <c r="L56" s="42"/>
    </row>
    <row r="57" spans="1:12" ht="12.75">
      <c r="A57" s="5" t="s">
        <v>373</v>
      </c>
      <c r="B57" s="4" t="s">
        <v>524</v>
      </c>
      <c r="C57" s="45">
        <f t="shared" si="4"/>
        <v>30000000</v>
      </c>
      <c r="D57" s="100">
        <v>30000000</v>
      </c>
      <c r="E57" s="45"/>
      <c r="F57" s="45"/>
      <c r="G57" s="45"/>
      <c r="H57" s="45"/>
      <c r="I57" s="46"/>
      <c r="J57" s="46"/>
      <c r="K57" s="42"/>
      <c r="L57" s="42"/>
    </row>
    <row r="58" spans="1:12" ht="38.25">
      <c r="A58" s="5"/>
      <c r="B58" s="4" t="s">
        <v>374</v>
      </c>
      <c r="C58" s="45">
        <f t="shared" si="4"/>
        <v>0</v>
      </c>
      <c r="D58" s="46"/>
      <c r="E58" s="45"/>
      <c r="F58" s="45"/>
      <c r="G58" s="45"/>
      <c r="H58" s="45"/>
      <c r="I58" s="46"/>
      <c r="J58" s="46"/>
      <c r="K58" s="42"/>
      <c r="L58" s="42"/>
    </row>
    <row r="59" spans="1:12" ht="12.75">
      <c r="A59" s="5"/>
      <c r="B59" s="5"/>
      <c r="C59" s="45">
        <f t="shared" si="4"/>
        <v>0</v>
      </c>
      <c r="D59" s="46"/>
      <c r="E59" s="45"/>
      <c r="F59" s="45"/>
      <c r="G59" s="45"/>
      <c r="H59" s="45"/>
      <c r="I59" s="46"/>
      <c r="J59" s="46"/>
      <c r="K59" s="42"/>
      <c r="L59" s="42"/>
    </row>
    <row r="60" spans="1:12" ht="12.75">
      <c r="A60" s="14" t="s">
        <v>375</v>
      </c>
      <c r="B60" s="13" t="s">
        <v>376</v>
      </c>
      <c r="C60" s="44">
        <f>SUM(C61:C66)</f>
        <v>0</v>
      </c>
      <c r="D60" s="44">
        <f>SUM(D61:D66)</f>
        <v>0</v>
      </c>
      <c r="E60" s="44">
        <f aca="true" t="shared" si="6" ref="E60:J60">SUM(E61:E66)</f>
        <v>0</v>
      </c>
      <c r="F60" s="44">
        <f t="shared" si="6"/>
        <v>0</v>
      </c>
      <c r="G60" s="44">
        <f t="shared" si="6"/>
        <v>0</v>
      </c>
      <c r="H60" s="44">
        <f t="shared" si="6"/>
        <v>0</v>
      </c>
      <c r="I60" s="44">
        <f t="shared" si="6"/>
        <v>0</v>
      </c>
      <c r="J60" s="44">
        <f t="shared" si="6"/>
        <v>0</v>
      </c>
      <c r="K60" s="42"/>
      <c r="L60" s="42"/>
    </row>
    <row r="61" spans="1:12" ht="12.75">
      <c r="A61" s="5" t="s">
        <v>377</v>
      </c>
      <c r="B61" s="4" t="s">
        <v>378</v>
      </c>
      <c r="C61" s="45">
        <f t="shared" si="4"/>
        <v>0</v>
      </c>
      <c r="D61" s="46"/>
      <c r="E61" s="45"/>
      <c r="F61" s="45"/>
      <c r="G61" s="45"/>
      <c r="H61" s="45"/>
      <c r="I61" s="46"/>
      <c r="J61" s="46"/>
      <c r="K61" s="42"/>
      <c r="L61" s="42"/>
    </row>
    <row r="62" spans="1:12" ht="12.75">
      <c r="A62" s="5" t="s">
        <v>379</v>
      </c>
      <c r="B62" s="4" t="s">
        <v>380</v>
      </c>
      <c r="C62" s="45">
        <f t="shared" si="4"/>
        <v>0</v>
      </c>
      <c r="D62" s="46"/>
      <c r="E62" s="45"/>
      <c r="F62" s="45"/>
      <c r="G62" s="45"/>
      <c r="H62" s="45"/>
      <c r="I62" s="46"/>
      <c r="J62" s="46"/>
      <c r="K62" s="42"/>
      <c r="L62" s="42"/>
    </row>
    <row r="63" spans="1:12" ht="12.75">
      <c r="A63" s="5"/>
      <c r="B63" s="4" t="s">
        <v>381</v>
      </c>
      <c r="C63" s="45">
        <f t="shared" si="4"/>
        <v>0</v>
      </c>
      <c r="D63" s="46"/>
      <c r="E63" s="45"/>
      <c r="F63" s="45"/>
      <c r="G63" s="45"/>
      <c r="H63" s="45"/>
      <c r="I63" s="46"/>
      <c r="J63" s="46"/>
      <c r="K63" s="42"/>
      <c r="L63" s="42"/>
    </row>
    <row r="64" spans="1:12" ht="12.75">
      <c r="A64" s="5" t="s">
        <v>382</v>
      </c>
      <c r="B64" s="4" t="s">
        <v>383</v>
      </c>
      <c r="C64" s="45">
        <f t="shared" si="4"/>
        <v>0</v>
      </c>
      <c r="D64" s="46"/>
      <c r="E64" s="45"/>
      <c r="F64" s="45"/>
      <c r="G64" s="45"/>
      <c r="H64" s="45"/>
      <c r="I64" s="46"/>
      <c r="J64" s="46"/>
      <c r="K64" s="42"/>
      <c r="L64" s="42"/>
    </row>
    <row r="65" spans="1:12" ht="12.75">
      <c r="A65" s="5" t="s">
        <v>384</v>
      </c>
      <c r="B65" s="4" t="s">
        <v>385</v>
      </c>
      <c r="C65" s="45">
        <f t="shared" si="4"/>
        <v>0</v>
      </c>
      <c r="D65" s="46"/>
      <c r="E65" s="45"/>
      <c r="F65" s="45"/>
      <c r="G65" s="45"/>
      <c r="H65" s="45"/>
      <c r="I65" s="46"/>
      <c r="J65" s="46"/>
      <c r="K65" s="42"/>
      <c r="L65" s="42"/>
    </row>
    <row r="66" spans="1:12" ht="12.75">
      <c r="A66" s="5"/>
      <c r="B66" s="5"/>
      <c r="C66" s="45">
        <f t="shared" si="4"/>
        <v>0</v>
      </c>
      <c r="D66" s="46"/>
      <c r="E66" s="45"/>
      <c r="F66" s="45"/>
      <c r="G66" s="45"/>
      <c r="H66" s="45"/>
      <c r="I66" s="46"/>
      <c r="J66" s="46"/>
      <c r="K66" s="42"/>
      <c r="L66" s="42"/>
    </row>
    <row r="67" spans="1:12" ht="12.75">
      <c r="A67" s="14" t="s">
        <v>386</v>
      </c>
      <c r="B67" s="13" t="s">
        <v>387</v>
      </c>
      <c r="C67" s="43">
        <f aca="true" t="shared" si="7" ref="C67:J67">SUM(C68:C72)</f>
        <v>20933400</v>
      </c>
      <c r="D67" s="43">
        <f t="shared" si="7"/>
        <v>20933400</v>
      </c>
      <c r="E67" s="43">
        <f t="shared" si="7"/>
        <v>0</v>
      </c>
      <c r="F67" s="43">
        <f t="shared" si="7"/>
        <v>0</v>
      </c>
      <c r="G67" s="43">
        <f t="shared" si="7"/>
        <v>0</v>
      </c>
      <c r="H67" s="43">
        <f t="shared" si="7"/>
        <v>0</v>
      </c>
      <c r="I67" s="43">
        <f t="shared" si="7"/>
        <v>0</v>
      </c>
      <c r="J67" s="43">
        <f t="shared" si="7"/>
        <v>0</v>
      </c>
      <c r="K67" s="42"/>
      <c r="L67" s="42"/>
    </row>
    <row r="68" spans="1:12" ht="25.5">
      <c r="A68" s="5" t="s">
        <v>388</v>
      </c>
      <c r="B68" s="4" t="s">
        <v>389</v>
      </c>
      <c r="C68" s="45">
        <f aca="true" t="shared" si="8" ref="C68:C92">SUM(D68:J68)</f>
        <v>0</v>
      </c>
      <c r="D68" s="46"/>
      <c r="E68" s="45"/>
      <c r="F68" s="45"/>
      <c r="G68" s="45"/>
      <c r="H68" s="45"/>
      <c r="I68" s="46"/>
      <c r="J68" s="46"/>
      <c r="K68" s="42"/>
      <c r="L68" s="42"/>
    </row>
    <row r="69" spans="1:12" ht="25.5">
      <c r="A69" s="5" t="s">
        <v>390</v>
      </c>
      <c r="B69" s="4" t="s">
        <v>391</v>
      </c>
      <c r="C69" s="45">
        <f t="shared" si="8"/>
        <v>0</v>
      </c>
      <c r="D69" s="46"/>
      <c r="E69" s="45"/>
      <c r="F69" s="45"/>
      <c r="G69" s="45"/>
      <c r="H69" s="45"/>
      <c r="I69" s="46"/>
      <c r="J69" s="46"/>
      <c r="K69" s="42"/>
      <c r="L69" s="42"/>
    </row>
    <row r="70" spans="1:12" ht="12.75">
      <c r="A70" s="5" t="s">
        <v>392</v>
      </c>
      <c r="B70" s="4" t="s">
        <v>483</v>
      </c>
      <c r="C70" s="45">
        <f t="shared" si="8"/>
        <v>13254000</v>
      </c>
      <c r="D70" s="46">
        <v>13254000</v>
      </c>
      <c r="E70" s="45"/>
      <c r="F70" s="45"/>
      <c r="G70" s="45"/>
      <c r="H70" s="45"/>
      <c r="I70" s="46"/>
      <c r="J70" s="46"/>
      <c r="K70" s="42"/>
      <c r="L70" s="42"/>
    </row>
    <row r="71" spans="1:12" ht="12.75">
      <c r="A71" s="5"/>
      <c r="B71" s="4" t="s">
        <v>484</v>
      </c>
      <c r="C71" s="45">
        <f t="shared" si="8"/>
        <v>2160000</v>
      </c>
      <c r="D71" s="46">
        <v>2160000</v>
      </c>
      <c r="E71" s="45"/>
      <c r="F71" s="45"/>
      <c r="G71" s="45"/>
      <c r="H71" s="45"/>
      <c r="I71" s="46"/>
      <c r="J71" s="46"/>
      <c r="K71" s="42"/>
      <c r="L71" s="42"/>
    </row>
    <row r="72" spans="1:12" ht="12.75">
      <c r="A72" s="5"/>
      <c r="B72" s="5" t="s">
        <v>498</v>
      </c>
      <c r="C72" s="45">
        <f t="shared" si="8"/>
        <v>5519400</v>
      </c>
      <c r="D72" s="46">
        <v>5519400</v>
      </c>
      <c r="E72" s="45"/>
      <c r="F72" s="45"/>
      <c r="G72" s="45"/>
      <c r="H72" s="45"/>
      <c r="I72" s="46"/>
      <c r="J72" s="46"/>
      <c r="K72" s="42"/>
      <c r="L72" s="42"/>
    </row>
    <row r="73" spans="1:12" ht="12.75">
      <c r="A73" s="14" t="s">
        <v>394</v>
      </c>
      <c r="B73" s="13" t="s">
        <v>395</v>
      </c>
      <c r="C73" s="43">
        <f>SUM(C74:C77)</f>
        <v>0</v>
      </c>
      <c r="D73" s="43">
        <f>SUM(D74:D77)</f>
        <v>0</v>
      </c>
      <c r="E73" s="43">
        <f aca="true" t="shared" si="9" ref="E73:J73">SUM(E74:E77)</f>
        <v>0</v>
      </c>
      <c r="F73" s="43">
        <f t="shared" si="9"/>
        <v>0</v>
      </c>
      <c r="G73" s="43">
        <f t="shared" si="9"/>
        <v>0</v>
      </c>
      <c r="H73" s="43">
        <f t="shared" si="9"/>
        <v>0</v>
      </c>
      <c r="I73" s="43">
        <f t="shared" si="9"/>
        <v>0</v>
      </c>
      <c r="J73" s="43">
        <f t="shared" si="9"/>
        <v>0</v>
      </c>
      <c r="K73" s="42"/>
      <c r="L73" s="42"/>
    </row>
    <row r="74" spans="1:12" ht="25.5">
      <c r="A74" s="5" t="s">
        <v>396</v>
      </c>
      <c r="B74" s="4" t="s">
        <v>397</v>
      </c>
      <c r="C74" s="45">
        <f t="shared" si="8"/>
        <v>0</v>
      </c>
      <c r="D74" s="46"/>
      <c r="E74" s="45"/>
      <c r="F74" s="45"/>
      <c r="G74" s="45"/>
      <c r="H74" s="45"/>
      <c r="I74" s="46"/>
      <c r="J74" s="46"/>
      <c r="K74" s="42"/>
      <c r="L74" s="42"/>
    </row>
    <row r="75" spans="1:12" ht="25.5">
      <c r="A75" s="5" t="s">
        <v>398</v>
      </c>
      <c r="B75" s="4" t="s">
        <v>399</v>
      </c>
      <c r="C75" s="45">
        <f t="shared" si="8"/>
        <v>0</v>
      </c>
      <c r="D75" s="46"/>
      <c r="E75" s="45"/>
      <c r="F75" s="45"/>
      <c r="G75" s="45"/>
      <c r="H75" s="45"/>
      <c r="I75" s="46"/>
      <c r="J75" s="46"/>
      <c r="K75" s="42"/>
      <c r="L75" s="42"/>
    </row>
    <row r="76" spans="1:12" ht="12.75">
      <c r="A76" s="5" t="s">
        <v>400</v>
      </c>
      <c r="B76" s="4" t="s">
        <v>401</v>
      </c>
      <c r="C76" s="45">
        <f t="shared" si="8"/>
        <v>0</v>
      </c>
      <c r="D76" s="46"/>
      <c r="E76" s="45"/>
      <c r="F76" s="45"/>
      <c r="G76" s="45"/>
      <c r="H76" s="45"/>
      <c r="I76" s="46"/>
      <c r="J76" s="46"/>
      <c r="K76" s="42"/>
      <c r="L76" s="42"/>
    </row>
    <row r="77" spans="1:12" ht="12.75">
      <c r="A77" s="5"/>
      <c r="B77" s="5"/>
      <c r="C77" s="45">
        <f t="shared" si="8"/>
        <v>0</v>
      </c>
      <c r="D77" s="46"/>
      <c r="E77" s="45"/>
      <c r="F77" s="45"/>
      <c r="G77" s="45"/>
      <c r="H77" s="45"/>
      <c r="I77" s="46"/>
      <c r="J77" s="46"/>
      <c r="K77" s="42"/>
      <c r="L77" s="42"/>
    </row>
    <row r="78" spans="1:12" ht="12.75">
      <c r="A78" s="14" t="s">
        <v>402</v>
      </c>
      <c r="B78" s="13" t="s">
        <v>403</v>
      </c>
      <c r="C78" s="43">
        <f>SUM(C79:C93)</f>
        <v>179552793</v>
      </c>
      <c r="D78" s="43">
        <f>SUM(D79:D93)</f>
        <v>175329000</v>
      </c>
      <c r="E78" s="43">
        <f aca="true" t="shared" si="10" ref="E78:J78">SUM(E79:E93)</f>
        <v>1157046</v>
      </c>
      <c r="F78" s="43">
        <f t="shared" si="10"/>
        <v>73322</v>
      </c>
      <c r="G78" s="43">
        <f t="shared" si="10"/>
        <v>94891</v>
      </c>
      <c r="H78" s="43">
        <f t="shared" si="10"/>
        <v>0</v>
      </c>
      <c r="I78" s="43">
        <f t="shared" si="10"/>
        <v>1376470</v>
      </c>
      <c r="J78" s="43">
        <f t="shared" si="10"/>
        <v>1522064</v>
      </c>
      <c r="K78" s="42"/>
      <c r="L78" s="42"/>
    </row>
    <row r="79" spans="1:12" ht="12.75">
      <c r="A79" s="5" t="s">
        <v>404</v>
      </c>
      <c r="B79" s="4" t="s">
        <v>405</v>
      </c>
      <c r="C79" s="45">
        <f t="shared" si="8"/>
        <v>0</v>
      </c>
      <c r="D79" s="46"/>
      <c r="E79" s="45"/>
      <c r="F79" s="45"/>
      <c r="G79" s="45"/>
      <c r="H79" s="45"/>
      <c r="I79" s="46"/>
      <c r="J79" s="46"/>
      <c r="K79" s="42"/>
      <c r="L79" s="42"/>
    </row>
    <row r="80" spans="1:12" ht="12.75">
      <c r="A80" s="5" t="s">
        <v>406</v>
      </c>
      <c r="B80" s="4" t="s">
        <v>407</v>
      </c>
      <c r="C80" s="45">
        <f t="shared" si="8"/>
        <v>0</v>
      </c>
      <c r="D80" s="46"/>
      <c r="E80" s="45"/>
      <c r="F80" s="45"/>
      <c r="G80" s="45"/>
      <c r="H80" s="45"/>
      <c r="I80" s="46"/>
      <c r="J80" s="46"/>
      <c r="K80" s="42"/>
      <c r="L80" s="42"/>
    </row>
    <row r="81" spans="1:12" ht="12.75">
      <c r="A81" s="5" t="s">
        <v>408</v>
      </c>
      <c r="B81" s="4" t="s">
        <v>409</v>
      </c>
      <c r="C81" s="45">
        <f t="shared" si="8"/>
        <v>0</v>
      </c>
      <c r="D81" s="46"/>
      <c r="E81" s="45"/>
      <c r="F81" s="45"/>
      <c r="G81" s="45"/>
      <c r="H81" s="45"/>
      <c r="I81" s="46"/>
      <c r="J81" s="46"/>
      <c r="K81" s="42"/>
      <c r="L81" s="42"/>
    </row>
    <row r="82" spans="1:12" ht="14.25" customHeight="1">
      <c r="A82" s="5" t="s">
        <v>410</v>
      </c>
      <c r="B82" s="4" t="s">
        <v>411</v>
      </c>
      <c r="C82" s="45">
        <f t="shared" si="8"/>
        <v>0</v>
      </c>
      <c r="D82" s="46"/>
      <c r="E82" s="45"/>
      <c r="F82" s="45"/>
      <c r="G82" s="45"/>
      <c r="H82" s="45"/>
      <c r="I82" s="46"/>
      <c r="J82" s="46"/>
      <c r="K82" s="42"/>
      <c r="L82" s="42"/>
    </row>
    <row r="83" spans="1:12" ht="12.75">
      <c r="A83" s="5" t="s">
        <v>412</v>
      </c>
      <c r="B83" s="4" t="s">
        <v>413</v>
      </c>
      <c r="C83" s="45">
        <f t="shared" si="8"/>
        <v>0</v>
      </c>
      <c r="D83" s="46"/>
      <c r="E83" s="45"/>
      <c r="F83" s="45"/>
      <c r="G83" s="45"/>
      <c r="H83" s="45"/>
      <c r="I83" s="46"/>
      <c r="J83" s="46"/>
      <c r="K83" s="42"/>
      <c r="L83" s="42"/>
    </row>
    <row r="84" spans="1:12" ht="12.75">
      <c r="A84" s="5" t="s">
        <v>414</v>
      </c>
      <c r="B84" s="4" t="s">
        <v>415</v>
      </c>
      <c r="C84" s="45">
        <f t="shared" si="8"/>
        <v>0</v>
      </c>
      <c r="D84" s="46"/>
      <c r="E84" s="45"/>
      <c r="F84" s="45"/>
      <c r="G84" s="45"/>
      <c r="H84" s="45"/>
      <c r="I84" s="46"/>
      <c r="J84" s="46"/>
      <c r="K84" s="42"/>
      <c r="L84" s="42"/>
    </row>
    <row r="85" spans="1:12" ht="12.75">
      <c r="A85" s="5" t="s">
        <v>416</v>
      </c>
      <c r="B85" s="4" t="s">
        <v>417</v>
      </c>
      <c r="C85" s="45">
        <f t="shared" si="8"/>
        <v>179552793</v>
      </c>
      <c r="D85" s="46">
        <v>175329000</v>
      </c>
      <c r="E85" s="46">
        <f>'Gondozási Központ'!D82</f>
        <v>1157046</v>
      </c>
      <c r="F85" s="46">
        <f>Csicsergő!D84</f>
        <v>73322</v>
      </c>
      <c r="G85" s="46">
        <f>Gólyahír!D82</f>
        <v>94891</v>
      </c>
      <c r="H85" s="46">
        <f>'Polg.Hiv.'!D82</f>
        <v>0</v>
      </c>
      <c r="I85" s="46">
        <f>+WAMKK!D84</f>
        <v>1376470</v>
      </c>
      <c r="J85" s="46">
        <f>Konyha!D82</f>
        <v>1522064</v>
      </c>
      <c r="K85" s="42"/>
      <c r="L85" s="42"/>
    </row>
    <row r="86" spans="1:12" ht="12.75">
      <c r="A86" s="5" t="s">
        <v>418</v>
      </c>
      <c r="B86" s="4" t="s">
        <v>419</v>
      </c>
      <c r="C86" s="45">
        <f t="shared" si="8"/>
        <v>0</v>
      </c>
      <c r="D86" s="46"/>
      <c r="E86" s="45"/>
      <c r="F86" s="45"/>
      <c r="G86" s="45"/>
      <c r="H86" s="45"/>
      <c r="I86" s="46"/>
      <c r="J86" s="46"/>
      <c r="K86" s="42"/>
      <c r="L86" s="42"/>
    </row>
    <row r="87" spans="1:12" ht="12.75">
      <c r="A87" s="5" t="s">
        <v>420</v>
      </c>
      <c r="B87" s="4" t="s">
        <v>421</v>
      </c>
      <c r="C87" s="45">
        <f t="shared" si="8"/>
        <v>0</v>
      </c>
      <c r="D87" s="46"/>
      <c r="E87" s="45"/>
      <c r="F87" s="45"/>
      <c r="G87" s="45"/>
      <c r="H87" s="45"/>
      <c r="I87" s="46"/>
      <c r="J87" s="46"/>
      <c r="K87" s="42"/>
      <c r="L87" s="42"/>
    </row>
    <row r="88" spans="1:12" ht="12.75">
      <c r="A88" s="5" t="s">
        <v>422</v>
      </c>
      <c r="B88" s="4" t="s">
        <v>423</v>
      </c>
      <c r="C88" s="45">
        <f t="shared" si="8"/>
        <v>0</v>
      </c>
      <c r="D88" s="46"/>
      <c r="E88" s="45"/>
      <c r="F88" s="45"/>
      <c r="G88" s="45"/>
      <c r="H88" s="45"/>
      <c r="I88" s="46"/>
      <c r="J88" s="46"/>
      <c r="K88" s="42"/>
      <c r="L88" s="42"/>
    </row>
    <row r="89" spans="1:12" ht="12.75">
      <c r="A89" s="5" t="s">
        <v>424</v>
      </c>
      <c r="B89" s="4" t="s">
        <v>425</v>
      </c>
      <c r="C89" s="45">
        <f t="shared" si="8"/>
        <v>0</v>
      </c>
      <c r="D89" s="46"/>
      <c r="E89" s="45"/>
      <c r="F89" s="45"/>
      <c r="G89" s="45"/>
      <c r="H89" s="45"/>
      <c r="I89" s="46"/>
      <c r="J89" s="46"/>
      <c r="K89" s="42"/>
      <c r="L89" s="42"/>
    </row>
    <row r="90" spans="1:12" ht="12.75">
      <c r="A90" s="5" t="s">
        <v>428</v>
      </c>
      <c r="B90" s="4" t="s">
        <v>426</v>
      </c>
      <c r="C90" s="45">
        <f t="shared" si="8"/>
        <v>0</v>
      </c>
      <c r="D90" s="46"/>
      <c r="E90" s="45"/>
      <c r="F90" s="45"/>
      <c r="G90" s="45"/>
      <c r="H90" s="45"/>
      <c r="I90" s="46"/>
      <c r="J90" s="46"/>
      <c r="K90" s="42"/>
      <c r="L90" s="42"/>
    </row>
    <row r="91" spans="1:12" ht="12.75">
      <c r="A91" s="5"/>
      <c r="B91" s="4" t="s">
        <v>427</v>
      </c>
      <c r="C91" s="45">
        <f t="shared" si="8"/>
        <v>0</v>
      </c>
      <c r="D91" s="46"/>
      <c r="E91" s="45"/>
      <c r="F91" s="45"/>
      <c r="G91" s="45"/>
      <c r="H91" s="45"/>
      <c r="I91" s="46"/>
      <c r="J91" s="46"/>
      <c r="K91" s="42"/>
      <c r="L91" s="42"/>
    </row>
    <row r="92" spans="1:12" ht="12.75">
      <c r="A92" s="5" t="s">
        <v>429</v>
      </c>
      <c r="B92" s="4" t="s">
        <v>430</v>
      </c>
      <c r="C92" s="45">
        <f t="shared" si="8"/>
        <v>0</v>
      </c>
      <c r="D92" s="46"/>
      <c r="E92" s="45"/>
      <c r="F92" s="45"/>
      <c r="G92" s="45"/>
      <c r="H92" s="45"/>
      <c r="I92" s="46"/>
      <c r="J92" s="46"/>
      <c r="K92" s="42"/>
      <c r="L92" s="42"/>
    </row>
    <row r="93" spans="1:12" ht="12.75">
      <c r="A93" s="5"/>
      <c r="B93" s="5"/>
      <c r="C93" s="45"/>
      <c r="D93" s="46"/>
      <c r="E93" s="45"/>
      <c r="F93" s="45"/>
      <c r="G93" s="45"/>
      <c r="H93" s="45"/>
      <c r="I93" s="46"/>
      <c r="J93" s="46"/>
      <c r="K93" s="42"/>
      <c r="L93" s="42"/>
    </row>
    <row r="94" spans="1:12" ht="12.75">
      <c r="A94" s="5"/>
      <c r="B94" s="13" t="s">
        <v>451</v>
      </c>
      <c r="C94" s="43">
        <f>C3+C20+C28+C41+C60+C67+C73+C78</f>
        <v>1092717143</v>
      </c>
      <c r="D94" s="43">
        <f>D3+D20+D28+D41+D60+D67+D73+D78</f>
        <v>1049990044</v>
      </c>
      <c r="E94" s="43">
        <f aca="true" t="shared" si="11" ref="E94:J94">E3+E20+E28+E41+E60+E67+E73+E78</f>
        <v>10682046</v>
      </c>
      <c r="F94" s="43">
        <f t="shared" si="11"/>
        <v>73322</v>
      </c>
      <c r="G94" s="43">
        <f t="shared" si="11"/>
        <v>5302728</v>
      </c>
      <c r="H94" s="43">
        <f t="shared" si="11"/>
        <v>0</v>
      </c>
      <c r="I94" s="43">
        <f t="shared" si="11"/>
        <v>2676470</v>
      </c>
      <c r="J94" s="43">
        <f t="shared" si="11"/>
        <v>23992533</v>
      </c>
      <c r="K94" s="42"/>
      <c r="L94" s="42"/>
    </row>
    <row r="95" spans="3:12" ht="12.75">
      <c r="C95" s="42"/>
      <c r="D95" s="48"/>
      <c r="E95" s="42"/>
      <c r="F95" s="42"/>
      <c r="G95" s="42"/>
      <c r="H95" s="42"/>
      <c r="I95" s="48"/>
      <c r="J95" s="48"/>
      <c r="K95" s="42"/>
      <c r="L95" s="42"/>
    </row>
    <row r="96" spans="3:12" ht="12.75">
      <c r="C96" s="42"/>
      <c r="D96" s="48"/>
      <c r="E96" s="42"/>
      <c r="F96" s="42"/>
      <c r="G96" s="42"/>
      <c r="H96" s="42"/>
      <c r="I96" s="48"/>
      <c r="J96" s="48"/>
      <c r="K96" s="42"/>
      <c r="L96" s="42"/>
    </row>
    <row r="97" spans="3:12" ht="12.75">
      <c r="C97" s="42"/>
      <c r="D97" s="48"/>
      <c r="E97" s="42"/>
      <c r="F97" s="42"/>
      <c r="G97" s="42"/>
      <c r="H97" s="42"/>
      <c r="I97" s="48"/>
      <c r="J97" s="48"/>
      <c r="K97" s="42"/>
      <c r="L97" s="42"/>
    </row>
    <row r="98" spans="3:12" ht="12.75">
      <c r="C98" s="42"/>
      <c r="D98" s="48"/>
      <c r="E98" s="42"/>
      <c r="F98" s="42"/>
      <c r="G98" s="42"/>
      <c r="H98" s="42"/>
      <c r="I98" s="48"/>
      <c r="J98" s="48"/>
      <c r="K98" s="42"/>
      <c r="L98" s="42"/>
    </row>
    <row r="99" spans="3:12" ht="12.75">
      <c r="C99" s="42"/>
      <c r="D99" s="48"/>
      <c r="E99" s="42"/>
      <c r="F99" s="42"/>
      <c r="G99" s="42"/>
      <c r="H99" s="42"/>
      <c r="I99" s="48"/>
      <c r="J99" s="48"/>
      <c r="K99" s="42"/>
      <c r="L99" s="42"/>
    </row>
    <row r="100" spans="3:12" ht="12.75">
      <c r="C100" s="42"/>
      <c r="D100" s="48"/>
      <c r="E100" s="42"/>
      <c r="F100" s="42"/>
      <c r="G100" s="42"/>
      <c r="H100" s="42"/>
      <c r="I100" s="48"/>
      <c r="J100" s="48"/>
      <c r="K100" s="42"/>
      <c r="L100" s="42"/>
    </row>
    <row r="101" spans="3:12" ht="12.75">
      <c r="C101" s="42"/>
      <c r="D101" s="48"/>
      <c r="E101" s="42"/>
      <c r="F101" s="42"/>
      <c r="G101" s="42"/>
      <c r="H101" s="42"/>
      <c r="I101" s="48"/>
      <c r="J101" s="48"/>
      <c r="K101" s="42"/>
      <c r="L101" s="42"/>
    </row>
    <row r="102" spans="3:12" ht="12.75">
      <c r="C102" s="42"/>
      <c r="D102" s="48"/>
      <c r="E102" s="42"/>
      <c r="F102" s="42"/>
      <c r="G102" s="42"/>
      <c r="H102" s="42"/>
      <c r="I102" s="48"/>
      <c r="J102" s="48"/>
      <c r="K102" s="42"/>
      <c r="L102" s="42"/>
    </row>
    <row r="103" spans="3:12" ht="12.75">
      <c r="C103" s="42"/>
      <c r="D103" s="48"/>
      <c r="E103" s="42"/>
      <c r="F103" s="42"/>
      <c r="G103" s="42"/>
      <c r="H103" s="42"/>
      <c r="I103" s="48"/>
      <c r="J103" s="48"/>
      <c r="K103" s="42"/>
      <c r="L103" s="42"/>
    </row>
    <row r="104" spans="3:12" ht="12.75">
      <c r="C104" s="42"/>
      <c r="D104" s="48"/>
      <c r="E104" s="42"/>
      <c r="F104" s="42"/>
      <c r="G104" s="42"/>
      <c r="H104" s="42"/>
      <c r="I104" s="48"/>
      <c r="J104" s="48"/>
      <c r="K104" s="42"/>
      <c r="L104" s="42"/>
    </row>
    <row r="105" ht="12.75">
      <c r="E105" s="99"/>
    </row>
  </sheetData>
  <sheetProtection/>
  <mergeCells count="1">
    <mergeCell ref="A1:J1"/>
  </mergeCells>
  <printOptions/>
  <pageMargins left="0.16" right="0.17" top="0.61" bottom="0.24" header="0.34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74"/>
  <sheetViews>
    <sheetView zoomScale="85" zoomScaleNormal="85" zoomScalePageLayoutView="0" workbookViewId="0" topLeftCell="A1">
      <selection activeCell="A1" sqref="A1:J158"/>
    </sheetView>
  </sheetViews>
  <sheetFormatPr defaultColWidth="9.140625" defaultRowHeight="12.75"/>
  <cols>
    <col min="1" max="1" width="9.140625" style="3" customWidth="1"/>
    <col min="2" max="2" width="48.421875" style="3" customWidth="1"/>
    <col min="3" max="3" width="15.00390625" style="3" bestFit="1" customWidth="1"/>
    <col min="4" max="5" width="13.7109375" style="26" bestFit="1" customWidth="1"/>
    <col min="6" max="6" width="13.7109375" style="26" customWidth="1"/>
    <col min="7" max="7" width="17.140625" style="26" bestFit="1" customWidth="1"/>
    <col min="8" max="8" width="12.7109375" style="26" bestFit="1" customWidth="1"/>
    <col min="9" max="9" width="14.28125" style="26" bestFit="1" customWidth="1"/>
    <col min="10" max="10" width="15.28125" style="26" bestFit="1" customWidth="1"/>
    <col min="11" max="11" width="18.140625" style="25" customWidth="1"/>
    <col min="12" max="12" width="10.28125" style="0" bestFit="1" customWidth="1"/>
    <col min="15" max="15" width="9.28125" style="0" customWidth="1"/>
  </cols>
  <sheetData>
    <row r="1" spans="1:10" ht="12.75">
      <c r="A1" s="182" t="s">
        <v>552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s="1" customFormat="1" ht="38.25">
      <c r="A2" s="13" t="s">
        <v>159</v>
      </c>
      <c r="B2" s="13" t="s">
        <v>160</v>
      </c>
      <c r="C2" s="171" t="s">
        <v>145</v>
      </c>
      <c r="D2" s="171" t="s">
        <v>433</v>
      </c>
      <c r="E2" s="171" t="s">
        <v>435</v>
      </c>
      <c r="F2" s="171" t="s">
        <v>436</v>
      </c>
      <c r="G2" s="171" t="s">
        <v>490</v>
      </c>
      <c r="H2" s="171" t="s">
        <v>440</v>
      </c>
      <c r="I2" s="172" t="s">
        <v>439</v>
      </c>
      <c r="J2" s="172" t="s">
        <v>569</v>
      </c>
      <c r="K2" s="62"/>
    </row>
    <row r="3" spans="1:10" ht="12.75">
      <c r="A3" s="14" t="s">
        <v>51</v>
      </c>
      <c r="B3" s="13" t="s">
        <v>54</v>
      </c>
      <c r="C3" s="43">
        <f>SUM(D3:J3)</f>
        <v>54211975</v>
      </c>
      <c r="D3" s="52">
        <f aca="true" t="shared" si="0" ref="D3:I3">SUM(D4:D18)</f>
        <v>8886675</v>
      </c>
      <c r="E3" s="52">
        <f t="shared" si="0"/>
        <v>0</v>
      </c>
      <c r="F3" s="52">
        <f t="shared" si="0"/>
        <v>0</v>
      </c>
      <c r="G3" s="52">
        <f t="shared" si="0"/>
        <v>35433000</v>
      </c>
      <c r="H3" s="52">
        <f t="shared" si="0"/>
        <v>0</v>
      </c>
      <c r="I3" s="52">
        <f t="shared" si="0"/>
        <v>5268300</v>
      </c>
      <c r="J3" s="52">
        <f>SUM(J4:J18)</f>
        <v>4624000</v>
      </c>
    </row>
    <row r="4" spans="1:10" ht="12.75">
      <c r="A4" s="56" t="s">
        <v>52</v>
      </c>
      <c r="B4" s="4"/>
      <c r="C4" s="45">
        <f aca="true" t="shared" si="1" ref="C4:C67">SUM(D4:J4)</f>
        <v>0</v>
      </c>
      <c r="D4" s="50"/>
      <c r="E4" s="50"/>
      <c r="F4" s="50"/>
      <c r="G4" s="50"/>
      <c r="H4" s="50"/>
      <c r="I4" s="50"/>
      <c r="J4" s="50"/>
    </row>
    <row r="5" spans="1:11" ht="12.75">
      <c r="A5" s="5" t="s">
        <v>53</v>
      </c>
      <c r="B5" s="4" t="s">
        <v>431</v>
      </c>
      <c r="C5" s="45">
        <f t="shared" si="1"/>
        <v>48756200</v>
      </c>
      <c r="D5" s="50">
        <v>8009200</v>
      </c>
      <c r="E5" s="50"/>
      <c r="F5" s="50"/>
      <c r="G5" s="50">
        <v>35433000</v>
      </c>
      <c r="H5" s="50"/>
      <c r="I5" s="50">
        <v>930000</v>
      </c>
      <c r="J5" s="50">
        <v>4384000</v>
      </c>
      <c r="K5" s="63"/>
    </row>
    <row r="6" spans="1:10" ht="12.75">
      <c r="A6" s="5" t="s">
        <v>64</v>
      </c>
      <c r="B6" s="4" t="s">
        <v>55</v>
      </c>
      <c r="C6" s="45">
        <f t="shared" si="1"/>
        <v>577475</v>
      </c>
      <c r="D6" s="50">
        <v>577475</v>
      </c>
      <c r="E6" s="50"/>
      <c r="F6" s="50"/>
      <c r="G6" s="50"/>
      <c r="H6" s="50"/>
      <c r="I6" s="50"/>
      <c r="J6" s="50"/>
    </row>
    <row r="7" spans="1:10" ht="12.75">
      <c r="A7" s="5" t="s">
        <v>65</v>
      </c>
      <c r="B7" s="4" t="s">
        <v>56</v>
      </c>
      <c r="C7" s="45">
        <f t="shared" si="1"/>
        <v>0</v>
      </c>
      <c r="D7" s="50"/>
      <c r="E7" s="50"/>
      <c r="F7" s="50"/>
      <c r="G7" s="50"/>
      <c r="H7" s="50"/>
      <c r="I7" s="50"/>
      <c r="J7" s="50"/>
    </row>
    <row r="8" spans="1:10" ht="12.75">
      <c r="A8" s="5" t="s">
        <v>63</v>
      </c>
      <c r="B8" s="4" t="s">
        <v>57</v>
      </c>
      <c r="C8" s="45">
        <f t="shared" si="1"/>
        <v>0</v>
      </c>
      <c r="D8" s="50"/>
      <c r="E8" s="50"/>
      <c r="F8" s="50"/>
      <c r="G8" s="50"/>
      <c r="H8" s="50"/>
      <c r="I8" s="50"/>
      <c r="J8" s="50"/>
    </row>
    <row r="9" spans="1:10" ht="12.75">
      <c r="A9" s="5" t="s">
        <v>66</v>
      </c>
      <c r="B9" s="4" t="s">
        <v>58</v>
      </c>
      <c r="C9" s="45">
        <f t="shared" si="1"/>
        <v>420000</v>
      </c>
      <c r="D9" s="50">
        <v>180000</v>
      </c>
      <c r="E9" s="50"/>
      <c r="F9" s="50"/>
      <c r="G9" s="50"/>
      <c r="H9" s="50"/>
      <c r="I9" s="50"/>
      <c r="J9" s="50">
        <v>240000</v>
      </c>
    </row>
    <row r="10" spans="1:10" ht="12.75">
      <c r="A10" s="5" t="s">
        <v>67</v>
      </c>
      <c r="B10" s="4" t="s">
        <v>59</v>
      </c>
      <c r="C10" s="45">
        <f t="shared" si="1"/>
        <v>0</v>
      </c>
      <c r="D10" s="50"/>
      <c r="E10" s="50"/>
      <c r="F10" s="50"/>
      <c r="G10" s="50"/>
      <c r="H10" s="50"/>
      <c r="I10" s="50"/>
      <c r="J10" s="50"/>
    </row>
    <row r="11" spans="1:10" ht="12.75">
      <c r="A11" s="5" t="s">
        <v>68</v>
      </c>
      <c r="B11" s="4" t="s">
        <v>60</v>
      </c>
      <c r="C11" s="45">
        <f t="shared" si="1"/>
        <v>120000</v>
      </c>
      <c r="D11" s="50">
        <v>120000</v>
      </c>
      <c r="E11" s="50"/>
      <c r="F11" s="50"/>
      <c r="G11" s="50"/>
      <c r="H11" s="50"/>
      <c r="I11" s="50"/>
      <c r="J11" s="50"/>
    </row>
    <row r="12" spans="1:10" ht="12.75">
      <c r="A12" s="5" t="s">
        <v>69</v>
      </c>
      <c r="B12" s="4" t="s">
        <v>61</v>
      </c>
      <c r="C12" s="45">
        <f t="shared" si="1"/>
        <v>0</v>
      </c>
      <c r="D12" s="50"/>
      <c r="E12" s="50"/>
      <c r="F12" s="50"/>
      <c r="G12" s="50"/>
      <c r="H12" s="50"/>
      <c r="I12" s="50"/>
      <c r="J12" s="50"/>
    </row>
    <row r="13" spans="1:10" ht="12.75">
      <c r="A13" s="5" t="s">
        <v>70</v>
      </c>
      <c r="B13" s="4" t="s">
        <v>62</v>
      </c>
      <c r="C13" s="45">
        <f t="shared" si="1"/>
        <v>0</v>
      </c>
      <c r="D13" s="50"/>
      <c r="E13" s="50"/>
      <c r="F13" s="50"/>
      <c r="G13" s="50"/>
      <c r="H13" s="50"/>
      <c r="I13" s="50"/>
      <c r="J13" s="50"/>
    </row>
    <row r="14" spans="1:12" ht="12.75">
      <c r="A14" s="56" t="s">
        <v>71</v>
      </c>
      <c r="B14" s="4"/>
      <c r="C14" s="45">
        <f t="shared" si="1"/>
        <v>0</v>
      </c>
      <c r="D14" s="50"/>
      <c r="E14" s="50"/>
      <c r="F14" s="50"/>
      <c r="G14" s="50"/>
      <c r="H14" s="50"/>
      <c r="I14" s="50"/>
      <c r="J14" s="50"/>
      <c r="L14" s="42"/>
    </row>
    <row r="15" spans="1:10" ht="12.75">
      <c r="A15" s="5" t="s">
        <v>72</v>
      </c>
      <c r="B15" s="4" t="s">
        <v>73</v>
      </c>
      <c r="C15" s="45">
        <f t="shared" si="1"/>
        <v>0</v>
      </c>
      <c r="D15" s="50"/>
      <c r="E15" s="50"/>
      <c r="F15" s="50"/>
      <c r="G15" s="50"/>
      <c r="H15" s="50"/>
      <c r="I15" s="50"/>
      <c r="J15" s="50"/>
    </row>
    <row r="16" spans="1:10" ht="12.75">
      <c r="A16" s="5" t="s">
        <v>74</v>
      </c>
      <c r="B16" s="4" t="s">
        <v>75</v>
      </c>
      <c r="C16" s="45">
        <f t="shared" si="1"/>
        <v>0</v>
      </c>
      <c r="D16" s="50"/>
      <c r="E16" s="50"/>
      <c r="F16" s="50"/>
      <c r="G16" s="50"/>
      <c r="H16" s="50"/>
      <c r="I16" s="50"/>
      <c r="J16" s="50"/>
    </row>
    <row r="17" spans="1:10" ht="12.75">
      <c r="A17" s="5" t="s">
        <v>76</v>
      </c>
      <c r="B17" s="4" t="s">
        <v>77</v>
      </c>
      <c r="C17" s="45">
        <f t="shared" si="1"/>
        <v>4338300</v>
      </c>
      <c r="D17" s="50"/>
      <c r="E17" s="50"/>
      <c r="F17" s="50"/>
      <c r="G17" s="50"/>
      <c r="H17" s="50"/>
      <c r="I17" s="50">
        <v>4338300</v>
      </c>
      <c r="J17" s="50"/>
    </row>
    <row r="18" spans="1:10" ht="12.75">
      <c r="A18" s="5"/>
      <c r="B18" s="5"/>
      <c r="C18" s="45">
        <f t="shared" si="1"/>
        <v>0</v>
      </c>
      <c r="D18" s="50"/>
      <c r="E18" s="50"/>
      <c r="F18" s="50"/>
      <c r="G18" s="50"/>
      <c r="H18" s="50"/>
      <c r="I18" s="50"/>
      <c r="J18" s="50"/>
    </row>
    <row r="19" spans="1:14" ht="25.5">
      <c r="A19" s="14" t="s">
        <v>78</v>
      </c>
      <c r="B19" s="13" t="s">
        <v>79</v>
      </c>
      <c r="C19" s="43">
        <f t="shared" si="1"/>
        <v>13458086</v>
      </c>
      <c r="D19" s="49">
        <f aca="true" t="shared" si="2" ref="D19:I19">SUM(D20:D21)</f>
        <v>2377010</v>
      </c>
      <c r="E19" s="49">
        <f t="shared" si="2"/>
        <v>0</v>
      </c>
      <c r="F19" s="49">
        <f t="shared" si="2"/>
        <v>0</v>
      </c>
      <c r="G19" s="49">
        <f t="shared" si="2"/>
        <v>9567000</v>
      </c>
      <c r="H19" s="49">
        <f t="shared" si="2"/>
        <v>0</v>
      </c>
      <c r="I19" s="49">
        <f t="shared" si="2"/>
        <v>251100</v>
      </c>
      <c r="J19" s="49">
        <f>SUM(J20:J21)</f>
        <v>1262976</v>
      </c>
      <c r="L19" s="105"/>
      <c r="M19" s="25"/>
      <c r="N19" s="25"/>
    </row>
    <row r="20" spans="1:14" ht="25.5">
      <c r="A20" s="5"/>
      <c r="B20" s="4" t="s">
        <v>80</v>
      </c>
      <c r="C20" s="45">
        <f t="shared" si="1"/>
        <v>13458086</v>
      </c>
      <c r="D20" s="50">
        <v>2377010</v>
      </c>
      <c r="E20" s="50"/>
      <c r="F20" s="50"/>
      <c r="G20" s="50">
        <v>9567000</v>
      </c>
      <c r="H20" s="50"/>
      <c r="I20" s="50">
        <v>251100</v>
      </c>
      <c r="J20" s="50">
        <v>1262976</v>
      </c>
      <c r="L20" s="25"/>
      <c r="M20" s="25"/>
      <c r="N20" s="25"/>
    </row>
    <row r="21" spans="1:14" ht="12.75">
      <c r="A21" s="5"/>
      <c r="B21" s="5"/>
      <c r="C21" s="45">
        <f t="shared" si="1"/>
        <v>0</v>
      </c>
      <c r="D21" s="50"/>
      <c r="E21" s="50"/>
      <c r="F21" s="50"/>
      <c r="G21" s="50"/>
      <c r="H21" s="50"/>
      <c r="I21" s="50"/>
      <c r="J21" s="50"/>
      <c r="L21" s="25"/>
      <c r="M21" s="25"/>
      <c r="N21" s="25"/>
    </row>
    <row r="22" spans="1:14" ht="12.75">
      <c r="A22" s="14" t="s">
        <v>81</v>
      </c>
      <c r="B22" s="13" t="s">
        <v>82</v>
      </c>
      <c r="C22" s="43">
        <f t="shared" si="1"/>
        <v>68646339</v>
      </c>
      <c r="D22" s="49">
        <f aca="true" t="shared" si="3" ref="D22:J22">SUM(D23:D70)</f>
        <v>1990315</v>
      </c>
      <c r="E22" s="49">
        <f t="shared" si="3"/>
        <v>13335000</v>
      </c>
      <c r="F22" s="49">
        <f t="shared" si="3"/>
        <v>21384124</v>
      </c>
      <c r="G22" s="49">
        <f t="shared" si="3"/>
        <v>29564000</v>
      </c>
      <c r="H22" s="49">
        <f t="shared" si="3"/>
        <v>190500</v>
      </c>
      <c r="I22" s="49">
        <f t="shared" si="3"/>
        <v>480000</v>
      </c>
      <c r="J22" s="49">
        <f t="shared" si="3"/>
        <v>1702400</v>
      </c>
      <c r="K22" s="64"/>
      <c r="L22" s="25"/>
      <c r="M22" s="25"/>
      <c r="N22" s="25"/>
    </row>
    <row r="23" spans="1:14" ht="12.75">
      <c r="A23" s="5" t="s">
        <v>83</v>
      </c>
      <c r="B23" s="4" t="s">
        <v>84</v>
      </c>
      <c r="C23" s="45">
        <f t="shared" si="1"/>
        <v>200000</v>
      </c>
      <c r="D23" s="50">
        <v>200000</v>
      </c>
      <c r="E23" s="50"/>
      <c r="F23" s="50"/>
      <c r="G23" s="50"/>
      <c r="H23" s="50"/>
      <c r="I23" s="50"/>
      <c r="J23" s="50"/>
      <c r="L23" s="25"/>
      <c r="M23" s="25"/>
      <c r="N23" s="25"/>
    </row>
    <row r="24" spans="1:14" ht="12.75">
      <c r="A24" s="5" t="s">
        <v>85</v>
      </c>
      <c r="B24" s="4" t="s">
        <v>87</v>
      </c>
      <c r="C24" s="45">
        <f t="shared" si="1"/>
        <v>0</v>
      </c>
      <c r="D24" s="50"/>
      <c r="E24" s="50"/>
      <c r="F24" s="50"/>
      <c r="G24" s="50"/>
      <c r="H24" s="50"/>
      <c r="I24" s="50"/>
      <c r="J24" s="50"/>
      <c r="L24" s="25"/>
      <c r="M24" s="25"/>
      <c r="N24" s="25"/>
    </row>
    <row r="25" spans="1:14" ht="25.5">
      <c r="A25" s="5"/>
      <c r="B25" s="4" t="s">
        <v>434</v>
      </c>
      <c r="C25" s="45">
        <f t="shared" si="1"/>
        <v>212000</v>
      </c>
      <c r="D25" s="50">
        <v>12000</v>
      </c>
      <c r="E25" s="50"/>
      <c r="F25" s="50"/>
      <c r="G25" s="50">
        <v>200000</v>
      </c>
      <c r="H25" s="50"/>
      <c r="I25" s="50"/>
      <c r="J25" s="50"/>
      <c r="L25" s="25"/>
      <c r="M25" s="25"/>
      <c r="N25" s="25"/>
    </row>
    <row r="26" spans="1:14" ht="12.75">
      <c r="A26" s="5" t="s">
        <v>86</v>
      </c>
      <c r="B26" s="4" t="s">
        <v>88</v>
      </c>
      <c r="C26" s="45">
        <f t="shared" si="1"/>
        <v>50000</v>
      </c>
      <c r="D26" s="50">
        <v>50000</v>
      </c>
      <c r="E26" s="50"/>
      <c r="F26" s="50"/>
      <c r="G26" s="50"/>
      <c r="H26" s="50"/>
      <c r="I26" s="50"/>
      <c r="J26" s="50"/>
      <c r="L26" s="25"/>
      <c r="M26" s="25"/>
      <c r="N26" s="25"/>
    </row>
    <row r="27" spans="1:14" ht="25.5" customHeight="1">
      <c r="A27" s="5"/>
      <c r="B27" s="4" t="s">
        <v>437</v>
      </c>
      <c r="C27" s="45">
        <f t="shared" si="1"/>
        <v>150000</v>
      </c>
      <c r="D27" s="50"/>
      <c r="E27" s="50"/>
      <c r="F27" s="50"/>
      <c r="G27" s="50">
        <v>150000</v>
      </c>
      <c r="H27" s="50"/>
      <c r="I27" s="50"/>
      <c r="J27" s="50"/>
      <c r="L27" s="25"/>
      <c r="M27" s="25"/>
      <c r="N27" s="25"/>
    </row>
    <row r="28" spans="1:14" ht="12.75">
      <c r="A28" s="5"/>
      <c r="B28" s="4" t="s">
        <v>166</v>
      </c>
      <c r="C28" s="45">
        <f t="shared" si="1"/>
        <v>1240000</v>
      </c>
      <c r="D28" s="50"/>
      <c r="E28" s="50"/>
      <c r="F28" s="50"/>
      <c r="G28" s="50">
        <v>240000</v>
      </c>
      <c r="H28" s="50"/>
      <c r="I28" s="50"/>
      <c r="J28" s="50">
        <v>1000000</v>
      </c>
      <c r="K28" s="63"/>
      <c r="L28" s="25"/>
      <c r="M28" s="25"/>
      <c r="N28" s="25"/>
    </row>
    <row r="29" spans="1:14" ht="12.75">
      <c r="A29" s="5" t="s">
        <v>89</v>
      </c>
      <c r="B29" s="4" t="s">
        <v>90</v>
      </c>
      <c r="C29" s="45">
        <f t="shared" si="1"/>
        <v>0</v>
      </c>
      <c r="D29" s="50"/>
      <c r="E29" s="50"/>
      <c r="F29" s="50"/>
      <c r="G29" s="50"/>
      <c r="H29" s="50"/>
      <c r="I29" s="50"/>
      <c r="J29" s="50"/>
      <c r="L29" s="25"/>
      <c r="M29" s="25"/>
      <c r="N29" s="25"/>
    </row>
    <row r="30" spans="1:14" ht="12.75">
      <c r="A30" s="5" t="s">
        <v>91</v>
      </c>
      <c r="B30" s="4" t="s">
        <v>92</v>
      </c>
      <c r="C30" s="45">
        <f t="shared" si="1"/>
        <v>273315</v>
      </c>
      <c r="D30" s="50">
        <v>273315</v>
      </c>
      <c r="E30" s="50"/>
      <c r="F30" s="50"/>
      <c r="G30" s="50"/>
      <c r="H30" s="50"/>
      <c r="I30" s="50"/>
      <c r="J30" s="50"/>
      <c r="L30" s="25"/>
      <c r="M30" s="25"/>
      <c r="N30" s="25"/>
    </row>
    <row r="31" spans="1:14" ht="25.5">
      <c r="A31" s="5"/>
      <c r="B31" s="4" t="s">
        <v>93</v>
      </c>
      <c r="C31" s="45">
        <f t="shared" si="1"/>
        <v>0</v>
      </c>
      <c r="D31" s="50"/>
      <c r="E31" s="50"/>
      <c r="F31" s="50"/>
      <c r="G31" s="50"/>
      <c r="H31" s="50"/>
      <c r="I31" s="50"/>
      <c r="J31" s="50"/>
      <c r="L31" s="25"/>
      <c r="M31" s="25"/>
      <c r="N31" s="25"/>
    </row>
    <row r="32" spans="1:10" ht="25.5">
      <c r="A32" s="5"/>
      <c r="B32" s="4" t="s">
        <v>94</v>
      </c>
      <c r="C32" s="45">
        <f t="shared" si="1"/>
        <v>120000</v>
      </c>
      <c r="D32" s="50">
        <v>120000</v>
      </c>
      <c r="E32" s="50"/>
      <c r="F32" s="50"/>
      <c r="G32" s="50"/>
      <c r="H32" s="50"/>
      <c r="I32" s="50"/>
      <c r="J32" s="50"/>
    </row>
    <row r="33" spans="1:10" ht="12.75">
      <c r="A33" s="5"/>
      <c r="B33" s="4" t="s">
        <v>95</v>
      </c>
      <c r="C33" s="45">
        <f t="shared" si="1"/>
        <v>0</v>
      </c>
      <c r="D33" s="50"/>
      <c r="E33" s="50"/>
      <c r="F33" s="50"/>
      <c r="G33" s="50"/>
      <c r="H33" s="50"/>
      <c r="I33" s="50"/>
      <c r="J33" s="50"/>
    </row>
    <row r="34" spans="1:10" ht="12.75">
      <c r="A34" s="5" t="s">
        <v>96</v>
      </c>
      <c r="B34" s="4" t="s">
        <v>97</v>
      </c>
      <c r="C34" s="45">
        <f t="shared" si="1"/>
        <v>320000</v>
      </c>
      <c r="D34" s="50">
        <v>120000</v>
      </c>
      <c r="E34" s="50"/>
      <c r="F34" s="50"/>
      <c r="G34" s="50"/>
      <c r="H34" s="50"/>
      <c r="I34" s="50"/>
      <c r="J34" s="50">
        <v>200000</v>
      </c>
    </row>
    <row r="35" spans="1:10" ht="12.75">
      <c r="A35" s="5"/>
      <c r="B35" s="4" t="s">
        <v>98</v>
      </c>
      <c r="C35" s="45">
        <f t="shared" si="1"/>
        <v>1200000</v>
      </c>
      <c r="D35" s="50"/>
      <c r="E35" s="50"/>
      <c r="F35" s="50"/>
      <c r="G35" s="50">
        <v>1200000</v>
      </c>
      <c r="H35" s="50"/>
      <c r="I35" s="50"/>
      <c r="J35" s="50"/>
    </row>
    <row r="36" spans="1:10" ht="12.75">
      <c r="A36" s="5" t="s">
        <v>99</v>
      </c>
      <c r="B36" s="4" t="s">
        <v>100</v>
      </c>
      <c r="C36" s="45">
        <f t="shared" si="1"/>
        <v>0</v>
      </c>
      <c r="D36" s="50"/>
      <c r="E36" s="50"/>
      <c r="F36" s="50"/>
      <c r="G36" s="50"/>
      <c r="H36" s="50"/>
      <c r="I36" s="50"/>
      <c r="J36" s="50"/>
    </row>
    <row r="37" spans="1:10" ht="12.75">
      <c r="A37" s="5" t="s">
        <v>101</v>
      </c>
      <c r="B37" s="4" t="s">
        <v>102</v>
      </c>
      <c r="C37" s="45">
        <f t="shared" si="1"/>
        <v>18338000</v>
      </c>
      <c r="D37" s="50">
        <v>750000</v>
      </c>
      <c r="E37" s="50"/>
      <c r="F37" s="50">
        <v>16838000</v>
      </c>
      <c r="G37" s="50">
        <v>600000</v>
      </c>
      <c r="H37" s="50">
        <v>150000</v>
      </c>
      <c r="I37" s="50"/>
      <c r="J37" s="50"/>
    </row>
    <row r="38" spans="1:10" ht="12.75">
      <c r="A38" s="5"/>
      <c r="B38" s="4" t="s">
        <v>150</v>
      </c>
      <c r="C38" s="45">
        <f t="shared" si="1"/>
        <v>10500000</v>
      </c>
      <c r="D38" s="50"/>
      <c r="E38" s="50">
        <v>10500000</v>
      </c>
      <c r="F38" s="50"/>
      <c r="G38" s="50"/>
      <c r="H38" s="50"/>
      <c r="I38" s="50"/>
      <c r="J38" s="50"/>
    </row>
    <row r="39" spans="1:10" ht="12.75">
      <c r="A39" s="5"/>
      <c r="B39" s="4" t="s">
        <v>151</v>
      </c>
      <c r="C39" s="45">
        <f t="shared" si="1"/>
        <v>0</v>
      </c>
      <c r="D39" s="50"/>
      <c r="E39" s="50"/>
      <c r="F39" s="50"/>
      <c r="G39" s="50"/>
      <c r="H39" s="50"/>
      <c r="I39" s="50"/>
      <c r="J39" s="50"/>
    </row>
    <row r="40" spans="1:10" ht="12.75">
      <c r="A40" s="5"/>
      <c r="B40" s="4" t="s">
        <v>152</v>
      </c>
      <c r="C40" s="45">
        <f t="shared" si="1"/>
        <v>0</v>
      </c>
      <c r="D40" s="50"/>
      <c r="E40" s="50"/>
      <c r="F40" s="50"/>
      <c r="G40" s="50"/>
      <c r="H40" s="50"/>
      <c r="I40" s="50"/>
      <c r="J40" s="50"/>
    </row>
    <row r="41" spans="1:10" ht="12.75">
      <c r="A41" s="5" t="s">
        <v>103</v>
      </c>
      <c r="B41" s="4" t="s">
        <v>104</v>
      </c>
      <c r="C41" s="45">
        <f t="shared" si="1"/>
        <v>300000</v>
      </c>
      <c r="D41" s="50"/>
      <c r="E41" s="50"/>
      <c r="F41" s="50"/>
      <c r="G41" s="50">
        <v>300000</v>
      </c>
      <c r="H41" s="50"/>
      <c r="I41" s="50"/>
      <c r="J41" s="50"/>
    </row>
    <row r="42" spans="1:10" ht="25.5">
      <c r="A42" s="5"/>
      <c r="B42" s="4" t="s">
        <v>142</v>
      </c>
      <c r="C42" s="45">
        <f t="shared" si="1"/>
        <v>0</v>
      </c>
      <c r="D42" s="50"/>
      <c r="E42" s="50"/>
      <c r="F42" s="50"/>
      <c r="G42" s="50"/>
      <c r="H42" s="50"/>
      <c r="I42" s="50"/>
      <c r="J42" s="50"/>
    </row>
    <row r="43" spans="1:10" ht="12.75">
      <c r="A43" s="5"/>
      <c r="B43" s="4" t="s">
        <v>105</v>
      </c>
      <c r="C43" s="45">
        <f t="shared" si="1"/>
        <v>0</v>
      </c>
      <c r="D43" s="50"/>
      <c r="E43" s="50"/>
      <c r="F43" s="50"/>
      <c r="G43" s="50"/>
      <c r="H43" s="50"/>
      <c r="I43" s="50"/>
      <c r="J43" s="50"/>
    </row>
    <row r="44" spans="1:10" ht="12.75">
      <c r="A44" s="5" t="s">
        <v>106</v>
      </c>
      <c r="B44" s="4" t="s">
        <v>107</v>
      </c>
      <c r="C44" s="45">
        <f t="shared" si="1"/>
        <v>0</v>
      </c>
      <c r="D44" s="50"/>
      <c r="E44" s="50"/>
      <c r="F44" s="50"/>
      <c r="G44" s="50"/>
      <c r="H44" s="50"/>
      <c r="I44" s="50"/>
      <c r="J44" s="50"/>
    </row>
    <row r="45" spans="1:10" ht="25.5">
      <c r="A45" s="5"/>
      <c r="B45" s="4" t="s">
        <v>108</v>
      </c>
      <c r="C45" s="45">
        <f t="shared" si="1"/>
        <v>0</v>
      </c>
      <c r="D45" s="50"/>
      <c r="E45" s="50"/>
      <c r="F45" s="50"/>
      <c r="G45" s="50"/>
      <c r="H45" s="50"/>
      <c r="I45" s="50"/>
      <c r="J45" s="50"/>
    </row>
    <row r="46" spans="1:10" ht="12.75">
      <c r="A46" s="5" t="s">
        <v>109</v>
      </c>
      <c r="B46" s="4" t="s">
        <v>143</v>
      </c>
      <c r="C46" s="45">
        <f t="shared" si="1"/>
        <v>200000</v>
      </c>
      <c r="D46" s="50"/>
      <c r="E46" s="50"/>
      <c r="F46" s="50"/>
      <c r="G46" s="50"/>
      <c r="H46" s="50"/>
      <c r="I46" s="50"/>
      <c r="J46" s="50">
        <v>200000</v>
      </c>
    </row>
    <row r="47" spans="1:10" ht="12.75">
      <c r="A47" s="5"/>
      <c r="B47" s="4" t="s">
        <v>110</v>
      </c>
      <c r="C47" s="45">
        <f t="shared" si="1"/>
        <v>0</v>
      </c>
      <c r="D47" s="50"/>
      <c r="E47" s="50"/>
      <c r="F47" s="50"/>
      <c r="G47" s="50"/>
      <c r="H47" s="50"/>
      <c r="I47" s="50"/>
      <c r="J47" s="50"/>
    </row>
    <row r="48" spans="1:11" ht="12.75">
      <c r="A48" s="5" t="s">
        <v>111</v>
      </c>
      <c r="B48" s="4" t="s">
        <v>112</v>
      </c>
      <c r="C48" s="45">
        <f t="shared" si="1"/>
        <v>7000000</v>
      </c>
      <c r="D48" s="50"/>
      <c r="E48" s="50"/>
      <c r="F48" s="50"/>
      <c r="G48" s="50">
        <v>7000000</v>
      </c>
      <c r="H48" s="50"/>
      <c r="I48" s="50"/>
      <c r="J48" s="50"/>
      <c r="K48" s="63"/>
    </row>
    <row r="49" spans="1:10" ht="38.25">
      <c r="A49" s="4"/>
      <c r="B49" s="4" t="s">
        <v>113</v>
      </c>
      <c r="C49" s="45">
        <f t="shared" si="1"/>
        <v>0</v>
      </c>
      <c r="D49" s="50"/>
      <c r="E49" s="50"/>
      <c r="F49" s="50"/>
      <c r="G49" s="50"/>
      <c r="H49" s="50"/>
      <c r="I49" s="50"/>
      <c r="J49" s="50"/>
    </row>
    <row r="50" spans="1:11" ht="12.75">
      <c r="A50" s="5" t="s">
        <v>114</v>
      </c>
      <c r="B50" s="4" t="s">
        <v>115</v>
      </c>
      <c r="C50" s="45">
        <f t="shared" si="1"/>
        <v>4580000</v>
      </c>
      <c r="D50" s="50">
        <v>100000</v>
      </c>
      <c r="E50" s="50"/>
      <c r="F50" s="50"/>
      <c r="G50" s="50">
        <v>4000000</v>
      </c>
      <c r="H50" s="50"/>
      <c r="I50" s="50">
        <v>480000</v>
      </c>
      <c r="J50" s="50"/>
      <c r="K50" s="63"/>
    </row>
    <row r="51" spans="1:10" ht="63.75">
      <c r="A51" s="5"/>
      <c r="B51" s="4" t="s">
        <v>432</v>
      </c>
      <c r="C51" s="45">
        <f t="shared" si="1"/>
        <v>0</v>
      </c>
      <c r="D51" s="50"/>
      <c r="E51" s="50"/>
      <c r="F51" s="50"/>
      <c r="G51" s="50"/>
      <c r="H51" s="50"/>
      <c r="I51" s="50"/>
      <c r="J51" s="50"/>
    </row>
    <row r="52" spans="1:10" ht="12.75">
      <c r="A52" s="5" t="s">
        <v>116</v>
      </c>
      <c r="B52" s="4" t="s">
        <v>117</v>
      </c>
      <c r="C52" s="45">
        <f t="shared" si="1"/>
        <v>300000</v>
      </c>
      <c r="D52" s="50"/>
      <c r="E52" s="50"/>
      <c r="F52" s="50"/>
      <c r="G52" s="50">
        <v>300000</v>
      </c>
      <c r="H52" s="50"/>
      <c r="I52" s="50"/>
      <c r="J52" s="50"/>
    </row>
    <row r="53" spans="1:11" ht="51">
      <c r="A53" s="5"/>
      <c r="B53" s="4" t="s">
        <v>118</v>
      </c>
      <c r="C53" s="45">
        <f t="shared" si="1"/>
        <v>0</v>
      </c>
      <c r="D53" s="50"/>
      <c r="E53" s="50"/>
      <c r="F53" s="50"/>
      <c r="G53" s="50"/>
      <c r="H53" s="50"/>
      <c r="I53" s="50"/>
      <c r="J53" s="50"/>
      <c r="K53" s="63"/>
    </row>
    <row r="54" spans="1:10" ht="12.75">
      <c r="A54" s="5" t="s">
        <v>119</v>
      </c>
      <c r="B54" s="4" t="s">
        <v>120</v>
      </c>
      <c r="C54" s="45">
        <f t="shared" si="1"/>
        <v>0</v>
      </c>
      <c r="D54" s="50"/>
      <c r="E54" s="50"/>
      <c r="F54" s="50"/>
      <c r="G54" s="50"/>
      <c r="H54" s="50"/>
      <c r="I54" s="50"/>
      <c r="J54" s="50"/>
    </row>
    <row r="55" spans="1:10" ht="12.75">
      <c r="A55" s="5" t="s">
        <v>121</v>
      </c>
      <c r="B55" s="4" t="s">
        <v>122</v>
      </c>
      <c r="C55" s="45">
        <f t="shared" si="1"/>
        <v>0</v>
      </c>
      <c r="D55" s="50"/>
      <c r="E55" s="50"/>
      <c r="F55" s="50"/>
      <c r="G55" s="50"/>
      <c r="H55" s="50"/>
      <c r="I55" s="50"/>
      <c r="J55" s="50"/>
    </row>
    <row r="56" spans="1:10" ht="51">
      <c r="A56" s="5"/>
      <c r="B56" s="4" t="s">
        <v>123</v>
      </c>
      <c r="C56" s="45">
        <f t="shared" si="1"/>
        <v>0</v>
      </c>
      <c r="D56" s="50"/>
      <c r="E56" s="50"/>
      <c r="F56" s="50"/>
      <c r="G56" s="50"/>
      <c r="H56" s="50"/>
      <c r="I56" s="50"/>
      <c r="J56" s="50"/>
    </row>
    <row r="57" spans="1:10" ht="12.75">
      <c r="A57" s="5" t="s">
        <v>124</v>
      </c>
      <c r="B57" s="93" t="s">
        <v>153</v>
      </c>
      <c r="C57" s="45">
        <f t="shared" si="1"/>
        <v>2000000</v>
      </c>
      <c r="D57" s="50"/>
      <c r="E57" s="50"/>
      <c r="F57" s="50"/>
      <c r="G57" s="50">
        <v>2000000</v>
      </c>
      <c r="H57" s="50"/>
      <c r="I57" s="50"/>
      <c r="J57" s="50"/>
    </row>
    <row r="58" spans="1:10" ht="38.25">
      <c r="A58" s="5"/>
      <c r="B58" s="4" t="s">
        <v>125</v>
      </c>
      <c r="C58" s="45">
        <f t="shared" si="1"/>
        <v>0</v>
      </c>
      <c r="D58" s="50"/>
      <c r="E58" s="50"/>
      <c r="F58" s="50"/>
      <c r="G58" s="50"/>
      <c r="H58" s="50"/>
      <c r="I58" s="50"/>
      <c r="J58" s="50"/>
    </row>
    <row r="59" spans="1:11" ht="12.75">
      <c r="A59" s="5" t="s">
        <v>126</v>
      </c>
      <c r="B59" s="4" t="s">
        <v>127</v>
      </c>
      <c r="C59" s="45">
        <f t="shared" si="1"/>
        <v>0</v>
      </c>
      <c r="D59" s="50"/>
      <c r="E59" s="50"/>
      <c r="F59" s="50"/>
      <c r="G59" s="50"/>
      <c r="H59" s="50"/>
      <c r="I59" s="50"/>
      <c r="J59" s="51"/>
      <c r="K59" s="63"/>
    </row>
    <row r="60" spans="1:10" ht="25.5">
      <c r="A60" s="5" t="s">
        <v>128</v>
      </c>
      <c r="B60" s="4" t="s">
        <v>129</v>
      </c>
      <c r="C60" s="45">
        <f t="shared" si="1"/>
        <v>11663024</v>
      </c>
      <c r="D60" s="50">
        <v>365000</v>
      </c>
      <c r="E60" s="50">
        <v>2835000</v>
      </c>
      <c r="F60" s="50">
        <v>4546124</v>
      </c>
      <c r="G60" s="50">
        <v>3574000</v>
      </c>
      <c r="H60" s="50">
        <v>40500</v>
      </c>
      <c r="I60" s="50"/>
      <c r="J60" s="50">
        <v>302400</v>
      </c>
    </row>
    <row r="61" spans="1:10" ht="12.75">
      <c r="A61" s="5"/>
      <c r="B61" s="4" t="s">
        <v>130</v>
      </c>
      <c r="C61" s="45">
        <f t="shared" si="1"/>
        <v>0</v>
      </c>
      <c r="D61" s="50"/>
      <c r="E61" s="50"/>
      <c r="F61" s="50"/>
      <c r="G61" s="50"/>
      <c r="H61" s="50"/>
      <c r="I61" s="50"/>
      <c r="J61" s="50"/>
    </row>
    <row r="62" spans="1:10" ht="12.75">
      <c r="A62" s="5" t="s">
        <v>131</v>
      </c>
      <c r="B62" s="4" t="s">
        <v>132</v>
      </c>
      <c r="C62" s="45">
        <f t="shared" si="1"/>
        <v>0</v>
      </c>
      <c r="D62" s="50"/>
      <c r="E62" s="50"/>
      <c r="F62" s="50"/>
      <c r="G62" s="50"/>
      <c r="H62" s="50"/>
      <c r="I62" s="50"/>
      <c r="J62" s="50"/>
    </row>
    <row r="63" spans="1:10" ht="25.5">
      <c r="A63" s="5"/>
      <c r="B63" s="4" t="s">
        <v>167</v>
      </c>
      <c r="C63" s="45">
        <f t="shared" si="1"/>
        <v>0</v>
      </c>
      <c r="D63" s="50"/>
      <c r="E63" s="50"/>
      <c r="F63" s="50"/>
      <c r="G63" s="50"/>
      <c r="H63" s="50"/>
      <c r="I63" s="50"/>
      <c r="J63" s="50"/>
    </row>
    <row r="64" spans="1:10" ht="12.75">
      <c r="A64" s="5" t="s">
        <v>133</v>
      </c>
      <c r="B64" s="4" t="s">
        <v>134</v>
      </c>
      <c r="C64" s="45">
        <f t="shared" si="1"/>
        <v>0</v>
      </c>
      <c r="D64" s="50"/>
      <c r="E64" s="50"/>
      <c r="F64" s="50"/>
      <c r="G64" s="50"/>
      <c r="H64" s="50"/>
      <c r="I64" s="50"/>
      <c r="J64" s="50"/>
    </row>
    <row r="65" spans="1:10" ht="38.25">
      <c r="A65" s="5"/>
      <c r="B65" s="4" t="s">
        <v>135</v>
      </c>
      <c r="C65" s="45">
        <f t="shared" si="1"/>
        <v>0</v>
      </c>
      <c r="D65" s="50"/>
      <c r="E65" s="50"/>
      <c r="F65" s="50"/>
      <c r="G65" s="50"/>
      <c r="H65" s="50"/>
      <c r="I65" s="50"/>
      <c r="J65" s="50"/>
    </row>
    <row r="66" spans="1:10" ht="12.75">
      <c r="A66" s="5" t="s">
        <v>136</v>
      </c>
      <c r="B66" s="4" t="s">
        <v>137</v>
      </c>
      <c r="C66" s="45">
        <f t="shared" si="1"/>
        <v>0</v>
      </c>
      <c r="D66" s="50"/>
      <c r="E66" s="50"/>
      <c r="F66" s="50"/>
      <c r="G66" s="50"/>
      <c r="H66" s="50"/>
      <c r="I66" s="50"/>
      <c r="J66" s="50"/>
    </row>
    <row r="67" spans="1:10" ht="25.5">
      <c r="A67" s="5"/>
      <c r="B67" s="4" t="s">
        <v>138</v>
      </c>
      <c r="C67" s="45">
        <f t="shared" si="1"/>
        <v>0</v>
      </c>
      <c r="D67" s="50"/>
      <c r="E67" s="50"/>
      <c r="F67" s="50"/>
      <c r="G67" s="50"/>
      <c r="H67" s="50"/>
      <c r="I67" s="50"/>
      <c r="J67" s="50"/>
    </row>
    <row r="68" spans="1:10" ht="12.75">
      <c r="A68" s="5" t="s">
        <v>139</v>
      </c>
      <c r="B68" s="4" t="s">
        <v>140</v>
      </c>
      <c r="C68" s="45">
        <f aca="true" t="shared" si="4" ref="C68:C131">SUM(D68:J68)</f>
        <v>3000000</v>
      </c>
      <c r="D68" s="50"/>
      <c r="E68" s="50"/>
      <c r="F68" s="50"/>
      <c r="G68" s="50">
        <v>3000000</v>
      </c>
      <c r="H68" s="50"/>
      <c r="I68" s="50"/>
      <c r="J68" s="50"/>
    </row>
    <row r="69" spans="1:10" ht="63.75">
      <c r="A69" s="5"/>
      <c r="B69" s="4" t="s">
        <v>144</v>
      </c>
      <c r="C69" s="45">
        <f t="shared" si="4"/>
        <v>0</v>
      </c>
      <c r="D69" s="50"/>
      <c r="E69" s="50"/>
      <c r="F69" s="50"/>
      <c r="G69" s="50"/>
      <c r="H69" s="50"/>
      <c r="I69" s="50"/>
      <c r="J69" s="50"/>
    </row>
    <row r="70" spans="1:10" ht="12.75">
      <c r="A70" s="11"/>
      <c r="B70" s="93" t="s">
        <v>537</v>
      </c>
      <c r="C70" s="45">
        <f t="shared" si="4"/>
        <v>7000000</v>
      </c>
      <c r="D70" s="50"/>
      <c r="E70" s="50"/>
      <c r="F70" s="50"/>
      <c r="G70" s="50">
        <v>7000000</v>
      </c>
      <c r="H70" s="50"/>
      <c r="I70" s="50"/>
      <c r="J70" s="50"/>
    </row>
    <row r="71" spans="1:10" ht="12.75">
      <c r="A71" s="14" t="s">
        <v>168</v>
      </c>
      <c r="B71" s="13" t="s">
        <v>531</v>
      </c>
      <c r="C71" s="43">
        <f t="shared" si="4"/>
        <v>30711000</v>
      </c>
      <c r="D71" s="53">
        <f>SUM(D72:D95)</f>
        <v>0</v>
      </c>
      <c r="E71" s="53">
        <f aca="true" t="shared" si="5" ref="E71:J71">SUM(E72:E95)</f>
        <v>0</v>
      </c>
      <c r="F71" s="53">
        <f t="shared" si="5"/>
        <v>0</v>
      </c>
      <c r="G71" s="53">
        <f t="shared" si="5"/>
        <v>30711000</v>
      </c>
      <c r="H71" s="53">
        <f t="shared" si="5"/>
        <v>0</v>
      </c>
      <c r="I71" s="53">
        <f t="shared" si="5"/>
        <v>0</v>
      </c>
      <c r="J71" s="53">
        <f t="shared" si="5"/>
        <v>0</v>
      </c>
    </row>
    <row r="72" spans="1:10" ht="12.75">
      <c r="A72" s="5" t="s">
        <v>170</v>
      </c>
      <c r="B72" s="4" t="s">
        <v>171</v>
      </c>
      <c r="C72" s="45">
        <f t="shared" si="4"/>
        <v>0</v>
      </c>
      <c r="D72" s="50"/>
      <c r="E72" s="50"/>
      <c r="F72" s="50"/>
      <c r="G72" s="50"/>
      <c r="H72" s="50"/>
      <c r="I72" s="50"/>
      <c r="J72" s="50"/>
    </row>
    <row r="73" spans="1:10" ht="71.25" customHeight="1">
      <c r="A73" s="5"/>
      <c r="B73" s="4" t="s">
        <v>438</v>
      </c>
      <c r="C73" s="45">
        <f t="shared" si="4"/>
        <v>0</v>
      </c>
      <c r="D73" s="50"/>
      <c r="E73" s="50"/>
      <c r="F73" s="50"/>
      <c r="G73" s="50"/>
      <c r="H73" s="50"/>
      <c r="I73" s="50"/>
      <c r="J73" s="50"/>
    </row>
    <row r="74" spans="1:10" ht="12.75">
      <c r="A74" s="5" t="s">
        <v>172</v>
      </c>
      <c r="B74" s="4" t="s">
        <v>173</v>
      </c>
      <c r="C74" s="45">
        <f t="shared" si="4"/>
        <v>0</v>
      </c>
      <c r="D74" s="50"/>
      <c r="E74" s="50"/>
      <c r="F74" s="50"/>
      <c r="G74" s="50"/>
      <c r="H74" s="50"/>
      <c r="I74" s="50"/>
      <c r="J74" s="50"/>
    </row>
    <row r="75" spans="1:10" ht="12.75">
      <c r="A75" s="5"/>
      <c r="B75" s="4" t="s">
        <v>174</v>
      </c>
      <c r="C75" s="45">
        <f t="shared" si="4"/>
        <v>0</v>
      </c>
      <c r="D75" s="50"/>
      <c r="E75" s="50"/>
      <c r="F75" s="50"/>
      <c r="G75" s="50"/>
      <c r="H75" s="50"/>
      <c r="I75" s="50"/>
      <c r="J75" s="50"/>
    </row>
    <row r="76" spans="1:10" ht="12.75">
      <c r="A76" s="5"/>
      <c r="B76" s="4" t="s">
        <v>175</v>
      </c>
      <c r="C76" s="45">
        <f t="shared" si="4"/>
        <v>0</v>
      </c>
      <c r="D76" s="50"/>
      <c r="E76" s="50"/>
      <c r="F76" s="50"/>
      <c r="G76" s="50"/>
      <c r="H76" s="50"/>
      <c r="I76" s="50"/>
      <c r="J76" s="50"/>
    </row>
    <row r="77" spans="1:10" ht="12.75">
      <c r="A77" s="5"/>
      <c r="B77" s="4" t="s">
        <v>176</v>
      </c>
      <c r="C77" s="45">
        <f t="shared" si="4"/>
        <v>0</v>
      </c>
      <c r="D77" s="50"/>
      <c r="E77" s="50"/>
      <c r="F77" s="50"/>
      <c r="G77" s="50"/>
      <c r="H77" s="50"/>
      <c r="I77" s="50"/>
      <c r="J77" s="50"/>
    </row>
    <row r="78" spans="1:10" ht="25.5">
      <c r="A78" s="5" t="s">
        <v>177</v>
      </c>
      <c r="B78" s="4" t="s">
        <v>178</v>
      </c>
      <c r="C78" s="45">
        <f t="shared" si="4"/>
        <v>0</v>
      </c>
      <c r="D78" s="50"/>
      <c r="E78" s="50"/>
      <c r="F78" s="50"/>
      <c r="G78" s="50"/>
      <c r="H78" s="50"/>
      <c r="I78" s="50"/>
      <c r="J78" s="50"/>
    </row>
    <row r="79" spans="1:10" ht="12.75">
      <c r="A79" s="5"/>
      <c r="B79" s="4" t="s">
        <v>179</v>
      </c>
      <c r="C79" s="45">
        <f t="shared" si="4"/>
        <v>0</v>
      </c>
      <c r="D79" s="50"/>
      <c r="E79" s="50"/>
      <c r="F79" s="50"/>
      <c r="G79" s="50"/>
      <c r="H79" s="50"/>
      <c r="I79" s="50"/>
      <c r="J79" s="50"/>
    </row>
    <row r="80" spans="1:10" ht="12.75">
      <c r="A80" s="5" t="s">
        <v>180</v>
      </c>
      <c r="B80" s="4" t="s">
        <v>181</v>
      </c>
      <c r="C80" s="45">
        <f t="shared" si="4"/>
        <v>0</v>
      </c>
      <c r="D80" s="50"/>
      <c r="E80" s="50"/>
      <c r="F80" s="50"/>
      <c r="G80" s="50"/>
      <c r="H80" s="50"/>
      <c r="I80" s="50"/>
      <c r="J80" s="50"/>
    </row>
    <row r="81" spans="1:10" ht="12.75">
      <c r="A81" s="5"/>
      <c r="B81" s="4" t="s">
        <v>182</v>
      </c>
      <c r="C81" s="45">
        <f t="shared" si="4"/>
        <v>0</v>
      </c>
      <c r="D81" s="50"/>
      <c r="E81" s="50"/>
      <c r="F81" s="50"/>
      <c r="G81" s="50"/>
      <c r="H81" s="50"/>
      <c r="I81" s="50"/>
      <c r="J81" s="50"/>
    </row>
    <row r="82" spans="1:10" ht="12.75">
      <c r="A82" s="5" t="s">
        <v>183</v>
      </c>
      <c r="B82" s="4" t="s">
        <v>184</v>
      </c>
      <c r="C82" s="45">
        <f t="shared" si="4"/>
        <v>0</v>
      </c>
      <c r="D82" s="50"/>
      <c r="E82" s="50"/>
      <c r="F82" s="50"/>
      <c r="G82" s="50"/>
      <c r="H82" s="50"/>
      <c r="I82" s="50"/>
      <c r="J82" s="50"/>
    </row>
    <row r="83" spans="1:10" ht="38.25">
      <c r="A83" s="5"/>
      <c r="B83" s="4" t="s">
        <v>185</v>
      </c>
      <c r="C83" s="45">
        <f t="shared" si="4"/>
        <v>0</v>
      </c>
      <c r="D83" s="50"/>
      <c r="E83" s="50"/>
      <c r="F83" s="50"/>
      <c r="G83" s="50"/>
      <c r="H83" s="50"/>
      <c r="I83" s="50"/>
      <c r="J83" s="50"/>
    </row>
    <row r="84" spans="1:10" ht="12.75">
      <c r="A84" s="5"/>
      <c r="B84" s="4" t="s">
        <v>186</v>
      </c>
      <c r="C84" s="45">
        <f t="shared" si="4"/>
        <v>0</v>
      </c>
      <c r="D84" s="50"/>
      <c r="E84" s="50"/>
      <c r="F84" s="50"/>
      <c r="G84" s="50"/>
      <c r="H84" s="50"/>
      <c r="I84" s="50"/>
      <c r="J84" s="50"/>
    </row>
    <row r="85" spans="1:10" ht="12.75">
      <c r="A85" s="5"/>
      <c r="B85" s="4" t="s">
        <v>187</v>
      </c>
      <c r="C85" s="45">
        <f t="shared" si="4"/>
        <v>0</v>
      </c>
      <c r="D85" s="50"/>
      <c r="E85" s="50"/>
      <c r="F85" s="50"/>
      <c r="G85" s="50"/>
      <c r="H85" s="50"/>
      <c r="I85" s="50"/>
      <c r="J85" s="50"/>
    </row>
    <row r="86" spans="1:10" ht="12.75">
      <c r="A86" s="5"/>
      <c r="B86" s="4" t="s">
        <v>188</v>
      </c>
      <c r="C86" s="45">
        <f t="shared" si="4"/>
        <v>0</v>
      </c>
      <c r="D86" s="50"/>
      <c r="E86" s="50"/>
      <c r="F86" s="50"/>
      <c r="G86" s="50"/>
      <c r="H86" s="50"/>
      <c r="I86" s="50"/>
      <c r="J86" s="50"/>
    </row>
    <row r="87" spans="1:10" ht="12.75">
      <c r="A87" s="5"/>
      <c r="B87" s="4" t="s">
        <v>189</v>
      </c>
      <c r="C87" s="45">
        <f t="shared" si="4"/>
        <v>0</v>
      </c>
      <c r="D87" s="50"/>
      <c r="E87" s="50"/>
      <c r="F87" s="50"/>
      <c r="G87" s="50"/>
      <c r="H87" s="50"/>
      <c r="I87" s="50"/>
      <c r="J87" s="50"/>
    </row>
    <row r="88" spans="1:10" ht="12.75">
      <c r="A88" s="5"/>
      <c r="B88" s="4" t="s">
        <v>190</v>
      </c>
      <c r="C88" s="45">
        <f t="shared" si="4"/>
        <v>0</v>
      </c>
      <c r="D88" s="50"/>
      <c r="E88" s="50"/>
      <c r="F88" s="50"/>
      <c r="G88" s="50"/>
      <c r="H88" s="50"/>
      <c r="I88" s="50"/>
      <c r="J88" s="50"/>
    </row>
    <row r="89" spans="1:10" ht="25.5">
      <c r="A89" s="5"/>
      <c r="B89" s="4" t="s">
        <v>191</v>
      </c>
      <c r="C89" s="45">
        <f t="shared" si="4"/>
        <v>0</v>
      </c>
      <c r="D89" s="50"/>
      <c r="E89" s="50"/>
      <c r="F89" s="50"/>
      <c r="G89" s="50"/>
      <c r="H89" s="50"/>
      <c r="I89" s="50"/>
      <c r="J89" s="50"/>
    </row>
    <row r="90" spans="1:10" ht="12.75">
      <c r="A90" s="5"/>
      <c r="B90" s="4" t="s">
        <v>192</v>
      </c>
      <c r="C90" s="45">
        <f t="shared" si="4"/>
        <v>0</v>
      </c>
      <c r="D90" s="50"/>
      <c r="E90" s="50"/>
      <c r="F90" s="50"/>
      <c r="G90" s="50"/>
      <c r="H90" s="50"/>
      <c r="I90" s="50"/>
      <c r="J90" s="50"/>
    </row>
    <row r="91" spans="1:10" ht="12.75">
      <c r="A91" s="5"/>
      <c r="B91" s="4" t="s">
        <v>193</v>
      </c>
      <c r="C91" s="45">
        <f t="shared" si="4"/>
        <v>0</v>
      </c>
      <c r="D91" s="50"/>
      <c r="E91" s="50"/>
      <c r="F91" s="50"/>
      <c r="G91" s="50"/>
      <c r="H91" s="50"/>
      <c r="I91" s="50"/>
      <c r="J91" s="50"/>
    </row>
    <row r="92" spans="1:10" ht="12.75">
      <c r="A92" s="5"/>
      <c r="B92" s="4" t="s">
        <v>194</v>
      </c>
      <c r="C92" s="45">
        <f t="shared" si="4"/>
        <v>0</v>
      </c>
      <c r="D92" s="50"/>
      <c r="E92" s="50"/>
      <c r="F92" s="50"/>
      <c r="G92" s="50"/>
      <c r="H92" s="50"/>
      <c r="I92" s="50"/>
      <c r="J92" s="50"/>
    </row>
    <row r="93" spans="1:10" ht="25.5">
      <c r="A93" s="5"/>
      <c r="B93" s="4" t="s">
        <v>195</v>
      </c>
      <c r="C93" s="45">
        <f t="shared" si="4"/>
        <v>0</v>
      </c>
      <c r="D93" s="50"/>
      <c r="E93" s="50"/>
      <c r="F93" s="50"/>
      <c r="G93" s="50"/>
      <c r="H93" s="50"/>
      <c r="I93" s="50"/>
      <c r="J93" s="50"/>
    </row>
    <row r="94" spans="1:10" ht="25.5">
      <c r="A94" s="5"/>
      <c r="B94" s="4" t="s">
        <v>196</v>
      </c>
      <c r="C94" s="45">
        <f t="shared" si="4"/>
        <v>30711000</v>
      </c>
      <c r="D94" s="50"/>
      <c r="E94" s="50"/>
      <c r="F94" s="50"/>
      <c r="G94" s="50">
        <v>30711000</v>
      </c>
      <c r="H94" s="50"/>
      <c r="I94" s="50"/>
      <c r="J94" s="50"/>
    </row>
    <row r="95" spans="1:10" ht="12.75">
      <c r="A95" s="5"/>
      <c r="B95" s="5"/>
      <c r="C95" s="45">
        <f t="shared" si="4"/>
        <v>0</v>
      </c>
      <c r="D95" s="50"/>
      <c r="E95" s="50"/>
      <c r="F95" s="50"/>
      <c r="G95" s="50"/>
      <c r="H95" s="50"/>
      <c r="I95" s="50"/>
      <c r="J95" s="50"/>
    </row>
    <row r="96" spans="1:10" ht="12.75">
      <c r="A96" s="14" t="s">
        <v>197</v>
      </c>
      <c r="B96" s="13" t="s">
        <v>198</v>
      </c>
      <c r="C96" s="43">
        <f t="shared" si="4"/>
        <v>308218319</v>
      </c>
      <c r="D96" s="49">
        <f aca="true" t="shared" si="6" ref="D96:J96">SUM(D97:D109)</f>
        <v>0</v>
      </c>
      <c r="E96" s="49">
        <f t="shared" si="6"/>
        <v>0</v>
      </c>
      <c r="F96" s="49">
        <f t="shared" si="6"/>
        <v>0</v>
      </c>
      <c r="G96" s="49">
        <f t="shared" si="6"/>
        <v>308218319</v>
      </c>
      <c r="H96" s="49">
        <f t="shared" si="6"/>
        <v>0</v>
      </c>
      <c r="I96" s="49">
        <f t="shared" si="6"/>
        <v>0</v>
      </c>
      <c r="J96" s="49">
        <f t="shared" si="6"/>
        <v>0</v>
      </c>
    </row>
    <row r="97" spans="1:10" ht="12.75">
      <c r="A97" s="5" t="s">
        <v>199</v>
      </c>
      <c r="B97" s="4" t="s">
        <v>200</v>
      </c>
      <c r="C97" s="45">
        <f t="shared" si="4"/>
        <v>0</v>
      </c>
      <c r="D97" s="50"/>
      <c r="E97" s="50"/>
      <c r="F97" s="50"/>
      <c r="G97" s="57"/>
      <c r="H97" s="50"/>
      <c r="I97" s="50"/>
      <c r="J97" s="50"/>
    </row>
    <row r="98" spans="1:10" ht="25.5">
      <c r="A98" s="5"/>
      <c r="B98" s="4" t="s">
        <v>201</v>
      </c>
      <c r="C98" s="45">
        <f t="shared" si="4"/>
        <v>0</v>
      </c>
      <c r="D98" s="50"/>
      <c r="E98" s="50"/>
      <c r="F98" s="50"/>
      <c r="G98" s="57"/>
      <c r="H98" s="50"/>
      <c r="I98" s="50"/>
      <c r="J98" s="50"/>
    </row>
    <row r="99" spans="1:10" ht="25.5">
      <c r="A99" s="5" t="s">
        <v>202</v>
      </c>
      <c r="B99" s="4" t="s">
        <v>204</v>
      </c>
      <c r="C99" s="45">
        <f t="shared" si="4"/>
        <v>0</v>
      </c>
      <c r="D99" s="50"/>
      <c r="E99" s="50"/>
      <c r="F99" s="50"/>
      <c r="G99" s="57"/>
      <c r="H99" s="50"/>
      <c r="I99" s="50"/>
      <c r="J99" s="50"/>
    </row>
    <row r="100" spans="1:10" ht="25.5">
      <c r="A100" s="5" t="s">
        <v>203</v>
      </c>
      <c r="B100" s="4" t="s">
        <v>205</v>
      </c>
      <c r="C100" s="45">
        <f t="shared" si="4"/>
        <v>0</v>
      </c>
      <c r="D100" s="50"/>
      <c r="E100" s="50"/>
      <c r="F100" s="50"/>
      <c r="G100" s="57"/>
      <c r="H100" s="50"/>
      <c r="I100" s="50"/>
      <c r="J100" s="50"/>
    </row>
    <row r="101" spans="1:10" ht="25.5">
      <c r="A101" s="5" t="s">
        <v>206</v>
      </c>
      <c r="B101" s="4" t="s">
        <v>207</v>
      </c>
      <c r="C101" s="45">
        <f t="shared" si="4"/>
        <v>0</v>
      </c>
      <c r="D101" s="50"/>
      <c r="E101" s="50"/>
      <c r="F101" s="50"/>
      <c r="G101" s="57"/>
      <c r="H101" s="50"/>
      <c r="I101" s="50"/>
      <c r="J101" s="50"/>
    </row>
    <row r="102" spans="1:11" ht="12.75">
      <c r="A102" s="5" t="s">
        <v>208</v>
      </c>
      <c r="B102" s="4" t="s">
        <v>209</v>
      </c>
      <c r="C102" s="45">
        <f t="shared" si="4"/>
        <v>54000000</v>
      </c>
      <c r="D102" s="50"/>
      <c r="E102" s="50"/>
      <c r="F102" s="50"/>
      <c r="G102" s="57">
        <f>'ÖNK részletező'!D4</f>
        <v>54000000</v>
      </c>
      <c r="H102" s="50"/>
      <c r="I102" s="50"/>
      <c r="J102" s="50"/>
      <c r="K102" s="63"/>
    </row>
    <row r="103" spans="1:10" ht="51">
      <c r="A103" s="5"/>
      <c r="B103" s="4" t="s">
        <v>210</v>
      </c>
      <c r="C103" s="45">
        <f t="shared" si="4"/>
        <v>0</v>
      </c>
      <c r="D103" s="50"/>
      <c r="E103" s="50"/>
      <c r="F103" s="50"/>
      <c r="G103" s="50"/>
      <c r="H103" s="50"/>
      <c r="I103" s="50"/>
      <c r="J103" s="50"/>
    </row>
    <row r="104" spans="1:11" ht="63.75">
      <c r="A104" s="5" t="s">
        <v>211</v>
      </c>
      <c r="B104" s="93" t="s">
        <v>532</v>
      </c>
      <c r="C104" s="45">
        <f t="shared" si="4"/>
        <v>118377213</v>
      </c>
      <c r="D104" s="50"/>
      <c r="E104" s="50"/>
      <c r="F104" s="50"/>
      <c r="G104" s="100">
        <v>118377213</v>
      </c>
      <c r="H104" s="50"/>
      <c r="I104" s="50"/>
      <c r="J104" s="51"/>
      <c r="K104" s="106"/>
    </row>
    <row r="105" spans="1:10" ht="51">
      <c r="A105" s="5" t="s">
        <v>212</v>
      </c>
      <c r="B105" s="4" t="s">
        <v>213</v>
      </c>
      <c r="C105" s="45">
        <f t="shared" si="4"/>
        <v>0</v>
      </c>
      <c r="D105" s="50"/>
      <c r="E105" s="50"/>
      <c r="F105" s="50"/>
      <c r="G105" s="50"/>
      <c r="H105" s="50"/>
      <c r="I105" s="50"/>
      <c r="J105" s="50"/>
    </row>
    <row r="106" spans="1:11" ht="12.75">
      <c r="A106" s="5" t="s">
        <v>441</v>
      </c>
      <c r="B106" s="4" t="s">
        <v>442</v>
      </c>
      <c r="C106" s="45">
        <f t="shared" si="4"/>
        <v>100841106</v>
      </c>
      <c r="D106" s="50"/>
      <c r="E106" s="50"/>
      <c r="F106" s="50"/>
      <c r="G106" s="50">
        <f>'ÖNK részletező'!D10</f>
        <v>100841106</v>
      </c>
      <c r="H106" s="50"/>
      <c r="I106" s="50"/>
      <c r="J106" s="50"/>
      <c r="K106" s="63"/>
    </row>
    <row r="107" spans="1:11" ht="25.5">
      <c r="A107" s="5"/>
      <c r="B107" s="4" t="s">
        <v>443</v>
      </c>
      <c r="C107" s="45">
        <f t="shared" si="4"/>
        <v>0</v>
      </c>
      <c r="D107" s="50"/>
      <c r="E107" s="50"/>
      <c r="F107" s="50"/>
      <c r="G107" s="50"/>
      <c r="H107" s="50"/>
      <c r="I107" s="50"/>
      <c r="J107" s="50"/>
      <c r="K107" s="65"/>
    </row>
    <row r="108" spans="1:11" ht="12.75">
      <c r="A108" s="5" t="s">
        <v>444</v>
      </c>
      <c r="B108" s="4" t="s">
        <v>445</v>
      </c>
      <c r="C108" s="45">
        <f>G108</f>
        <v>35000000</v>
      </c>
      <c r="D108" s="50"/>
      <c r="E108" s="50"/>
      <c r="F108" s="50"/>
      <c r="G108" s="47">
        <v>35000000</v>
      </c>
      <c r="H108" s="50"/>
      <c r="I108" s="50"/>
      <c r="J108" s="50"/>
      <c r="K108" s="63"/>
    </row>
    <row r="109" spans="1:12" ht="12.75">
      <c r="A109" s="5"/>
      <c r="B109" s="56" t="s">
        <v>540</v>
      </c>
      <c r="C109" s="45">
        <f t="shared" si="4"/>
        <v>0</v>
      </c>
      <c r="D109" s="50"/>
      <c r="E109" s="50"/>
      <c r="F109" s="50"/>
      <c r="G109" s="100"/>
      <c r="H109" s="50"/>
      <c r="I109" s="50"/>
      <c r="J109" s="50"/>
      <c r="K109" s="66"/>
      <c r="L109" s="70"/>
    </row>
    <row r="110" spans="1:11" ht="12.75">
      <c r="A110" s="14" t="s">
        <v>214</v>
      </c>
      <c r="B110" s="13" t="s">
        <v>215</v>
      </c>
      <c r="C110" s="43">
        <f t="shared" si="4"/>
        <v>102227000</v>
      </c>
      <c r="D110" s="49">
        <f aca="true" t="shared" si="7" ref="D110:J110">SUM(D111:D116)</f>
        <v>0</v>
      </c>
      <c r="E110" s="49">
        <f t="shared" si="7"/>
        <v>0</v>
      </c>
      <c r="F110" s="49">
        <f t="shared" si="7"/>
        <v>0</v>
      </c>
      <c r="G110" s="49">
        <f t="shared" si="7"/>
        <v>102227000</v>
      </c>
      <c r="H110" s="49">
        <f t="shared" si="7"/>
        <v>0</v>
      </c>
      <c r="I110" s="49">
        <f t="shared" si="7"/>
        <v>0</v>
      </c>
      <c r="J110" s="49">
        <f t="shared" si="7"/>
        <v>0</v>
      </c>
      <c r="K110" s="65"/>
    </row>
    <row r="111" spans="1:16" ht="12.75">
      <c r="A111" s="5" t="s">
        <v>216</v>
      </c>
      <c r="B111" s="4" t="s">
        <v>217</v>
      </c>
      <c r="C111" s="45">
        <f t="shared" si="4"/>
        <v>0</v>
      </c>
      <c r="D111" s="50"/>
      <c r="E111" s="50"/>
      <c r="F111" s="50"/>
      <c r="G111" s="50"/>
      <c r="H111" s="50"/>
      <c r="I111" s="50"/>
      <c r="J111" s="50"/>
      <c r="K111" s="65"/>
      <c r="P111" s="55"/>
    </row>
    <row r="112" spans="1:16" ht="12.75">
      <c r="A112" s="5" t="s">
        <v>218</v>
      </c>
      <c r="B112" s="4" t="s">
        <v>219</v>
      </c>
      <c r="C112" s="45">
        <f t="shared" si="4"/>
        <v>90000000</v>
      </c>
      <c r="D112" s="50"/>
      <c r="E112" s="50"/>
      <c r="F112" s="50"/>
      <c r="G112" s="100">
        <v>90000000</v>
      </c>
      <c r="H112" s="50"/>
      <c r="I112" s="50"/>
      <c r="J112" s="50"/>
      <c r="K112" s="63" t="s">
        <v>518</v>
      </c>
      <c r="O112" s="3"/>
      <c r="P112" s="101"/>
    </row>
    <row r="113" spans="1:16" ht="12.75">
      <c r="A113" s="5"/>
      <c r="B113" s="4" t="s">
        <v>220</v>
      </c>
      <c r="C113" s="45">
        <f t="shared" si="4"/>
        <v>0</v>
      </c>
      <c r="D113" s="50"/>
      <c r="E113" s="50"/>
      <c r="F113" s="50"/>
      <c r="G113" s="50"/>
      <c r="H113" s="50"/>
      <c r="I113" s="50"/>
      <c r="J113" s="50"/>
      <c r="O113" s="3"/>
      <c r="P113" s="101"/>
    </row>
    <row r="114" spans="1:16" ht="12.75">
      <c r="A114" s="5" t="s">
        <v>221</v>
      </c>
      <c r="B114" s="4" t="s">
        <v>222</v>
      </c>
      <c r="C114" s="45">
        <f t="shared" si="4"/>
        <v>2000000</v>
      </c>
      <c r="D114" s="50"/>
      <c r="E114" s="50"/>
      <c r="F114" s="50"/>
      <c r="G114" s="50">
        <v>2000000</v>
      </c>
      <c r="H114" s="50"/>
      <c r="I114" s="50"/>
      <c r="J114" s="50"/>
      <c r="O114" s="102"/>
      <c r="P114" s="103"/>
    </row>
    <row r="115" spans="1:16" ht="12.75">
      <c r="A115" s="5" t="s">
        <v>223</v>
      </c>
      <c r="B115" s="93" t="s">
        <v>534</v>
      </c>
      <c r="C115" s="45">
        <f t="shared" si="4"/>
        <v>8844000</v>
      </c>
      <c r="D115" s="50"/>
      <c r="E115" s="50"/>
      <c r="F115" s="50"/>
      <c r="G115" s="50">
        <v>8844000</v>
      </c>
      <c r="H115" s="50"/>
      <c r="I115" s="50"/>
      <c r="J115" s="51"/>
      <c r="O115" s="102"/>
      <c r="P115" s="103"/>
    </row>
    <row r="116" spans="1:16" ht="12.75">
      <c r="A116" s="5" t="s">
        <v>224</v>
      </c>
      <c r="B116" s="4" t="s">
        <v>496</v>
      </c>
      <c r="C116" s="45">
        <f t="shared" si="4"/>
        <v>1383000</v>
      </c>
      <c r="D116" s="50"/>
      <c r="E116" s="50"/>
      <c r="F116" s="50"/>
      <c r="G116" s="50">
        <v>1383000</v>
      </c>
      <c r="H116" s="50"/>
      <c r="I116" s="50"/>
      <c r="J116" s="50"/>
      <c r="O116" s="3"/>
      <c r="P116" s="103"/>
    </row>
    <row r="117" spans="1:16" ht="12.75">
      <c r="A117" s="5" t="s">
        <v>225</v>
      </c>
      <c r="B117" s="4" t="s">
        <v>226</v>
      </c>
      <c r="C117" s="45">
        <f t="shared" si="4"/>
        <v>0</v>
      </c>
      <c r="D117" s="57">
        <f>(SUM(D111:D116)-D112-D113)*$K117</f>
        <v>0</v>
      </c>
      <c r="E117" s="57">
        <f aca="true" t="shared" si="8" ref="E117:J117">(SUM(E111:E116)-E112-E113)*$K117</f>
        <v>0</v>
      </c>
      <c r="F117" s="57">
        <f t="shared" si="8"/>
        <v>0</v>
      </c>
      <c r="G117" s="57">
        <f t="shared" si="8"/>
        <v>0</v>
      </c>
      <c r="H117" s="57">
        <f t="shared" si="8"/>
        <v>0</v>
      </c>
      <c r="I117" s="57">
        <f t="shared" si="8"/>
        <v>0</v>
      </c>
      <c r="J117" s="57">
        <f t="shared" si="8"/>
        <v>0</v>
      </c>
      <c r="K117" s="58"/>
      <c r="O117" s="3"/>
      <c r="P117" s="3"/>
    </row>
    <row r="118" spans="1:16" ht="12.75">
      <c r="A118" s="5"/>
      <c r="B118" s="5"/>
      <c r="C118" s="45">
        <f t="shared" si="4"/>
        <v>0</v>
      </c>
      <c r="D118" s="50"/>
      <c r="E118" s="50"/>
      <c r="F118" s="50"/>
      <c r="G118" s="50"/>
      <c r="H118" s="50"/>
      <c r="I118" s="50"/>
      <c r="J118" s="50"/>
      <c r="O118" s="102"/>
      <c r="P118" s="103"/>
    </row>
    <row r="119" spans="1:16" ht="12.75">
      <c r="A119" s="14" t="s">
        <v>227</v>
      </c>
      <c r="B119" s="13" t="s">
        <v>228</v>
      </c>
      <c r="C119" s="154">
        <f t="shared" si="4"/>
        <v>73911000</v>
      </c>
      <c r="D119" s="49">
        <f aca="true" t="shared" si="9" ref="D119:J119">SUM(D120:D124)</f>
        <v>0</v>
      </c>
      <c r="E119" s="49">
        <f t="shared" si="9"/>
        <v>0</v>
      </c>
      <c r="F119" s="49">
        <f t="shared" si="9"/>
        <v>0</v>
      </c>
      <c r="G119" s="49">
        <f t="shared" si="9"/>
        <v>73911000</v>
      </c>
      <c r="H119" s="49">
        <f t="shared" si="9"/>
        <v>0</v>
      </c>
      <c r="I119" s="49">
        <f t="shared" si="9"/>
        <v>0</v>
      </c>
      <c r="J119" s="49">
        <f t="shared" si="9"/>
        <v>0</v>
      </c>
      <c r="O119" s="3"/>
      <c r="P119" s="101"/>
    </row>
    <row r="120" spans="1:16" ht="12.75">
      <c r="A120" s="5" t="s">
        <v>229</v>
      </c>
      <c r="B120" s="4" t="s">
        <v>230</v>
      </c>
      <c r="C120" s="155">
        <f t="shared" si="4"/>
        <v>22900000</v>
      </c>
      <c r="D120" s="50"/>
      <c r="E120" s="50"/>
      <c r="F120" s="50"/>
      <c r="G120" s="50">
        <v>22900000</v>
      </c>
      <c r="H120" s="50"/>
      <c r="I120" s="50"/>
      <c r="J120" s="51"/>
      <c r="K120" s="67" t="s">
        <v>536</v>
      </c>
      <c r="O120" s="3"/>
      <c r="P120" s="101"/>
    </row>
    <row r="121" spans="1:16" ht="12.75">
      <c r="A121" s="5" t="s">
        <v>231</v>
      </c>
      <c r="B121" s="4" t="s">
        <v>232</v>
      </c>
      <c r="C121" s="45">
        <f t="shared" si="4"/>
        <v>0</v>
      </c>
      <c r="D121" s="50"/>
      <c r="E121" s="50"/>
      <c r="F121" s="50"/>
      <c r="G121" s="50"/>
      <c r="H121" s="50"/>
      <c r="I121" s="50"/>
      <c r="J121" s="50"/>
      <c r="K121" s="68"/>
      <c r="O121" s="3"/>
      <c r="P121" s="101"/>
    </row>
    <row r="122" spans="1:16" ht="12.75">
      <c r="A122" s="5" t="s">
        <v>233</v>
      </c>
      <c r="B122" s="4" t="s">
        <v>234</v>
      </c>
      <c r="C122" s="45">
        <f t="shared" si="4"/>
        <v>500000</v>
      </c>
      <c r="D122" s="50"/>
      <c r="E122" s="50"/>
      <c r="F122" s="50"/>
      <c r="G122" s="50">
        <v>500000</v>
      </c>
      <c r="H122" s="50"/>
      <c r="I122" s="50"/>
      <c r="J122" s="50"/>
      <c r="O122" s="3"/>
      <c r="P122" s="101"/>
    </row>
    <row r="123" spans="1:16" ht="12.75">
      <c r="A123" s="5" t="s">
        <v>235</v>
      </c>
      <c r="B123" s="4" t="s">
        <v>236</v>
      </c>
      <c r="C123" s="45">
        <f t="shared" si="4"/>
        <v>0</v>
      </c>
      <c r="D123" s="57">
        <f>SUM(D120:D122)*$K123</f>
        <v>0</v>
      </c>
      <c r="E123" s="57">
        <f aca="true" t="shared" si="10" ref="E123:J123">SUM(E120:E122)*$K123</f>
        <v>0</v>
      </c>
      <c r="F123" s="57">
        <f t="shared" si="10"/>
        <v>0</v>
      </c>
      <c r="G123" s="57">
        <f t="shared" si="10"/>
        <v>0</v>
      </c>
      <c r="H123" s="57">
        <f t="shared" si="10"/>
        <v>0</v>
      </c>
      <c r="I123" s="57">
        <f t="shared" si="10"/>
        <v>0</v>
      </c>
      <c r="J123" s="57">
        <f t="shared" si="10"/>
        <v>0</v>
      </c>
      <c r="K123" s="69"/>
      <c r="O123" s="104"/>
      <c r="P123" s="3"/>
    </row>
    <row r="124" spans="1:16" ht="12.75">
      <c r="A124" s="5"/>
      <c r="B124" s="5" t="s">
        <v>494</v>
      </c>
      <c r="C124" s="45">
        <f t="shared" si="4"/>
        <v>50511000</v>
      </c>
      <c r="D124" s="50"/>
      <c r="E124" s="50"/>
      <c r="F124" s="50"/>
      <c r="G124" s="50">
        <v>50511000</v>
      </c>
      <c r="H124" s="50"/>
      <c r="I124" s="50"/>
      <c r="J124" s="50"/>
      <c r="O124" s="102"/>
      <c r="P124" s="103"/>
    </row>
    <row r="125" spans="1:10" ht="12.75">
      <c r="A125" s="14" t="s">
        <v>237</v>
      </c>
      <c r="B125" s="13" t="s">
        <v>238</v>
      </c>
      <c r="C125" s="43">
        <f t="shared" si="4"/>
        <v>0</v>
      </c>
      <c r="D125" s="49">
        <f>SUM(D126:D134)</f>
        <v>0</v>
      </c>
      <c r="E125" s="49">
        <f aca="true" t="shared" si="11" ref="E125:J125">SUM(E126:E134)</f>
        <v>0</v>
      </c>
      <c r="F125" s="49">
        <f t="shared" si="11"/>
        <v>0</v>
      </c>
      <c r="G125" s="49">
        <f t="shared" si="11"/>
        <v>0</v>
      </c>
      <c r="H125" s="49">
        <f t="shared" si="11"/>
        <v>0</v>
      </c>
      <c r="I125" s="49">
        <f t="shared" si="11"/>
        <v>0</v>
      </c>
      <c r="J125" s="49">
        <f t="shared" si="11"/>
        <v>0</v>
      </c>
    </row>
    <row r="126" spans="1:10" ht="25.5">
      <c r="A126" s="5" t="s">
        <v>239</v>
      </c>
      <c r="B126" s="4" t="s">
        <v>240</v>
      </c>
      <c r="C126" s="45">
        <f t="shared" si="4"/>
        <v>0</v>
      </c>
      <c r="D126" s="50"/>
      <c r="E126" s="50"/>
      <c r="F126" s="50"/>
      <c r="G126" s="50"/>
      <c r="H126" s="50"/>
      <c r="I126" s="50"/>
      <c r="J126" s="50"/>
    </row>
    <row r="127" spans="1:10" ht="25.5">
      <c r="A127" s="5" t="s">
        <v>241</v>
      </c>
      <c r="B127" s="4" t="s">
        <v>242</v>
      </c>
      <c r="C127" s="45">
        <f t="shared" si="4"/>
        <v>0</v>
      </c>
      <c r="D127" s="50"/>
      <c r="E127" s="50"/>
      <c r="F127" s="50"/>
      <c r="G127" s="50"/>
      <c r="H127" s="50"/>
      <c r="I127" s="50"/>
      <c r="J127" s="50"/>
    </row>
    <row r="128" spans="1:10" ht="25.5">
      <c r="A128" s="5" t="s">
        <v>243</v>
      </c>
      <c r="B128" s="4" t="s">
        <v>244</v>
      </c>
      <c r="C128" s="45">
        <f t="shared" si="4"/>
        <v>0</v>
      </c>
      <c r="D128" s="50"/>
      <c r="E128" s="50"/>
      <c r="F128" s="50"/>
      <c r="G128" s="50"/>
      <c r="H128" s="50"/>
      <c r="I128" s="50"/>
      <c r="J128" s="50"/>
    </row>
    <row r="129" spans="1:10" ht="25.5">
      <c r="A129" s="5" t="s">
        <v>245</v>
      </c>
      <c r="B129" s="4" t="s">
        <v>246</v>
      </c>
      <c r="C129" s="45">
        <f t="shared" si="4"/>
        <v>0</v>
      </c>
      <c r="D129" s="50"/>
      <c r="E129" s="50"/>
      <c r="F129" s="50"/>
      <c r="G129" s="50"/>
      <c r="H129" s="50"/>
      <c r="I129" s="50"/>
      <c r="J129" s="50"/>
    </row>
    <row r="130" spans="1:10" ht="25.5">
      <c r="A130" s="5" t="s">
        <v>247</v>
      </c>
      <c r="B130" s="4" t="s">
        <v>248</v>
      </c>
      <c r="C130" s="45">
        <f t="shared" si="4"/>
        <v>0</v>
      </c>
      <c r="D130" s="50"/>
      <c r="E130" s="50"/>
      <c r="F130" s="50"/>
      <c r="G130" s="50"/>
      <c r="H130" s="50"/>
      <c r="I130" s="50"/>
      <c r="J130" s="50"/>
    </row>
    <row r="131" spans="1:10" ht="25.5">
      <c r="A131" s="5" t="s">
        <v>249</v>
      </c>
      <c r="B131" s="4" t="s">
        <v>250</v>
      </c>
      <c r="C131" s="45">
        <f t="shared" si="4"/>
        <v>0</v>
      </c>
      <c r="D131" s="50"/>
      <c r="E131" s="50"/>
      <c r="F131" s="50"/>
      <c r="G131" s="50"/>
      <c r="H131" s="50"/>
      <c r="I131" s="50"/>
      <c r="J131" s="50"/>
    </row>
    <row r="132" spans="1:10" ht="12.75">
      <c r="A132" s="5" t="s">
        <v>251</v>
      </c>
      <c r="B132" s="4" t="s">
        <v>252</v>
      </c>
      <c r="C132" s="45">
        <f aca="true" t="shared" si="12" ref="C132:C157">SUM(D132:J132)</f>
        <v>0</v>
      </c>
      <c r="D132" s="50"/>
      <c r="E132" s="50"/>
      <c r="F132" s="50"/>
      <c r="G132" s="50"/>
      <c r="H132" s="50"/>
      <c r="I132" s="50"/>
      <c r="J132" s="50"/>
    </row>
    <row r="133" spans="1:10" ht="25.5">
      <c r="A133" s="5" t="s">
        <v>253</v>
      </c>
      <c r="B133" s="4" t="s">
        <v>254</v>
      </c>
      <c r="C133" s="45">
        <f t="shared" si="12"/>
        <v>0</v>
      </c>
      <c r="D133" s="50"/>
      <c r="E133" s="50"/>
      <c r="F133" s="50"/>
      <c r="G133" s="50"/>
      <c r="H133" s="50"/>
      <c r="I133" s="50"/>
      <c r="J133" s="50"/>
    </row>
    <row r="134" spans="1:10" ht="12.75">
      <c r="A134" s="5"/>
      <c r="B134" s="5"/>
      <c r="C134" s="45">
        <f t="shared" si="12"/>
        <v>0</v>
      </c>
      <c r="D134" s="50"/>
      <c r="E134" s="50"/>
      <c r="F134" s="50"/>
      <c r="G134" s="50"/>
      <c r="H134" s="50"/>
      <c r="I134" s="50"/>
      <c r="J134" s="50"/>
    </row>
    <row r="135" spans="1:10" ht="12.75">
      <c r="A135" s="14" t="s">
        <v>255</v>
      </c>
      <c r="B135" s="13" t="s">
        <v>256</v>
      </c>
      <c r="C135" s="43">
        <f>SUM(C136:C156)</f>
        <v>0</v>
      </c>
      <c r="D135" s="49">
        <f aca="true" t="shared" si="13" ref="D135:J135">SUM(D136:D157)</f>
        <v>0</v>
      </c>
      <c r="E135" s="49">
        <f t="shared" si="13"/>
        <v>0</v>
      </c>
      <c r="F135" s="49">
        <f t="shared" si="13"/>
        <v>0</v>
      </c>
      <c r="G135" s="49">
        <f t="shared" si="13"/>
        <v>0</v>
      </c>
      <c r="H135" s="49">
        <f t="shared" si="13"/>
        <v>0</v>
      </c>
      <c r="I135" s="49">
        <f t="shared" si="13"/>
        <v>0</v>
      </c>
      <c r="J135" s="49">
        <f t="shared" si="13"/>
        <v>0</v>
      </c>
    </row>
    <row r="136" spans="1:10" ht="12.75">
      <c r="A136" s="5" t="s">
        <v>257</v>
      </c>
      <c r="B136" s="4" t="s">
        <v>258</v>
      </c>
      <c r="C136" s="45">
        <f t="shared" si="12"/>
        <v>0</v>
      </c>
      <c r="D136" s="50"/>
      <c r="E136" s="50"/>
      <c r="F136" s="50"/>
      <c r="G136" s="50"/>
      <c r="H136" s="50"/>
      <c r="I136" s="50"/>
      <c r="J136" s="50"/>
    </row>
    <row r="137" spans="1:10" ht="12.75">
      <c r="A137" s="5" t="s">
        <v>259</v>
      </c>
      <c r="B137" s="4" t="s">
        <v>260</v>
      </c>
      <c r="C137" s="45">
        <f t="shared" si="12"/>
        <v>0</v>
      </c>
      <c r="D137" s="50"/>
      <c r="E137" s="50"/>
      <c r="F137" s="50"/>
      <c r="G137" s="50"/>
      <c r="H137" s="50"/>
      <c r="I137" s="50"/>
      <c r="J137" s="50"/>
    </row>
    <row r="138" spans="1:10" ht="12.75">
      <c r="A138" s="5" t="s">
        <v>261</v>
      </c>
      <c r="B138" s="4" t="s">
        <v>262</v>
      </c>
      <c r="C138" s="45">
        <f t="shared" si="12"/>
        <v>0</v>
      </c>
      <c r="D138" s="50"/>
      <c r="E138" s="50"/>
      <c r="F138" s="50"/>
      <c r="G138" s="50"/>
      <c r="H138" s="50"/>
      <c r="I138" s="50"/>
      <c r="J138" s="50"/>
    </row>
    <row r="139" spans="1:10" ht="25.5">
      <c r="A139" s="5" t="s">
        <v>263</v>
      </c>
      <c r="B139" s="4" t="s">
        <v>264</v>
      </c>
      <c r="C139" s="45">
        <f t="shared" si="12"/>
        <v>0</v>
      </c>
      <c r="D139" s="50"/>
      <c r="E139" s="50"/>
      <c r="F139" s="50"/>
      <c r="G139" s="50"/>
      <c r="H139" s="50"/>
      <c r="I139" s="50"/>
      <c r="J139" s="50"/>
    </row>
    <row r="140" spans="1:10" ht="25.5">
      <c r="A140" s="5"/>
      <c r="B140" s="4" t="s">
        <v>265</v>
      </c>
      <c r="C140" s="45">
        <f t="shared" si="12"/>
        <v>0</v>
      </c>
      <c r="D140" s="50"/>
      <c r="E140" s="50"/>
      <c r="F140" s="50"/>
      <c r="G140" s="50"/>
      <c r="H140" s="50"/>
      <c r="I140" s="50"/>
      <c r="J140" s="50"/>
    </row>
    <row r="141" spans="1:10" ht="12.75">
      <c r="A141" s="5" t="s">
        <v>266</v>
      </c>
      <c r="B141" s="4" t="s">
        <v>267</v>
      </c>
      <c r="C141" s="45">
        <f t="shared" si="12"/>
        <v>0</v>
      </c>
      <c r="D141" s="50"/>
      <c r="E141" s="50"/>
      <c r="F141" s="50"/>
      <c r="G141" s="50"/>
      <c r="H141" s="50"/>
      <c r="I141" s="50"/>
      <c r="J141" s="50"/>
    </row>
    <row r="142" spans="1:10" ht="25.5">
      <c r="A142" s="5"/>
      <c r="B142" s="4" t="s">
        <v>268</v>
      </c>
      <c r="C142" s="45">
        <f t="shared" si="12"/>
        <v>0</v>
      </c>
      <c r="D142" s="50"/>
      <c r="E142" s="50"/>
      <c r="F142" s="50"/>
      <c r="G142" s="50"/>
      <c r="H142" s="50"/>
      <c r="I142" s="50"/>
      <c r="J142" s="50"/>
    </row>
    <row r="143" spans="1:10" ht="12.75">
      <c r="A143" s="5" t="s">
        <v>269</v>
      </c>
      <c r="B143" s="4" t="s">
        <v>270</v>
      </c>
      <c r="C143" s="45">
        <f t="shared" si="12"/>
        <v>0</v>
      </c>
      <c r="D143" s="50"/>
      <c r="E143" s="50"/>
      <c r="F143" s="50"/>
      <c r="G143" s="50"/>
      <c r="H143" s="50"/>
      <c r="I143" s="50"/>
      <c r="J143" s="50"/>
    </row>
    <row r="144" spans="1:10" ht="12.75">
      <c r="A144" s="5" t="s">
        <v>271</v>
      </c>
      <c r="B144" s="4" t="s">
        <v>272</v>
      </c>
      <c r="C144" s="45">
        <f t="shared" si="12"/>
        <v>0</v>
      </c>
      <c r="D144" s="50"/>
      <c r="E144" s="50"/>
      <c r="F144" s="50"/>
      <c r="G144" s="50"/>
      <c r="H144" s="50"/>
      <c r="I144" s="50"/>
      <c r="J144" s="50"/>
    </row>
    <row r="145" spans="1:10" ht="12.75">
      <c r="A145" s="5" t="s">
        <v>273</v>
      </c>
      <c r="B145" s="4" t="s">
        <v>275</v>
      </c>
      <c r="C145" s="45">
        <f t="shared" si="12"/>
        <v>0</v>
      </c>
      <c r="D145" s="50"/>
      <c r="E145" s="50"/>
      <c r="F145" s="50"/>
      <c r="G145" s="50"/>
      <c r="H145" s="50"/>
      <c r="I145" s="50"/>
      <c r="J145" s="50"/>
    </row>
    <row r="146" spans="1:10" ht="12.75">
      <c r="A146" s="5" t="s">
        <v>274</v>
      </c>
      <c r="B146" s="4" t="s">
        <v>276</v>
      </c>
      <c r="C146" s="45">
        <f t="shared" si="12"/>
        <v>0</v>
      </c>
      <c r="D146" s="50"/>
      <c r="E146" s="50"/>
      <c r="F146" s="50"/>
      <c r="G146" s="50"/>
      <c r="H146" s="50"/>
      <c r="I146" s="50"/>
      <c r="J146" s="50"/>
    </row>
    <row r="147" spans="1:10" ht="12.75">
      <c r="A147" s="5" t="s">
        <v>277</v>
      </c>
      <c r="B147" s="4" t="s">
        <v>278</v>
      </c>
      <c r="C147" s="45">
        <f t="shared" si="12"/>
        <v>0</v>
      </c>
      <c r="D147" s="50"/>
      <c r="E147" s="50"/>
      <c r="F147" s="50"/>
      <c r="G147" s="50"/>
      <c r="H147" s="50"/>
      <c r="I147" s="50"/>
      <c r="J147" s="50"/>
    </row>
    <row r="148" spans="1:10" ht="12.75">
      <c r="A148" s="5" t="s">
        <v>279</v>
      </c>
      <c r="B148" s="4" t="s">
        <v>280</v>
      </c>
      <c r="C148" s="45">
        <f t="shared" si="12"/>
        <v>0</v>
      </c>
      <c r="D148" s="50"/>
      <c r="E148" s="50"/>
      <c r="F148" s="50"/>
      <c r="G148" s="50"/>
      <c r="H148" s="50"/>
      <c r="I148" s="50"/>
      <c r="J148" s="50"/>
    </row>
    <row r="149" spans="1:10" ht="25.5">
      <c r="A149" s="5" t="s">
        <v>281</v>
      </c>
      <c r="B149" s="4" t="s">
        <v>282</v>
      </c>
      <c r="C149" s="45">
        <f t="shared" si="12"/>
        <v>0</v>
      </c>
      <c r="D149" s="50"/>
      <c r="E149" s="50"/>
      <c r="F149" s="50"/>
      <c r="G149" s="50"/>
      <c r="H149" s="50"/>
      <c r="I149" s="50"/>
      <c r="J149" s="50"/>
    </row>
    <row r="150" spans="1:10" ht="12.75">
      <c r="A150" s="5"/>
      <c r="B150" s="4" t="s">
        <v>283</v>
      </c>
      <c r="C150" s="45">
        <f t="shared" si="12"/>
        <v>0</v>
      </c>
      <c r="D150" s="50"/>
      <c r="E150" s="50"/>
      <c r="F150" s="50"/>
      <c r="G150" s="50"/>
      <c r="H150" s="50"/>
      <c r="I150" s="50"/>
      <c r="J150" s="50"/>
    </row>
    <row r="151" spans="1:10" ht="12.75">
      <c r="A151" s="5" t="s">
        <v>284</v>
      </c>
      <c r="B151" s="4" t="s">
        <v>285</v>
      </c>
      <c r="C151" s="45">
        <f t="shared" si="12"/>
        <v>0</v>
      </c>
      <c r="D151" s="50"/>
      <c r="E151" s="50"/>
      <c r="F151" s="50"/>
      <c r="G151" s="50"/>
      <c r="H151" s="50"/>
      <c r="I151" s="50"/>
      <c r="J151" s="50"/>
    </row>
    <row r="152" spans="1:10" ht="12.75">
      <c r="A152" s="5"/>
      <c r="B152" s="4" t="s">
        <v>286</v>
      </c>
      <c r="C152" s="45">
        <f t="shared" si="12"/>
        <v>0</v>
      </c>
      <c r="D152" s="50"/>
      <c r="E152" s="50"/>
      <c r="F152" s="50"/>
      <c r="G152" s="50"/>
      <c r="H152" s="50"/>
      <c r="I152" s="50"/>
      <c r="J152" s="50"/>
    </row>
    <row r="153" spans="1:10" ht="12.75">
      <c r="A153" s="5" t="s">
        <v>287</v>
      </c>
      <c r="B153" s="4" t="s">
        <v>288</v>
      </c>
      <c r="C153" s="45">
        <f t="shared" si="12"/>
        <v>0</v>
      </c>
      <c r="D153" s="50"/>
      <c r="E153" s="50"/>
      <c r="F153" s="50"/>
      <c r="G153" s="50"/>
      <c r="H153" s="50"/>
      <c r="I153" s="50"/>
      <c r="J153" s="50"/>
    </row>
    <row r="154" spans="1:10" ht="12.75">
      <c r="A154" s="5" t="s">
        <v>289</v>
      </c>
      <c r="B154" s="4" t="s">
        <v>290</v>
      </c>
      <c r="C154" s="45">
        <f t="shared" si="12"/>
        <v>0</v>
      </c>
      <c r="D154" s="50"/>
      <c r="E154" s="50"/>
      <c r="F154" s="50"/>
      <c r="G154" s="50"/>
      <c r="H154" s="50"/>
      <c r="I154" s="50"/>
      <c r="J154" s="50"/>
    </row>
    <row r="155" spans="1:10" ht="12.75">
      <c r="A155" s="5" t="s">
        <v>291</v>
      </c>
      <c r="B155" s="4" t="s">
        <v>292</v>
      </c>
      <c r="C155" s="45">
        <f t="shared" si="12"/>
        <v>0</v>
      </c>
      <c r="D155" s="50"/>
      <c r="E155" s="50"/>
      <c r="F155" s="50"/>
      <c r="G155" s="50"/>
      <c r="H155" s="50"/>
      <c r="I155" s="50"/>
      <c r="J155" s="50"/>
    </row>
    <row r="156" spans="1:10" ht="12.75">
      <c r="A156" s="5" t="s">
        <v>293</v>
      </c>
      <c r="B156" s="4" t="s">
        <v>294</v>
      </c>
      <c r="C156" s="45">
        <f t="shared" si="12"/>
        <v>0</v>
      </c>
      <c r="D156" s="50"/>
      <c r="E156" s="50"/>
      <c r="F156" s="50"/>
      <c r="G156" s="50"/>
      <c r="H156" s="50"/>
      <c r="I156" s="50"/>
      <c r="J156" s="50"/>
    </row>
    <row r="157" spans="1:10" ht="12.75">
      <c r="A157" s="5"/>
      <c r="B157" s="5"/>
      <c r="C157" s="45">
        <f t="shared" si="12"/>
        <v>0</v>
      </c>
      <c r="D157" s="50"/>
      <c r="E157" s="50"/>
      <c r="F157" s="50"/>
      <c r="G157" s="50"/>
      <c r="H157" s="50"/>
      <c r="I157" s="50"/>
      <c r="J157" s="50"/>
    </row>
    <row r="158" spans="1:10" ht="12.75">
      <c r="A158" s="14"/>
      <c r="B158" s="13" t="s">
        <v>158</v>
      </c>
      <c r="C158" s="43">
        <f>C3+C19+C22+C71+C96+C110+C119</f>
        <v>651383719</v>
      </c>
      <c r="D158" s="43">
        <f aca="true" t="shared" si="14" ref="D158:J158">D3+D19+D22+D71+D96+D110+D119</f>
        <v>13254000</v>
      </c>
      <c r="E158" s="43">
        <f t="shared" si="14"/>
        <v>13335000</v>
      </c>
      <c r="F158" s="43">
        <f t="shared" si="14"/>
        <v>21384124</v>
      </c>
      <c r="G158" s="43">
        <f t="shared" si="14"/>
        <v>589631319</v>
      </c>
      <c r="H158" s="43">
        <f t="shared" si="14"/>
        <v>190500</v>
      </c>
      <c r="I158" s="43">
        <f t="shared" si="14"/>
        <v>5999400</v>
      </c>
      <c r="J158" s="43">
        <f t="shared" si="14"/>
        <v>7589376</v>
      </c>
    </row>
    <row r="159" spans="3:10" ht="12.75">
      <c r="C159" s="147"/>
      <c r="D159" s="103"/>
      <c r="E159" s="103"/>
      <c r="F159" s="103"/>
      <c r="G159" s="103"/>
      <c r="H159" s="103"/>
      <c r="I159" s="103"/>
      <c r="J159" s="103"/>
    </row>
    <row r="160" spans="3:10" ht="12.75">
      <c r="C160" s="101"/>
      <c r="D160" s="103"/>
      <c r="E160" s="103"/>
      <c r="F160" s="156"/>
      <c r="G160" s="103"/>
      <c r="H160" s="103"/>
      <c r="I160" s="103"/>
      <c r="J160" s="157"/>
    </row>
    <row r="161" spans="2:10" ht="12.75">
      <c r="B161" s="146"/>
      <c r="C161" s="101"/>
      <c r="D161" s="103"/>
      <c r="E161" s="103"/>
      <c r="F161" s="156"/>
      <c r="G161" s="103"/>
      <c r="H161" s="103"/>
      <c r="I161" s="103"/>
      <c r="J161" s="157"/>
    </row>
    <row r="162" spans="2:10" ht="12.75">
      <c r="B162" s="146"/>
      <c r="C162" s="101"/>
      <c r="D162" s="103"/>
      <c r="E162" s="103"/>
      <c r="F162" s="156"/>
      <c r="G162" s="103"/>
      <c r="H162" s="103"/>
      <c r="I162" s="103"/>
      <c r="J162" s="157"/>
    </row>
    <row r="163" spans="2:10" ht="12.75">
      <c r="B163" s="146"/>
      <c r="C163" s="103"/>
      <c r="D163" s="103"/>
      <c r="E163" s="103"/>
      <c r="F163" s="156"/>
      <c r="G163" s="103"/>
      <c r="H163" s="103"/>
      <c r="I163" s="103"/>
      <c r="J163" s="157"/>
    </row>
    <row r="164" spans="3:11" ht="12.75">
      <c r="C164" s="103"/>
      <c r="D164" s="103"/>
      <c r="E164" s="103"/>
      <c r="F164" s="156"/>
      <c r="G164" s="103"/>
      <c r="H164" s="103"/>
      <c r="I164" s="103"/>
      <c r="J164" s="157"/>
      <c r="K164" s="65">
        <f>J158-K165</f>
        <v>0</v>
      </c>
    </row>
    <row r="165" spans="3:11" ht="12.75">
      <c r="C165" s="101"/>
      <c r="D165" s="103"/>
      <c r="E165" s="103"/>
      <c r="F165" s="156"/>
      <c r="G165" s="103"/>
      <c r="H165" s="103"/>
      <c r="I165" s="103"/>
      <c r="J165" s="157"/>
      <c r="K165" s="65">
        <f>'Mezőőri+piacf.'!D73</f>
        <v>7589376</v>
      </c>
    </row>
    <row r="166" spans="3:10" ht="12.75">
      <c r="C166" s="103"/>
      <c r="D166" s="103"/>
      <c r="E166" s="103"/>
      <c r="F166" s="103"/>
      <c r="G166" s="103"/>
      <c r="H166" s="103"/>
      <c r="I166" s="103"/>
      <c r="J166" s="157"/>
    </row>
    <row r="167" spans="3:10" ht="12.75">
      <c r="C167" s="103"/>
      <c r="D167" s="103"/>
      <c r="E167" s="103"/>
      <c r="F167" s="103"/>
      <c r="G167" s="103"/>
      <c r="H167" s="103"/>
      <c r="I167" s="103"/>
      <c r="J167" s="157"/>
    </row>
    <row r="168" spans="3:10" ht="12.75">
      <c r="C168" s="101"/>
      <c r="D168" s="103"/>
      <c r="E168" s="103"/>
      <c r="F168" s="103"/>
      <c r="G168" s="103"/>
      <c r="H168" s="103"/>
      <c r="I168" s="103"/>
      <c r="J168" s="157"/>
    </row>
    <row r="169" spans="3:10" ht="12.75">
      <c r="C169" s="103"/>
      <c r="D169" s="103"/>
      <c r="E169" s="103"/>
      <c r="F169" s="103"/>
      <c r="G169" s="103"/>
      <c r="H169" s="103"/>
      <c r="I169" s="103"/>
      <c r="J169" s="157"/>
    </row>
    <row r="170" spans="3:10" ht="12.75">
      <c r="C170" s="103"/>
      <c r="D170" s="103"/>
      <c r="E170" s="103"/>
      <c r="F170" s="103"/>
      <c r="G170" s="103"/>
      <c r="H170" s="103"/>
      <c r="I170" s="103"/>
      <c r="J170" s="157"/>
    </row>
    <row r="171" spans="3:10" ht="12.75">
      <c r="C171" s="101"/>
      <c r="D171" s="103"/>
      <c r="E171" s="103"/>
      <c r="F171" s="103"/>
      <c r="G171" s="103"/>
      <c r="H171" s="103"/>
      <c r="I171" s="103"/>
      <c r="J171" s="157"/>
    </row>
    <row r="172" spans="3:10" ht="12.75">
      <c r="C172" s="147"/>
      <c r="D172" s="103"/>
      <c r="E172" s="103"/>
      <c r="F172" s="103"/>
      <c r="G172" s="103"/>
      <c r="H172" s="103"/>
      <c r="I172" s="103"/>
      <c r="J172" s="103"/>
    </row>
    <row r="173" spans="3:10" ht="12.75">
      <c r="C173" s="147"/>
      <c r="D173" s="103"/>
      <c r="E173" s="103"/>
      <c r="F173" s="103"/>
      <c r="G173" s="103"/>
      <c r="H173" s="103"/>
      <c r="I173" s="103"/>
      <c r="J173" s="103"/>
    </row>
    <row r="174" spans="3:10" ht="12.75">
      <c r="C174" s="147"/>
      <c r="D174" s="103"/>
      <c r="E174" s="103"/>
      <c r="F174" s="103"/>
      <c r="G174" s="103"/>
      <c r="H174" s="103"/>
      <c r="I174" s="103"/>
      <c r="J174" s="103"/>
    </row>
  </sheetData>
  <sheetProtection/>
  <mergeCells count="1">
    <mergeCell ref="A1:J1"/>
  </mergeCells>
  <printOptions/>
  <pageMargins left="0.16" right="0.17" top="1" bottom="0.42" header="0.5" footer="0.2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I20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55.57421875" style="0" customWidth="1"/>
    <col min="3" max="3" width="26.140625" style="0" customWidth="1"/>
    <col min="4" max="4" width="15.140625" style="0" customWidth="1"/>
    <col min="9" max="9" width="14.7109375" style="0" bestFit="1" customWidth="1"/>
  </cols>
  <sheetData>
    <row r="3" spans="1:5" ht="13.5" thickBot="1">
      <c r="A3" s="3"/>
      <c r="B3" s="3"/>
      <c r="C3" s="3"/>
      <c r="D3" s="3"/>
      <c r="E3" s="3"/>
    </row>
    <row r="4" spans="1:5" ht="12.75">
      <c r="A4" s="29" t="s">
        <v>208</v>
      </c>
      <c r="B4" s="30" t="s">
        <v>209</v>
      </c>
      <c r="C4" s="31" t="s">
        <v>459</v>
      </c>
      <c r="D4" s="40">
        <f>SUM(D5:D8)</f>
        <v>54000000</v>
      </c>
      <c r="E4" s="32"/>
    </row>
    <row r="5" spans="1:5" ht="12.75">
      <c r="A5" s="33"/>
      <c r="B5" s="28"/>
      <c r="C5" s="27" t="s">
        <v>461</v>
      </c>
      <c r="D5" s="26">
        <v>41192500</v>
      </c>
      <c r="E5" s="34"/>
    </row>
    <row r="6" spans="1:5" ht="12.75">
      <c r="A6" s="33"/>
      <c r="B6" s="27" t="s">
        <v>460</v>
      </c>
      <c r="C6" s="27" t="s">
        <v>462</v>
      </c>
      <c r="D6" s="26">
        <v>8859500</v>
      </c>
      <c r="E6" s="34"/>
    </row>
    <row r="7" spans="1:5" ht="12.75">
      <c r="A7" s="33"/>
      <c r="B7" s="3"/>
      <c r="C7" s="27" t="s">
        <v>463</v>
      </c>
      <c r="D7" s="26">
        <v>0</v>
      </c>
      <c r="E7" s="34"/>
    </row>
    <row r="8" spans="1:5" ht="13.5" thickBot="1">
      <c r="A8" s="35"/>
      <c r="B8" s="36"/>
      <c r="C8" s="37" t="s">
        <v>474</v>
      </c>
      <c r="D8" s="38">
        <v>3948000</v>
      </c>
      <c r="E8" s="39"/>
    </row>
    <row r="9" spans="1:5" ht="13.5" thickBot="1">
      <c r="A9" s="3"/>
      <c r="B9" s="3"/>
      <c r="C9" s="3"/>
      <c r="D9" s="3"/>
      <c r="E9" s="3"/>
    </row>
    <row r="10" spans="1:5" ht="12.75">
      <c r="A10" s="29" t="s">
        <v>441</v>
      </c>
      <c r="B10" s="30" t="s">
        <v>442</v>
      </c>
      <c r="C10" s="31" t="s">
        <v>459</v>
      </c>
      <c r="D10" s="40">
        <f>SUM(D11:D19)</f>
        <v>100841106</v>
      </c>
      <c r="E10" s="32"/>
    </row>
    <row r="11" spans="1:5" ht="12.75">
      <c r="A11" s="33"/>
      <c r="B11" s="28">
        <f>D10</f>
        <v>100841106</v>
      </c>
      <c r="C11" s="27" t="s">
        <v>464</v>
      </c>
      <c r="D11" s="26">
        <v>7500000</v>
      </c>
      <c r="E11" s="34"/>
    </row>
    <row r="12" spans="1:9" ht="12.75">
      <c r="A12" s="33"/>
      <c r="B12" s="3"/>
      <c r="C12" s="27" t="s">
        <v>465</v>
      </c>
      <c r="D12" s="26">
        <v>5596755</v>
      </c>
      <c r="E12" s="34"/>
      <c r="I12" s="10"/>
    </row>
    <row r="13" spans="1:5" ht="12.75">
      <c r="A13" s="33"/>
      <c r="B13" s="3"/>
      <c r="C13" s="27" t="s">
        <v>466</v>
      </c>
      <c r="D13" s="26">
        <v>4225000</v>
      </c>
      <c r="E13" s="34"/>
    </row>
    <row r="14" spans="1:5" ht="12.75">
      <c r="A14" s="33"/>
      <c r="B14" s="3"/>
      <c r="C14" s="27" t="s">
        <v>467</v>
      </c>
      <c r="D14" s="26">
        <v>8400000</v>
      </c>
      <c r="E14" s="34"/>
    </row>
    <row r="15" spans="1:5" ht="12.75">
      <c r="A15" s="33"/>
      <c r="B15" s="3"/>
      <c r="C15" s="27" t="s">
        <v>469</v>
      </c>
      <c r="D15" s="61">
        <v>1319351</v>
      </c>
      <c r="E15" s="34"/>
    </row>
    <row r="16" spans="1:5" ht="12.75">
      <c r="A16" s="33"/>
      <c r="B16" s="3"/>
      <c r="C16" s="27" t="s">
        <v>493</v>
      </c>
      <c r="D16" s="26">
        <v>600000</v>
      </c>
      <c r="E16" s="34"/>
    </row>
    <row r="17" spans="1:5" ht="12.75">
      <c r="A17" s="33"/>
      <c r="B17" s="3"/>
      <c r="C17" s="27" t="s">
        <v>497</v>
      </c>
      <c r="D17" s="26">
        <v>72000000</v>
      </c>
      <c r="E17" s="34"/>
    </row>
    <row r="18" spans="1:5" ht="12.75">
      <c r="A18" s="33"/>
      <c r="B18" s="3"/>
      <c r="C18" s="27" t="s">
        <v>535</v>
      </c>
      <c r="D18" s="26">
        <v>400000</v>
      </c>
      <c r="E18" s="34"/>
    </row>
    <row r="19" spans="1:5" ht="13.5" thickBot="1">
      <c r="A19" s="35"/>
      <c r="B19" s="36"/>
      <c r="C19" s="37" t="s">
        <v>533</v>
      </c>
      <c r="D19" s="38">
        <v>800000</v>
      </c>
      <c r="E19" s="39"/>
    </row>
    <row r="20" spans="4:9" ht="12.75">
      <c r="D20" s="10">
        <f>SUM(D10:D19)</f>
        <v>201682212</v>
      </c>
      <c r="I20" s="1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D83"/>
  <sheetViews>
    <sheetView zoomScalePageLayoutView="0" workbookViewId="0" topLeftCell="A1">
      <selection activeCell="C28" sqref="C28"/>
    </sheetView>
  </sheetViews>
  <sheetFormatPr defaultColWidth="9.140625" defaultRowHeight="12.75"/>
  <cols>
    <col min="2" max="2" width="62.00390625" style="0" customWidth="1"/>
    <col min="3" max="3" width="13.140625" style="2" bestFit="1" customWidth="1"/>
    <col min="4" max="4" width="11.140625" style="0" bestFit="1" customWidth="1"/>
  </cols>
  <sheetData>
    <row r="1" spans="1:4" ht="12.75">
      <c r="A1" s="183" t="s">
        <v>553</v>
      </c>
      <c r="B1" s="184"/>
      <c r="C1" s="184"/>
      <c r="D1" s="184"/>
    </row>
    <row r="2" spans="1:4" ht="38.25">
      <c r="A2" s="13" t="s">
        <v>159</v>
      </c>
      <c r="B2" s="13" t="s">
        <v>160</v>
      </c>
      <c r="C2" s="71" t="s">
        <v>565</v>
      </c>
      <c r="D2" s="71" t="s">
        <v>567</v>
      </c>
    </row>
    <row r="3" spans="1:4" ht="12.75">
      <c r="A3" s="13" t="s">
        <v>51</v>
      </c>
      <c r="B3" s="13" t="s">
        <v>54</v>
      </c>
      <c r="C3" s="72">
        <f>SUM(C4:C18)</f>
        <v>10995725</v>
      </c>
      <c r="D3" s="52">
        <f>SUM(D4:D12)</f>
        <v>8886675</v>
      </c>
    </row>
    <row r="4" spans="1:4" ht="12.75">
      <c r="A4" s="108" t="s">
        <v>52</v>
      </c>
      <c r="B4" s="108"/>
      <c r="C4" s="109"/>
      <c r="D4" s="110"/>
    </row>
    <row r="5" spans="1:4" ht="12.75">
      <c r="A5" s="108" t="s">
        <v>53</v>
      </c>
      <c r="B5" s="108" t="s">
        <v>157</v>
      </c>
      <c r="C5" s="109">
        <v>8803225</v>
      </c>
      <c r="D5" s="110">
        <v>8009200</v>
      </c>
    </row>
    <row r="6" spans="1:4" ht="12.75">
      <c r="A6" s="108" t="s">
        <v>64</v>
      </c>
      <c r="B6" s="108" t="s">
        <v>55</v>
      </c>
      <c r="C6" s="109">
        <v>680000</v>
      </c>
      <c r="D6" s="110">
        <v>577475</v>
      </c>
    </row>
    <row r="7" spans="1:4" ht="12.75">
      <c r="A7" s="108" t="s">
        <v>65</v>
      </c>
      <c r="B7" s="108" t="s">
        <v>56</v>
      </c>
      <c r="C7" s="109"/>
      <c r="D7" s="111"/>
    </row>
    <row r="8" spans="1:4" ht="12.75">
      <c r="A8" s="108" t="s">
        <v>63</v>
      </c>
      <c r="B8" s="108" t="s">
        <v>57</v>
      </c>
      <c r="C8" s="109">
        <v>1332500</v>
      </c>
      <c r="D8" s="110"/>
    </row>
    <row r="9" spans="1:4" ht="12.75">
      <c r="A9" s="108" t="s">
        <v>66</v>
      </c>
      <c r="B9" s="108" t="s">
        <v>58</v>
      </c>
      <c r="C9" s="109">
        <v>180000</v>
      </c>
      <c r="D9" s="110">
        <v>180000</v>
      </c>
    </row>
    <row r="10" spans="1:4" ht="12.75">
      <c r="A10" s="108" t="s">
        <v>67</v>
      </c>
      <c r="B10" s="108" t="s">
        <v>59</v>
      </c>
      <c r="C10" s="109"/>
      <c r="D10" s="110"/>
    </row>
    <row r="11" spans="1:4" ht="12.75">
      <c r="A11" s="108" t="s">
        <v>68</v>
      </c>
      <c r="B11" s="108" t="s">
        <v>60</v>
      </c>
      <c r="C11" s="109"/>
      <c r="D11" s="110"/>
    </row>
    <row r="12" spans="1:4" ht="12.75">
      <c r="A12" s="108" t="s">
        <v>69</v>
      </c>
      <c r="B12" s="108" t="s">
        <v>61</v>
      </c>
      <c r="C12" s="109"/>
      <c r="D12" s="110">
        <v>120000</v>
      </c>
    </row>
    <row r="13" spans="1:4" ht="12.75">
      <c r="A13" s="108" t="s">
        <v>70</v>
      </c>
      <c r="B13" s="108" t="s">
        <v>62</v>
      </c>
      <c r="C13" s="109"/>
      <c r="D13" s="110"/>
    </row>
    <row r="14" spans="1:4" ht="12.75">
      <c r="A14" s="108" t="s">
        <v>71</v>
      </c>
      <c r="B14" s="108"/>
      <c r="C14" s="109"/>
      <c r="D14" s="110"/>
    </row>
    <row r="15" spans="1:4" ht="12.75">
      <c r="A15" s="108" t="s">
        <v>72</v>
      </c>
      <c r="B15" s="108" t="s">
        <v>73</v>
      </c>
      <c r="C15" s="109"/>
      <c r="D15" s="110"/>
    </row>
    <row r="16" spans="1:4" ht="12.75">
      <c r="A16" s="108" t="s">
        <v>74</v>
      </c>
      <c r="B16" s="108" t="s">
        <v>75</v>
      </c>
      <c r="C16" s="109"/>
      <c r="D16" s="110"/>
    </row>
    <row r="17" spans="1:4" ht="12.75">
      <c r="A17" s="108" t="s">
        <v>76</v>
      </c>
      <c r="B17" s="108" t="s">
        <v>77</v>
      </c>
      <c r="C17" s="109"/>
      <c r="D17" s="110"/>
    </row>
    <row r="18" spans="1:4" ht="12.75">
      <c r="A18" s="93"/>
      <c r="B18" s="56"/>
      <c r="C18" s="112"/>
      <c r="D18" s="100"/>
    </row>
    <row r="19" spans="1:4" ht="12.75">
      <c r="A19" s="13" t="s">
        <v>78</v>
      </c>
      <c r="B19" s="13" t="s">
        <v>79</v>
      </c>
      <c r="C19" s="72">
        <f>SUM(C20:C21)</f>
        <v>2984506</v>
      </c>
      <c r="D19" s="52">
        <f>SUM(D20)</f>
        <v>2377010</v>
      </c>
    </row>
    <row r="20" spans="1:4" ht="12.75">
      <c r="A20" s="93"/>
      <c r="B20" s="93" t="s">
        <v>80</v>
      </c>
      <c r="C20" s="113">
        <v>2984506</v>
      </c>
      <c r="D20" s="100">
        <v>2377010</v>
      </c>
    </row>
    <row r="21" spans="1:4" ht="12.75">
      <c r="A21" s="93"/>
      <c r="B21" s="56"/>
      <c r="C21" s="112"/>
      <c r="D21" s="100"/>
    </row>
    <row r="22" spans="1:4" ht="12.75">
      <c r="A22" s="13" t="s">
        <v>81</v>
      </c>
      <c r="B22" s="13" t="s">
        <v>82</v>
      </c>
      <c r="C22" s="72">
        <f>SUM(C23:C72)</f>
        <v>2081400</v>
      </c>
      <c r="D22" s="52">
        <f>SUM(D23:D72)</f>
        <v>1990315</v>
      </c>
    </row>
    <row r="23" spans="1:4" ht="12.75">
      <c r="A23" s="93" t="s">
        <v>83</v>
      </c>
      <c r="B23" s="93" t="s">
        <v>84</v>
      </c>
      <c r="C23" s="113"/>
      <c r="D23" s="100">
        <v>200000</v>
      </c>
    </row>
    <row r="24" spans="1:4" ht="12.75">
      <c r="A24" s="93" t="s">
        <v>85</v>
      </c>
      <c r="B24" s="93" t="s">
        <v>87</v>
      </c>
      <c r="C24" s="113"/>
      <c r="D24" s="100"/>
    </row>
    <row r="25" spans="1:4" ht="12.75">
      <c r="A25" s="93"/>
      <c r="B25" s="93" t="s">
        <v>141</v>
      </c>
      <c r="C25" s="113">
        <v>130000</v>
      </c>
      <c r="D25" s="100">
        <v>12000</v>
      </c>
    </row>
    <row r="26" spans="1:4" ht="12.75">
      <c r="A26" s="93" t="s">
        <v>86</v>
      </c>
      <c r="B26" s="93" t="s">
        <v>88</v>
      </c>
      <c r="C26" s="113">
        <v>150000</v>
      </c>
      <c r="D26" s="100">
        <v>50000</v>
      </c>
    </row>
    <row r="27" spans="1:4" ht="12.75">
      <c r="A27" s="93"/>
      <c r="B27" s="93" t="s">
        <v>149</v>
      </c>
      <c r="C27" s="113"/>
      <c r="D27" s="100"/>
    </row>
    <row r="28" spans="1:4" ht="12.75">
      <c r="A28" s="93"/>
      <c r="B28" s="93" t="s">
        <v>148</v>
      </c>
      <c r="C28" s="113"/>
      <c r="D28" s="100"/>
    </row>
    <row r="29" spans="1:4" ht="12.75">
      <c r="A29" s="93"/>
      <c r="B29" s="93" t="s">
        <v>147</v>
      </c>
      <c r="C29" s="113"/>
      <c r="D29" s="100"/>
    </row>
    <row r="30" spans="1:4" ht="12.75">
      <c r="A30" s="93"/>
      <c r="B30" s="93" t="s">
        <v>146</v>
      </c>
      <c r="C30" s="113"/>
      <c r="D30" s="100"/>
    </row>
    <row r="31" spans="1:4" ht="12.75">
      <c r="A31" s="93" t="s">
        <v>89</v>
      </c>
      <c r="B31" s="93" t="s">
        <v>90</v>
      </c>
      <c r="C31" s="113"/>
      <c r="D31" s="100"/>
    </row>
    <row r="32" spans="1:4" ht="12.75">
      <c r="A32" s="93" t="s">
        <v>91</v>
      </c>
      <c r="B32" s="93" t="s">
        <v>92</v>
      </c>
      <c r="C32" s="113">
        <v>210000</v>
      </c>
      <c r="D32" s="100">
        <v>273315</v>
      </c>
    </row>
    <row r="33" spans="1:4" ht="12.75">
      <c r="A33" s="93"/>
      <c r="B33" s="93" t="s">
        <v>93</v>
      </c>
      <c r="C33" s="113"/>
      <c r="D33" s="100"/>
    </row>
    <row r="34" spans="1:4" ht="12.75">
      <c r="A34" s="93"/>
      <c r="B34" s="93" t="s">
        <v>94</v>
      </c>
      <c r="C34" s="113"/>
      <c r="D34" s="100">
        <v>120000</v>
      </c>
    </row>
    <row r="35" spans="1:4" ht="12.75">
      <c r="A35" s="93"/>
      <c r="B35" s="93" t="s">
        <v>95</v>
      </c>
      <c r="C35" s="113"/>
      <c r="D35" s="100"/>
    </row>
    <row r="36" spans="1:4" ht="12.75">
      <c r="A36" s="93" t="s">
        <v>96</v>
      </c>
      <c r="B36" s="93" t="s">
        <v>97</v>
      </c>
      <c r="C36" s="113">
        <v>20000</v>
      </c>
      <c r="D36" s="100">
        <v>120000</v>
      </c>
    </row>
    <row r="37" spans="1:4" ht="12.75">
      <c r="A37" s="93"/>
      <c r="B37" s="93" t="s">
        <v>98</v>
      </c>
      <c r="C37" s="113"/>
      <c r="D37" s="100"/>
    </row>
    <row r="38" spans="1:4" ht="12.75">
      <c r="A38" s="93" t="s">
        <v>99</v>
      </c>
      <c r="B38" s="93" t="s">
        <v>100</v>
      </c>
      <c r="C38" s="113"/>
      <c r="D38" s="100"/>
    </row>
    <row r="39" spans="1:4" ht="12.75">
      <c r="A39" s="93" t="s">
        <v>101</v>
      </c>
      <c r="B39" s="93" t="s">
        <v>102</v>
      </c>
      <c r="C39" s="113">
        <v>340000</v>
      </c>
      <c r="D39" s="100">
        <v>750000</v>
      </c>
    </row>
    <row r="40" spans="1:4" ht="12.75">
      <c r="A40" s="93" t="s">
        <v>156</v>
      </c>
      <c r="B40" s="93" t="s">
        <v>150</v>
      </c>
      <c r="C40" s="113"/>
      <c r="D40" s="100"/>
    </row>
    <row r="41" spans="1:4" ht="12.75">
      <c r="A41" s="93"/>
      <c r="B41" s="93" t="s">
        <v>151</v>
      </c>
      <c r="C41" s="113"/>
      <c r="D41" s="100"/>
    </row>
    <row r="42" spans="1:4" ht="12.75">
      <c r="A42" s="93"/>
      <c r="B42" s="93" t="s">
        <v>152</v>
      </c>
      <c r="C42" s="113"/>
      <c r="D42" s="100"/>
    </row>
    <row r="43" spans="1:4" ht="12.75">
      <c r="A43" s="93" t="s">
        <v>103</v>
      </c>
      <c r="B43" s="93" t="s">
        <v>104</v>
      </c>
      <c r="C43" s="113"/>
      <c r="D43" s="100"/>
    </row>
    <row r="44" spans="1:4" ht="12.75">
      <c r="A44" s="93"/>
      <c r="B44" s="93" t="s">
        <v>142</v>
      </c>
      <c r="C44" s="113"/>
      <c r="D44" s="100"/>
    </row>
    <row r="45" spans="1:4" ht="12.75">
      <c r="A45" s="93"/>
      <c r="B45" s="93" t="s">
        <v>105</v>
      </c>
      <c r="C45" s="113"/>
      <c r="D45" s="100"/>
    </row>
    <row r="46" spans="1:4" ht="12.75">
      <c r="A46" s="93" t="s">
        <v>106</v>
      </c>
      <c r="B46" s="93" t="s">
        <v>107</v>
      </c>
      <c r="C46" s="113"/>
      <c r="D46" s="100"/>
    </row>
    <row r="47" spans="1:4" ht="12.75">
      <c r="A47" s="93"/>
      <c r="B47" s="93" t="s">
        <v>108</v>
      </c>
      <c r="C47" s="113"/>
      <c r="D47" s="100"/>
    </row>
    <row r="48" spans="1:4" ht="12.75">
      <c r="A48" s="93" t="s">
        <v>109</v>
      </c>
      <c r="B48" s="93" t="s">
        <v>143</v>
      </c>
      <c r="C48" s="113">
        <v>20000</v>
      </c>
      <c r="D48" s="100"/>
    </row>
    <row r="49" spans="1:4" ht="12.75">
      <c r="A49" s="93"/>
      <c r="B49" s="93" t="s">
        <v>110</v>
      </c>
      <c r="C49" s="113"/>
      <c r="D49" s="100"/>
    </row>
    <row r="50" spans="1:4" ht="12.75">
      <c r="A50" s="93" t="s">
        <v>111</v>
      </c>
      <c r="B50" s="93" t="s">
        <v>112</v>
      </c>
      <c r="C50" s="113"/>
      <c r="D50" s="100"/>
    </row>
    <row r="51" spans="1:4" ht="25.5">
      <c r="A51" s="93"/>
      <c r="B51" s="93" t="s">
        <v>113</v>
      </c>
      <c r="C51" s="113"/>
      <c r="D51" s="100"/>
    </row>
    <row r="52" spans="1:4" ht="12.75">
      <c r="A52" s="93" t="s">
        <v>114</v>
      </c>
      <c r="B52" s="93" t="s">
        <v>115</v>
      </c>
      <c r="C52" s="113">
        <v>930000</v>
      </c>
      <c r="D52" s="100">
        <v>100000</v>
      </c>
    </row>
    <row r="53" spans="1:4" ht="63.75">
      <c r="A53" s="93"/>
      <c r="B53" s="93" t="s">
        <v>155</v>
      </c>
      <c r="C53" s="113"/>
      <c r="D53" s="100"/>
    </row>
    <row r="54" spans="1:4" ht="12.75">
      <c r="A54" s="93" t="s">
        <v>116</v>
      </c>
      <c r="B54" s="93" t="s">
        <v>117</v>
      </c>
      <c r="C54" s="113">
        <v>60000</v>
      </c>
      <c r="D54" s="100"/>
    </row>
    <row r="55" spans="1:4" ht="38.25">
      <c r="A55" s="93"/>
      <c r="B55" s="93" t="s">
        <v>118</v>
      </c>
      <c r="C55" s="113"/>
      <c r="D55" s="100"/>
    </row>
    <row r="56" spans="1:4" ht="12.75">
      <c r="A56" s="93" t="s">
        <v>119</v>
      </c>
      <c r="B56" s="93" t="s">
        <v>120</v>
      </c>
      <c r="C56" s="113"/>
      <c r="D56" s="100"/>
    </row>
    <row r="57" spans="1:4" ht="12.75">
      <c r="A57" s="93" t="s">
        <v>121</v>
      </c>
      <c r="B57" s="93" t="s">
        <v>122</v>
      </c>
      <c r="C57" s="113"/>
      <c r="D57" s="100"/>
    </row>
    <row r="58" spans="1:4" ht="38.25">
      <c r="A58" s="93"/>
      <c r="B58" s="93" t="s">
        <v>123</v>
      </c>
      <c r="C58" s="113"/>
      <c r="D58" s="100"/>
    </row>
    <row r="59" spans="1:4" ht="12.75">
      <c r="A59" s="93" t="s">
        <v>124</v>
      </c>
      <c r="B59" s="93" t="s">
        <v>153</v>
      </c>
      <c r="C59" s="113"/>
      <c r="D59" s="100"/>
    </row>
    <row r="60" spans="1:4" ht="38.25">
      <c r="A60" s="93"/>
      <c r="B60" s="93" t="s">
        <v>125</v>
      </c>
      <c r="C60" s="113"/>
      <c r="D60" s="100"/>
    </row>
    <row r="61" spans="1:4" ht="12.75">
      <c r="A61" s="93" t="s">
        <v>126</v>
      </c>
      <c r="B61" s="93" t="s">
        <v>127</v>
      </c>
      <c r="C61" s="113"/>
      <c r="D61" s="100"/>
    </row>
    <row r="62" spans="1:4" ht="12.75">
      <c r="A62" s="93" t="s">
        <v>128</v>
      </c>
      <c r="B62" s="93" t="s">
        <v>129</v>
      </c>
      <c r="C62" s="113">
        <v>221400</v>
      </c>
      <c r="D62" s="100">
        <v>365000</v>
      </c>
    </row>
    <row r="63" spans="1:4" ht="12.75">
      <c r="A63" s="93"/>
      <c r="B63" s="93" t="s">
        <v>130</v>
      </c>
      <c r="C63" s="113"/>
      <c r="D63" s="100"/>
    </row>
    <row r="64" spans="1:4" ht="12.75">
      <c r="A64" s="93" t="s">
        <v>131</v>
      </c>
      <c r="B64" s="93" t="s">
        <v>132</v>
      </c>
      <c r="C64" s="113"/>
      <c r="D64" s="100"/>
    </row>
    <row r="65" spans="1:4" ht="25.5">
      <c r="A65" s="93"/>
      <c r="B65" s="93" t="s">
        <v>154</v>
      </c>
      <c r="C65" s="113"/>
      <c r="D65" s="100"/>
    </row>
    <row r="66" spans="1:4" ht="12.75">
      <c r="A66" s="93" t="s">
        <v>133</v>
      </c>
      <c r="B66" s="93" t="s">
        <v>134</v>
      </c>
      <c r="C66" s="113"/>
      <c r="D66" s="100"/>
    </row>
    <row r="67" spans="1:4" ht="25.5">
      <c r="A67" s="93"/>
      <c r="B67" s="93" t="s">
        <v>135</v>
      </c>
      <c r="C67" s="113"/>
      <c r="D67" s="100"/>
    </row>
    <row r="68" spans="1:4" ht="12.75">
      <c r="A68" s="93" t="s">
        <v>136</v>
      </c>
      <c r="B68" s="93" t="s">
        <v>137</v>
      </c>
      <c r="C68" s="113"/>
      <c r="D68" s="100"/>
    </row>
    <row r="69" spans="1:4" ht="12.75">
      <c r="A69" s="93"/>
      <c r="B69" s="93" t="s">
        <v>138</v>
      </c>
      <c r="C69" s="113"/>
      <c r="D69" s="100"/>
    </row>
    <row r="70" spans="1:4" ht="12.75">
      <c r="A70" s="93" t="s">
        <v>139</v>
      </c>
      <c r="B70" s="93" t="s">
        <v>140</v>
      </c>
      <c r="C70" s="113"/>
      <c r="D70" s="100"/>
    </row>
    <row r="71" spans="1:4" ht="51">
      <c r="A71" s="93"/>
      <c r="B71" s="93" t="s">
        <v>144</v>
      </c>
      <c r="C71" s="113"/>
      <c r="D71" s="100"/>
    </row>
    <row r="72" spans="1:4" ht="12.75">
      <c r="A72" s="114"/>
      <c r="B72" s="114"/>
      <c r="C72" s="115"/>
      <c r="D72" s="100"/>
    </row>
    <row r="73" spans="1:4" ht="12.75">
      <c r="A73" s="13"/>
      <c r="B73" s="13" t="s">
        <v>457</v>
      </c>
      <c r="C73" s="72">
        <f>C3+C19+C22</f>
        <v>16061631</v>
      </c>
      <c r="D73" s="52">
        <f>D3+D22+D19</f>
        <v>13254000</v>
      </c>
    </row>
    <row r="74" spans="1:4" ht="12.75">
      <c r="A74" s="93"/>
      <c r="B74" s="93"/>
      <c r="C74" s="113"/>
      <c r="D74" s="100"/>
    </row>
    <row r="75" spans="1:4" ht="12.75">
      <c r="A75" s="116" t="s">
        <v>348</v>
      </c>
      <c r="B75" s="107" t="s">
        <v>349</v>
      </c>
      <c r="C75" s="117"/>
      <c r="D75" s="118">
        <f>SUM(D76:D77)</f>
        <v>0</v>
      </c>
    </row>
    <row r="76" spans="1:4" ht="12.75">
      <c r="A76" s="56" t="s">
        <v>360</v>
      </c>
      <c r="B76" s="93" t="s">
        <v>361</v>
      </c>
      <c r="C76" s="113"/>
      <c r="D76" s="119"/>
    </row>
    <row r="77" spans="1:4" ht="12.75">
      <c r="A77" s="56" t="s">
        <v>363</v>
      </c>
      <c r="B77" s="93" t="s">
        <v>364</v>
      </c>
      <c r="C77" s="113"/>
      <c r="D77" s="119"/>
    </row>
    <row r="78" spans="1:4" ht="12.75">
      <c r="A78" s="116" t="s">
        <v>386</v>
      </c>
      <c r="B78" s="107" t="s">
        <v>387</v>
      </c>
      <c r="C78" s="117">
        <f>SUM(C79:C80)</f>
        <v>16061631</v>
      </c>
      <c r="D78" s="43">
        <f>SUM(D79:D80)</f>
        <v>13254200</v>
      </c>
    </row>
    <row r="79" spans="1:4" ht="12.75">
      <c r="A79" s="120" t="s">
        <v>428</v>
      </c>
      <c r="B79" s="121" t="s">
        <v>503</v>
      </c>
      <c r="C79" s="122">
        <v>12852000</v>
      </c>
      <c r="D79" s="123">
        <v>13254200</v>
      </c>
    </row>
    <row r="80" spans="1:4" ht="12.75">
      <c r="A80" s="56"/>
      <c r="B80" s="93" t="s">
        <v>504</v>
      </c>
      <c r="C80" s="113">
        <f>C73-C79</f>
        <v>3209631</v>
      </c>
      <c r="D80" s="119"/>
    </row>
    <row r="81" spans="1:4" ht="12.75">
      <c r="A81" s="116" t="s">
        <v>402</v>
      </c>
      <c r="B81" s="107" t="s">
        <v>403</v>
      </c>
      <c r="C81" s="117"/>
      <c r="D81" s="118">
        <f>SUM(D82)</f>
        <v>0</v>
      </c>
    </row>
    <row r="82" spans="1:4" ht="12.75">
      <c r="A82" s="56" t="s">
        <v>416</v>
      </c>
      <c r="B82" s="93" t="s">
        <v>417</v>
      </c>
      <c r="C82" s="113"/>
      <c r="D82" s="119"/>
    </row>
    <row r="83" spans="1:4" ht="12.75">
      <c r="A83" s="21"/>
      <c r="B83" s="21" t="s">
        <v>456</v>
      </c>
      <c r="C83" s="94">
        <f>C75+C78+C81</f>
        <v>16061631</v>
      </c>
      <c r="D83" s="44">
        <f>D75+D78+D81</f>
        <v>13254200</v>
      </c>
    </row>
  </sheetData>
  <sheetProtection/>
  <mergeCells count="1">
    <mergeCell ref="A1:D1"/>
  </mergeCells>
  <printOptions/>
  <pageMargins left="0.43" right="0.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D83"/>
  <sheetViews>
    <sheetView zoomScalePageLayoutView="0" workbookViewId="0" topLeftCell="A64">
      <selection activeCell="A2" sqref="A2:D3"/>
    </sheetView>
  </sheetViews>
  <sheetFormatPr defaultColWidth="9.140625" defaultRowHeight="12.75"/>
  <cols>
    <col min="1" max="1" width="8.8515625" style="55" customWidth="1"/>
    <col min="2" max="2" width="52.8515625" style="55" customWidth="1"/>
    <col min="3" max="3" width="13.140625" style="133" bestFit="1" customWidth="1"/>
    <col min="4" max="4" width="11.140625" style="55" bestFit="1" customWidth="1"/>
  </cols>
  <sheetData>
    <row r="1" spans="1:4" ht="12.75">
      <c r="A1" s="183" t="s">
        <v>554</v>
      </c>
      <c r="B1" s="184"/>
      <c r="C1" s="184"/>
      <c r="D1" s="184"/>
    </row>
    <row r="2" spans="1:4" ht="46.5" customHeight="1">
      <c r="A2" s="13" t="s">
        <v>159</v>
      </c>
      <c r="B2" s="13" t="s">
        <v>160</v>
      </c>
      <c r="C2" s="71" t="s">
        <v>565</v>
      </c>
      <c r="D2" s="71" t="s">
        <v>566</v>
      </c>
    </row>
    <row r="3" spans="1:4" ht="12.75">
      <c r="A3" s="13" t="s">
        <v>51</v>
      </c>
      <c r="B3" s="13" t="s">
        <v>54</v>
      </c>
      <c r="C3" s="72"/>
      <c r="D3" s="52">
        <f>SUM(D4:D12)</f>
        <v>0</v>
      </c>
    </row>
    <row r="4" spans="1:4" ht="12.75">
      <c r="A4" s="108" t="s">
        <v>52</v>
      </c>
      <c r="B4" s="108"/>
      <c r="C4" s="109"/>
      <c r="D4" s="110"/>
    </row>
    <row r="5" spans="1:4" ht="14.25" customHeight="1">
      <c r="A5" s="108" t="s">
        <v>53</v>
      </c>
      <c r="B5" s="108" t="s">
        <v>505</v>
      </c>
      <c r="C5" s="109"/>
      <c r="D5" s="110"/>
    </row>
    <row r="6" spans="1:4" ht="18" customHeight="1">
      <c r="A6" s="108" t="s">
        <v>64</v>
      </c>
      <c r="B6" s="108" t="s">
        <v>55</v>
      </c>
      <c r="C6" s="109"/>
      <c r="D6" s="110"/>
    </row>
    <row r="7" spans="1:4" ht="12.75">
      <c r="A7" s="108" t="s">
        <v>65</v>
      </c>
      <c r="B7" s="108" t="s">
        <v>56</v>
      </c>
      <c r="C7" s="109"/>
      <c r="D7" s="111"/>
    </row>
    <row r="8" spans="1:4" ht="12.75">
      <c r="A8" s="108" t="s">
        <v>63</v>
      </c>
      <c r="B8" s="108" t="s">
        <v>57</v>
      </c>
      <c r="C8" s="109"/>
      <c r="D8" s="110"/>
    </row>
    <row r="9" spans="1:4" ht="12.75">
      <c r="A9" s="108" t="s">
        <v>66</v>
      </c>
      <c r="B9" s="108" t="s">
        <v>58</v>
      </c>
      <c r="C9" s="109"/>
      <c r="D9" s="110"/>
    </row>
    <row r="10" spans="1:4" ht="12.75">
      <c r="A10" s="108" t="s">
        <v>67</v>
      </c>
      <c r="B10" s="108" t="s">
        <v>59</v>
      </c>
      <c r="C10" s="109"/>
      <c r="D10" s="110"/>
    </row>
    <row r="11" spans="1:4" ht="12.75">
      <c r="A11" s="108" t="s">
        <v>68</v>
      </c>
      <c r="B11" s="108" t="s">
        <v>60</v>
      </c>
      <c r="C11" s="109"/>
      <c r="D11" s="110"/>
    </row>
    <row r="12" spans="1:4" ht="12.75">
      <c r="A12" s="108" t="s">
        <v>69</v>
      </c>
      <c r="B12" s="108" t="s">
        <v>61</v>
      </c>
      <c r="C12" s="109"/>
      <c r="D12" s="110"/>
    </row>
    <row r="13" spans="1:4" ht="13.5" customHeight="1">
      <c r="A13" s="108" t="s">
        <v>70</v>
      </c>
      <c r="B13" s="108" t="s">
        <v>62</v>
      </c>
      <c r="C13" s="109"/>
      <c r="D13" s="110"/>
    </row>
    <row r="14" spans="1:4" ht="12.75">
      <c r="A14" s="108" t="s">
        <v>71</v>
      </c>
      <c r="B14" s="108"/>
      <c r="C14" s="109"/>
      <c r="D14" s="110"/>
    </row>
    <row r="15" spans="1:4" ht="12.75">
      <c r="A15" s="108" t="s">
        <v>72</v>
      </c>
      <c r="B15" s="108" t="s">
        <v>73</v>
      </c>
      <c r="C15" s="109"/>
      <c r="D15" s="110"/>
    </row>
    <row r="16" spans="1:4" ht="19.5" customHeight="1">
      <c r="A16" s="108" t="s">
        <v>74</v>
      </c>
      <c r="B16" s="108" t="s">
        <v>75</v>
      </c>
      <c r="C16" s="109"/>
      <c r="D16" s="110"/>
    </row>
    <row r="17" spans="1:4" ht="12.75">
      <c r="A17" s="108" t="s">
        <v>76</v>
      </c>
      <c r="B17" s="108" t="s">
        <v>77</v>
      </c>
      <c r="C17" s="109"/>
      <c r="D17" s="110"/>
    </row>
    <row r="18" spans="1:4" ht="12.75">
      <c r="A18" s="93"/>
      <c r="B18" s="56"/>
      <c r="C18" s="112"/>
      <c r="D18" s="100"/>
    </row>
    <row r="19" spans="1:4" ht="12.75">
      <c r="A19" s="13" t="s">
        <v>78</v>
      </c>
      <c r="B19" s="13" t="s">
        <v>79</v>
      </c>
      <c r="C19" s="72"/>
      <c r="D19" s="52">
        <f>SUM(D20)</f>
        <v>0</v>
      </c>
    </row>
    <row r="20" spans="1:4" ht="19.5" customHeight="1">
      <c r="A20" s="93"/>
      <c r="B20" s="93" t="s">
        <v>80</v>
      </c>
      <c r="C20" s="113"/>
      <c r="D20" s="100"/>
    </row>
    <row r="21" spans="1:4" ht="12.75">
      <c r="A21" s="93"/>
      <c r="B21" s="56"/>
      <c r="C21" s="112"/>
      <c r="D21" s="100"/>
    </row>
    <row r="22" spans="1:4" ht="12.75">
      <c r="A22" s="13" t="s">
        <v>81</v>
      </c>
      <c r="B22" s="13" t="s">
        <v>82</v>
      </c>
      <c r="C22" s="72">
        <f>SUM(C23:C72)</f>
        <v>13462021</v>
      </c>
      <c r="D22" s="52">
        <f>SUM(D23:D72)</f>
        <v>13335000</v>
      </c>
    </row>
    <row r="23" spans="1:4" ht="12.75">
      <c r="A23" s="93" t="s">
        <v>83</v>
      </c>
      <c r="B23" s="93" t="s">
        <v>84</v>
      </c>
      <c r="C23" s="113"/>
      <c r="D23" s="100"/>
    </row>
    <row r="24" spans="1:4" ht="12.75">
      <c r="A24" s="93" t="s">
        <v>85</v>
      </c>
      <c r="B24" s="93" t="s">
        <v>87</v>
      </c>
      <c r="C24" s="113"/>
      <c r="D24" s="100"/>
    </row>
    <row r="25" spans="1:4" ht="15.75" customHeight="1">
      <c r="A25" s="93"/>
      <c r="B25" s="93" t="s">
        <v>141</v>
      </c>
      <c r="C25" s="113"/>
      <c r="D25" s="100"/>
    </row>
    <row r="26" spans="1:4" ht="12.75">
      <c r="A26" s="93" t="s">
        <v>86</v>
      </c>
      <c r="B26" s="93" t="s">
        <v>88</v>
      </c>
      <c r="C26" s="113"/>
      <c r="D26" s="100"/>
    </row>
    <row r="27" spans="1:4" ht="12.75">
      <c r="A27" s="93"/>
      <c r="B27" s="93" t="s">
        <v>149</v>
      </c>
      <c r="C27" s="113"/>
      <c r="D27" s="100"/>
    </row>
    <row r="28" spans="1:4" ht="12.75">
      <c r="A28" s="93"/>
      <c r="B28" s="93" t="s">
        <v>148</v>
      </c>
      <c r="C28" s="113"/>
      <c r="D28" s="100"/>
    </row>
    <row r="29" spans="1:4" ht="12.75">
      <c r="A29" s="93"/>
      <c r="B29" s="93" t="s">
        <v>147</v>
      </c>
      <c r="C29" s="113"/>
      <c r="D29" s="100"/>
    </row>
    <row r="30" spans="1:4" ht="12.75">
      <c r="A30" s="93"/>
      <c r="B30" s="93" t="s">
        <v>146</v>
      </c>
      <c r="C30" s="113"/>
      <c r="D30" s="100"/>
    </row>
    <row r="31" spans="1:4" ht="12.75">
      <c r="A31" s="93" t="s">
        <v>89</v>
      </c>
      <c r="B31" s="93" t="s">
        <v>90</v>
      </c>
      <c r="C31" s="113"/>
      <c r="D31" s="100"/>
    </row>
    <row r="32" spans="1:4" ht="12.75">
      <c r="A32" s="93" t="s">
        <v>91</v>
      </c>
      <c r="B32" s="93" t="s">
        <v>92</v>
      </c>
      <c r="C32" s="113"/>
      <c r="D32" s="100"/>
    </row>
    <row r="33" spans="1:4" ht="24.75" customHeight="1">
      <c r="A33" s="93"/>
      <c r="B33" s="93" t="s">
        <v>93</v>
      </c>
      <c r="C33" s="113"/>
      <c r="D33" s="100"/>
    </row>
    <row r="34" spans="1:4" ht="13.5" customHeight="1">
      <c r="A34" s="93"/>
      <c r="B34" s="93" t="s">
        <v>94</v>
      </c>
      <c r="C34" s="113"/>
      <c r="D34" s="100"/>
    </row>
    <row r="35" spans="1:4" ht="18" customHeight="1">
      <c r="A35" s="93"/>
      <c r="B35" s="93" t="s">
        <v>95</v>
      </c>
      <c r="C35" s="113"/>
      <c r="D35" s="100"/>
    </row>
    <row r="36" spans="1:4" ht="12.75">
      <c r="A36" s="93" t="s">
        <v>96</v>
      </c>
      <c r="B36" s="93" t="s">
        <v>97</v>
      </c>
      <c r="C36" s="113"/>
      <c r="D36" s="100"/>
    </row>
    <row r="37" spans="1:4" ht="18" customHeight="1">
      <c r="A37" s="93"/>
      <c r="B37" s="93" t="s">
        <v>98</v>
      </c>
      <c r="C37" s="113"/>
      <c r="D37" s="100"/>
    </row>
    <row r="38" spans="1:4" ht="12.75">
      <c r="A38" s="93" t="s">
        <v>99</v>
      </c>
      <c r="B38" s="93" t="s">
        <v>100</v>
      </c>
      <c r="C38" s="113"/>
      <c r="D38" s="100"/>
    </row>
    <row r="39" spans="1:4" ht="12.75">
      <c r="A39" s="93" t="s">
        <v>101</v>
      </c>
      <c r="B39" s="93" t="s">
        <v>102</v>
      </c>
      <c r="C39" s="113">
        <v>10600000</v>
      </c>
      <c r="D39" s="100">
        <v>10500000</v>
      </c>
    </row>
    <row r="40" spans="1:4" ht="12.75">
      <c r="A40" s="93" t="s">
        <v>156</v>
      </c>
      <c r="B40" s="93" t="s">
        <v>150</v>
      </c>
      <c r="C40" s="113"/>
      <c r="D40" s="100"/>
    </row>
    <row r="41" spans="1:4" ht="12.75">
      <c r="A41" s="93"/>
      <c r="B41" s="93" t="s">
        <v>151</v>
      </c>
      <c r="C41" s="113"/>
      <c r="D41" s="100"/>
    </row>
    <row r="42" spans="1:4" ht="12.75">
      <c r="A42" s="93"/>
      <c r="B42" s="93" t="s">
        <v>152</v>
      </c>
      <c r="C42" s="113"/>
      <c r="D42" s="100"/>
    </row>
    <row r="43" spans="1:4" ht="12.75">
      <c r="A43" s="93" t="s">
        <v>103</v>
      </c>
      <c r="B43" s="93" t="s">
        <v>104</v>
      </c>
      <c r="C43" s="113"/>
      <c r="D43" s="100"/>
    </row>
    <row r="44" spans="1:4" ht="17.25" customHeight="1">
      <c r="A44" s="93"/>
      <c r="B44" s="93" t="s">
        <v>142</v>
      </c>
      <c r="C44" s="113"/>
      <c r="D44" s="100"/>
    </row>
    <row r="45" spans="1:4" ht="12.75">
      <c r="A45" s="93"/>
      <c r="B45" s="93" t="s">
        <v>105</v>
      </c>
      <c r="C45" s="113"/>
      <c r="D45" s="100"/>
    </row>
    <row r="46" spans="1:4" ht="12.75">
      <c r="A46" s="93" t="s">
        <v>106</v>
      </c>
      <c r="B46" s="93" t="s">
        <v>107</v>
      </c>
      <c r="C46" s="113"/>
      <c r="D46" s="100"/>
    </row>
    <row r="47" spans="1:4" ht="12" customHeight="1">
      <c r="A47" s="93"/>
      <c r="B47" s="93" t="s">
        <v>108</v>
      </c>
      <c r="C47" s="113"/>
      <c r="D47" s="100"/>
    </row>
    <row r="48" spans="1:4" ht="12.75">
      <c r="A48" s="93" t="s">
        <v>109</v>
      </c>
      <c r="B48" s="93" t="s">
        <v>143</v>
      </c>
      <c r="C48" s="113"/>
      <c r="D48" s="100"/>
    </row>
    <row r="49" spans="1:4" ht="12.75">
      <c r="A49" s="93"/>
      <c r="B49" s="93" t="s">
        <v>110</v>
      </c>
      <c r="C49" s="113"/>
      <c r="D49" s="100"/>
    </row>
    <row r="50" spans="1:4" ht="12.75">
      <c r="A50" s="93" t="s">
        <v>111</v>
      </c>
      <c r="B50" s="93" t="s">
        <v>112</v>
      </c>
      <c r="C50" s="113"/>
      <c r="D50" s="100"/>
    </row>
    <row r="51" spans="1:4" ht="24.75" customHeight="1">
      <c r="A51" s="93"/>
      <c r="B51" s="93" t="s">
        <v>113</v>
      </c>
      <c r="C51" s="113"/>
      <c r="D51" s="100"/>
    </row>
    <row r="52" spans="1:4" ht="12.75">
      <c r="A52" s="93" t="s">
        <v>114</v>
      </c>
      <c r="B52" s="93" t="s">
        <v>115</v>
      </c>
      <c r="C52" s="113"/>
      <c r="D52" s="100"/>
    </row>
    <row r="53" spans="1:4" ht="75.75" customHeight="1">
      <c r="A53" s="93"/>
      <c r="B53" s="93" t="s">
        <v>155</v>
      </c>
      <c r="C53" s="113"/>
      <c r="D53" s="100"/>
    </row>
    <row r="54" spans="1:4" ht="12.75">
      <c r="A54" s="93" t="s">
        <v>116</v>
      </c>
      <c r="B54" s="93" t="s">
        <v>117</v>
      </c>
      <c r="C54" s="113"/>
      <c r="D54" s="100"/>
    </row>
    <row r="55" spans="1:4" ht="47.25" customHeight="1">
      <c r="A55" s="93"/>
      <c r="B55" s="93" t="s">
        <v>118</v>
      </c>
      <c r="C55" s="113"/>
      <c r="D55" s="100"/>
    </row>
    <row r="56" spans="1:4" ht="19.5" customHeight="1">
      <c r="A56" s="93" t="s">
        <v>119</v>
      </c>
      <c r="B56" s="93" t="s">
        <v>120</v>
      </c>
      <c r="C56" s="113"/>
      <c r="D56" s="100"/>
    </row>
    <row r="57" spans="1:4" ht="12.75">
      <c r="A57" s="93" t="s">
        <v>121</v>
      </c>
      <c r="B57" s="93" t="s">
        <v>122</v>
      </c>
      <c r="C57" s="113"/>
      <c r="D57" s="100"/>
    </row>
    <row r="58" spans="1:4" ht="41.25" customHeight="1">
      <c r="A58" s="93"/>
      <c r="B58" s="93" t="s">
        <v>123</v>
      </c>
      <c r="C58" s="113"/>
      <c r="D58" s="100"/>
    </row>
    <row r="59" spans="1:4" ht="12.75">
      <c r="A59" s="93" t="s">
        <v>124</v>
      </c>
      <c r="B59" s="93" t="s">
        <v>153</v>
      </c>
      <c r="C59" s="113"/>
      <c r="D59" s="100"/>
    </row>
    <row r="60" spans="1:4" ht="42.75" customHeight="1">
      <c r="A60" s="93"/>
      <c r="B60" s="93" t="s">
        <v>125</v>
      </c>
      <c r="C60" s="113"/>
      <c r="D60" s="100"/>
    </row>
    <row r="61" spans="1:4" ht="15" customHeight="1">
      <c r="A61" s="93" t="s">
        <v>126</v>
      </c>
      <c r="B61" s="93" t="s">
        <v>127</v>
      </c>
      <c r="C61" s="113"/>
      <c r="D61" s="100"/>
    </row>
    <row r="62" spans="1:4" ht="18" customHeight="1">
      <c r="A62" s="93" t="s">
        <v>128</v>
      </c>
      <c r="B62" s="93" t="s">
        <v>129</v>
      </c>
      <c r="C62" s="113">
        <v>2862021</v>
      </c>
      <c r="D62" s="100">
        <v>2835000</v>
      </c>
    </row>
    <row r="63" spans="1:4" ht="19.5" customHeight="1">
      <c r="A63" s="93"/>
      <c r="B63" s="93" t="s">
        <v>130</v>
      </c>
      <c r="C63" s="113"/>
      <c r="D63" s="100"/>
    </row>
    <row r="64" spans="1:4" ht="12.75">
      <c r="A64" s="93" t="s">
        <v>131</v>
      </c>
      <c r="B64" s="93" t="s">
        <v>132</v>
      </c>
      <c r="C64" s="113"/>
      <c r="D64" s="100"/>
    </row>
    <row r="65" spans="1:4" ht="24" customHeight="1">
      <c r="A65" s="93"/>
      <c r="B65" s="93" t="s">
        <v>154</v>
      </c>
      <c r="C65" s="113"/>
      <c r="D65" s="100"/>
    </row>
    <row r="66" spans="1:4" ht="12.75">
      <c r="A66" s="93" t="s">
        <v>133</v>
      </c>
      <c r="B66" s="93" t="s">
        <v>134</v>
      </c>
      <c r="C66" s="113"/>
      <c r="D66" s="100"/>
    </row>
    <row r="67" spans="1:4" ht="38.25">
      <c r="A67" s="93"/>
      <c r="B67" s="93" t="s">
        <v>135</v>
      </c>
      <c r="C67" s="113"/>
      <c r="D67" s="100"/>
    </row>
    <row r="68" spans="1:4" ht="12.75">
      <c r="A68" s="93" t="s">
        <v>136</v>
      </c>
      <c r="B68" s="93" t="s">
        <v>137</v>
      </c>
      <c r="C68" s="113"/>
      <c r="D68" s="100"/>
    </row>
    <row r="69" spans="1:4" ht="12.75" customHeight="1">
      <c r="A69" s="93"/>
      <c r="B69" s="93" t="s">
        <v>138</v>
      </c>
      <c r="C69" s="113"/>
      <c r="D69" s="100"/>
    </row>
    <row r="70" spans="1:4" ht="12.75">
      <c r="A70" s="93" t="s">
        <v>139</v>
      </c>
      <c r="B70" s="93" t="s">
        <v>140</v>
      </c>
      <c r="C70" s="113"/>
      <c r="D70" s="100"/>
    </row>
    <row r="71" spans="1:4" ht="50.25" customHeight="1">
      <c r="A71" s="93"/>
      <c r="B71" s="93" t="s">
        <v>144</v>
      </c>
      <c r="C71" s="113"/>
      <c r="D71" s="100"/>
    </row>
    <row r="72" spans="1:4" ht="12.75">
      <c r="A72" s="114"/>
      <c r="B72" s="114"/>
      <c r="C72" s="115"/>
      <c r="D72" s="100"/>
    </row>
    <row r="73" spans="1:4" ht="12.75">
      <c r="A73" s="13"/>
      <c r="B73" s="13" t="s">
        <v>457</v>
      </c>
      <c r="C73" s="72">
        <f>C3+C19+C22</f>
        <v>13462021</v>
      </c>
      <c r="D73" s="52">
        <f>D3+D22+D19</f>
        <v>13335000</v>
      </c>
    </row>
    <row r="74" spans="1:4" ht="12.75">
      <c r="A74" s="93"/>
      <c r="B74" s="93"/>
      <c r="C74" s="113"/>
      <c r="D74" s="100"/>
    </row>
    <row r="75" spans="1:4" ht="12.75">
      <c r="A75" s="116" t="s">
        <v>348</v>
      </c>
      <c r="B75" s="107" t="s">
        <v>349</v>
      </c>
      <c r="C75" s="117"/>
      <c r="D75" s="118">
        <f>SUM(D76:D77)</f>
        <v>0</v>
      </c>
    </row>
    <row r="76" spans="1:4" ht="12.75">
      <c r="A76" s="56" t="s">
        <v>360</v>
      </c>
      <c r="B76" s="93" t="s">
        <v>361</v>
      </c>
      <c r="C76" s="113"/>
      <c r="D76" s="119"/>
    </row>
    <row r="77" spans="1:4" ht="12.75">
      <c r="A77" s="56" t="s">
        <v>363</v>
      </c>
      <c r="B77" s="93" t="s">
        <v>364</v>
      </c>
      <c r="C77" s="113"/>
      <c r="D77" s="119"/>
    </row>
    <row r="78" spans="1:4" ht="12.75">
      <c r="A78" s="116" t="s">
        <v>386</v>
      </c>
      <c r="B78" s="107" t="s">
        <v>387</v>
      </c>
      <c r="C78" s="117"/>
      <c r="D78" s="118">
        <f>SUM(D80)</f>
        <v>0</v>
      </c>
    </row>
    <row r="79" spans="1:4" ht="12.75">
      <c r="A79" s="120" t="s">
        <v>428</v>
      </c>
      <c r="B79" s="121" t="s">
        <v>503</v>
      </c>
      <c r="C79" s="122"/>
      <c r="D79" s="123"/>
    </row>
    <row r="80" spans="1:4" ht="12.75">
      <c r="A80" s="56"/>
      <c r="B80" s="93" t="s">
        <v>393</v>
      </c>
      <c r="C80" s="113"/>
      <c r="D80" s="119"/>
    </row>
    <row r="81" spans="1:4" ht="12.75">
      <c r="A81" s="116" t="s">
        <v>402</v>
      </c>
      <c r="B81" s="107" t="s">
        <v>403</v>
      </c>
      <c r="C81" s="117"/>
      <c r="D81" s="118">
        <f>SUM(D82)</f>
        <v>0</v>
      </c>
    </row>
    <row r="82" spans="1:4" ht="12.75">
      <c r="A82" s="56" t="s">
        <v>416</v>
      </c>
      <c r="B82" s="93" t="s">
        <v>417</v>
      </c>
      <c r="C82" s="113"/>
      <c r="D82" s="119"/>
    </row>
    <row r="83" spans="1:4" ht="12.75">
      <c r="A83" s="21"/>
      <c r="B83" s="21" t="s">
        <v>456</v>
      </c>
      <c r="C83" s="94"/>
      <c r="D83" s="44">
        <f>D75+D78+D81</f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D83"/>
  <sheetViews>
    <sheetView zoomScalePageLayoutView="0" workbookViewId="0" topLeftCell="A1">
      <selection activeCell="A2" sqref="A2:D3"/>
    </sheetView>
  </sheetViews>
  <sheetFormatPr defaultColWidth="9.140625" defaultRowHeight="12.75"/>
  <cols>
    <col min="2" max="2" width="49.28125" style="0" customWidth="1"/>
    <col min="3" max="3" width="15.7109375" style="2" bestFit="1" customWidth="1"/>
    <col min="4" max="4" width="12.7109375" style="0" bestFit="1" customWidth="1"/>
  </cols>
  <sheetData>
    <row r="1" spans="1:4" ht="12.75">
      <c r="A1" s="185" t="s">
        <v>555</v>
      </c>
      <c r="B1" s="186"/>
      <c r="C1" s="186"/>
      <c r="D1" s="187"/>
    </row>
    <row r="2" spans="1:4" ht="42" customHeight="1">
      <c r="A2" s="13" t="s">
        <v>159</v>
      </c>
      <c r="B2" s="13" t="s">
        <v>160</v>
      </c>
      <c r="C2" s="71" t="s">
        <v>565</v>
      </c>
      <c r="D2" s="81" t="s">
        <v>566</v>
      </c>
    </row>
    <row r="3" spans="1:4" ht="12.75">
      <c r="A3" s="13" t="s">
        <v>51</v>
      </c>
      <c r="B3" s="13" t="s">
        <v>54</v>
      </c>
      <c r="C3" s="72">
        <f>SUM(C4:C18)</f>
        <v>0</v>
      </c>
      <c r="D3" s="82">
        <f>SUM(D4:D12)</f>
        <v>0</v>
      </c>
    </row>
    <row r="4" spans="1:4" ht="12.75">
      <c r="A4" s="19" t="s">
        <v>52</v>
      </c>
      <c r="B4" s="19"/>
      <c r="C4" s="77"/>
      <c r="D4" s="83"/>
    </row>
    <row r="5" spans="1:4" ht="12.75">
      <c r="A5" s="19" t="s">
        <v>53</v>
      </c>
      <c r="B5" s="19" t="s">
        <v>502</v>
      </c>
      <c r="C5" s="77"/>
      <c r="D5" s="83"/>
    </row>
    <row r="6" spans="1:4" ht="12.75">
      <c r="A6" s="19" t="s">
        <v>64</v>
      </c>
      <c r="B6" s="19" t="s">
        <v>55</v>
      </c>
      <c r="C6" s="77"/>
      <c r="D6" s="83"/>
    </row>
    <row r="7" spans="1:4" ht="12.75">
      <c r="A7" s="19" t="s">
        <v>65</v>
      </c>
      <c r="B7" s="19" t="s">
        <v>56</v>
      </c>
      <c r="C7" s="77"/>
      <c r="D7" s="84"/>
    </row>
    <row r="8" spans="1:4" ht="12.75">
      <c r="A8" s="19" t="s">
        <v>63</v>
      </c>
      <c r="B8" s="19" t="s">
        <v>57</v>
      </c>
      <c r="C8" s="77"/>
      <c r="D8" s="83"/>
    </row>
    <row r="9" spans="1:4" ht="12.75">
      <c r="A9" s="19" t="s">
        <v>66</v>
      </c>
      <c r="B9" s="19" t="s">
        <v>58</v>
      </c>
      <c r="C9" s="77"/>
      <c r="D9" s="83"/>
    </row>
    <row r="10" spans="1:4" ht="12.75">
      <c r="A10" s="19" t="s">
        <v>67</v>
      </c>
      <c r="B10" s="19" t="s">
        <v>59</v>
      </c>
      <c r="C10" s="77"/>
      <c r="D10" s="83"/>
    </row>
    <row r="11" spans="1:4" ht="12.75">
      <c r="A11" s="19" t="s">
        <v>68</v>
      </c>
      <c r="B11" s="19" t="s">
        <v>60</v>
      </c>
      <c r="C11" s="77"/>
      <c r="D11" s="83"/>
    </row>
    <row r="12" spans="1:4" ht="12.75">
      <c r="A12" s="19" t="s">
        <v>69</v>
      </c>
      <c r="B12" s="19" t="s">
        <v>61</v>
      </c>
      <c r="C12" s="77"/>
      <c r="D12" s="83"/>
    </row>
    <row r="13" spans="1:4" ht="14.25" customHeight="1">
      <c r="A13" s="19" t="s">
        <v>70</v>
      </c>
      <c r="B13" s="19" t="s">
        <v>62</v>
      </c>
      <c r="C13" s="77"/>
      <c r="D13" s="83"/>
    </row>
    <row r="14" spans="1:4" ht="12.75">
      <c r="A14" s="19" t="s">
        <v>71</v>
      </c>
      <c r="B14" s="19"/>
      <c r="C14" s="77"/>
      <c r="D14" s="83"/>
    </row>
    <row r="15" spans="1:4" ht="12.75">
      <c r="A15" s="19" t="s">
        <v>72</v>
      </c>
      <c r="B15" s="19" t="s">
        <v>73</v>
      </c>
      <c r="C15" s="77"/>
      <c r="D15" s="83"/>
    </row>
    <row r="16" spans="1:4" ht="15" customHeight="1">
      <c r="A16" s="19" t="s">
        <v>74</v>
      </c>
      <c r="B16" s="19" t="s">
        <v>75</v>
      </c>
      <c r="C16" s="77"/>
      <c r="D16" s="83"/>
    </row>
    <row r="17" spans="1:4" ht="12.75">
      <c r="A17" s="19" t="s">
        <v>76</v>
      </c>
      <c r="B17" s="19" t="s">
        <v>77</v>
      </c>
      <c r="C17" s="77"/>
      <c r="D17" s="83"/>
    </row>
    <row r="18" spans="1:4" ht="12.75">
      <c r="A18" s="4"/>
      <c r="B18" s="5"/>
      <c r="C18" s="6"/>
      <c r="D18" s="85"/>
    </row>
    <row r="19" spans="1:4" ht="25.5">
      <c r="A19" s="13" t="s">
        <v>78</v>
      </c>
      <c r="B19" s="13" t="s">
        <v>79</v>
      </c>
      <c r="C19" s="72">
        <f>SUM(C20:C21)</f>
        <v>0</v>
      </c>
      <c r="D19" s="82">
        <f>SUM(D20)</f>
        <v>0</v>
      </c>
    </row>
    <row r="20" spans="1:4" ht="25.5">
      <c r="A20" s="4"/>
      <c r="B20" s="4" t="s">
        <v>80</v>
      </c>
      <c r="C20" s="74"/>
      <c r="D20" s="85"/>
    </row>
    <row r="21" spans="1:4" ht="12.75">
      <c r="A21" s="4"/>
      <c r="B21" s="5"/>
      <c r="C21" s="6"/>
      <c r="D21" s="85"/>
    </row>
    <row r="22" spans="1:4" ht="12.75">
      <c r="A22" s="13" t="s">
        <v>81</v>
      </c>
      <c r="B22" s="13" t="s">
        <v>82</v>
      </c>
      <c r="C22" s="72">
        <f>SUM(C23:C72)</f>
        <v>29984366</v>
      </c>
      <c r="D22" s="82">
        <f>SUM(D23:D72)</f>
        <v>21384124</v>
      </c>
    </row>
    <row r="23" spans="1:4" ht="12.75">
      <c r="A23" s="4" t="s">
        <v>83</v>
      </c>
      <c r="B23" s="4" t="s">
        <v>84</v>
      </c>
      <c r="C23" s="74"/>
      <c r="D23" s="85"/>
    </row>
    <row r="24" spans="1:4" ht="12.75">
      <c r="A24" s="4" t="s">
        <v>85</v>
      </c>
      <c r="B24" s="4" t="s">
        <v>87</v>
      </c>
      <c r="C24" s="74"/>
      <c r="D24" s="86"/>
    </row>
    <row r="25" spans="1:4" ht="13.5" customHeight="1">
      <c r="A25" s="4"/>
      <c r="B25" s="4" t="s">
        <v>141</v>
      </c>
      <c r="C25" s="74"/>
      <c r="D25" s="85"/>
    </row>
    <row r="26" spans="1:4" ht="12.75">
      <c r="A26" s="4" t="s">
        <v>86</v>
      </c>
      <c r="B26" s="4" t="s">
        <v>88</v>
      </c>
      <c r="C26" s="74">
        <v>450000</v>
      </c>
      <c r="D26" s="85"/>
    </row>
    <row r="27" spans="1:4" ht="15" customHeight="1">
      <c r="A27" s="4"/>
      <c r="B27" s="4" t="s">
        <v>149</v>
      </c>
      <c r="C27" s="74"/>
      <c r="D27" s="85"/>
    </row>
    <row r="28" spans="1:4" ht="12.75">
      <c r="A28" s="4"/>
      <c r="B28" s="4" t="s">
        <v>148</v>
      </c>
      <c r="C28" s="74"/>
      <c r="D28" s="85"/>
    </row>
    <row r="29" spans="1:4" ht="12.75">
      <c r="A29" s="4"/>
      <c r="B29" s="4" t="s">
        <v>147</v>
      </c>
      <c r="C29" s="74"/>
      <c r="D29" s="85"/>
    </row>
    <row r="30" spans="1:4" ht="12.75">
      <c r="A30" s="4"/>
      <c r="B30" s="4" t="s">
        <v>146</v>
      </c>
      <c r="C30" s="74"/>
      <c r="D30" s="85"/>
    </row>
    <row r="31" spans="1:4" ht="12.75">
      <c r="A31" s="4" t="s">
        <v>89</v>
      </c>
      <c r="B31" s="4" t="s">
        <v>90</v>
      </c>
      <c r="C31" s="74"/>
      <c r="D31" s="85"/>
    </row>
    <row r="32" spans="1:4" ht="16.5" customHeight="1">
      <c r="A32" s="4" t="s">
        <v>91</v>
      </c>
      <c r="B32" s="4" t="s">
        <v>92</v>
      </c>
      <c r="C32" s="74"/>
      <c r="D32" s="85"/>
    </row>
    <row r="33" spans="1:4" ht="23.25" customHeight="1">
      <c r="A33" s="4"/>
      <c r="B33" s="4" t="s">
        <v>93</v>
      </c>
      <c r="C33" s="74"/>
      <c r="D33" s="85"/>
    </row>
    <row r="34" spans="1:4" ht="20.25" customHeight="1">
      <c r="A34" s="4"/>
      <c r="B34" s="4" t="s">
        <v>94</v>
      </c>
      <c r="C34" s="74"/>
      <c r="D34" s="85"/>
    </row>
    <row r="35" spans="1:4" ht="12.75">
      <c r="A35" s="4"/>
      <c r="B35" s="4" t="s">
        <v>95</v>
      </c>
      <c r="C35" s="74"/>
      <c r="D35" s="85"/>
    </row>
    <row r="36" spans="1:4" ht="12.75">
      <c r="A36" s="4" t="s">
        <v>96</v>
      </c>
      <c r="B36" s="4" t="s">
        <v>97</v>
      </c>
      <c r="C36" s="74"/>
      <c r="D36" s="85"/>
    </row>
    <row r="37" spans="1:4" ht="12.75">
      <c r="A37" s="4"/>
      <c r="B37" s="4" t="s">
        <v>98</v>
      </c>
      <c r="C37" s="74"/>
      <c r="D37" s="85"/>
    </row>
    <row r="38" spans="1:4" ht="12.75">
      <c r="A38" s="4" t="s">
        <v>99</v>
      </c>
      <c r="B38" s="4" t="s">
        <v>100</v>
      </c>
      <c r="C38" s="74">
        <v>95000</v>
      </c>
      <c r="D38" s="85"/>
    </row>
    <row r="39" spans="1:4" ht="12.75">
      <c r="A39" s="4" t="s">
        <v>101</v>
      </c>
      <c r="B39" s="4" t="s">
        <v>102</v>
      </c>
      <c r="C39" s="74">
        <v>19900000</v>
      </c>
      <c r="D39" s="85">
        <v>16838000</v>
      </c>
    </row>
    <row r="40" spans="1:4" ht="12.75">
      <c r="A40" s="4" t="s">
        <v>156</v>
      </c>
      <c r="B40" s="4" t="s">
        <v>150</v>
      </c>
      <c r="C40" s="74"/>
      <c r="D40" s="85"/>
    </row>
    <row r="41" spans="1:4" ht="12.75">
      <c r="A41" s="4"/>
      <c r="B41" s="4" t="s">
        <v>151</v>
      </c>
      <c r="C41" s="74"/>
      <c r="D41" s="85"/>
    </row>
    <row r="42" spans="1:4" ht="12.75">
      <c r="A42" s="4"/>
      <c r="B42" s="4" t="s">
        <v>152</v>
      </c>
      <c r="C42" s="74"/>
      <c r="D42" s="85"/>
    </row>
    <row r="43" spans="1:4" ht="12.75">
      <c r="A43" s="4" t="s">
        <v>103</v>
      </c>
      <c r="B43" s="4" t="s">
        <v>104</v>
      </c>
      <c r="C43" s="74"/>
      <c r="D43" s="85"/>
    </row>
    <row r="44" spans="1:4" ht="25.5">
      <c r="A44" s="4"/>
      <c r="B44" s="4" t="s">
        <v>142</v>
      </c>
      <c r="C44" s="74"/>
      <c r="D44" s="85"/>
    </row>
    <row r="45" spans="1:4" ht="12.75">
      <c r="A45" s="4"/>
      <c r="B45" s="4" t="s">
        <v>105</v>
      </c>
      <c r="C45" s="74"/>
      <c r="D45" s="85"/>
    </row>
    <row r="46" spans="1:4" ht="12.75">
      <c r="A46" s="4" t="s">
        <v>106</v>
      </c>
      <c r="B46" s="4" t="s">
        <v>107</v>
      </c>
      <c r="C46" s="74">
        <v>1271000</v>
      </c>
      <c r="D46" s="85"/>
    </row>
    <row r="47" spans="1:4" ht="25.5">
      <c r="A47" s="4"/>
      <c r="B47" s="4" t="s">
        <v>108</v>
      </c>
      <c r="C47" s="74"/>
      <c r="D47" s="85"/>
    </row>
    <row r="48" spans="1:4" ht="12.75">
      <c r="A48" s="4" t="s">
        <v>109</v>
      </c>
      <c r="B48" s="4" t="s">
        <v>143</v>
      </c>
      <c r="C48" s="74"/>
      <c r="D48" s="85"/>
    </row>
    <row r="49" spans="1:4" ht="12.75">
      <c r="A49" s="4"/>
      <c r="B49" s="4" t="s">
        <v>110</v>
      </c>
      <c r="C49" s="74"/>
      <c r="D49" s="85"/>
    </row>
    <row r="50" spans="1:4" ht="12.75">
      <c r="A50" s="4" t="s">
        <v>111</v>
      </c>
      <c r="B50" s="4" t="s">
        <v>112</v>
      </c>
      <c r="C50" s="74"/>
      <c r="D50" s="85"/>
    </row>
    <row r="51" spans="1:4" ht="25.5" customHeight="1">
      <c r="A51" s="4"/>
      <c r="B51" s="4" t="s">
        <v>113</v>
      </c>
      <c r="C51" s="74"/>
      <c r="D51" s="85"/>
    </row>
    <row r="52" spans="1:4" ht="12.75">
      <c r="A52" s="4" t="s">
        <v>114</v>
      </c>
      <c r="B52" s="4" t="s">
        <v>115</v>
      </c>
      <c r="C52" s="74"/>
      <c r="D52" s="85"/>
    </row>
    <row r="53" spans="1:4" ht="64.5" customHeight="1">
      <c r="A53" s="4"/>
      <c r="B53" s="4" t="s">
        <v>155</v>
      </c>
      <c r="C53" s="74"/>
      <c r="D53" s="86"/>
    </row>
    <row r="54" spans="1:4" ht="12.75">
      <c r="A54" s="4" t="s">
        <v>116</v>
      </c>
      <c r="B54" s="4" t="s">
        <v>117</v>
      </c>
      <c r="C54" s="74">
        <v>2000000</v>
      </c>
      <c r="D54" s="85"/>
    </row>
    <row r="55" spans="1:4" ht="50.25" customHeight="1">
      <c r="A55" s="4"/>
      <c r="B55" s="4" t="s">
        <v>118</v>
      </c>
      <c r="C55" s="74"/>
      <c r="D55" s="85"/>
    </row>
    <row r="56" spans="1:4" ht="12.75">
      <c r="A56" s="4" t="s">
        <v>119</v>
      </c>
      <c r="B56" s="4" t="s">
        <v>120</v>
      </c>
      <c r="C56" s="74"/>
      <c r="D56" s="85"/>
    </row>
    <row r="57" spans="1:4" ht="12.75">
      <c r="A57" s="4" t="s">
        <v>121</v>
      </c>
      <c r="B57" s="4" t="s">
        <v>122</v>
      </c>
      <c r="C57" s="74"/>
      <c r="D57" s="86"/>
    </row>
    <row r="58" spans="1:4" ht="51" customHeight="1">
      <c r="A58" s="4"/>
      <c r="B58" s="4" t="s">
        <v>123</v>
      </c>
      <c r="C58" s="74"/>
      <c r="D58" s="85"/>
    </row>
    <row r="59" spans="1:4" ht="12.75">
      <c r="A59" s="4" t="s">
        <v>124</v>
      </c>
      <c r="B59" s="4" t="s">
        <v>153</v>
      </c>
      <c r="C59" s="74"/>
      <c r="D59" s="85"/>
    </row>
    <row r="60" spans="1:4" ht="44.25" customHeight="1">
      <c r="A60" s="4"/>
      <c r="B60" s="4" t="s">
        <v>125</v>
      </c>
      <c r="C60" s="74"/>
      <c r="D60" s="85"/>
    </row>
    <row r="61" spans="1:4" ht="12.75">
      <c r="A61" s="4" t="s">
        <v>126</v>
      </c>
      <c r="B61" s="4" t="s">
        <v>127</v>
      </c>
      <c r="C61" s="74"/>
      <c r="D61" s="85"/>
    </row>
    <row r="62" spans="1:4" ht="25.5">
      <c r="A62" s="4" t="s">
        <v>128</v>
      </c>
      <c r="B62" s="4" t="s">
        <v>129</v>
      </c>
      <c r="C62" s="74">
        <v>6268366</v>
      </c>
      <c r="D62" s="85">
        <v>4546124</v>
      </c>
    </row>
    <row r="63" spans="1:4" ht="12.75">
      <c r="A63" s="4"/>
      <c r="B63" s="4" t="s">
        <v>130</v>
      </c>
      <c r="C63" s="74"/>
      <c r="D63" s="85"/>
    </row>
    <row r="64" spans="1:4" ht="12.75">
      <c r="A64" s="4" t="s">
        <v>131</v>
      </c>
      <c r="B64" s="4" t="s">
        <v>132</v>
      </c>
      <c r="C64" s="74"/>
      <c r="D64" s="85"/>
    </row>
    <row r="65" spans="1:4" ht="38.25">
      <c r="A65" s="4"/>
      <c r="B65" s="4" t="s">
        <v>154</v>
      </c>
      <c r="C65" s="74"/>
      <c r="D65" s="85"/>
    </row>
    <row r="66" spans="1:4" ht="12.75">
      <c r="A66" s="4" t="s">
        <v>133</v>
      </c>
      <c r="B66" s="4" t="s">
        <v>134</v>
      </c>
      <c r="C66" s="74"/>
      <c r="D66" s="85"/>
    </row>
    <row r="67" spans="1:4" ht="38.25">
      <c r="A67" s="4"/>
      <c r="B67" s="4" t="s">
        <v>135</v>
      </c>
      <c r="C67" s="74"/>
      <c r="D67" s="85"/>
    </row>
    <row r="68" spans="1:4" ht="12.75">
      <c r="A68" s="4" t="s">
        <v>136</v>
      </c>
      <c r="B68" s="4" t="s">
        <v>137</v>
      </c>
      <c r="C68" s="74"/>
      <c r="D68" s="85"/>
    </row>
    <row r="69" spans="1:4" ht="25.5">
      <c r="A69" s="4"/>
      <c r="B69" s="4" t="s">
        <v>138</v>
      </c>
      <c r="C69" s="74"/>
      <c r="D69" s="85"/>
    </row>
    <row r="70" spans="1:4" ht="12.75">
      <c r="A70" s="4" t="s">
        <v>139</v>
      </c>
      <c r="B70" s="4" t="s">
        <v>140</v>
      </c>
      <c r="C70" s="74"/>
      <c r="D70" s="85"/>
    </row>
    <row r="71" spans="1:4" ht="66" customHeight="1">
      <c r="A71" s="4"/>
      <c r="B71" s="4" t="s">
        <v>144</v>
      </c>
      <c r="C71" s="74"/>
      <c r="D71" s="85"/>
    </row>
    <row r="72" spans="1:4" ht="12.75">
      <c r="A72" s="12"/>
      <c r="B72" s="12"/>
      <c r="C72" s="78"/>
      <c r="D72" s="85"/>
    </row>
    <row r="73" spans="1:4" ht="15.75">
      <c r="A73" s="20"/>
      <c r="B73" s="20" t="s">
        <v>457</v>
      </c>
      <c r="C73" s="79">
        <f>C3+C19+C22</f>
        <v>29984366</v>
      </c>
      <c r="D73" s="87">
        <f>D3+D22+D19</f>
        <v>21384124</v>
      </c>
    </row>
    <row r="74" spans="1:4" ht="12.75">
      <c r="A74" s="1"/>
      <c r="B74" s="1"/>
      <c r="C74" s="80"/>
      <c r="D74" s="48"/>
    </row>
    <row r="75" spans="1:4" ht="12.75">
      <c r="A75" s="15" t="s">
        <v>348</v>
      </c>
      <c r="B75" s="16" t="s">
        <v>349</v>
      </c>
      <c r="C75" s="73"/>
      <c r="D75" s="88">
        <f>SUM(D76:D77)</f>
        <v>0</v>
      </c>
    </row>
    <row r="76" spans="1:4" ht="12.75">
      <c r="A76" s="5" t="s">
        <v>360</v>
      </c>
      <c r="B76" s="4" t="s">
        <v>361</v>
      </c>
      <c r="C76" s="74"/>
      <c r="D76" s="89"/>
    </row>
    <row r="77" spans="1:4" ht="12.75">
      <c r="A77" s="5" t="s">
        <v>363</v>
      </c>
      <c r="B77" s="4" t="s">
        <v>364</v>
      </c>
      <c r="C77" s="74"/>
      <c r="D77" s="89"/>
    </row>
    <row r="78" spans="1:4" ht="12.75">
      <c r="A78" s="15" t="s">
        <v>386</v>
      </c>
      <c r="B78" s="16" t="s">
        <v>387</v>
      </c>
      <c r="C78" s="73"/>
      <c r="D78" s="88">
        <f>SUM(D80)</f>
        <v>0</v>
      </c>
    </row>
    <row r="79" spans="1:4" ht="25.5">
      <c r="A79" s="59" t="s">
        <v>428</v>
      </c>
      <c r="B79" s="60" t="s">
        <v>481</v>
      </c>
      <c r="C79" s="75"/>
      <c r="D79" s="90"/>
    </row>
    <row r="80" spans="1:4" ht="25.5">
      <c r="A80" s="5"/>
      <c r="B80" s="4" t="s">
        <v>480</v>
      </c>
      <c r="C80" s="74"/>
      <c r="D80" s="89"/>
    </row>
    <row r="81" spans="1:4" ht="12.75">
      <c r="A81" s="15" t="s">
        <v>402</v>
      </c>
      <c r="B81" s="16" t="s">
        <v>403</v>
      </c>
      <c r="C81" s="73"/>
      <c r="D81" s="88">
        <f>SUM(D82)</f>
        <v>0</v>
      </c>
    </row>
    <row r="82" spans="1:4" ht="12.75">
      <c r="A82" s="5" t="s">
        <v>416</v>
      </c>
      <c r="B82" s="4" t="s">
        <v>417</v>
      </c>
      <c r="C82" s="74"/>
      <c r="D82" s="89"/>
    </row>
    <row r="83" spans="1:4" ht="15.75">
      <c r="A83" s="22"/>
      <c r="B83" s="22" t="s">
        <v>456</v>
      </c>
      <c r="C83" s="76">
        <f>C75+C78+C81</f>
        <v>0</v>
      </c>
      <c r="D83" s="91">
        <f>D75+D78+D81</f>
        <v>0</v>
      </c>
    </row>
  </sheetData>
  <sheetProtection/>
  <mergeCells count="1">
    <mergeCell ref="A1:D1"/>
  </mergeCells>
  <printOptions/>
  <pageMargins left="0.75" right="0.75" top="1" bottom="0.45" header="0.5" footer="0.1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F95"/>
  <sheetViews>
    <sheetView zoomScalePageLayoutView="0" workbookViewId="0" topLeftCell="A78">
      <selection activeCell="A2" sqref="A2:B3"/>
    </sheetView>
  </sheetViews>
  <sheetFormatPr defaultColWidth="9.140625" defaultRowHeight="12.75"/>
  <cols>
    <col min="1" max="1" width="8.8515625" style="55" customWidth="1"/>
    <col min="2" max="2" width="51.57421875" style="55" customWidth="1"/>
    <col min="3" max="3" width="14.140625" style="133" bestFit="1" customWidth="1"/>
    <col min="4" max="4" width="16.57421875" style="133" bestFit="1" customWidth="1"/>
    <col min="6" max="6" width="11.140625" style="0" bestFit="1" customWidth="1"/>
  </cols>
  <sheetData>
    <row r="1" spans="1:4" ht="12.75">
      <c r="A1" s="183" t="s">
        <v>556</v>
      </c>
      <c r="B1" s="184"/>
      <c r="C1" s="184"/>
      <c r="D1" s="184"/>
    </row>
    <row r="2" spans="1:4" ht="38.25">
      <c r="A2" s="13" t="s">
        <v>159</v>
      </c>
      <c r="B2" s="13" t="s">
        <v>160</v>
      </c>
      <c r="C2" s="71" t="s">
        <v>565</v>
      </c>
      <c r="D2" s="71" t="s">
        <v>566</v>
      </c>
    </row>
    <row r="3" spans="1:4" ht="12.75">
      <c r="A3" s="13" t="s">
        <v>51</v>
      </c>
      <c r="B3" s="13" t="s">
        <v>54</v>
      </c>
      <c r="C3" s="72">
        <f>SUM(C4:C18)</f>
        <v>29232000</v>
      </c>
      <c r="D3" s="23">
        <f>SUM(D4:D12)</f>
        <v>35433000</v>
      </c>
    </row>
    <row r="4" spans="1:4" ht="12.75">
      <c r="A4" s="108" t="s">
        <v>52</v>
      </c>
      <c r="B4" s="108"/>
      <c r="C4" s="109"/>
      <c r="D4" s="136"/>
    </row>
    <row r="5" spans="1:4" ht="12.75">
      <c r="A5" s="108" t="s">
        <v>53</v>
      </c>
      <c r="B5" s="108" t="s">
        <v>506</v>
      </c>
      <c r="C5" s="109">
        <v>29232000</v>
      </c>
      <c r="D5" s="136">
        <v>35433000</v>
      </c>
    </row>
    <row r="6" spans="1:4" ht="12.75">
      <c r="A6" s="108" t="s">
        <v>64</v>
      </c>
      <c r="B6" s="108" t="s">
        <v>55</v>
      </c>
      <c r="C6" s="109"/>
      <c r="D6" s="136"/>
    </row>
    <row r="7" spans="1:4" ht="12.75">
      <c r="A7" s="108" t="s">
        <v>65</v>
      </c>
      <c r="B7" s="108" t="s">
        <v>56</v>
      </c>
      <c r="C7" s="109"/>
      <c r="D7" s="138"/>
    </row>
    <row r="8" spans="1:4" ht="12.75">
      <c r="A8" s="108" t="s">
        <v>63</v>
      </c>
      <c r="B8" s="108" t="s">
        <v>57</v>
      </c>
      <c r="C8" s="109"/>
      <c r="D8" s="136"/>
    </row>
    <row r="9" spans="1:4" ht="12.75">
      <c r="A9" s="108" t="s">
        <v>66</v>
      </c>
      <c r="B9" s="108" t="s">
        <v>58</v>
      </c>
      <c r="C9" s="109"/>
      <c r="D9" s="136"/>
    </row>
    <row r="10" spans="1:4" ht="12.75">
      <c r="A10" s="108" t="s">
        <v>67</v>
      </c>
      <c r="B10" s="108" t="s">
        <v>59</v>
      </c>
      <c r="C10" s="109"/>
      <c r="D10" s="136"/>
    </row>
    <row r="11" spans="1:4" ht="12.75">
      <c r="A11" s="108" t="s">
        <v>68</v>
      </c>
      <c r="B11" s="108" t="s">
        <v>60</v>
      </c>
      <c r="C11" s="109"/>
      <c r="D11" s="136"/>
    </row>
    <row r="12" spans="1:4" ht="12.75">
      <c r="A12" s="108" t="s">
        <v>69</v>
      </c>
      <c r="B12" s="108" t="s">
        <v>61</v>
      </c>
      <c r="C12" s="109"/>
      <c r="D12" s="136"/>
    </row>
    <row r="13" spans="1:4" ht="12.75">
      <c r="A13" s="108" t="s">
        <v>70</v>
      </c>
      <c r="B13" s="108" t="s">
        <v>62</v>
      </c>
      <c r="C13" s="109"/>
      <c r="D13" s="136"/>
    </row>
    <row r="14" spans="1:4" ht="12.75">
      <c r="A14" s="108" t="s">
        <v>71</v>
      </c>
      <c r="B14" s="108"/>
      <c r="C14" s="109"/>
      <c r="D14" s="136"/>
    </row>
    <row r="15" spans="1:4" ht="12.75">
      <c r="A15" s="108" t="s">
        <v>72</v>
      </c>
      <c r="B15" s="108" t="s">
        <v>73</v>
      </c>
      <c r="C15" s="109"/>
      <c r="D15" s="136"/>
    </row>
    <row r="16" spans="1:4" ht="12.75">
      <c r="A16" s="108" t="s">
        <v>74</v>
      </c>
      <c r="B16" s="108" t="s">
        <v>75</v>
      </c>
      <c r="C16" s="109"/>
      <c r="D16" s="136"/>
    </row>
    <row r="17" spans="1:4" ht="12.75">
      <c r="A17" s="108" t="s">
        <v>76</v>
      </c>
      <c r="B17" s="108" t="s">
        <v>77</v>
      </c>
      <c r="C17" s="109"/>
      <c r="D17" s="136"/>
    </row>
    <row r="18" spans="1:4" ht="12.75">
      <c r="A18" s="93"/>
      <c r="B18" s="56"/>
      <c r="C18" s="112"/>
      <c r="D18" s="112"/>
    </row>
    <row r="19" spans="1:4" ht="12.75">
      <c r="A19" s="13" t="s">
        <v>78</v>
      </c>
      <c r="B19" s="13" t="s">
        <v>79</v>
      </c>
      <c r="C19" s="72">
        <f>SUM(C20:C21)</f>
        <v>7892640</v>
      </c>
      <c r="D19" s="23">
        <f>SUM(D20)</f>
        <v>9567000</v>
      </c>
    </row>
    <row r="20" spans="1:4" ht="23.25" customHeight="1">
      <c r="A20" s="93"/>
      <c r="B20" s="93" t="s">
        <v>80</v>
      </c>
      <c r="C20" s="113">
        <v>7892640</v>
      </c>
      <c r="D20" s="112">
        <v>9567000</v>
      </c>
    </row>
    <row r="21" spans="1:4" ht="12.75">
      <c r="A21" s="93"/>
      <c r="B21" s="56"/>
      <c r="C21" s="112"/>
      <c r="D21" s="112"/>
    </row>
    <row r="22" spans="1:4" ht="12.75">
      <c r="A22" s="13" t="s">
        <v>81</v>
      </c>
      <c r="B22" s="13" t="s">
        <v>82</v>
      </c>
      <c r="C22" s="72">
        <f>SUM(C23:C72)</f>
        <v>129085751</v>
      </c>
      <c r="D22" s="23">
        <f>SUM(D23:D71)</f>
        <v>18564000</v>
      </c>
    </row>
    <row r="23" spans="1:4" ht="12.75">
      <c r="A23" s="93" t="s">
        <v>83</v>
      </c>
      <c r="B23" s="93" t="s">
        <v>84</v>
      </c>
      <c r="C23" s="113"/>
      <c r="D23" s="112"/>
    </row>
    <row r="24" spans="1:4" ht="12.75">
      <c r="A24" s="93" t="s">
        <v>85</v>
      </c>
      <c r="B24" s="93" t="s">
        <v>87</v>
      </c>
      <c r="C24" s="113">
        <v>300000</v>
      </c>
      <c r="D24" s="112">
        <v>200000</v>
      </c>
    </row>
    <row r="25" spans="1:4" ht="12.75">
      <c r="A25" s="93"/>
      <c r="B25" s="93" t="s">
        <v>141</v>
      </c>
      <c r="C25" s="113"/>
      <c r="D25" s="112"/>
    </row>
    <row r="26" spans="1:4" ht="12.75">
      <c r="A26" s="93" t="s">
        <v>86</v>
      </c>
      <c r="B26" s="93" t="s">
        <v>88</v>
      </c>
      <c r="C26" s="113"/>
      <c r="D26" s="112"/>
    </row>
    <row r="27" spans="1:4" ht="12.75">
      <c r="A27" s="93"/>
      <c r="B27" s="93" t="s">
        <v>149</v>
      </c>
      <c r="C27" s="113">
        <v>150000</v>
      </c>
      <c r="D27" s="112">
        <v>150000</v>
      </c>
    </row>
    <row r="28" spans="1:4" ht="12.75">
      <c r="A28" s="93"/>
      <c r="B28" s="93" t="s">
        <v>148</v>
      </c>
      <c r="C28" s="113"/>
      <c r="D28" s="112">
        <v>240000</v>
      </c>
    </row>
    <row r="29" spans="1:4" ht="12.75">
      <c r="A29" s="93"/>
      <c r="B29" s="93" t="s">
        <v>147</v>
      </c>
      <c r="C29" s="113"/>
      <c r="D29" s="112"/>
    </row>
    <row r="30" spans="1:4" ht="12.75">
      <c r="A30" s="93"/>
      <c r="B30" s="93" t="s">
        <v>146</v>
      </c>
      <c r="C30" s="113"/>
      <c r="D30" s="112"/>
    </row>
    <row r="31" spans="1:4" ht="12.75">
      <c r="A31" s="93" t="s">
        <v>89</v>
      </c>
      <c r="B31" s="93" t="s">
        <v>90</v>
      </c>
      <c r="C31" s="113"/>
      <c r="D31" s="112"/>
    </row>
    <row r="32" spans="1:4" ht="12.75">
      <c r="A32" s="93" t="s">
        <v>91</v>
      </c>
      <c r="B32" s="93" t="s">
        <v>92</v>
      </c>
      <c r="C32" s="113">
        <v>200000</v>
      </c>
      <c r="D32" s="112">
        <v>1200000</v>
      </c>
    </row>
    <row r="33" spans="1:4" ht="25.5">
      <c r="A33" s="93"/>
      <c r="B33" s="93" t="s">
        <v>93</v>
      </c>
      <c r="C33" s="113"/>
      <c r="D33" s="112"/>
    </row>
    <row r="34" spans="1:4" ht="12.75">
      <c r="A34" s="93"/>
      <c r="B34" s="93" t="s">
        <v>94</v>
      </c>
      <c r="C34" s="113"/>
      <c r="D34" s="112"/>
    </row>
    <row r="35" spans="1:4" ht="12.75">
      <c r="A35" s="93"/>
      <c r="B35" s="93" t="s">
        <v>95</v>
      </c>
      <c r="C35" s="113"/>
      <c r="D35" s="112"/>
    </row>
    <row r="36" spans="1:4" ht="12.75">
      <c r="A36" s="93" t="s">
        <v>96</v>
      </c>
      <c r="B36" s="93" t="s">
        <v>97</v>
      </c>
      <c r="C36" s="113"/>
      <c r="D36" s="112"/>
    </row>
    <row r="37" spans="1:4" ht="12.75">
      <c r="A37" s="93"/>
      <c r="B37" s="93" t="s">
        <v>98</v>
      </c>
      <c r="C37" s="113"/>
      <c r="D37" s="112"/>
    </row>
    <row r="38" spans="1:4" ht="12.75">
      <c r="A38" s="93" t="s">
        <v>99</v>
      </c>
      <c r="B38" s="93" t="s">
        <v>100</v>
      </c>
      <c r="C38" s="113"/>
      <c r="D38" s="112"/>
    </row>
    <row r="39" spans="1:4" ht="12.75">
      <c r="A39" s="93" t="s">
        <v>101</v>
      </c>
      <c r="B39" s="93" t="s">
        <v>102</v>
      </c>
      <c r="C39" s="113">
        <v>700000</v>
      </c>
      <c r="D39" s="112">
        <v>600000</v>
      </c>
    </row>
    <row r="40" spans="1:4" ht="12.75">
      <c r="A40" s="93" t="s">
        <v>156</v>
      </c>
      <c r="B40" s="93" t="s">
        <v>150</v>
      </c>
      <c r="C40" s="113"/>
      <c r="D40" s="112"/>
    </row>
    <row r="41" spans="1:4" ht="12.75">
      <c r="A41" s="93"/>
      <c r="B41" s="93" t="s">
        <v>151</v>
      </c>
      <c r="C41" s="113"/>
      <c r="D41" s="112"/>
    </row>
    <row r="42" spans="1:4" ht="12.75">
      <c r="A42" s="93"/>
      <c r="B42" s="93" t="s">
        <v>152</v>
      </c>
      <c r="C42" s="113"/>
      <c r="D42" s="112"/>
    </row>
    <row r="43" spans="1:4" ht="12.75">
      <c r="A43" s="93" t="s">
        <v>103</v>
      </c>
      <c r="B43" s="93" t="s">
        <v>104</v>
      </c>
      <c r="C43" s="113"/>
      <c r="D43" s="112">
        <v>300000</v>
      </c>
    </row>
    <row r="44" spans="1:4" ht="25.5">
      <c r="A44" s="93"/>
      <c r="B44" s="93" t="s">
        <v>142</v>
      </c>
      <c r="C44" s="113"/>
      <c r="D44" s="112"/>
    </row>
    <row r="45" spans="1:4" ht="12.75">
      <c r="A45" s="93"/>
      <c r="B45" s="93" t="s">
        <v>105</v>
      </c>
      <c r="C45" s="113"/>
      <c r="D45" s="112"/>
    </row>
    <row r="46" spans="1:4" ht="12.75">
      <c r="A46" s="93" t="s">
        <v>106</v>
      </c>
      <c r="B46" s="93" t="s">
        <v>107</v>
      </c>
      <c r="C46" s="113"/>
      <c r="D46" s="112"/>
    </row>
    <row r="47" spans="1:4" ht="12.75">
      <c r="A47" s="93"/>
      <c r="B47" s="93" t="s">
        <v>108</v>
      </c>
      <c r="C47" s="113"/>
      <c r="D47" s="112"/>
    </row>
    <row r="48" spans="1:4" ht="12.75">
      <c r="A48" s="93" t="s">
        <v>109</v>
      </c>
      <c r="B48" s="93" t="s">
        <v>143</v>
      </c>
      <c r="C48" s="113"/>
      <c r="D48" s="112"/>
    </row>
    <row r="49" spans="1:4" ht="12.75">
      <c r="A49" s="93"/>
      <c r="B49" s="93" t="s">
        <v>110</v>
      </c>
      <c r="C49" s="113"/>
      <c r="D49" s="112"/>
    </row>
    <row r="50" spans="1:4" ht="12.75">
      <c r="A50" s="93" t="s">
        <v>111</v>
      </c>
      <c r="B50" s="93" t="s">
        <v>112</v>
      </c>
      <c r="C50" s="113">
        <v>4500000</v>
      </c>
      <c r="D50" s="112">
        <v>7000000</v>
      </c>
    </row>
    <row r="51" spans="1:4" ht="25.5">
      <c r="A51" s="93"/>
      <c r="B51" s="93" t="s">
        <v>113</v>
      </c>
      <c r="C51" s="113"/>
      <c r="D51" s="112"/>
    </row>
    <row r="52" spans="1:4" ht="12.75">
      <c r="A52" s="93" t="s">
        <v>114</v>
      </c>
      <c r="B52" s="93" t="s">
        <v>115</v>
      </c>
      <c r="C52" s="113">
        <v>72000000</v>
      </c>
      <c r="D52" s="112">
        <v>2000000</v>
      </c>
    </row>
    <row r="53" spans="1:4" ht="75" customHeight="1">
      <c r="A53" s="93"/>
      <c r="B53" s="93" t="s">
        <v>155</v>
      </c>
      <c r="C53" s="113"/>
      <c r="D53" s="112"/>
    </row>
    <row r="54" spans="1:4" ht="12.75">
      <c r="A54" s="93" t="s">
        <v>116</v>
      </c>
      <c r="B54" s="93" t="s">
        <v>117</v>
      </c>
      <c r="C54" s="113">
        <v>3720000</v>
      </c>
      <c r="D54" s="112">
        <v>300000</v>
      </c>
    </row>
    <row r="55" spans="1:4" ht="51">
      <c r="A55" s="93"/>
      <c r="B55" s="93" t="s">
        <v>118</v>
      </c>
      <c r="C55" s="113"/>
      <c r="D55" s="112"/>
    </row>
    <row r="56" spans="1:4" ht="12.75">
      <c r="A56" s="93" t="s">
        <v>119</v>
      </c>
      <c r="B56" s="93" t="s">
        <v>120</v>
      </c>
      <c r="C56" s="113"/>
      <c r="D56" s="112"/>
    </row>
    <row r="57" spans="1:4" ht="12.75">
      <c r="A57" s="93" t="s">
        <v>121</v>
      </c>
      <c r="B57" s="93" t="s">
        <v>122</v>
      </c>
      <c r="C57" s="113"/>
      <c r="D57" s="112"/>
    </row>
    <row r="58" spans="1:4" ht="51">
      <c r="A58" s="93"/>
      <c r="B58" s="93" t="s">
        <v>123</v>
      </c>
      <c r="C58" s="113"/>
      <c r="D58" s="112"/>
    </row>
    <row r="59" spans="1:4" ht="12.75">
      <c r="A59" s="93" t="s">
        <v>124</v>
      </c>
      <c r="B59" s="93" t="s">
        <v>153</v>
      </c>
      <c r="C59" s="113">
        <v>500000</v>
      </c>
      <c r="D59" s="112">
        <v>1000000</v>
      </c>
    </row>
    <row r="60" spans="1:4" ht="38.25">
      <c r="A60" s="93"/>
      <c r="B60" s="93" t="s">
        <v>125</v>
      </c>
      <c r="C60" s="113"/>
      <c r="D60" s="112"/>
    </row>
    <row r="61" spans="1:4" ht="12.75">
      <c r="A61" s="93" t="s">
        <v>126</v>
      </c>
      <c r="B61" s="93" t="s">
        <v>127</v>
      </c>
      <c r="C61" s="113">
        <v>3000000</v>
      </c>
      <c r="D61" s="112"/>
    </row>
    <row r="62" spans="1:4" ht="25.5">
      <c r="A62" s="93" t="s">
        <v>128</v>
      </c>
      <c r="B62" s="93" t="s">
        <v>129</v>
      </c>
      <c r="C62" s="113">
        <v>1900000</v>
      </c>
      <c r="D62" s="112">
        <v>3574000</v>
      </c>
    </row>
    <row r="63" spans="1:4" ht="12.75">
      <c r="A63" s="93"/>
      <c r="B63" s="93" t="s">
        <v>130</v>
      </c>
      <c r="C63" s="113"/>
      <c r="D63" s="112"/>
    </row>
    <row r="64" spans="1:4" ht="12.75">
      <c r="A64" s="93" t="s">
        <v>131</v>
      </c>
      <c r="B64" s="93" t="s">
        <v>132</v>
      </c>
      <c r="C64" s="113"/>
      <c r="D64" s="112"/>
    </row>
    <row r="65" spans="1:4" ht="38.25">
      <c r="A65" s="93"/>
      <c r="B65" s="93" t="s">
        <v>154</v>
      </c>
      <c r="C65" s="113"/>
      <c r="D65" s="112"/>
    </row>
    <row r="66" spans="1:4" ht="12.75">
      <c r="A66" s="93" t="s">
        <v>133</v>
      </c>
      <c r="B66" s="93" t="s">
        <v>134</v>
      </c>
      <c r="C66" s="113"/>
      <c r="D66" s="112"/>
    </row>
    <row r="67" spans="1:4" ht="38.25">
      <c r="A67" s="93"/>
      <c r="B67" s="93" t="s">
        <v>135</v>
      </c>
      <c r="C67" s="113"/>
      <c r="D67" s="112"/>
    </row>
    <row r="68" spans="1:4" ht="12.75">
      <c r="A68" s="93" t="s">
        <v>136</v>
      </c>
      <c r="B68" s="93" t="s">
        <v>137</v>
      </c>
      <c r="C68" s="113"/>
      <c r="D68" s="112"/>
    </row>
    <row r="69" spans="1:4" ht="25.5">
      <c r="A69" s="93"/>
      <c r="B69" s="93" t="s">
        <v>138</v>
      </c>
      <c r="C69" s="113"/>
      <c r="D69" s="112"/>
    </row>
    <row r="70" spans="1:4" ht="12.75">
      <c r="A70" s="93" t="s">
        <v>139</v>
      </c>
      <c r="B70" s="93" t="s">
        <v>140</v>
      </c>
      <c r="C70" s="113">
        <v>300000</v>
      </c>
      <c r="D70" s="112">
        <v>2000000</v>
      </c>
    </row>
    <row r="71" spans="1:4" ht="66.75" customHeight="1">
      <c r="A71" s="93"/>
      <c r="B71" s="93" t="s">
        <v>144</v>
      </c>
      <c r="C71" s="113"/>
      <c r="D71" s="112"/>
    </row>
    <row r="72" spans="1:4" ht="12.75">
      <c r="A72" s="21" t="s">
        <v>172</v>
      </c>
      <c r="B72" s="21" t="s">
        <v>507</v>
      </c>
      <c r="C72" s="94">
        <v>41815751</v>
      </c>
      <c r="D72" s="141">
        <v>30711000</v>
      </c>
    </row>
    <row r="73" spans="1:4" ht="12.75">
      <c r="A73" s="21" t="s">
        <v>455</v>
      </c>
      <c r="B73" s="21" t="s">
        <v>198</v>
      </c>
      <c r="C73" s="94">
        <f>SUM(C74:C77)</f>
        <v>212507589</v>
      </c>
      <c r="D73" s="94">
        <f>SUM(D74:D77)</f>
        <v>274595106</v>
      </c>
    </row>
    <row r="74" spans="1:4" ht="12.75">
      <c r="A74" s="93" t="s">
        <v>208</v>
      </c>
      <c r="B74" s="93" t="s">
        <v>508</v>
      </c>
      <c r="C74" s="113">
        <v>212507589</v>
      </c>
      <c r="D74" s="112">
        <v>57954000</v>
      </c>
    </row>
    <row r="75" spans="1:4" ht="12.75">
      <c r="A75" s="93" t="s">
        <v>211</v>
      </c>
      <c r="B75" s="93" t="s">
        <v>509</v>
      </c>
      <c r="C75" s="113"/>
      <c r="D75" s="112">
        <v>80000000</v>
      </c>
    </row>
    <row r="76" spans="1:4" ht="12.75">
      <c r="A76" s="93" t="s">
        <v>441</v>
      </c>
      <c r="B76" s="93" t="s">
        <v>510</v>
      </c>
      <c r="C76" s="113"/>
      <c r="D76" s="112">
        <v>101641106</v>
      </c>
    </row>
    <row r="77" spans="1:4" ht="12.75">
      <c r="A77" s="93" t="s">
        <v>444</v>
      </c>
      <c r="B77" s="93" t="s">
        <v>445</v>
      </c>
      <c r="C77" s="113"/>
      <c r="D77" s="112">
        <v>35000000</v>
      </c>
    </row>
    <row r="78" spans="1:4" ht="12.75">
      <c r="A78" s="21" t="s">
        <v>511</v>
      </c>
      <c r="B78" s="21" t="s">
        <v>215</v>
      </c>
      <c r="C78" s="94">
        <f>SUM(C79:C81)</f>
        <v>67962730</v>
      </c>
      <c r="D78" s="94">
        <f>SUM(D79:D81)</f>
        <v>98583312</v>
      </c>
    </row>
    <row r="79" spans="1:4" ht="12.75">
      <c r="A79" s="93"/>
      <c r="B79" s="93" t="s">
        <v>512</v>
      </c>
      <c r="C79" s="113">
        <v>60949369</v>
      </c>
      <c r="D79" s="112">
        <v>88356312</v>
      </c>
    </row>
    <row r="80" spans="1:4" ht="12.75">
      <c r="A80" s="93"/>
      <c r="B80" s="93" t="s">
        <v>513</v>
      </c>
      <c r="C80" s="113">
        <v>5630261</v>
      </c>
      <c r="D80" s="112">
        <v>8844000</v>
      </c>
    </row>
    <row r="81" spans="1:4" ht="12.75">
      <c r="A81" s="93"/>
      <c r="B81" s="93" t="s">
        <v>514</v>
      </c>
      <c r="C81" s="113">
        <v>1383100</v>
      </c>
      <c r="D81" s="112">
        <v>1383000</v>
      </c>
    </row>
    <row r="82" spans="1:4" ht="12.75">
      <c r="A82" s="21" t="s">
        <v>227</v>
      </c>
      <c r="B82" s="21" t="s">
        <v>228</v>
      </c>
      <c r="C82" s="94">
        <f>SUM(C83:C84)</f>
        <v>6000000</v>
      </c>
      <c r="D82" s="94">
        <f>SUM(D83:D84)</f>
        <v>51011000</v>
      </c>
    </row>
    <row r="83" spans="1:4" ht="12.75">
      <c r="A83" s="93"/>
      <c r="B83" s="93" t="s">
        <v>230</v>
      </c>
      <c r="C83" s="113">
        <v>6000000</v>
      </c>
      <c r="D83" s="112">
        <v>500000</v>
      </c>
    </row>
    <row r="84" spans="1:4" ht="12.75">
      <c r="A84" s="93"/>
      <c r="B84" s="93" t="s">
        <v>515</v>
      </c>
      <c r="C84" s="113"/>
      <c r="D84" s="112">
        <v>50511000</v>
      </c>
    </row>
    <row r="85" spans="1:6" ht="12.75">
      <c r="A85" s="13"/>
      <c r="B85" s="13" t="s">
        <v>457</v>
      </c>
      <c r="C85" s="72">
        <f>C3+C19+C22+C72+C73+C78+C82</f>
        <v>494496461</v>
      </c>
      <c r="D85" s="72">
        <f>D3+D19+D22+D72+D73+D78+D82</f>
        <v>518464418</v>
      </c>
      <c r="F85" s="42"/>
    </row>
    <row r="86" spans="1:4" ht="12.75">
      <c r="A86" s="93"/>
      <c r="B86" s="93"/>
      <c r="C86" s="113"/>
      <c r="D86" s="112"/>
    </row>
    <row r="87" spans="1:6" ht="12.75">
      <c r="A87" s="116" t="s">
        <v>348</v>
      </c>
      <c r="B87" s="107" t="s">
        <v>349</v>
      </c>
      <c r="C87" s="117">
        <f>SUM(C88:C89)</f>
        <v>0</v>
      </c>
      <c r="D87" s="139">
        <f>SUM(D88:D89)</f>
        <v>0</v>
      </c>
      <c r="F87" s="42"/>
    </row>
    <row r="88" spans="1:4" ht="12.75">
      <c r="A88" s="56" t="s">
        <v>360</v>
      </c>
      <c r="B88" s="93" t="s">
        <v>361</v>
      </c>
      <c r="C88" s="113"/>
      <c r="D88" s="112"/>
    </row>
    <row r="89" spans="1:6" ht="12.75">
      <c r="A89" s="56" t="s">
        <v>363</v>
      </c>
      <c r="B89" s="93" t="s">
        <v>364</v>
      </c>
      <c r="C89" s="113"/>
      <c r="D89" s="112"/>
      <c r="F89" s="42"/>
    </row>
    <row r="90" spans="1:4" ht="12.75">
      <c r="A90" s="116" t="s">
        <v>386</v>
      </c>
      <c r="B90" s="107" t="s">
        <v>387</v>
      </c>
      <c r="C90" s="117">
        <f>SUM(C91:C92)</f>
        <v>0</v>
      </c>
      <c r="D90" s="139">
        <f>SUM(D92)</f>
        <v>0</v>
      </c>
    </row>
    <row r="91" spans="1:6" ht="12.75">
      <c r="A91" s="120" t="s">
        <v>428</v>
      </c>
      <c r="B91" s="121" t="s">
        <v>503</v>
      </c>
      <c r="C91" s="122"/>
      <c r="D91" s="140"/>
      <c r="F91" s="42"/>
    </row>
    <row r="92" spans="1:4" ht="12.75">
      <c r="A92" s="56"/>
      <c r="B92" s="93" t="s">
        <v>393</v>
      </c>
      <c r="C92" s="113"/>
      <c r="D92" s="112"/>
    </row>
    <row r="93" spans="1:4" ht="12.75">
      <c r="A93" s="116" t="s">
        <v>402</v>
      </c>
      <c r="B93" s="107" t="s">
        <v>403</v>
      </c>
      <c r="C93" s="117">
        <f>SUM(C94)</f>
        <v>0</v>
      </c>
      <c r="D93" s="139">
        <f>SUM(D94)</f>
        <v>0</v>
      </c>
    </row>
    <row r="94" spans="1:4" ht="12.75">
      <c r="A94" s="56" t="s">
        <v>416</v>
      </c>
      <c r="B94" s="93" t="s">
        <v>417</v>
      </c>
      <c r="C94" s="113"/>
      <c r="D94" s="112"/>
    </row>
    <row r="95" spans="1:4" ht="12.75">
      <c r="A95" s="21"/>
      <c r="B95" s="21" t="s">
        <v>456</v>
      </c>
      <c r="C95" s="94">
        <f>C87+C90+C93</f>
        <v>0</v>
      </c>
      <c r="D95" s="141">
        <f>D87+D90+D93</f>
        <v>0</v>
      </c>
    </row>
  </sheetData>
  <sheetProtection/>
  <mergeCells count="1">
    <mergeCell ref="A1:D1"/>
  </mergeCells>
  <printOptions/>
  <pageMargins left="0.75" right="0.34" top="0.51" bottom="0.21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Testület</cp:lastModifiedBy>
  <cp:lastPrinted>2015-02-16T09:11:43Z</cp:lastPrinted>
  <dcterms:created xsi:type="dcterms:W3CDTF">2014-01-15T07:36:54Z</dcterms:created>
  <dcterms:modified xsi:type="dcterms:W3CDTF">2015-03-06T12:06:02Z</dcterms:modified>
  <cp:category/>
  <cp:version/>
  <cp:contentType/>
  <cp:contentStatus/>
</cp:coreProperties>
</file>