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Munka1!$A$1:$L$57</definedName>
  </definedNames>
  <calcPr calcId="124519"/>
</workbook>
</file>

<file path=xl/calcChain.xml><?xml version="1.0" encoding="utf-8"?>
<calcChain xmlns="http://schemas.openxmlformats.org/spreadsheetml/2006/main">
  <c r="K57" i="2"/>
  <c r="K55"/>
  <c r="K16"/>
  <c r="K36"/>
  <c r="K37"/>
  <c r="K42"/>
  <c r="K46"/>
  <c r="K12"/>
  <c r="G49"/>
  <c r="G51"/>
  <c r="G52"/>
  <c r="G53"/>
  <c r="G55"/>
  <c r="G57"/>
  <c r="G48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8"/>
  <c r="G40"/>
  <c r="G41"/>
  <c r="G42"/>
  <c r="G43"/>
  <c r="G44"/>
  <c r="G45"/>
  <c r="G46"/>
  <c r="G12"/>
  <c r="J46"/>
  <c r="J57" s="1"/>
  <c r="I46"/>
  <c r="L46"/>
  <c r="L57" s="1"/>
  <c r="H46"/>
  <c r="H57" s="1"/>
  <c r="F12"/>
  <c r="F19"/>
  <c r="F43"/>
  <c r="F36"/>
  <c r="F26"/>
  <c r="E53"/>
  <c r="E43"/>
  <c r="E36"/>
  <c r="E26"/>
  <c r="E24"/>
  <c r="E19"/>
  <c r="E12"/>
  <c r="D53"/>
  <c r="F53"/>
  <c r="L38"/>
  <c r="E46" l="1"/>
  <c r="E57" s="1"/>
  <c r="F46"/>
  <c r="F57" s="1"/>
</calcChain>
</file>

<file path=xl/sharedStrings.xml><?xml version="1.0" encoding="utf-8"?>
<sst xmlns="http://schemas.openxmlformats.org/spreadsheetml/2006/main" count="77" uniqueCount="73">
  <si>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</si>
  <si>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</si>
  <si>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</si>
  <si>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</si>
  <si>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</si>
  <si>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</si>
  <si>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</si>
  <si>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</si>
  <si>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</si>
  <si>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</si>
  <si>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</si>
  <si>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</si>
  <si>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</si>
  <si>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</si>
  <si>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</si>
  <si>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</si>
  <si>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</si>
  <si>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</si>
  <si>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</si>
  <si>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</si>
  <si>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</si>
  <si>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</si>
  <si>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</si>
  <si>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</si>
  <si>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</si>
  <si>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- önkormányzati vagyon értékesítéséből származó bevétel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</si>
  <si>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</si>
  <si>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</si>
  <si>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</si>
  <si>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</si>
  <si>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</si>
  <si>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</si>
  <si>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</si>
  <si>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</si>
  <si>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</si>
  <si>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</si>
  <si>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</si>
  <si>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</si>
  <si>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</si>
  <si>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</si>
  <si>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</si>
  <si>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</si>
  <si>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</si>
  <si>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</si>
  <si>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</si>
  <si>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</si>
  <si>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</si>
  <si>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</si>
  <si>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>Módosított előrámyzat</t>
  </si>
  <si>
    <t>Módosított előirányzat</t>
  </si>
  <si>
    <t>Eredeti előirányzat</t>
  </si>
  <si>
    <t xml:space="preserve">     - Bérkompenzáció</t>
  </si>
  <si>
    <t xml:space="preserve">      - Egyéb közhatalmi bevételek</t>
  </si>
  <si>
    <t xml:space="preserve">     - Elkülönített pénzalapakotól kapott működési támogatása </t>
  </si>
  <si>
    <t xml:space="preserve">     -  Móri TKT elszámolásából visszautalt</t>
  </si>
  <si>
    <t>Felhalmozás célú támogatások ÁHT-n belülről</t>
  </si>
  <si>
    <t xml:space="preserve">      - irányító sezrvtől kapott műkődési támogatás miatti korr.</t>
  </si>
  <si>
    <t xml:space="preserve">      - egyéb működési bevételek</t>
  </si>
  <si>
    <t xml:space="preserve">     - szociális tűzifa vásárlás</t>
  </si>
  <si>
    <t>Teljesítés</t>
  </si>
  <si>
    <t>%</t>
  </si>
  <si>
    <t>Államháztartáson belüli megelőlegezések</t>
  </si>
  <si>
    <t xml:space="preserve">BEVÉTELEK </t>
  </si>
  <si>
    <t xml:space="preserve">      - Egyes szociális és gyermekjóléti feladatok támogatása</t>
  </si>
  <si>
    <t xml:space="preserve">      - Iskolai étkeztetés támogatása</t>
  </si>
  <si>
    <t xml:space="preserve">     - Lakossági víz- és szennyvíz támogatása</t>
  </si>
  <si>
    <t>Felhalmozás célú támogatás értékű bevétel (Falubusz)</t>
  </si>
  <si>
    <t xml:space="preserve">     - vállalkozások támogatása</t>
  </si>
  <si>
    <t xml:space="preserve">     - Elöző évi kvt. bevétel ÁHT-n belülről</t>
  </si>
  <si>
    <t>2015. évi közgazdasági mérlege</t>
  </si>
  <si>
    <t>Összes bevétel</t>
  </si>
  <si>
    <t>Önkormányzat</t>
  </si>
  <si>
    <t>1. számú melléklet a 4/2016.(IV.25.)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</si>
</sst>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2"/>
      <name val="Arial CE"/>
      <charset val="238"/>
    </font>
    <font>
      <sz val="10"/>
      <color theme="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>
      <alignment horizontal="right"/>
    </xf>
    <xf numFmtId="3" fontId="0" fillId="2" borderId="3" xfId="0" applyNumberFormat="1" applyFont="1" applyFill="1" applyBorder="1"/>
    <xf numFmtId="0" fontId="0" fillId="2" borderId="3" xfId="0" applyFont="1" applyFill="1" applyBorder="1" applyAlignment="1">
      <alignment horizontal="left"/>
    </xf>
    <xf numFmtId="3" fontId="3" fillId="2" borderId="3" xfId="0" applyNumberFormat="1" applyFont="1" applyFill="1" applyBorder="1"/>
    <xf numFmtId="0" fontId="3" fillId="2" borderId="3" xfId="0" applyFont="1" applyFill="1" applyBorder="1"/>
    <xf numFmtId="3" fontId="4" fillId="2" borderId="3" xfId="0" applyNumberFormat="1" applyFont="1" applyFill="1" applyBorder="1"/>
    <xf numFmtId="3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" fontId="0" fillId="2" borderId="3" xfId="0" applyNumberFormat="1" applyFont="1" applyFill="1" applyBorder="1"/>
    <xf numFmtId="4" fontId="3" fillId="2" borderId="3" xfId="0" applyNumberFormat="1" applyFont="1" applyFill="1" applyBorder="1"/>
    <xf numFmtId="4" fontId="1" fillId="2" borderId="3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/>
    </xf>
    <xf numFmtId="49" fontId="0" fillId="2" borderId="3" xfId="0" applyNumberFormat="1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vertical="center"/>
    </xf>
    <xf numFmtId="0" fontId="0" fillId="2" borderId="3" xfId="0" applyFont="1" applyFill="1" applyBorder="1"/>
    <xf numFmtId="0" fontId="1" fillId="2" borderId="3" xfId="0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0" fontId="6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textRotation="180" wrapText="1"/>
    </xf>
    <xf numFmtId="0" fontId="3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3" fontId="0" fillId="2" borderId="6" xfId="0" applyNumberFormat="1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R57"/>
  <sheetViews>
    <sheetView tabSelected="1" view="pageBreakPreview" zoomScaleSheetLayoutView="100" workbookViewId="0">
      <selection activeCell="M3" sqref="M3"/>
    </sheetView>
  </sheetViews>
  <sheetFormatPr defaultRowHeight="12.75"/>
  <cols>
    <col min="1" max="1" width="12.140625" style="3" customWidth="1"/>
    <col min="2" max="2" width="39" style="3" customWidth="1"/>
    <col min="3" max="3" width="13.85546875" style="3" customWidth="1"/>
    <col min="4" max="4" width="9.85546875" style="3" customWidth="1"/>
    <col min="5" max="6" width="10.7109375" style="3" customWidth="1"/>
    <col min="7" max="7" width="8.7109375" style="3" customWidth="1"/>
    <col min="8" max="8" width="10.85546875" style="3" customWidth="1"/>
    <col min="9" max="11" width="10" style="3" customWidth="1"/>
    <col min="12" max="12" width="12.42578125" style="3" customWidth="1"/>
    <col min="13" max="15" width="10.7109375" style="3" customWidth="1"/>
    <col min="16" max="16384" width="9.140625" style="3"/>
  </cols>
  <sheetData>
    <row r="1" spans="1:18" s="18" customFormat="1" ht="25.5" customHeight="1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6"/>
      <c r="N1" s="16"/>
      <c r="O1" s="17"/>
      <c r="P1" s="17"/>
      <c r="Q1" s="17"/>
      <c r="R1" s="17"/>
    </row>
    <row r="2" spans="1:18" s="18" customFormat="1" ht="23.25" customHeight="1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9"/>
      <c r="N2" s="19"/>
      <c r="O2" s="20"/>
      <c r="P2" s="20"/>
      <c r="Q2" s="20"/>
      <c r="R2" s="20"/>
    </row>
    <row r="3" spans="1:18" s="16" customFormat="1" ht="21" customHeight="1">
      <c r="A3" s="33" t="s">
        <v>69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19"/>
      <c r="N3" s="19"/>
      <c r="O3" s="20"/>
      <c r="P3" s="20"/>
      <c r="Q3" s="20"/>
      <c r="R3" s="20"/>
    </row>
    <row r="4" spans="1:18" s="18" customFormat="1" ht="22.5" customHeight="1">
      <c r="A4" s="33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19"/>
      <c r="N4" s="19"/>
      <c r="O4" s="20"/>
      <c r="P4" s="20"/>
      <c r="Q4" s="20"/>
      <c r="R4" s="20"/>
    </row>
    <row r="5" spans="1:18" ht="0.75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7.25" customHeight="1">
      <c r="A6" s="4"/>
      <c r="B6" s="4"/>
      <c r="C6" s="4"/>
      <c r="D6" s="34" t="s">
        <v>16</v>
      </c>
      <c r="E6" s="34"/>
      <c r="F6" s="34"/>
      <c r="G6" s="34"/>
      <c r="H6" s="34"/>
      <c r="I6" s="34"/>
      <c r="J6" s="34"/>
      <c r="K6" s="34"/>
      <c r="L6" s="34"/>
      <c r="M6" s="5"/>
      <c r="N6" s="5"/>
      <c r="O6" s="5"/>
      <c r="P6" s="5"/>
      <c r="Q6" s="5"/>
      <c r="R6" s="5"/>
    </row>
    <row r="7" spans="1:18" ht="25.5" customHeight="1">
      <c r="A7" s="38" t="s">
        <v>0</v>
      </c>
      <c r="B7" s="35" t="s">
        <v>4</v>
      </c>
      <c r="C7" s="35"/>
      <c r="D7" s="35" t="s">
        <v>70</v>
      </c>
      <c r="E7" s="35"/>
      <c r="F7" s="35"/>
      <c r="G7" s="35"/>
      <c r="H7" s="35"/>
      <c r="I7" s="35"/>
      <c r="J7" s="35"/>
      <c r="K7" s="35"/>
      <c r="L7" s="35"/>
    </row>
    <row r="8" spans="1:18" ht="25.5" customHeight="1">
      <c r="A8" s="38"/>
      <c r="B8" s="35"/>
      <c r="C8" s="35"/>
      <c r="D8" s="35" t="s">
        <v>71</v>
      </c>
      <c r="E8" s="35"/>
      <c r="F8" s="35"/>
      <c r="G8" s="35"/>
      <c r="H8" s="35" t="s">
        <v>17</v>
      </c>
      <c r="I8" s="35"/>
      <c r="J8" s="35"/>
      <c r="K8" s="35"/>
      <c r="L8" s="35" t="s">
        <v>18</v>
      </c>
    </row>
    <row r="9" spans="1:18" ht="12.75" customHeight="1">
      <c r="A9" s="38"/>
      <c r="B9" s="35"/>
      <c r="C9" s="35"/>
      <c r="D9" s="37" t="s">
        <v>50</v>
      </c>
      <c r="E9" s="37" t="s">
        <v>48</v>
      </c>
      <c r="F9" s="37" t="s">
        <v>59</v>
      </c>
      <c r="G9" s="37" t="s">
        <v>60</v>
      </c>
      <c r="H9" s="36" t="s">
        <v>50</v>
      </c>
      <c r="I9" s="37" t="s">
        <v>49</v>
      </c>
      <c r="J9" s="37" t="s">
        <v>59</v>
      </c>
      <c r="K9" s="37" t="s">
        <v>60</v>
      </c>
      <c r="L9" s="35"/>
    </row>
    <row r="10" spans="1:18">
      <c r="A10" s="38"/>
      <c r="B10" s="35"/>
      <c r="C10" s="35"/>
      <c r="D10" s="37"/>
      <c r="E10" s="37"/>
      <c r="F10" s="37"/>
      <c r="G10" s="37"/>
      <c r="H10" s="37"/>
      <c r="I10" s="37"/>
      <c r="J10" s="37"/>
      <c r="K10" s="37"/>
      <c r="L10" s="35"/>
    </row>
    <row r="11" spans="1:18" ht="15" customHeight="1">
      <c r="A11" s="12" t="s">
        <v>7</v>
      </c>
      <c r="B11" s="21" t="s">
        <v>8</v>
      </c>
      <c r="C11" s="21"/>
      <c r="D11" s="43"/>
      <c r="E11" s="44"/>
      <c r="F11" s="44"/>
      <c r="G11" s="44"/>
      <c r="H11" s="44"/>
      <c r="I11" s="44"/>
      <c r="J11" s="44"/>
      <c r="K11" s="44"/>
      <c r="L11" s="45"/>
    </row>
    <row r="12" spans="1:18" ht="15" customHeight="1">
      <c r="A12" s="49" t="s">
        <v>1</v>
      </c>
      <c r="B12" s="22" t="s">
        <v>27</v>
      </c>
      <c r="C12" s="22"/>
      <c r="D12" s="6">
        <v>25831</v>
      </c>
      <c r="E12" s="6">
        <f>E13+E14+E15+E16+E18</f>
        <v>27461</v>
      </c>
      <c r="F12" s="6">
        <f>F13+F14+F15+F16+F17+F18</f>
        <v>28993</v>
      </c>
      <c r="G12" s="13">
        <f>F12/E12*100</f>
        <v>105.57882087323843</v>
      </c>
      <c r="H12" s="6"/>
      <c r="I12" s="6">
        <v>5</v>
      </c>
      <c r="J12" s="6">
        <v>5</v>
      </c>
      <c r="K12" s="13">
        <f>J12/I12*100</f>
        <v>100</v>
      </c>
      <c r="L12" s="6">
        <v>28998</v>
      </c>
    </row>
    <row r="13" spans="1:18" ht="13.5" customHeight="1">
      <c r="A13" s="50"/>
      <c r="B13" s="23" t="s">
        <v>28</v>
      </c>
      <c r="C13" s="23"/>
      <c r="D13" s="6">
        <v>11741</v>
      </c>
      <c r="E13" s="6">
        <v>12099</v>
      </c>
      <c r="F13" s="6">
        <v>16450</v>
      </c>
      <c r="G13" s="13">
        <f t="shared" ref="G13:G46" si="0">F13/E13*100</f>
        <v>135.9616497231176</v>
      </c>
      <c r="H13" s="6"/>
      <c r="I13" s="6"/>
      <c r="J13" s="6"/>
      <c r="K13" s="13"/>
      <c r="L13" s="6">
        <v>16450</v>
      </c>
    </row>
    <row r="14" spans="1:18" ht="15" customHeight="1">
      <c r="A14" s="50"/>
      <c r="B14" s="24" t="s">
        <v>29</v>
      </c>
      <c r="C14" s="24"/>
      <c r="D14" s="6">
        <v>567</v>
      </c>
      <c r="E14" s="6">
        <v>1207</v>
      </c>
      <c r="F14" s="6">
        <v>1159</v>
      </c>
      <c r="G14" s="13">
        <f t="shared" si="0"/>
        <v>96.023198011599007</v>
      </c>
      <c r="H14" s="6"/>
      <c r="I14" s="6"/>
      <c r="J14" s="6"/>
      <c r="K14" s="13"/>
      <c r="L14" s="6">
        <v>1159</v>
      </c>
    </row>
    <row r="15" spans="1:18" ht="15" customHeight="1">
      <c r="A15" s="50"/>
      <c r="B15" s="24" t="s">
        <v>30</v>
      </c>
      <c r="C15" s="24"/>
      <c r="D15" s="6">
        <v>8600</v>
      </c>
      <c r="E15" s="6">
        <v>8850</v>
      </c>
      <c r="F15" s="6">
        <v>4542</v>
      </c>
      <c r="G15" s="13">
        <f t="shared" si="0"/>
        <v>51.322033898305087</v>
      </c>
      <c r="H15" s="6"/>
      <c r="I15" s="6"/>
      <c r="J15" s="6"/>
      <c r="K15" s="13"/>
      <c r="L15" s="6">
        <v>4542</v>
      </c>
    </row>
    <row r="16" spans="1:18" ht="15" customHeight="1">
      <c r="A16" s="50"/>
      <c r="B16" s="22" t="s">
        <v>19</v>
      </c>
      <c r="C16" s="22"/>
      <c r="D16" s="6">
        <v>250</v>
      </c>
      <c r="E16" s="6">
        <v>365</v>
      </c>
      <c r="F16" s="6">
        <v>363</v>
      </c>
      <c r="G16" s="13">
        <f t="shared" si="0"/>
        <v>99.452054794520549</v>
      </c>
      <c r="H16" s="6"/>
      <c r="I16" s="6">
        <v>5</v>
      </c>
      <c r="J16" s="6">
        <v>5</v>
      </c>
      <c r="K16" s="13">
        <f t="shared" ref="K16:K46" si="1">J16/I16*100</f>
        <v>100</v>
      </c>
      <c r="L16" s="6">
        <v>368</v>
      </c>
    </row>
    <row r="17" spans="1:12" ht="15" customHeight="1">
      <c r="A17" s="50"/>
      <c r="B17" s="25" t="s">
        <v>57</v>
      </c>
      <c r="C17" s="26"/>
      <c r="D17" s="6"/>
      <c r="E17" s="6">
        <v>1725</v>
      </c>
      <c r="F17" s="6">
        <v>1725</v>
      </c>
      <c r="G17" s="13">
        <f t="shared" si="0"/>
        <v>100</v>
      </c>
      <c r="H17" s="6"/>
      <c r="I17" s="6"/>
      <c r="J17" s="6"/>
      <c r="K17" s="13"/>
      <c r="L17" s="6">
        <v>1725</v>
      </c>
    </row>
    <row r="18" spans="1:12" ht="15" customHeight="1">
      <c r="A18" s="51"/>
      <c r="B18" s="22" t="s">
        <v>20</v>
      </c>
      <c r="C18" s="22"/>
      <c r="D18" s="6">
        <v>4673</v>
      </c>
      <c r="E18" s="6">
        <v>4940</v>
      </c>
      <c r="F18" s="6">
        <v>4754</v>
      </c>
      <c r="G18" s="13">
        <f t="shared" si="0"/>
        <v>96.23481781376519</v>
      </c>
      <c r="H18" s="6"/>
      <c r="I18" s="6"/>
      <c r="J18" s="6"/>
      <c r="K18" s="13"/>
      <c r="L18" s="6">
        <v>4754</v>
      </c>
    </row>
    <row r="19" spans="1:12" ht="15" customHeight="1">
      <c r="A19" s="49" t="s">
        <v>2</v>
      </c>
      <c r="B19" s="22" t="s">
        <v>32</v>
      </c>
      <c r="C19" s="22"/>
      <c r="D19" s="6">
        <v>36900</v>
      </c>
      <c r="E19" s="6">
        <f>E20+E21+E22+E23</f>
        <v>43517</v>
      </c>
      <c r="F19" s="6">
        <f>F20+F21+F22+F23</f>
        <v>65526</v>
      </c>
      <c r="G19" s="13">
        <f t="shared" si="0"/>
        <v>150.57563710733737</v>
      </c>
      <c r="H19" s="6"/>
      <c r="I19" s="6"/>
      <c r="J19" s="6"/>
      <c r="K19" s="13"/>
      <c r="L19" s="6">
        <v>65526</v>
      </c>
    </row>
    <row r="20" spans="1:12" ht="15" customHeight="1">
      <c r="A20" s="50"/>
      <c r="B20" s="22" t="s">
        <v>33</v>
      </c>
      <c r="C20" s="22"/>
      <c r="D20" s="6">
        <v>3600</v>
      </c>
      <c r="E20" s="6">
        <v>3600</v>
      </c>
      <c r="F20" s="6">
        <v>3368</v>
      </c>
      <c r="G20" s="13">
        <f t="shared" si="0"/>
        <v>93.555555555555557</v>
      </c>
      <c r="H20" s="6"/>
      <c r="I20" s="6"/>
      <c r="J20" s="6"/>
      <c r="K20" s="13"/>
      <c r="L20" s="6">
        <v>3368</v>
      </c>
    </row>
    <row r="21" spans="1:12" ht="15" customHeight="1">
      <c r="A21" s="50"/>
      <c r="B21" s="22" t="s">
        <v>34</v>
      </c>
      <c r="C21" s="22"/>
      <c r="D21" s="6">
        <v>33300</v>
      </c>
      <c r="E21" s="6">
        <v>39375</v>
      </c>
      <c r="F21" s="6">
        <v>61391</v>
      </c>
      <c r="G21" s="13">
        <f t="shared" si="0"/>
        <v>155.91365079365082</v>
      </c>
      <c r="H21" s="6"/>
      <c r="I21" s="6"/>
      <c r="J21" s="6"/>
      <c r="K21" s="13"/>
      <c r="L21" s="6">
        <v>61391</v>
      </c>
    </row>
    <row r="22" spans="1:12" ht="15" customHeight="1">
      <c r="A22" s="50"/>
      <c r="B22" s="22" t="s">
        <v>21</v>
      </c>
      <c r="C22" s="22"/>
      <c r="D22" s="6">
        <v>100</v>
      </c>
      <c r="E22" s="6">
        <v>250</v>
      </c>
      <c r="F22" s="6">
        <v>375</v>
      </c>
      <c r="G22" s="13">
        <f t="shared" si="0"/>
        <v>150</v>
      </c>
      <c r="H22" s="6"/>
      <c r="I22" s="6"/>
      <c r="J22" s="6"/>
      <c r="K22" s="13"/>
      <c r="L22" s="6">
        <v>375</v>
      </c>
    </row>
    <row r="23" spans="1:12" ht="15" customHeight="1">
      <c r="A23" s="51"/>
      <c r="B23" s="22" t="s">
        <v>52</v>
      </c>
      <c r="C23" s="22"/>
      <c r="D23" s="6"/>
      <c r="E23" s="6">
        <v>292</v>
      </c>
      <c r="F23" s="6">
        <v>392</v>
      </c>
      <c r="G23" s="13">
        <f t="shared" si="0"/>
        <v>134.24657534246575</v>
      </c>
      <c r="H23" s="6"/>
      <c r="I23" s="6"/>
      <c r="J23" s="6"/>
      <c r="K23" s="13"/>
      <c r="L23" s="6">
        <v>392</v>
      </c>
    </row>
    <row r="24" spans="1:12" ht="19.5" customHeight="1">
      <c r="A24" s="49" t="s">
        <v>3</v>
      </c>
      <c r="B24" s="22" t="s">
        <v>6</v>
      </c>
      <c r="C24" s="22"/>
      <c r="D24" s="6">
        <v>3500</v>
      </c>
      <c r="E24" s="6">
        <f>E25</f>
        <v>3500</v>
      </c>
      <c r="F24" s="6">
        <v>3928</v>
      </c>
      <c r="G24" s="13">
        <f t="shared" si="0"/>
        <v>112.22857142857143</v>
      </c>
      <c r="H24" s="6"/>
      <c r="I24" s="6"/>
      <c r="J24" s="6"/>
      <c r="K24" s="13"/>
      <c r="L24" s="6">
        <v>3928</v>
      </c>
    </row>
    <row r="25" spans="1:12" ht="15" customHeight="1">
      <c r="A25" s="51"/>
      <c r="B25" s="22" t="s">
        <v>22</v>
      </c>
      <c r="C25" s="22"/>
      <c r="D25" s="6">
        <v>3500</v>
      </c>
      <c r="E25" s="6">
        <v>3500</v>
      </c>
      <c r="F25" s="6">
        <v>3928</v>
      </c>
      <c r="G25" s="13">
        <f t="shared" si="0"/>
        <v>112.22857142857143</v>
      </c>
      <c r="H25" s="6"/>
      <c r="I25" s="6"/>
      <c r="J25" s="6"/>
      <c r="K25" s="13"/>
      <c r="L25" s="6">
        <v>3928</v>
      </c>
    </row>
    <row r="26" spans="1:12" ht="15" customHeight="1">
      <c r="A26" s="49" t="s">
        <v>35</v>
      </c>
      <c r="B26" s="22" t="s">
        <v>36</v>
      </c>
      <c r="C26" s="22"/>
      <c r="D26" s="6">
        <v>62061</v>
      </c>
      <c r="E26" s="6">
        <f>E27+E28+E29+E30+E31+E32+E33+E34+E35</f>
        <v>73230</v>
      </c>
      <c r="F26" s="6">
        <f>F27+F28+F29+F30+F31+F32+F33+F34+F35</f>
        <v>73230</v>
      </c>
      <c r="G26" s="13">
        <f t="shared" si="0"/>
        <v>100</v>
      </c>
      <c r="H26" s="6"/>
      <c r="I26" s="6"/>
      <c r="J26" s="6"/>
      <c r="K26" s="13"/>
      <c r="L26" s="6">
        <v>73230</v>
      </c>
    </row>
    <row r="27" spans="1:12" ht="19.5" customHeight="1">
      <c r="A27" s="50"/>
      <c r="B27" s="22" t="s">
        <v>37</v>
      </c>
      <c r="C27" s="22"/>
      <c r="D27" s="6">
        <v>36365</v>
      </c>
      <c r="E27" s="6">
        <v>36365</v>
      </c>
      <c r="F27" s="6">
        <v>36365</v>
      </c>
      <c r="G27" s="13">
        <f t="shared" si="0"/>
        <v>100</v>
      </c>
      <c r="H27" s="6"/>
      <c r="I27" s="6"/>
      <c r="J27" s="6"/>
      <c r="K27" s="13"/>
      <c r="L27" s="6">
        <v>36365</v>
      </c>
    </row>
    <row r="28" spans="1:12" ht="19.5" customHeight="1">
      <c r="A28" s="50"/>
      <c r="B28" s="40" t="s">
        <v>43</v>
      </c>
      <c r="C28" s="40"/>
      <c r="D28" s="6">
        <v>6500</v>
      </c>
      <c r="E28" s="6">
        <v>6652</v>
      </c>
      <c r="F28" s="6">
        <v>6652</v>
      </c>
      <c r="G28" s="13">
        <f t="shared" si="0"/>
        <v>100</v>
      </c>
      <c r="H28" s="6"/>
      <c r="I28" s="6"/>
      <c r="J28" s="6"/>
      <c r="K28" s="13"/>
      <c r="L28" s="6">
        <v>6652</v>
      </c>
    </row>
    <row r="29" spans="1:12" ht="15" customHeight="1">
      <c r="A29" s="50"/>
      <c r="B29" s="22" t="s">
        <v>63</v>
      </c>
      <c r="C29" s="22"/>
      <c r="D29" s="6">
        <v>5317</v>
      </c>
      <c r="E29" s="6">
        <v>6112</v>
      </c>
      <c r="F29" s="6">
        <v>6112</v>
      </c>
      <c r="G29" s="13">
        <f t="shared" si="0"/>
        <v>100</v>
      </c>
      <c r="H29" s="6"/>
      <c r="I29" s="6"/>
      <c r="J29" s="6"/>
      <c r="K29" s="13"/>
      <c r="L29" s="6">
        <v>6112</v>
      </c>
    </row>
    <row r="30" spans="1:12" ht="15" customHeight="1">
      <c r="A30" s="50"/>
      <c r="B30" s="22" t="s">
        <v>64</v>
      </c>
      <c r="C30" s="22"/>
      <c r="D30" s="6">
        <v>8356</v>
      </c>
      <c r="E30" s="6">
        <v>8356</v>
      </c>
      <c r="F30" s="6">
        <v>8356</v>
      </c>
      <c r="G30" s="13">
        <f t="shared" si="0"/>
        <v>100</v>
      </c>
      <c r="H30" s="6"/>
      <c r="I30" s="6"/>
      <c r="J30" s="6"/>
      <c r="K30" s="13"/>
      <c r="L30" s="6">
        <v>8356</v>
      </c>
    </row>
    <row r="31" spans="1:12" ht="15" customHeight="1">
      <c r="A31" s="50"/>
      <c r="B31" s="7" t="s">
        <v>46</v>
      </c>
      <c r="C31" s="7"/>
      <c r="D31" s="6">
        <v>2967</v>
      </c>
      <c r="E31" s="6">
        <v>3332</v>
      </c>
      <c r="F31" s="6">
        <v>3332</v>
      </c>
      <c r="G31" s="13">
        <f t="shared" si="0"/>
        <v>100</v>
      </c>
      <c r="H31" s="6"/>
      <c r="I31" s="6"/>
      <c r="J31" s="6"/>
      <c r="K31" s="13"/>
      <c r="L31" s="6">
        <v>3332</v>
      </c>
    </row>
    <row r="32" spans="1:12" ht="15" customHeight="1">
      <c r="A32" s="50"/>
      <c r="B32" s="7" t="s">
        <v>47</v>
      </c>
      <c r="C32" s="7"/>
      <c r="D32" s="6">
        <v>2556</v>
      </c>
      <c r="E32" s="6">
        <v>2556</v>
      </c>
      <c r="F32" s="6">
        <v>2556</v>
      </c>
      <c r="G32" s="13">
        <f t="shared" si="0"/>
        <v>100</v>
      </c>
      <c r="H32" s="6"/>
      <c r="I32" s="6"/>
      <c r="J32" s="6"/>
      <c r="K32" s="13"/>
      <c r="L32" s="6">
        <v>2556</v>
      </c>
    </row>
    <row r="33" spans="1:12" ht="15" customHeight="1">
      <c r="A33" s="50"/>
      <c r="B33" s="22" t="s">
        <v>65</v>
      </c>
      <c r="C33" s="22"/>
      <c r="D33" s="6"/>
      <c r="E33" s="6">
        <v>7708</v>
      </c>
      <c r="F33" s="6">
        <v>7708</v>
      </c>
      <c r="G33" s="13">
        <f t="shared" si="0"/>
        <v>100</v>
      </c>
      <c r="H33" s="6"/>
      <c r="I33" s="6"/>
      <c r="J33" s="6"/>
      <c r="K33" s="13"/>
      <c r="L33" s="6">
        <v>7708</v>
      </c>
    </row>
    <row r="34" spans="1:12" ht="15" customHeight="1">
      <c r="A34" s="50"/>
      <c r="B34" s="22" t="s">
        <v>51</v>
      </c>
      <c r="C34" s="22"/>
      <c r="D34" s="6"/>
      <c r="E34" s="6">
        <v>1651</v>
      </c>
      <c r="F34" s="6">
        <v>1651</v>
      </c>
      <c r="G34" s="13">
        <f t="shared" si="0"/>
        <v>100</v>
      </c>
      <c r="H34" s="6"/>
      <c r="I34" s="6"/>
      <c r="J34" s="6"/>
      <c r="K34" s="13"/>
      <c r="L34" s="6">
        <v>1651</v>
      </c>
    </row>
    <row r="35" spans="1:12" ht="15" customHeight="1">
      <c r="A35" s="51"/>
      <c r="B35" s="25" t="s">
        <v>58</v>
      </c>
      <c r="C35" s="26"/>
      <c r="D35" s="6"/>
      <c r="E35" s="6">
        <v>498</v>
      </c>
      <c r="F35" s="6">
        <v>498</v>
      </c>
      <c r="G35" s="13">
        <f t="shared" si="0"/>
        <v>100</v>
      </c>
      <c r="H35" s="6"/>
      <c r="I35" s="6"/>
      <c r="J35" s="6"/>
      <c r="K35" s="13"/>
      <c r="L35" s="6">
        <v>498</v>
      </c>
    </row>
    <row r="36" spans="1:12" ht="15" customHeight="1">
      <c r="A36" s="49" t="s">
        <v>38</v>
      </c>
      <c r="B36" s="22" t="s">
        <v>39</v>
      </c>
      <c r="C36" s="22"/>
      <c r="D36" s="6">
        <v>8427</v>
      </c>
      <c r="E36" s="6">
        <f>E38+E40+E41</f>
        <v>12059</v>
      </c>
      <c r="F36" s="6">
        <f>F38+F40+F41</f>
        <v>12054</v>
      </c>
      <c r="G36" s="13">
        <f t="shared" si="0"/>
        <v>99.95853719213865</v>
      </c>
      <c r="H36" s="6">
        <v>36365</v>
      </c>
      <c r="I36" s="6">
        <v>37183</v>
      </c>
      <c r="J36" s="6">
        <v>37183</v>
      </c>
      <c r="K36" s="13">
        <f t="shared" si="1"/>
        <v>100</v>
      </c>
      <c r="L36" s="6">
        <v>49237</v>
      </c>
    </row>
    <row r="37" spans="1:12" ht="15" customHeight="1">
      <c r="A37" s="50"/>
      <c r="B37" s="22" t="s">
        <v>68</v>
      </c>
      <c r="C37" s="22"/>
      <c r="D37" s="6"/>
      <c r="E37" s="6"/>
      <c r="F37" s="6"/>
      <c r="G37" s="13"/>
      <c r="H37" s="6"/>
      <c r="I37" s="6">
        <v>88</v>
      </c>
      <c r="J37" s="6">
        <v>88</v>
      </c>
      <c r="K37" s="13">
        <f t="shared" si="1"/>
        <v>100</v>
      </c>
      <c r="L37" s="6">
        <v>88</v>
      </c>
    </row>
    <row r="38" spans="1:12" ht="15" customHeight="1">
      <c r="A38" s="50"/>
      <c r="B38" s="22" t="s">
        <v>53</v>
      </c>
      <c r="C38" s="22"/>
      <c r="D38" s="6">
        <v>2000</v>
      </c>
      <c r="E38" s="6">
        <v>4704</v>
      </c>
      <c r="F38" s="6">
        <v>4704</v>
      </c>
      <c r="G38" s="13">
        <f t="shared" si="0"/>
        <v>100</v>
      </c>
      <c r="H38" s="6"/>
      <c r="I38" s="6"/>
      <c r="J38" s="6"/>
      <c r="K38" s="13"/>
      <c r="L38" s="6">
        <f>E38</f>
        <v>4704</v>
      </c>
    </row>
    <row r="39" spans="1:12" ht="15" customHeight="1">
      <c r="A39" s="50"/>
      <c r="B39" s="22" t="s">
        <v>54</v>
      </c>
      <c r="C39" s="22"/>
      <c r="D39" s="6"/>
      <c r="E39" s="6"/>
      <c r="F39" s="6"/>
      <c r="G39" s="13"/>
      <c r="H39" s="6"/>
      <c r="I39" s="6"/>
      <c r="J39" s="6"/>
      <c r="K39" s="13"/>
      <c r="L39" s="6"/>
    </row>
    <row r="40" spans="1:12" ht="15" customHeight="1">
      <c r="A40" s="50"/>
      <c r="B40" s="22" t="s">
        <v>23</v>
      </c>
      <c r="C40" s="22"/>
      <c r="D40" s="6">
        <v>4627</v>
      </c>
      <c r="E40" s="6">
        <v>4627</v>
      </c>
      <c r="F40" s="6">
        <v>4622</v>
      </c>
      <c r="G40" s="13">
        <f t="shared" si="0"/>
        <v>99.891938621136816</v>
      </c>
      <c r="H40" s="6"/>
      <c r="I40" s="6"/>
      <c r="J40" s="6"/>
      <c r="K40" s="13"/>
      <c r="L40" s="6">
        <v>4622</v>
      </c>
    </row>
    <row r="41" spans="1:12" ht="15" customHeight="1">
      <c r="A41" s="50"/>
      <c r="B41" s="22" t="s">
        <v>24</v>
      </c>
      <c r="C41" s="22"/>
      <c r="D41" s="6">
        <v>1800</v>
      </c>
      <c r="E41" s="6">
        <v>2728</v>
      </c>
      <c r="F41" s="6">
        <v>2728</v>
      </c>
      <c r="G41" s="13">
        <f t="shared" si="0"/>
        <v>100</v>
      </c>
      <c r="H41" s="6"/>
      <c r="I41" s="6"/>
      <c r="J41" s="6"/>
      <c r="K41" s="13"/>
      <c r="L41" s="6">
        <v>2728</v>
      </c>
    </row>
    <row r="42" spans="1:12" ht="15" customHeight="1">
      <c r="A42" s="51"/>
      <c r="B42" s="22" t="s">
        <v>56</v>
      </c>
      <c r="C42" s="22"/>
      <c r="D42" s="6">
        <v>-36365</v>
      </c>
      <c r="E42" s="6">
        <v>-37095</v>
      </c>
      <c r="F42" s="6">
        <v>-37095</v>
      </c>
      <c r="G42" s="13">
        <f t="shared" si="0"/>
        <v>100</v>
      </c>
      <c r="H42" s="6"/>
      <c r="I42" s="6">
        <v>37095</v>
      </c>
      <c r="J42" s="6">
        <v>37095</v>
      </c>
      <c r="K42" s="13">
        <f t="shared" si="1"/>
        <v>100</v>
      </c>
      <c r="L42" s="6">
        <v>-37095</v>
      </c>
    </row>
    <row r="43" spans="1:12" ht="15" customHeight="1">
      <c r="A43" s="49" t="s">
        <v>40</v>
      </c>
      <c r="B43" s="7" t="s">
        <v>41</v>
      </c>
      <c r="C43" s="7"/>
      <c r="D43" s="6">
        <v>389</v>
      </c>
      <c r="E43" s="6">
        <f>E44+E45</f>
        <v>630</v>
      </c>
      <c r="F43" s="6">
        <f>F44+F45</f>
        <v>630</v>
      </c>
      <c r="G43" s="13">
        <f t="shared" si="0"/>
        <v>100</v>
      </c>
      <c r="H43" s="6"/>
      <c r="I43" s="6"/>
      <c r="J43" s="6"/>
      <c r="K43" s="13"/>
      <c r="L43" s="6">
        <v>630</v>
      </c>
    </row>
    <row r="44" spans="1:12" ht="15" customHeight="1">
      <c r="A44" s="50"/>
      <c r="B44" s="22" t="s">
        <v>67</v>
      </c>
      <c r="C44" s="22"/>
      <c r="D44" s="6"/>
      <c r="E44" s="6">
        <v>100</v>
      </c>
      <c r="F44" s="6">
        <v>100</v>
      </c>
      <c r="G44" s="13">
        <f t="shared" si="0"/>
        <v>100</v>
      </c>
      <c r="H44" s="6"/>
      <c r="I44" s="6"/>
      <c r="J44" s="6"/>
      <c r="K44" s="13"/>
      <c r="L44" s="6">
        <v>100</v>
      </c>
    </row>
    <row r="45" spans="1:12" ht="15" customHeight="1">
      <c r="A45" s="50"/>
      <c r="B45" s="22" t="s">
        <v>42</v>
      </c>
      <c r="C45" s="22"/>
      <c r="D45" s="6">
        <v>389</v>
      </c>
      <c r="E45" s="6">
        <v>530</v>
      </c>
      <c r="F45" s="6">
        <v>530</v>
      </c>
      <c r="G45" s="13">
        <f t="shared" si="0"/>
        <v>100</v>
      </c>
      <c r="H45" s="6"/>
      <c r="I45" s="6"/>
      <c r="J45" s="6"/>
      <c r="K45" s="13"/>
      <c r="L45" s="6">
        <v>530</v>
      </c>
    </row>
    <row r="46" spans="1:12" ht="15" customHeight="1">
      <c r="A46" s="51"/>
      <c r="B46" s="39" t="s">
        <v>10</v>
      </c>
      <c r="C46" s="39"/>
      <c r="D46" s="8">
        <v>100543</v>
      </c>
      <c r="E46" s="8">
        <f>E12+E19+E36+E43+E26+E42+E24+E17</f>
        <v>125027</v>
      </c>
      <c r="F46" s="8">
        <f>F12+F19+F25+F36+F26+F43+F42</f>
        <v>147266</v>
      </c>
      <c r="G46" s="13">
        <f t="shared" si="0"/>
        <v>117.78735793068698</v>
      </c>
      <c r="H46" s="8">
        <f>SUM(H36:H45)</f>
        <v>36365</v>
      </c>
      <c r="I46" s="8">
        <f>SUM(I36+I12)</f>
        <v>37188</v>
      </c>
      <c r="J46" s="8">
        <f>SUM(J36+J12)</f>
        <v>37188</v>
      </c>
      <c r="K46" s="14">
        <f t="shared" si="1"/>
        <v>100</v>
      </c>
      <c r="L46" s="8">
        <f>L12+L19+L25+L26+L36+L43+L42</f>
        <v>184454</v>
      </c>
    </row>
    <row r="47" spans="1:12" ht="16.5" customHeight="1">
      <c r="A47" s="41" t="s">
        <v>9</v>
      </c>
      <c r="B47" s="29" t="s">
        <v>11</v>
      </c>
      <c r="C47" s="29"/>
      <c r="D47" s="46"/>
      <c r="E47" s="47"/>
      <c r="F47" s="47"/>
      <c r="G47" s="47"/>
      <c r="H47" s="47"/>
      <c r="I47" s="47"/>
      <c r="J47" s="47"/>
      <c r="K47" s="47"/>
      <c r="L47" s="48"/>
    </row>
    <row r="48" spans="1:12" ht="15" customHeight="1">
      <c r="A48" s="52"/>
      <c r="B48" s="30" t="s">
        <v>5</v>
      </c>
      <c r="C48" s="30"/>
      <c r="D48" s="8"/>
      <c r="E48" s="8">
        <v>100</v>
      </c>
      <c r="F48" s="8">
        <v>83</v>
      </c>
      <c r="G48" s="14">
        <f>F48/E48*100</f>
        <v>83</v>
      </c>
      <c r="H48" s="6"/>
      <c r="I48" s="6"/>
      <c r="J48" s="6"/>
      <c r="K48" s="6"/>
      <c r="L48" s="6">
        <v>83</v>
      </c>
    </row>
    <row r="49" spans="1:12" ht="15" customHeight="1">
      <c r="A49" s="52"/>
      <c r="B49" s="28" t="s">
        <v>25</v>
      </c>
      <c r="C49" s="28"/>
      <c r="D49" s="6">
        <v>100</v>
      </c>
      <c r="E49" s="6">
        <v>100</v>
      </c>
      <c r="F49" s="6">
        <v>83</v>
      </c>
      <c r="G49" s="13">
        <f t="shared" ref="G49:G57" si="2">F49/E49*100</f>
        <v>83</v>
      </c>
      <c r="H49" s="6"/>
      <c r="I49" s="6"/>
      <c r="J49" s="6"/>
      <c r="K49" s="6"/>
      <c r="L49" s="6">
        <v>83</v>
      </c>
    </row>
    <row r="50" spans="1:12" ht="15" customHeight="1">
      <c r="A50" s="52"/>
      <c r="B50" s="31" t="s">
        <v>55</v>
      </c>
      <c r="C50" s="31"/>
      <c r="D50" s="10"/>
      <c r="E50" s="10"/>
      <c r="F50" s="10"/>
      <c r="G50" s="13"/>
      <c r="H50" s="6"/>
      <c r="I50" s="6"/>
      <c r="J50" s="6"/>
      <c r="K50" s="6"/>
      <c r="L50" s="6"/>
    </row>
    <row r="51" spans="1:12" ht="15" customHeight="1">
      <c r="A51" s="52"/>
      <c r="B51" s="28" t="s">
        <v>66</v>
      </c>
      <c r="C51" s="28"/>
      <c r="D51" s="6">
        <v>10000</v>
      </c>
      <c r="E51" s="6">
        <v>10000</v>
      </c>
      <c r="F51" s="6">
        <v>10000</v>
      </c>
      <c r="G51" s="13">
        <f t="shared" si="2"/>
        <v>100</v>
      </c>
      <c r="H51" s="6"/>
      <c r="I51" s="6"/>
      <c r="J51" s="6"/>
      <c r="K51" s="6"/>
      <c r="L51" s="6">
        <v>10000</v>
      </c>
    </row>
    <row r="52" spans="1:12" ht="15" customHeight="1">
      <c r="A52" s="52"/>
      <c r="B52" s="28" t="s">
        <v>31</v>
      </c>
      <c r="C52" s="28"/>
      <c r="D52" s="6">
        <v>62655</v>
      </c>
      <c r="E52" s="6">
        <v>67989</v>
      </c>
      <c r="F52" s="6">
        <v>67989</v>
      </c>
      <c r="G52" s="13">
        <f t="shared" si="2"/>
        <v>100</v>
      </c>
      <c r="H52" s="6"/>
      <c r="I52" s="6"/>
      <c r="J52" s="6"/>
      <c r="K52" s="6"/>
      <c r="L52" s="6">
        <v>67989</v>
      </c>
    </row>
    <row r="53" spans="1:12" ht="15" customHeight="1">
      <c r="A53" s="42"/>
      <c r="B53" s="30" t="s">
        <v>55</v>
      </c>
      <c r="C53" s="30"/>
      <c r="D53" s="8">
        <f>SUM(D49:D52)</f>
        <v>72755</v>
      </c>
      <c r="E53" s="8">
        <f>SUM(E51+E52)</f>
        <v>77989</v>
      </c>
      <c r="F53" s="8">
        <f>SUM(F51:F52)</f>
        <v>77989</v>
      </c>
      <c r="G53" s="14">
        <f t="shared" si="2"/>
        <v>100</v>
      </c>
      <c r="H53" s="8"/>
      <c r="I53" s="8"/>
      <c r="J53" s="8"/>
      <c r="K53" s="8"/>
      <c r="L53" s="8">
        <v>77989</v>
      </c>
    </row>
    <row r="54" spans="1:12" ht="15" customHeight="1">
      <c r="A54" s="12" t="s">
        <v>44</v>
      </c>
      <c r="B54" s="29" t="s">
        <v>45</v>
      </c>
      <c r="C54" s="29"/>
      <c r="D54" s="8"/>
      <c r="E54" s="8"/>
      <c r="F54" s="8"/>
      <c r="G54" s="13"/>
      <c r="H54" s="6"/>
      <c r="I54" s="6"/>
      <c r="J54" s="6"/>
      <c r="K54" s="6"/>
      <c r="L54" s="8">
        <v>0</v>
      </c>
    </row>
    <row r="55" spans="1:12" ht="15" customHeight="1">
      <c r="A55" s="41" t="s">
        <v>14</v>
      </c>
      <c r="B55" s="30" t="s">
        <v>13</v>
      </c>
      <c r="C55" s="30"/>
      <c r="D55" s="8">
        <v>35500</v>
      </c>
      <c r="E55" s="8">
        <v>40169</v>
      </c>
      <c r="F55" s="8">
        <v>40169</v>
      </c>
      <c r="G55" s="14">
        <f t="shared" si="2"/>
        <v>100</v>
      </c>
      <c r="H55" s="8">
        <v>2079</v>
      </c>
      <c r="I55" s="8">
        <v>3486</v>
      </c>
      <c r="J55" s="8">
        <v>3486</v>
      </c>
      <c r="K55" s="14">
        <f>J55/I55*100</f>
        <v>100</v>
      </c>
      <c r="L55" s="8">
        <v>43655</v>
      </c>
    </row>
    <row r="56" spans="1:12" ht="15" customHeight="1">
      <c r="A56" s="42"/>
      <c r="B56" s="9" t="s">
        <v>61</v>
      </c>
      <c r="C56" s="9"/>
      <c r="D56" s="8"/>
      <c r="E56" s="8"/>
      <c r="F56" s="8">
        <v>2108</v>
      </c>
      <c r="G56" s="13"/>
      <c r="H56" s="6"/>
      <c r="I56" s="8"/>
      <c r="J56" s="8"/>
      <c r="K56" s="14"/>
      <c r="L56" s="8">
        <v>2108</v>
      </c>
    </row>
    <row r="57" spans="1:12" s="2" customFormat="1" ht="26.25" customHeight="1">
      <c r="A57" s="12" t="s">
        <v>15</v>
      </c>
      <c r="B57" s="27" t="s">
        <v>12</v>
      </c>
      <c r="C57" s="27"/>
      <c r="D57" s="11">
        <v>208798</v>
      </c>
      <c r="E57" s="11">
        <f>E46+E48+E53+E54+E55</f>
        <v>243285</v>
      </c>
      <c r="F57" s="11">
        <f>F48+F53+F54+F55+F56+F46</f>
        <v>267615</v>
      </c>
      <c r="G57" s="15">
        <f t="shared" si="2"/>
        <v>110.00061656082372</v>
      </c>
      <c r="H57" s="11">
        <f>SUM(H46:H56)</f>
        <v>38444</v>
      </c>
      <c r="I57" s="11">
        <v>40674</v>
      </c>
      <c r="J57" s="11">
        <f>J46+J55</f>
        <v>40674</v>
      </c>
      <c r="K57" s="15">
        <f t="shared" ref="K57" si="3">J57/I57*100</f>
        <v>100</v>
      </c>
      <c r="L57" s="11">
        <f>L46+L55+L56+L48+L53</f>
        <v>308289</v>
      </c>
    </row>
  </sheetData>
  <mergeCells count="72">
    <mergeCell ref="A55:A56"/>
    <mergeCell ref="B35:C35"/>
    <mergeCell ref="D11:L11"/>
    <mergeCell ref="D47:L47"/>
    <mergeCell ref="A12:A18"/>
    <mergeCell ref="A19:A23"/>
    <mergeCell ref="A24:A25"/>
    <mergeCell ref="A26:A35"/>
    <mergeCell ref="A36:A42"/>
    <mergeCell ref="A43:A46"/>
    <mergeCell ref="A47:A53"/>
    <mergeCell ref="B25:C25"/>
    <mergeCell ref="B24:C24"/>
    <mergeCell ref="B23:C23"/>
    <mergeCell ref="B22:C22"/>
    <mergeCell ref="B19:C19"/>
    <mergeCell ref="B20:C20"/>
    <mergeCell ref="B21:C21"/>
    <mergeCell ref="B33:C33"/>
    <mergeCell ref="B34:C34"/>
    <mergeCell ref="B26:C26"/>
    <mergeCell ref="B27:C27"/>
    <mergeCell ref="B28:C28"/>
    <mergeCell ref="B29:C29"/>
    <mergeCell ref="B30:C30"/>
    <mergeCell ref="B45:C45"/>
    <mergeCell ref="B51:C51"/>
    <mergeCell ref="B36:C36"/>
    <mergeCell ref="B40:C40"/>
    <mergeCell ref="B38:C38"/>
    <mergeCell ref="B39:C39"/>
    <mergeCell ref="B47:C47"/>
    <mergeCell ref="B48:C48"/>
    <mergeCell ref="B46:C46"/>
    <mergeCell ref="B44:C44"/>
    <mergeCell ref="B41:C41"/>
    <mergeCell ref="B42:C42"/>
    <mergeCell ref="B37:C37"/>
    <mergeCell ref="D7:L7"/>
    <mergeCell ref="H9:H10"/>
    <mergeCell ref="A7:A10"/>
    <mergeCell ref="B7:C10"/>
    <mergeCell ref="D9:D10"/>
    <mergeCell ref="F9:F10"/>
    <mergeCell ref="E9:E10"/>
    <mergeCell ref="I9:I10"/>
    <mergeCell ref="G9:G10"/>
    <mergeCell ref="J9:J10"/>
    <mergeCell ref="K9:K10"/>
    <mergeCell ref="D8:G8"/>
    <mergeCell ref="H8:K8"/>
    <mergeCell ref="L8:L10"/>
    <mergeCell ref="A1:L1"/>
    <mergeCell ref="A2:L2"/>
    <mergeCell ref="A3:L3"/>
    <mergeCell ref="A4:L4"/>
    <mergeCell ref="D6:L6"/>
    <mergeCell ref="B57:C57"/>
    <mergeCell ref="B49:C49"/>
    <mergeCell ref="B54:C54"/>
    <mergeCell ref="B55:C55"/>
    <mergeCell ref="B50:C50"/>
    <mergeCell ref="B52:C52"/>
    <mergeCell ref="B53:C53"/>
    <mergeCell ref="B11:C11"/>
    <mergeCell ref="B16:C16"/>
    <mergeCell ref="B18:C18"/>
    <mergeCell ref="B13:C13"/>
    <mergeCell ref="B12:C12"/>
    <mergeCell ref="B14:C14"/>
    <mergeCell ref="B15:C15"/>
    <mergeCell ref="B17:C17"/>
  </mergeCells>
  <phoneticPr fontId="0" type="noConversion"/>
  <printOptions horizontalCentered="1"/>
  <pageMargins left="0.15748031496062992" right="0.23622047244094491" top="0.63" bottom="0.41" header="0.31496062992125984" footer="0.31496062992125984"/>
  <pageSetup paperSize="9" scale="92" fitToHeight="0" orientation="landscape" horizontalDpi="300" verticalDpi="300" r:id="rId1"/>
  <headerFooter alignWithMargins="0"/>
  <rowBreaks count="1" manualBreakCount="1">
    <brk id="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2016-04-12T07:02:08Z</cp:lastPrinted>
  <dcterms:created xsi:type="dcterms:W3CDTF">2001-03-10T10:34:29Z</dcterms:created>
  <dcterms:modified xsi:type="dcterms:W3CDTF">2016-04-25T09:48:38Z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