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2. mell. müköd.bev+kiadás" sheetId="2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F91" i="2"/>
  <c r="G77"/>
  <c r="D84"/>
  <c r="F84"/>
  <c r="C84"/>
  <c r="D81"/>
  <c r="E81"/>
  <c r="F81"/>
  <c r="G81" s="1"/>
  <c r="C81"/>
  <c r="G38"/>
  <c r="G43"/>
  <c r="G35"/>
  <c r="G51"/>
  <c r="D36"/>
  <c r="F36"/>
  <c r="C36"/>
  <c r="G80" l="1"/>
  <c r="G82"/>
  <c r="G83"/>
  <c r="G86"/>
  <c r="G87"/>
  <c r="G88"/>
  <c r="G89"/>
  <c r="G90"/>
  <c r="E91"/>
  <c r="G93"/>
  <c r="D91"/>
  <c r="F79"/>
  <c r="G84"/>
  <c r="G76"/>
  <c r="G32"/>
  <c r="G29"/>
  <c r="G24"/>
  <c r="G25"/>
  <c r="E22"/>
  <c r="F22"/>
  <c r="E19"/>
  <c r="F19"/>
  <c r="E17"/>
  <c r="F17"/>
  <c r="D22"/>
  <c r="D19"/>
  <c r="D17"/>
  <c r="C22"/>
  <c r="C19"/>
  <c r="C17"/>
  <c r="F9"/>
  <c r="D9"/>
  <c r="E9"/>
  <c r="C9"/>
  <c r="G12"/>
  <c r="F78" l="1"/>
  <c r="D79"/>
  <c r="D78" s="1"/>
  <c r="C15"/>
  <c r="C79"/>
  <c r="F15"/>
  <c r="D15"/>
  <c r="C47" l="1"/>
  <c r="E39"/>
  <c r="E36" s="1"/>
  <c r="G31"/>
  <c r="C96"/>
  <c r="F96"/>
  <c r="D96"/>
  <c r="F70"/>
  <c r="F69" s="1"/>
  <c r="F68" s="1"/>
  <c r="D70"/>
  <c r="D69" s="1"/>
  <c r="D68" s="1"/>
  <c r="C70"/>
  <c r="C69" s="1"/>
  <c r="C68" s="1"/>
  <c r="F26"/>
  <c r="D26"/>
  <c r="C26"/>
  <c r="G100"/>
  <c r="E85"/>
  <c r="G66"/>
  <c r="G67"/>
  <c r="G71"/>
  <c r="G72"/>
  <c r="G73"/>
  <c r="G74"/>
  <c r="G75"/>
  <c r="G65"/>
  <c r="E70"/>
  <c r="E69" s="1"/>
  <c r="E68" s="1"/>
  <c r="F47"/>
  <c r="G48"/>
  <c r="E47"/>
  <c r="G37"/>
  <c r="G28"/>
  <c r="G33"/>
  <c r="E26"/>
  <c r="G18"/>
  <c r="G19"/>
  <c r="G20"/>
  <c r="G22"/>
  <c r="G23"/>
  <c r="E21"/>
  <c r="E15" s="1"/>
  <c r="G11"/>
  <c r="G13"/>
  <c r="D47"/>
  <c r="C91"/>
  <c r="E84" l="1"/>
  <c r="E80" s="1"/>
  <c r="E79" s="1"/>
  <c r="E78" s="1"/>
  <c r="E101" s="1"/>
  <c r="G69"/>
  <c r="G96"/>
  <c r="E53"/>
  <c r="D53"/>
  <c r="G91"/>
  <c r="C78"/>
  <c r="C101" s="1"/>
  <c r="G17"/>
  <c r="G47"/>
  <c r="G30"/>
  <c r="G70"/>
  <c r="G36"/>
  <c r="G26"/>
  <c r="G21"/>
  <c r="G34"/>
  <c r="G9"/>
  <c r="G68"/>
  <c r="G27"/>
  <c r="D101" l="1"/>
  <c r="G15"/>
  <c r="G79"/>
  <c r="F101"/>
  <c r="C53"/>
  <c r="F53"/>
  <c r="G53" s="1"/>
  <c r="G78" l="1"/>
  <c r="G101"/>
</calcChain>
</file>

<file path=xl/sharedStrings.xml><?xml version="1.0" encoding="utf-8"?>
<sst xmlns="http://schemas.openxmlformats.org/spreadsheetml/2006/main" count="202" uniqueCount="154">
  <si>
    <t>Megnevezés</t>
  </si>
  <si>
    <t>Összesen</t>
  </si>
  <si>
    <t>Közhatalmi bevételek</t>
  </si>
  <si>
    <t>Intézményi működési bevételek</t>
  </si>
  <si>
    <t>Személyi juttatások</t>
  </si>
  <si>
    <t>Dologi kiadások</t>
  </si>
  <si>
    <t>Ellátottak pénzbeli juttatásai</t>
  </si>
  <si>
    <t>Egyéb működési kiadások</t>
  </si>
  <si>
    <t>adatok ezer Ft-ban</t>
  </si>
  <si>
    <t>Működési célú pénzeszköz átvétel</t>
  </si>
  <si>
    <t>MŰKÖDÉSI CÉLÚ BEVÉTELEK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</si>
  <si>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</si>
  <si>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</si>
  <si>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</si>
  <si>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</si>
  <si>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</si>
  <si>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</si>
  <si>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</si>
  <si>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</si>
  <si>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</si>
  <si>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</si>
  <si>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</si>
  <si>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Szolgáltatások ellenértéke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</si>
  <si>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</si>
  <si>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</si>
  <si>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</si>
  <si>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</si>
  <si>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Gépjárműadó 40 %-a</t>
  </si>
  <si>
    <t>Helyi önkormányzatok működésének általános támogatása</t>
  </si>
  <si>
    <t>Szociális és gyermekjóléti feladatok támogatása</t>
  </si>
  <si>
    <t>Kulturális feladatok támogatása</t>
  </si>
  <si>
    <t>Előző évi pénzmaradvány működési igénybevétele</t>
  </si>
  <si>
    <t>Likvid hitel felvétele</t>
  </si>
  <si>
    <t>Egyéb finanszírozás bevételei</t>
  </si>
  <si>
    <t>MŰKÖDÉSI BEVÉTELEK ÖSSZESEN</t>
  </si>
  <si>
    <t xml:space="preserve">MŰKÖDÉSI HIÁNY </t>
  </si>
  <si>
    <t>MŰKÖDÉSI CÉLÚ KIADÁSOK</t>
  </si>
  <si>
    <t>Munkaadót terhelő járulékok és szociális hozzájárulási adó</t>
  </si>
  <si>
    <t>Likvid hitel törlesztése</t>
  </si>
  <si>
    <t>MŰKÖDÉSI KIADÁSOK ÖSSZESEN</t>
  </si>
  <si>
    <t>MŰKÖDÉSI TÖBBLET</t>
  </si>
  <si>
    <t>Működési célú finanszírozási bevételek</t>
  </si>
  <si>
    <t>Működési célú finanszírozási kiadások</t>
  </si>
  <si>
    <t>Forgatási célú értékpapír értékesítés bevétele</t>
  </si>
  <si>
    <t>Forgatási célú értékpapír vásárlás</t>
  </si>
  <si>
    <t>Helyi önkormányzatoktól és költségvetési szerveiktől</t>
  </si>
  <si>
    <t xml:space="preserve">Működési kiadás államháztartáson belülre </t>
  </si>
  <si>
    <t xml:space="preserve">Működési kiadások államháztartáson kivülre  </t>
  </si>
  <si>
    <t xml:space="preserve">Központi költségvetési szervnek </t>
  </si>
  <si>
    <t>Egyes köznevelési  feladatok támogatása</t>
  </si>
  <si>
    <t xml:space="preserve"> Működési célú támogatások állaháztartáson belül</t>
  </si>
  <si>
    <t>Önkormányzatok müködési támogatásai</t>
  </si>
  <si>
    <t>rovat/ sszám</t>
  </si>
  <si>
    <t>rovat/ sorszám</t>
  </si>
  <si>
    <t xml:space="preserve">Tartalék </t>
  </si>
  <si>
    <t xml:space="preserve">Tulajdonosi bevétel - koncesszióból származó bevétel </t>
  </si>
  <si>
    <t xml:space="preserve">Támogatási kölcsönök  visszatérülése </t>
  </si>
  <si>
    <t xml:space="preserve">Müködési  visszatéritendő támogatási kölcsönök nyújtása </t>
  </si>
  <si>
    <t>Rövid lejáratú hitel, kölcsön  törlesztése</t>
  </si>
  <si>
    <t>Rövid lejáratú hitel, kölcsön felvétele</t>
  </si>
  <si>
    <t>B4        l.</t>
  </si>
  <si>
    <t>B1       lll.</t>
  </si>
  <si>
    <t>B3        ll.</t>
  </si>
  <si>
    <t>B1       lV.</t>
  </si>
  <si>
    <t>B8      Vll.</t>
  </si>
  <si>
    <t>B1       Vl.</t>
  </si>
  <si>
    <t>B6        V.</t>
  </si>
  <si>
    <t xml:space="preserve">K1         l. </t>
  </si>
  <si>
    <t>K2        ll.</t>
  </si>
  <si>
    <t>K3       lll.</t>
  </si>
  <si>
    <t>K4       lV.</t>
  </si>
  <si>
    <t>K5       V.</t>
  </si>
  <si>
    <t>K9       Vl.</t>
  </si>
  <si>
    <t>Jövedelemadók</t>
  </si>
  <si>
    <t>Teljesítés %-a</t>
  </si>
  <si>
    <t>Elszámolásbó származó bevételek</t>
  </si>
  <si>
    <t>Elkülönített állami pénzalapokból - közmunka</t>
  </si>
  <si>
    <t>OEP-től - védőnői szolgálat finanszírozás</t>
  </si>
  <si>
    <t xml:space="preserve">Teljesítés %-a </t>
  </si>
  <si>
    <t>Gyermekétkeztetés támogatása</t>
  </si>
  <si>
    <t>Szociális étkezők térítési díjának átvállalása</t>
  </si>
  <si>
    <t>B401</t>
  </si>
  <si>
    <t>Készletértékesítés</t>
  </si>
  <si>
    <t>B402</t>
  </si>
  <si>
    <t>Tárgyi eszköz bérbeadásából származó bevétel</t>
  </si>
  <si>
    <t>B404</t>
  </si>
  <si>
    <t>B411</t>
  </si>
  <si>
    <t>Egyéb működési bevétel</t>
  </si>
  <si>
    <t>Értékesítési és forgalmi adók</t>
  </si>
  <si>
    <t xml:space="preserve">  Magánszemélyek kommunális adója</t>
  </si>
  <si>
    <t xml:space="preserve">  Iparűzési adó</t>
  </si>
  <si>
    <t>Egyéb áruhasználati és szolgáltatási adó</t>
  </si>
  <si>
    <t xml:space="preserve">  Tartózkodás utáni idegenforgalmi adó</t>
  </si>
  <si>
    <t xml:space="preserve">  Talajterhelési díj</t>
  </si>
  <si>
    <t>Bírságok, pótlékok és egyéb sajátos bevételek</t>
  </si>
  <si>
    <t>B31</t>
  </si>
  <si>
    <t>B34</t>
  </si>
  <si>
    <t>B351</t>
  </si>
  <si>
    <t>B354</t>
  </si>
  <si>
    <t>B355</t>
  </si>
  <si>
    <t>B36</t>
  </si>
  <si>
    <t>Vagyoni típusú adók</t>
  </si>
  <si>
    <t>B111</t>
  </si>
  <si>
    <t>B112</t>
  </si>
  <si>
    <t>B113</t>
  </si>
  <si>
    <t>Szociális ágazati pótlék</t>
  </si>
  <si>
    <t>B114</t>
  </si>
  <si>
    <t>B115</t>
  </si>
  <si>
    <t>B116</t>
  </si>
  <si>
    <t>Bölcsöde, mini bölcsöde támogatása</t>
  </si>
  <si>
    <t>B16</t>
  </si>
  <si>
    <t>KÖH - kirendeltség finanszírozás</t>
  </si>
  <si>
    <t>Központi költségvetési szerv</t>
  </si>
  <si>
    <t>Társulások és költségvetési szerveik</t>
  </si>
  <si>
    <t>Fejezeti kezelésű előirányzatok - EFOP-pályázat</t>
  </si>
  <si>
    <t>Központi költségvetési szerv - Bursa</t>
  </si>
  <si>
    <t>B8131</t>
  </si>
  <si>
    <t>Egyéb nem intézményi ellátások</t>
  </si>
  <si>
    <t>Települési támogatás</t>
  </si>
  <si>
    <t xml:space="preserve">  Lakásfenntartási támogatás</t>
  </si>
  <si>
    <t xml:space="preserve">  Gyermekszületési támogatás</t>
  </si>
  <si>
    <t xml:space="preserve">  Temetési támogatás</t>
  </si>
  <si>
    <t xml:space="preserve">  Beiskolázási támogatás</t>
  </si>
  <si>
    <t xml:space="preserve">  Átmeneti - rendkívüli támogatás</t>
  </si>
  <si>
    <t>K506</t>
  </si>
  <si>
    <t>Helyi önkormányzatoknak és költségvetési szerveinek</t>
  </si>
  <si>
    <t xml:space="preserve">  Orvosi ügyelet</t>
  </si>
  <si>
    <t xml:space="preserve">  Fizikoterápia</t>
  </si>
  <si>
    <t>Társulásoknak és költségvetési szerveinek</t>
  </si>
  <si>
    <t xml:space="preserve">  Pöttömsziget óvoda állami támogatás</t>
  </si>
  <si>
    <t xml:space="preserve">  Zalamenti és Őrségi Önkorn.Szociális és Gyermekj. Társ.</t>
  </si>
  <si>
    <t xml:space="preserve">  Pöttömsziget óvoda saját hozzájárulás</t>
  </si>
  <si>
    <t xml:space="preserve">  Nyugat-d.tuli Regionális Hulladékgazd. Társ.</t>
  </si>
  <si>
    <t xml:space="preserve">  Őrségi Vízrendezési és Talajvédelmi Társulat</t>
  </si>
  <si>
    <t>K502</t>
  </si>
  <si>
    <t>Helyi önkormányzatok előző évi befizetései</t>
  </si>
  <si>
    <t>K512</t>
  </si>
  <si>
    <t>Egyéb civil szervezetek</t>
  </si>
  <si>
    <t>Vasivíz Zrt. - víz- és csatornapályázat támogatás</t>
  </si>
  <si>
    <t>K513</t>
  </si>
  <si>
    <t>K59112</t>
  </si>
  <si>
    <t>K9113</t>
  </si>
  <si>
    <t>K9121</t>
  </si>
  <si>
    <t>K914</t>
  </si>
  <si>
    <t xml:space="preserve">2019. évi módosítás </t>
  </si>
  <si>
    <t>BAJÁNSENYE KÖZSÉG ÖNKORMÁNYZATA
2019. ÉVI MŰKÖDÉSI BEVÉTELEI ÉS KIADÁSAI KIEMELT ELŐIRÁNYZATONKÉNT</t>
  </si>
  <si>
    <t>2019. évi eredeti előirányzat</t>
  </si>
  <si>
    <t xml:space="preserve">2019. évi teljesítés </t>
  </si>
  <si>
    <t>Kiegészítő célú működési költségvetési támogatás</t>
  </si>
  <si>
    <t>Pénzbeli gyermekvédelmi támogatás</t>
  </si>
  <si>
    <t>ÁH.belüli megelőlegezések visszafizetése</t>
  </si>
  <si>
    <t>K48</t>
  </si>
  <si>
    <t>3/2020. (VII.1.) önkormányzati rendelethez</t>
  </si>
  <si>
    <t>2. számú melléklet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</si>
</sst>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0.0%"/>
  </numFmts>
  <fonts count="30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sz val="10"/>
      <name val="Arial Narrow"/>
      <family val="2"/>
      <charset val="238"/>
    </font>
    <font>
      <i/>
      <sz val="10"/>
      <name val="Arial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6">
    <xf numFmtId="0" fontId="0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7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5" borderId="0" applyNumberFormat="0" applyBorder="0" applyAlignment="0" applyProtection="0"/>
    <xf numFmtId="0" fontId="14" fillId="20" borderId="1" applyNumberFormat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6" borderId="0" applyNumberFormat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9" borderId="1" applyNumberFormat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3" fillId="0" borderId="6" applyNumberFormat="0" applyFill="0" applyAlignment="0" applyProtection="0"/>
    <xf numFmtId="0" fontId="24" fillId="23" borderId="0" applyNumberFormat="0" applyBorder="0" applyAlignment="0" applyProtection="0"/>
    <xf numFmtId="0" fontId="7" fillId="0" borderId="0"/>
    <xf numFmtId="0" fontId="17" fillId="0" borderId="0"/>
    <xf numFmtId="0" fontId="10" fillId="0" borderId="0"/>
    <xf numFmtId="0" fontId="1" fillId="0" borderId="0"/>
    <xf numFmtId="0" fontId="25" fillId="0" borderId="0"/>
    <xf numFmtId="0" fontId="11" fillId="22" borderId="7" applyNumberFormat="0" applyFont="0" applyAlignment="0" applyProtection="0"/>
    <xf numFmtId="0" fontId="26" fillId="20" borderId="8" applyNumberFormat="0" applyAlignment="0" applyProtection="0"/>
    <xf numFmtId="9" fontId="10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10" xfId="0" applyFont="1" applyBorder="1" applyAlignment="1">
      <alignment wrapText="1"/>
    </xf>
    <xf numFmtId="0" fontId="3" fillId="0" borderId="10" xfId="0" applyFont="1" applyBorder="1"/>
    <xf numFmtId="0" fontId="3" fillId="0" borderId="0" xfId="0" applyFont="1" applyAlignment="1">
      <alignment horizont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10" xfId="0" applyFont="1" applyBorder="1" applyAlignment="1">
      <alignment wrapText="1"/>
    </xf>
    <xf numFmtId="0" fontId="7" fillId="0" borderId="10" xfId="0" applyFont="1" applyBorder="1"/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/>
    </xf>
    <xf numFmtId="0" fontId="8" fillId="0" borderId="10" xfId="0" applyFont="1" applyBorder="1"/>
    <xf numFmtId="0" fontId="8" fillId="0" borderId="10" xfId="0" applyFont="1" applyFill="1" applyBorder="1" applyAlignment="1">
      <alignment wrapText="1"/>
    </xf>
    <xf numFmtId="0" fontId="7" fillId="0" borderId="10" xfId="0" applyFont="1" applyFill="1" applyBorder="1" applyAlignment="1">
      <alignment wrapText="1"/>
    </xf>
    <xf numFmtId="0" fontId="8" fillId="0" borderId="10" xfId="0" applyFont="1" applyBorder="1" applyAlignment="1">
      <alignment horizontal="right"/>
    </xf>
    <xf numFmtId="3" fontId="8" fillId="0" borderId="10" xfId="0" applyNumberFormat="1" applyFont="1" applyFill="1" applyBorder="1"/>
    <xf numFmtId="3" fontId="3" fillId="0" borderId="10" xfId="0" applyNumberFormat="1" applyFont="1" applyBorder="1"/>
    <xf numFmtId="3" fontId="8" fillId="0" borderId="10" xfId="0" applyNumberFormat="1" applyFont="1" applyBorder="1" applyAlignment="1">
      <alignment horizontal="right"/>
    </xf>
    <xf numFmtId="0" fontId="8" fillId="0" borderId="10" xfId="0" applyFont="1" applyBorder="1" applyAlignment="1">
      <alignment wrapText="1"/>
    </xf>
    <xf numFmtId="0" fontId="9" fillId="0" borderId="10" xfId="0" applyFont="1" applyBorder="1" applyAlignment="1">
      <alignment horizontal="left"/>
    </xf>
    <xf numFmtId="0" fontId="9" fillId="0" borderId="10" xfId="0" applyFont="1" applyFill="1" applyBorder="1" applyAlignment="1">
      <alignment wrapText="1"/>
    </xf>
    <xf numFmtId="0" fontId="3" fillId="0" borderId="10" xfId="0" applyFont="1" applyBorder="1" applyAlignment="1">
      <alignment horizontal="left"/>
    </xf>
    <xf numFmtId="0" fontId="3" fillId="0" borderId="10" xfId="0" applyFont="1" applyFill="1" applyBorder="1" applyAlignment="1">
      <alignment wrapText="1"/>
    </xf>
    <xf numFmtId="0" fontId="7" fillId="0" borderId="10" xfId="0" applyFont="1" applyBorder="1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3" fontId="3" fillId="0" borderId="10" xfId="0" applyNumberFormat="1" applyFont="1" applyBorder="1" applyAlignment="1">
      <alignment horizontal="right"/>
    </xf>
    <xf numFmtId="0" fontId="8" fillId="0" borderId="10" xfId="0" applyFont="1" applyBorder="1" applyAlignment="1">
      <alignment horizontal="right" vertical="center"/>
    </xf>
    <xf numFmtId="0" fontId="8" fillId="0" borderId="10" xfId="0" applyFont="1" applyBorder="1" applyAlignment="1">
      <alignment horizontal="left" vertical="center"/>
    </xf>
    <xf numFmtId="3" fontId="7" fillId="0" borderId="10" xfId="0" applyNumberFormat="1" applyFont="1" applyFill="1" applyBorder="1"/>
    <xf numFmtId="3" fontId="7" fillId="0" borderId="10" xfId="0" applyNumberFormat="1" applyFont="1" applyBorder="1"/>
    <xf numFmtId="3" fontId="9" fillId="0" borderId="10" xfId="0" applyNumberFormat="1" applyFont="1" applyFill="1" applyBorder="1"/>
    <xf numFmtId="3" fontId="3" fillId="0" borderId="10" xfId="0" applyNumberFormat="1" applyFont="1" applyFill="1" applyBorder="1"/>
    <xf numFmtId="164" fontId="7" fillId="0" borderId="10" xfId="0" applyNumberFormat="1" applyFont="1" applyBorder="1"/>
    <xf numFmtId="164" fontId="3" fillId="0" borderId="10" xfId="0" applyNumberFormat="1" applyFont="1" applyBorder="1"/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right"/>
    </xf>
    <xf numFmtId="0" fontId="7" fillId="0" borderId="10" xfId="0" applyFont="1" applyFill="1" applyBorder="1"/>
    <xf numFmtId="3" fontId="7" fillId="0" borderId="10" xfId="0" applyNumberFormat="1" applyFont="1" applyFill="1" applyBorder="1" applyAlignment="1">
      <alignment horizontal="right"/>
    </xf>
    <xf numFmtId="0" fontId="7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3" fontId="7" fillId="24" borderId="10" xfId="0" applyNumberFormat="1" applyFont="1" applyFill="1" applyBorder="1"/>
    <xf numFmtId="0" fontId="7" fillId="0" borderId="10" xfId="0" applyFont="1" applyBorder="1" applyAlignment="1">
      <alignment horizontal="left"/>
    </xf>
    <xf numFmtId="0" fontId="7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0" fontId="7" fillId="0" borderId="22" xfId="0" applyFont="1" applyFill="1" applyBorder="1"/>
    <xf numFmtId="0" fontId="0" fillId="0" borderId="0" xfId="0" applyBorder="1"/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6"/>
  <sheetViews>
    <sheetView tabSelected="1" zoomScaleNormal="100" workbookViewId="0">
      <selection activeCell="L6" sqref="L6"/>
    </sheetView>
  </sheetViews>
  <sheetFormatPr defaultRowHeight="12.75"/>
  <cols>
    <col min="1" max="1" width="8.7109375" customWidth="1"/>
    <col min="2" max="2" width="53.7109375" customWidth="1"/>
    <col min="3" max="3" width="13.7109375" customWidth="1"/>
    <col min="4" max="4" width="12.42578125" customWidth="1"/>
    <col min="5" max="5" width="0.140625" customWidth="1"/>
    <col min="6" max="6" width="10.7109375" customWidth="1"/>
    <col min="7" max="7" width="13.7109375" bestFit="1" customWidth="1"/>
    <col min="8" max="8" width="0.5703125" customWidth="1"/>
  </cols>
  <sheetData>
    <row r="1" spans="1:7">
      <c r="A1" s="19"/>
      <c r="B1" s="19"/>
      <c r="C1" s="20" t="s">
        <v>153</v>
      </c>
    </row>
    <row r="2" spans="1:7" ht="12.75" customHeight="1">
      <c r="A2" s="19"/>
      <c r="B2" s="19"/>
      <c r="C2" s="20"/>
    </row>
    <row r="3" spans="1:7" ht="31.5" customHeight="1">
      <c r="A3" s="73" t="s">
        <v>152</v>
      </c>
      <c r="B3" s="73"/>
      <c r="C3" s="73"/>
      <c r="D3" s="25"/>
      <c r="E3" s="25"/>
      <c r="F3" s="25"/>
      <c r="G3" s="25"/>
    </row>
    <row r="4" spans="1:7" ht="42" customHeight="1">
      <c r="A4" s="74" t="s">
        <v>145</v>
      </c>
      <c r="B4" s="75"/>
      <c r="C4" s="75"/>
      <c r="D4" s="25"/>
      <c r="E4" s="25"/>
      <c r="F4" s="25"/>
      <c r="G4" s="25"/>
    </row>
    <row r="5" spans="1:7" ht="12.75" customHeight="1">
      <c r="A5" s="24"/>
      <c r="B5" s="26"/>
      <c r="C5" s="26"/>
      <c r="D5" s="25"/>
      <c r="E5" s="25"/>
      <c r="F5" s="25"/>
      <c r="G5" s="25"/>
    </row>
    <row r="6" spans="1:7">
      <c r="A6" s="25"/>
      <c r="B6" s="25"/>
      <c r="C6" s="27" t="s">
        <v>8</v>
      </c>
      <c r="D6" s="25"/>
      <c r="E6" s="25"/>
      <c r="F6" s="25"/>
      <c r="G6" s="25"/>
    </row>
    <row r="7" spans="1:7" ht="43.5" customHeight="1">
      <c r="A7" s="46" t="s">
        <v>52</v>
      </c>
      <c r="B7" s="47" t="s">
        <v>0</v>
      </c>
      <c r="C7" s="69" t="s">
        <v>146</v>
      </c>
      <c r="D7" s="60" t="s">
        <v>144</v>
      </c>
      <c r="E7" s="64"/>
      <c r="F7" s="60" t="s">
        <v>147</v>
      </c>
      <c r="G7" s="65" t="s">
        <v>74</v>
      </c>
    </row>
    <row r="8" spans="1:7" ht="15" customHeight="1">
      <c r="A8" s="48" t="s">
        <v>10</v>
      </c>
      <c r="B8" s="49"/>
      <c r="C8" s="50"/>
      <c r="D8" s="29"/>
      <c r="E8" s="29"/>
      <c r="F8" s="29"/>
      <c r="G8" s="29"/>
    </row>
    <row r="9" spans="1:7" ht="15" customHeight="1">
      <c r="A9" s="48" t="s">
        <v>60</v>
      </c>
      <c r="B9" s="48" t="s">
        <v>3</v>
      </c>
      <c r="C9" s="51">
        <f>C10+C11+C12+C13</f>
        <v>5375</v>
      </c>
      <c r="D9" s="51">
        <f t="shared" ref="D9:E9" si="0">D10+D11+D12+D13</f>
        <v>5375</v>
      </c>
      <c r="E9" s="51">
        <f t="shared" si="0"/>
        <v>0</v>
      </c>
      <c r="F9" s="51">
        <f>F10+F11+F12+F13+F14</f>
        <v>5500</v>
      </c>
      <c r="G9" s="59">
        <f>F9/D9</f>
        <v>1.0232558139534884</v>
      </c>
    </row>
    <row r="10" spans="1:7" ht="15" customHeight="1">
      <c r="A10" s="31" t="s">
        <v>81</v>
      </c>
      <c r="B10" s="68" t="s">
        <v>82</v>
      </c>
      <c r="C10" s="32">
        <v>0</v>
      </c>
      <c r="D10" s="55">
        <v>0</v>
      </c>
      <c r="E10" s="29">
        <v>0</v>
      </c>
      <c r="F10" s="55">
        <v>0</v>
      </c>
      <c r="G10" s="58">
        <v>0</v>
      </c>
    </row>
    <row r="11" spans="1:7" ht="15" customHeight="1">
      <c r="A11" s="31" t="s">
        <v>83</v>
      </c>
      <c r="B11" s="68" t="s">
        <v>22</v>
      </c>
      <c r="C11" s="32">
        <v>1925</v>
      </c>
      <c r="D11" s="55">
        <v>1925</v>
      </c>
      <c r="E11" s="55">
        <v>0</v>
      </c>
      <c r="F11" s="55">
        <v>2075</v>
      </c>
      <c r="G11" s="58">
        <f t="shared" ref="G11:G53" si="1">F11/D11</f>
        <v>1.0779220779220779</v>
      </c>
    </row>
    <row r="12" spans="1:7" ht="15" customHeight="1">
      <c r="A12" s="31" t="s">
        <v>83</v>
      </c>
      <c r="B12" s="68" t="s">
        <v>84</v>
      </c>
      <c r="C12" s="32">
        <v>1250</v>
      </c>
      <c r="D12" s="55">
        <v>1250</v>
      </c>
      <c r="E12" s="55"/>
      <c r="F12" s="55">
        <v>1096</v>
      </c>
      <c r="G12" s="58">
        <f t="shared" si="1"/>
        <v>0.87680000000000002</v>
      </c>
    </row>
    <row r="13" spans="1:7" ht="15" customHeight="1">
      <c r="A13" s="31" t="s">
        <v>85</v>
      </c>
      <c r="B13" s="30" t="s">
        <v>55</v>
      </c>
      <c r="C13" s="32">
        <v>2200</v>
      </c>
      <c r="D13" s="55">
        <v>2200</v>
      </c>
      <c r="E13" s="55">
        <v>0</v>
      </c>
      <c r="F13" s="55">
        <v>2203</v>
      </c>
      <c r="G13" s="58">
        <f t="shared" si="1"/>
        <v>1.0013636363636365</v>
      </c>
    </row>
    <row r="14" spans="1:7" ht="15" customHeight="1">
      <c r="A14" s="31" t="s">
        <v>86</v>
      </c>
      <c r="B14" s="68" t="s">
        <v>87</v>
      </c>
      <c r="C14" s="32">
        <v>0</v>
      </c>
      <c r="D14" s="55">
        <v>0</v>
      </c>
      <c r="E14" s="55">
        <v>0</v>
      </c>
      <c r="F14" s="55">
        <v>126</v>
      </c>
      <c r="G14" s="58">
        <v>0</v>
      </c>
    </row>
    <row r="15" spans="1:7" ht="15" customHeight="1">
      <c r="A15" s="48" t="s">
        <v>62</v>
      </c>
      <c r="B15" s="48" t="s">
        <v>2</v>
      </c>
      <c r="C15" s="51">
        <f>C16+C17+C19+C21+C22+C25</f>
        <v>13745</v>
      </c>
      <c r="D15" s="51">
        <f t="shared" ref="D15:F15" si="2">D16+D17+D19+D21+D22+D25</f>
        <v>13745</v>
      </c>
      <c r="E15" s="51">
        <f t="shared" si="2"/>
        <v>468</v>
      </c>
      <c r="F15" s="51">
        <f t="shared" si="2"/>
        <v>20484</v>
      </c>
      <c r="G15" s="59">
        <f t="shared" si="1"/>
        <v>1.4902873772280829</v>
      </c>
    </row>
    <row r="16" spans="1:7" ht="15" customHeight="1">
      <c r="A16" s="31" t="s">
        <v>95</v>
      </c>
      <c r="B16" s="68" t="s">
        <v>73</v>
      </c>
      <c r="C16" s="32">
        <v>0</v>
      </c>
      <c r="D16" s="29">
        <v>0</v>
      </c>
      <c r="E16" s="29">
        <v>0</v>
      </c>
      <c r="F16" s="29">
        <v>0</v>
      </c>
      <c r="G16" s="58">
        <v>0</v>
      </c>
    </row>
    <row r="17" spans="1:7" ht="15" customHeight="1">
      <c r="A17" s="31" t="s">
        <v>96</v>
      </c>
      <c r="B17" s="68" t="s">
        <v>101</v>
      </c>
      <c r="C17" s="32">
        <f>C18</f>
        <v>1100</v>
      </c>
      <c r="D17" s="32">
        <f>D18</f>
        <v>1100</v>
      </c>
      <c r="E17" s="32">
        <f t="shared" ref="E17:F17" si="3">E18</f>
        <v>0</v>
      </c>
      <c r="F17" s="32">
        <f t="shared" si="3"/>
        <v>1176</v>
      </c>
      <c r="G17" s="58">
        <f t="shared" si="1"/>
        <v>1.0690909090909091</v>
      </c>
    </row>
    <row r="18" spans="1:7" ht="15" customHeight="1">
      <c r="A18" s="52" t="s">
        <v>96</v>
      </c>
      <c r="B18" s="53" t="s">
        <v>89</v>
      </c>
      <c r="C18" s="39">
        <v>1100</v>
      </c>
      <c r="D18" s="55">
        <v>1100</v>
      </c>
      <c r="E18" s="55"/>
      <c r="F18" s="55">
        <v>1176</v>
      </c>
      <c r="G18" s="58">
        <f t="shared" si="1"/>
        <v>1.0690909090909091</v>
      </c>
    </row>
    <row r="19" spans="1:7" ht="15" customHeight="1">
      <c r="A19" s="52" t="s">
        <v>97</v>
      </c>
      <c r="B19" s="53" t="s">
        <v>88</v>
      </c>
      <c r="C19" s="39">
        <f>C20</f>
        <v>11000</v>
      </c>
      <c r="D19" s="39">
        <f>D20</f>
        <v>11000</v>
      </c>
      <c r="E19" s="39">
        <f t="shared" ref="E19:F19" si="4">E20</f>
        <v>0</v>
      </c>
      <c r="F19" s="39">
        <f t="shared" si="4"/>
        <v>17143</v>
      </c>
      <c r="G19" s="58">
        <f t="shared" si="1"/>
        <v>1.5584545454545455</v>
      </c>
    </row>
    <row r="20" spans="1:7" ht="15" customHeight="1">
      <c r="A20" s="52" t="s">
        <v>97</v>
      </c>
      <c r="B20" s="53" t="s">
        <v>90</v>
      </c>
      <c r="C20" s="39">
        <v>11000</v>
      </c>
      <c r="D20" s="55">
        <v>11000</v>
      </c>
      <c r="E20" s="55"/>
      <c r="F20" s="55">
        <v>17143</v>
      </c>
      <c r="G20" s="58">
        <f t="shared" si="1"/>
        <v>1.5584545454545455</v>
      </c>
    </row>
    <row r="21" spans="1:7" ht="15" customHeight="1">
      <c r="A21" s="31" t="s">
        <v>98</v>
      </c>
      <c r="B21" s="68" t="s">
        <v>27</v>
      </c>
      <c r="C21" s="32">
        <v>1200</v>
      </c>
      <c r="D21" s="32">
        <v>1200</v>
      </c>
      <c r="E21" s="32">
        <f>SUM(E22)</f>
        <v>234</v>
      </c>
      <c r="F21" s="32">
        <v>1774</v>
      </c>
      <c r="G21" s="58">
        <f t="shared" si="1"/>
        <v>1.4783333333333333</v>
      </c>
    </row>
    <row r="22" spans="1:7" ht="15" customHeight="1">
      <c r="A22" s="52" t="s">
        <v>99</v>
      </c>
      <c r="B22" s="53" t="s">
        <v>91</v>
      </c>
      <c r="C22" s="39">
        <f>C23+C24</f>
        <v>430</v>
      </c>
      <c r="D22" s="39">
        <f>D23+D24</f>
        <v>430</v>
      </c>
      <c r="E22" s="39">
        <f t="shared" ref="E22:F22" si="5">E23+E24</f>
        <v>234</v>
      </c>
      <c r="F22" s="39">
        <f t="shared" si="5"/>
        <v>391</v>
      </c>
      <c r="G22" s="58">
        <f t="shared" si="1"/>
        <v>0.90930232558139534</v>
      </c>
    </row>
    <row r="23" spans="1:7" ht="15" customHeight="1">
      <c r="A23" s="31" t="s">
        <v>99</v>
      </c>
      <c r="B23" s="68" t="s">
        <v>92</v>
      </c>
      <c r="C23" s="32">
        <v>300</v>
      </c>
      <c r="D23" s="55">
        <v>300</v>
      </c>
      <c r="E23" s="55"/>
      <c r="F23" s="55">
        <v>391</v>
      </c>
      <c r="G23" s="58">
        <f t="shared" si="1"/>
        <v>1.3033333333333332</v>
      </c>
    </row>
    <row r="24" spans="1:7" ht="15" customHeight="1">
      <c r="A24" s="31" t="s">
        <v>99</v>
      </c>
      <c r="B24" s="68" t="s">
        <v>93</v>
      </c>
      <c r="C24" s="32">
        <v>130</v>
      </c>
      <c r="D24" s="55">
        <v>130</v>
      </c>
      <c r="E24" s="55">
        <v>234</v>
      </c>
      <c r="F24" s="55">
        <v>0</v>
      </c>
      <c r="G24" s="58">
        <f t="shared" si="1"/>
        <v>0</v>
      </c>
    </row>
    <row r="25" spans="1:7" ht="15" customHeight="1">
      <c r="A25" s="31" t="s">
        <v>100</v>
      </c>
      <c r="B25" s="68" t="s">
        <v>94</v>
      </c>
      <c r="C25" s="32">
        <v>15</v>
      </c>
      <c r="D25" s="55">
        <v>15</v>
      </c>
      <c r="E25" s="55"/>
      <c r="F25" s="55">
        <v>0</v>
      </c>
      <c r="G25" s="58">
        <f t="shared" si="1"/>
        <v>0</v>
      </c>
    </row>
    <row r="26" spans="1:7" ht="15" customHeight="1">
      <c r="A26" s="23" t="s">
        <v>61</v>
      </c>
      <c r="B26" s="23" t="s">
        <v>51</v>
      </c>
      <c r="C26" s="51">
        <f>SUM(C27:C35)</f>
        <v>63886</v>
      </c>
      <c r="D26" s="51">
        <f>SUM(D27:D35)</f>
        <v>69943</v>
      </c>
      <c r="E26" s="51" t="e">
        <f>SUM(#REF!+E28+E30+E33+E34)</f>
        <v>#REF!</v>
      </c>
      <c r="F26" s="51">
        <f>SUM(F27:F35)</f>
        <v>69943</v>
      </c>
      <c r="G26" s="59">
        <f t="shared" si="1"/>
        <v>1</v>
      </c>
    </row>
    <row r="27" spans="1:7" ht="15" customHeight="1">
      <c r="A27" s="45" t="s">
        <v>102</v>
      </c>
      <c r="B27" s="29" t="s">
        <v>28</v>
      </c>
      <c r="C27" s="32">
        <v>15321</v>
      </c>
      <c r="D27" s="32">
        <v>15489</v>
      </c>
      <c r="E27" s="29"/>
      <c r="F27" s="32">
        <v>15489</v>
      </c>
      <c r="G27" s="58">
        <f t="shared" si="1"/>
        <v>1</v>
      </c>
    </row>
    <row r="28" spans="1:7" ht="15" customHeight="1">
      <c r="A28" s="45" t="s">
        <v>103</v>
      </c>
      <c r="B28" s="29" t="s">
        <v>49</v>
      </c>
      <c r="C28" s="32">
        <v>25257</v>
      </c>
      <c r="D28" s="55">
        <v>26959</v>
      </c>
      <c r="E28" s="29">
        <v>26959</v>
      </c>
      <c r="F28" s="55">
        <v>26959</v>
      </c>
      <c r="G28" s="58">
        <f t="shared" si="1"/>
        <v>1</v>
      </c>
    </row>
    <row r="29" spans="1:7" ht="15" customHeight="1">
      <c r="A29" s="45" t="s">
        <v>104</v>
      </c>
      <c r="B29" s="29" t="s">
        <v>105</v>
      </c>
      <c r="C29" s="32">
        <v>0</v>
      </c>
      <c r="D29" s="55">
        <v>367</v>
      </c>
      <c r="E29" s="29"/>
      <c r="F29" s="55">
        <v>367</v>
      </c>
      <c r="G29" s="58">
        <f t="shared" si="1"/>
        <v>1</v>
      </c>
    </row>
    <row r="30" spans="1:7" ht="15" customHeight="1">
      <c r="A30" s="45" t="s">
        <v>104</v>
      </c>
      <c r="B30" s="29" t="s">
        <v>29</v>
      </c>
      <c r="C30" s="32">
        <v>6183</v>
      </c>
      <c r="D30" s="32">
        <v>7333</v>
      </c>
      <c r="E30" s="29"/>
      <c r="F30" s="32">
        <v>7333</v>
      </c>
      <c r="G30" s="58">
        <f t="shared" si="1"/>
        <v>1</v>
      </c>
    </row>
    <row r="31" spans="1:7" ht="15" customHeight="1">
      <c r="A31" s="45" t="s">
        <v>104</v>
      </c>
      <c r="B31" s="29" t="s">
        <v>79</v>
      </c>
      <c r="C31" s="32">
        <v>8023</v>
      </c>
      <c r="D31" s="32">
        <v>8023</v>
      </c>
      <c r="E31" s="29"/>
      <c r="F31" s="32">
        <v>8023</v>
      </c>
      <c r="G31" s="58">
        <f t="shared" si="1"/>
        <v>1</v>
      </c>
    </row>
    <row r="32" spans="1:7" ht="15" customHeight="1">
      <c r="A32" s="45" t="s">
        <v>104</v>
      </c>
      <c r="B32" s="29" t="s">
        <v>109</v>
      </c>
      <c r="C32" s="32">
        <v>7302</v>
      </c>
      <c r="D32" s="32">
        <v>7302</v>
      </c>
      <c r="E32" s="29"/>
      <c r="F32" s="32">
        <v>7302</v>
      </c>
      <c r="G32" s="58">
        <f t="shared" si="1"/>
        <v>1</v>
      </c>
    </row>
    <row r="33" spans="1:9" ht="15" customHeight="1">
      <c r="A33" s="45" t="s">
        <v>106</v>
      </c>
      <c r="B33" s="29" t="s">
        <v>30</v>
      </c>
      <c r="C33" s="32">
        <v>1800</v>
      </c>
      <c r="D33" s="55">
        <v>1800</v>
      </c>
      <c r="E33" s="55"/>
      <c r="F33" s="55">
        <v>1800</v>
      </c>
      <c r="G33" s="58">
        <f t="shared" si="1"/>
        <v>1</v>
      </c>
    </row>
    <row r="34" spans="1:9" s="21" customFormat="1" ht="15" customHeight="1">
      <c r="A34" s="45" t="s">
        <v>107</v>
      </c>
      <c r="B34" s="29" t="s">
        <v>148</v>
      </c>
      <c r="C34" s="32">
        <v>0</v>
      </c>
      <c r="D34" s="55">
        <v>1613</v>
      </c>
      <c r="E34" s="29"/>
      <c r="F34" s="29">
        <v>1613</v>
      </c>
      <c r="G34" s="58">
        <f t="shared" si="1"/>
        <v>1</v>
      </c>
    </row>
    <row r="35" spans="1:9" s="21" customFormat="1" ht="15" customHeight="1">
      <c r="A35" s="45" t="s">
        <v>108</v>
      </c>
      <c r="B35" s="29" t="s">
        <v>75</v>
      </c>
      <c r="C35" s="32">
        <v>0</v>
      </c>
      <c r="D35" s="55">
        <v>1057</v>
      </c>
      <c r="E35" s="29"/>
      <c r="F35" s="29">
        <v>1057</v>
      </c>
      <c r="G35" s="58">
        <f t="shared" si="1"/>
        <v>1</v>
      </c>
    </row>
    <row r="36" spans="1:9" ht="15" customHeight="1">
      <c r="A36" s="43" t="s">
        <v>63</v>
      </c>
      <c r="B36" s="23" t="s">
        <v>50</v>
      </c>
      <c r="C36" s="51">
        <f>C37+C38+C39+C40+C41+C42+C43+C44</f>
        <v>11022</v>
      </c>
      <c r="D36" s="51">
        <f t="shared" ref="D36:F36" si="6">D37+D38+D39+D40+D41+D42+D43+D44</f>
        <v>11061</v>
      </c>
      <c r="E36" s="51">
        <f t="shared" si="6"/>
        <v>8780</v>
      </c>
      <c r="F36" s="51">
        <f t="shared" si="6"/>
        <v>17086</v>
      </c>
      <c r="G36" s="59">
        <f t="shared" si="1"/>
        <v>1.5447066268872616</v>
      </c>
    </row>
    <row r="37" spans="1:9" ht="15" customHeight="1">
      <c r="A37" s="45" t="s">
        <v>110</v>
      </c>
      <c r="B37" s="28" t="s">
        <v>76</v>
      </c>
      <c r="C37" s="32">
        <v>5150</v>
      </c>
      <c r="D37" s="55">
        <v>5150</v>
      </c>
      <c r="E37" s="55">
        <v>6327</v>
      </c>
      <c r="F37" s="55">
        <v>6096</v>
      </c>
      <c r="G37" s="58">
        <f t="shared" si="1"/>
        <v>1.1836893203883496</v>
      </c>
    </row>
    <row r="38" spans="1:9" ht="15" customHeight="1">
      <c r="A38" s="45" t="s">
        <v>110</v>
      </c>
      <c r="B38" s="35" t="s">
        <v>77</v>
      </c>
      <c r="C38" s="54">
        <v>3297</v>
      </c>
      <c r="D38" s="55">
        <v>3336</v>
      </c>
      <c r="E38" s="55">
        <v>2453</v>
      </c>
      <c r="F38" s="55">
        <v>3670</v>
      </c>
      <c r="G38" s="58">
        <f t="shared" si="1"/>
        <v>1.1001199040767387</v>
      </c>
    </row>
    <row r="39" spans="1:9" ht="15" customHeight="1">
      <c r="A39" s="45" t="s">
        <v>110</v>
      </c>
      <c r="B39" s="28" t="s">
        <v>45</v>
      </c>
      <c r="C39" s="55">
        <v>0</v>
      </c>
      <c r="D39" s="55">
        <v>0</v>
      </c>
      <c r="E39" s="55">
        <f t="shared" ref="E39" si="7">E40</f>
        <v>0</v>
      </c>
      <c r="F39" s="55">
        <v>1365</v>
      </c>
      <c r="G39" s="58">
        <v>0</v>
      </c>
    </row>
    <row r="40" spans="1:9" ht="15" customHeight="1">
      <c r="A40" s="45" t="s">
        <v>110</v>
      </c>
      <c r="B40" s="35" t="s">
        <v>111</v>
      </c>
      <c r="C40" s="37">
        <v>0</v>
      </c>
      <c r="D40" s="55">
        <v>0</v>
      </c>
      <c r="E40" s="55"/>
      <c r="F40" s="55">
        <v>0</v>
      </c>
      <c r="G40" s="58">
        <v>0</v>
      </c>
    </row>
    <row r="41" spans="1:9" ht="15" customHeight="1">
      <c r="A41" s="45" t="s">
        <v>110</v>
      </c>
      <c r="B41" s="35" t="s">
        <v>112</v>
      </c>
      <c r="C41" s="37">
        <v>0</v>
      </c>
      <c r="D41" s="55">
        <v>0</v>
      </c>
      <c r="E41" s="55"/>
      <c r="F41" s="55">
        <v>0</v>
      </c>
      <c r="G41" s="58">
        <v>0</v>
      </c>
    </row>
    <row r="42" spans="1:9" ht="15" customHeight="1">
      <c r="A42" s="45" t="s">
        <v>110</v>
      </c>
      <c r="B42" s="35" t="s">
        <v>115</v>
      </c>
      <c r="C42" s="37">
        <v>0</v>
      </c>
      <c r="D42" s="55">
        <v>0</v>
      </c>
      <c r="E42" s="55"/>
      <c r="F42" s="55">
        <v>25</v>
      </c>
      <c r="G42" s="58">
        <v>0</v>
      </c>
    </row>
    <row r="43" spans="1:9" ht="15" customHeight="1">
      <c r="A43" s="45" t="s">
        <v>110</v>
      </c>
      <c r="B43" s="35" t="s">
        <v>113</v>
      </c>
      <c r="C43" s="37">
        <v>2575</v>
      </c>
      <c r="D43" s="55">
        <v>2575</v>
      </c>
      <c r="E43" s="55"/>
      <c r="F43" s="55">
        <v>2575</v>
      </c>
      <c r="G43" s="58">
        <f>F43/D43</f>
        <v>1</v>
      </c>
    </row>
    <row r="44" spans="1:9" ht="15" customHeight="1">
      <c r="A44" s="45" t="s">
        <v>110</v>
      </c>
      <c r="B44" s="35" t="s">
        <v>114</v>
      </c>
      <c r="C44" s="37">
        <v>0</v>
      </c>
      <c r="D44" s="55">
        <v>0</v>
      </c>
      <c r="E44" s="55"/>
      <c r="F44" s="55">
        <v>3355</v>
      </c>
      <c r="G44" s="58">
        <v>0</v>
      </c>
    </row>
    <row r="45" spans="1:9" ht="15" customHeight="1">
      <c r="A45" s="43" t="s">
        <v>66</v>
      </c>
      <c r="B45" s="22" t="s">
        <v>9</v>
      </c>
      <c r="C45" s="38">
        <v>0</v>
      </c>
      <c r="D45" s="55">
        <v>0</v>
      </c>
      <c r="E45" s="55"/>
      <c r="F45" s="55">
        <v>0</v>
      </c>
      <c r="G45" s="58">
        <v>0</v>
      </c>
      <c r="H45" s="70"/>
      <c r="I45" s="71"/>
    </row>
    <row r="46" spans="1:9" ht="15" customHeight="1">
      <c r="A46" s="43" t="s">
        <v>65</v>
      </c>
      <c r="B46" s="22" t="s">
        <v>56</v>
      </c>
      <c r="C46" s="38">
        <v>0</v>
      </c>
      <c r="D46" s="55">
        <v>0</v>
      </c>
      <c r="E46" s="55"/>
      <c r="F46" s="55">
        <v>0</v>
      </c>
      <c r="G46" s="58">
        <v>0</v>
      </c>
    </row>
    <row r="47" spans="1:9" ht="15" customHeight="1">
      <c r="A47" s="23" t="s">
        <v>64</v>
      </c>
      <c r="B47" s="23" t="s">
        <v>41</v>
      </c>
      <c r="C47" s="38">
        <f>C48+C49+C50+C51+C52</f>
        <v>15040</v>
      </c>
      <c r="D47" s="38">
        <f>D48+D49+D50+D51+D52</f>
        <v>12199</v>
      </c>
      <c r="E47" s="38">
        <f>E48+E49+E50+E51+E52</f>
        <v>8</v>
      </c>
      <c r="F47" s="38">
        <f>F48+F49+F50+F51+F52</f>
        <v>12921</v>
      </c>
      <c r="G47" s="58">
        <f t="shared" si="1"/>
        <v>1.059185179113042</v>
      </c>
    </row>
    <row r="48" spans="1:9" ht="15" customHeight="1">
      <c r="A48" s="45" t="s">
        <v>116</v>
      </c>
      <c r="B48" s="29" t="s">
        <v>31</v>
      </c>
      <c r="C48" s="55">
        <v>11171</v>
      </c>
      <c r="D48" s="55">
        <v>8330</v>
      </c>
      <c r="E48" s="55">
        <v>8</v>
      </c>
      <c r="F48" s="55">
        <v>10921</v>
      </c>
      <c r="G48" s="58">
        <f t="shared" si="1"/>
        <v>1.3110444177671068</v>
      </c>
    </row>
    <row r="49" spans="1:7" ht="15" customHeight="1">
      <c r="A49" s="45"/>
      <c r="B49" s="29" t="s">
        <v>32</v>
      </c>
      <c r="C49" s="55">
        <v>0</v>
      </c>
      <c r="D49" s="29"/>
      <c r="E49" s="29"/>
      <c r="F49" s="29">
        <v>0</v>
      </c>
      <c r="G49" s="58">
        <v>0</v>
      </c>
    </row>
    <row r="50" spans="1:7" ht="15" customHeight="1">
      <c r="A50" s="45"/>
      <c r="B50" s="29" t="s">
        <v>59</v>
      </c>
      <c r="C50" s="55">
        <v>0</v>
      </c>
      <c r="D50" s="29"/>
      <c r="E50" s="29"/>
      <c r="F50" s="29">
        <v>0</v>
      </c>
      <c r="G50" s="58">
        <v>0</v>
      </c>
    </row>
    <row r="51" spans="1:7" ht="15" customHeight="1">
      <c r="A51" s="45"/>
      <c r="B51" s="29" t="s">
        <v>43</v>
      </c>
      <c r="C51" s="55">
        <v>3869</v>
      </c>
      <c r="D51" s="29">
        <v>3869</v>
      </c>
      <c r="E51" s="29"/>
      <c r="F51" s="29">
        <v>2000</v>
      </c>
      <c r="G51" s="58">
        <f t="shared" si="1"/>
        <v>0.51692943913155853</v>
      </c>
    </row>
    <row r="52" spans="1:7" ht="15" customHeight="1">
      <c r="A52" s="45"/>
      <c r="B52" s="29" t="s">
        <v>33</v>
      </c>
      <c r="C52" s="55">
        <v>0</v>
      </c>
      <c r="D52" s="55">
        <v>0</v>
      </c>
      <c r="E52" s="55">
        <v>0</v>
      </c>
      <c r="F52" s="55">
        <v>0</v>
      </c>
      <c r="G52" s="58">
        <v>0</v>
      </c>
    </row>
    <row r="53" spans="1:7" ht="15" customHeight="1">
      <c r="A53" s="23" t="s">
        <v>34</v>
      </c>
      <c r="B53" s="29"/>
      <c r="C53" s="38">
        <f>C9+C15+C26+C36+C45+C46+C47</f>
        <v>109068</v>
      </c>
      <c r="D53" s="38">
        <f>D9+D15+D26+D36+D45+D46+D47</f>
        <v>112323</v>
      </c>
      <c r="E53" s="38" t="e">
        <f>E9+E15+E26+E36+E45+E46+E47</f>
        <v>#REF!</v>
      </c>
      <c r="F53" s="38">
        <f>F9+F15+F26+F36+F45+F46+F47</f>
        <v>125934</v>
      </c>
      <c r="G53" s="58">
        <f t="shared" si="1"/>
        <v>1.1211773189818648</v>
      </c>
    </row>
    <row r="54" spans="1:7" ht="15" customHeight="1">
      <c r="A54" s="23" t="s">
        <v>35</v>
      </c>
      <c r="B54" s="29"/>
      <c r="C54" s="23"/>
      <c r="D54" s="29"/>
      <c r="E54" s="29"/>
      <c r="F54" s="29"/>
      <c r="G54" s="58"/>
    </row>
    <row r="55" spans="1:7">
      <c r="A55" s="25"/>
      <c r="B55" s="25"/>
      <c r="C55" s="25"/>
      <c r="D55" s="25"/>
      <c r="E55" s="25"/>
      <c r="F55" s="25"/>
      <c r="G55" s="25"/>
    </row>
    <row r="56" spans="1:7">
      <c r="A56" s="25"/>
      <c r="B56" s="25"/>
      <c r="C56" s="25"/>
      <c r="D56" s="25"/>
      <c r="E56" s="25"/>
      <c r="F56" s="25"/>
      <c r="G56" s="25"/>
    </row>
    <row r="57" spans="1:7">
      <c r="A57" s="25"/>
      <c r="B57" s="25"/>
      <c r="C57" s="27" t="s">
        <v>153</v>
      </c>
      <c r="D57" s="25"/>
      <c r="E57" s="25"/>
      <c r="F57" s="25"/>
      <c r="G57" s="25"/>
    </row>
    <row r="58" spans="1:7" ht="12.75" customHeight="1">
      <c r="A58" s="25"/>
      <c r="B58" s="25"/>
      <c r="C58" s="27"/>
      <c r="D58" s="25"/>
      <c r="E58" s="25"/>
      <c r="F58" s="25"/>
      <c r="G58" s="25"/>
    </row>
    <row r="59" spans="1:7" ht="15" customHeight="1">
      <c r="A59" s="73" t="s">
        <v>152</v>
      </c>
      <c r="B59" s="73"/>
      <c r="C59" s="73"/>
      <c r="D59" s="25"/>
      <c r="E59" s="25"/>
      <c r="F59" s="25"/>
      <c r="G59" s="25"/>
    </row>
    <row r="60" spans="1:7" ht="44.25" customHeight="1">
      <c r="A60" s="74" t="s">
        <v>145</v>
      </c>
      <c r="B60" s="75"/>
      <c r="C60" s="75"/>
      <c r="D60" s="25"/>
      <c r="E60" s="25"/>
      <c r="F60" s="25"/>
      <c r="G60" s="25"/>
    </row>
    <row r="61" spans="1:7" ht="12.75" customHeight="1">
      <c r="A61" s="24"/>
      <c r="B61" s="26"/>
      <c r="C61" s="26"/>
      <c r="D61" s="25"/>
      <c r="E61" s="25"/>
      <c r="F61" s="25"/>
      <c r="G61" s="25"/>
    </row>
    <row r="62" spans="1:7" ht="12.75" customHeight="1">
      <c r="A62" s="25"/>
      <c r="B62" s="25"/>
      <c r="C62" s="27" t="s">
        <v>8</v>
      </c>
      <c r="D62" s="25"/>
      <c r="E62" s="25"/>
      <c r="F62" s="25"/>
      <c r="G62" s="25"/>
    </row>
    <row r="63" spans="1:7" ht="38.25">
      <c r="A63" s="46" t="s">
        <v>53</v>
      </c>
      <c r="B63" s="47" t="s">
        <v>0</v>
      </c>
      <c r="C63" s="72" t="s">
        <v>146</v>
      </c>
      <c r="D63" s="60" t="s">
        <v>144</v>
      </c>
      <c r="E63" s="64"/>
      <c r="F63" s="60" t="s">
        <v>147</v>
      </c>
      <c r="G63" s="65" t="s">
        <v>78</v>
      </c>
    </row>
    <row r="64" spans="1:7" ht="15" customHeight="1">
      <c r="A64" s="48" t="s">
        <v>36</v>
      </c>
      <c r="B64" s="49"/>
      <c r="C64" s="50"/>
      <c r="D64" s="29"/>
      <c r="E64" s="29"/>
      <c r="F64" s="29"/>
      <c r="G64" s="29"/>
    </row>
    <row r="65" spans="1:7" ht="15" customHeight="1">
      <c r="A65" s="48" t="s">
        <v>67</v>
      </c>
      <c r="B65" s="48" t="s">
        <v>4</v>
      </c>
      <c r="C65" s="51">
        <v>23791</v>
      </c>
      <c r="D65" s="38">
        <v>25731</v>
      </c>
      <c r="E65" s="55">
        <v>17425</v>
      </c>
      <c r="F65" s="38">
        <v>25441</v>
      </c>
      <c r="G65" s="59">
        <f>F65/D65</f>
        <v>0.98872954801601176</v>
      </c>
    </row>
    <row r="66" spans="1:7" ht="15" customHeight="1">
      <c r="A66" s="48" t="s">
        <v>68</v>
      </c>
      <c r="B66" s="48" t="s">
        <v>37</v>
      </c>
      <c r="C66" s="51">
        <v>4309</v>
      </c>
      <c r="D66" s="38">
        <v>4667</v>
      </c>
      <c r="E66" s="55">
        <v>4391</v>
      </c>
      <c r="F66" s="38">
        <v>4656</v>
      </c>
      <c r="G66" s="59">
        <f t="shared" ref="G66:G101" si="8">F66/D66</f>
        <v>0.99764302549817874</v>
      </c>
    </row>
    <row r="67" spans="1:7" ht="15" customHeight="1">
      <c r="A67" s="23" t="s">
        <v>69</v>
      </c>
      <c r="B67" s="23" t="s">
        <v>5</v>
      </c>
      <c r="C67" s="51">
        <v>18489</v>
      </c>
      <c r="D67" s="38">
        <v>29300</v>
      </c>
      <c r="E67" s="55"/>
      <c r="F67" s="38">
        <v>21567</v>
      </c>
      <c r="G67" s="59">
        <f t="shared" si="8"/>
        <v>0.73607508532423205</v>
      </c>
    </row>
    <row r="68" spans="1:7" ht="15" customHeight="1">
      <c r="A68" s="43" t="s">
        <v>70</v>
      </c>
      <c r="B68" s="43" t="s">
        <v>6</v>
      </c>
      <c r="C68" s="51">
        <f>SUM(C69+C76+C77)</f>
        <v>2560</v>
      </c>
      <c r="D68" s="51">
        <f t="shared" ref="D68:F68" si="9">SUM(D69+D76+D77)</f>
        <v>2598</v>
      </c>
      <c r="E68" s="51">
        <f t="shared" si="9"/>
        <v>0</v>
      </c>
      <c r="F68" s="51">
        <f t="shared" si="9"/>
        <v>1917</v>
      </c>
      <c r="G68" s="59">
        <f t="shared" si="8"/>
        <v>0.73787528868360275</v>
      </c>
    </row>
    <row r="69" spans="1:7" ht="15" customHeight="1">
      <c r="A69" s="45" t="s">
        <v>151</v>
      </c>
      <c r="B69" s="67" t="s">
        <v>117</v>
      </c>
      <c r="C69" s="32">
        <f>C70</f>
        <v>1810</v>
      </c>
      <c r="D69" s="32">
        <f t="shared" ref="D69:F69" si="10">D70</f>
        <v>1810</v>
      </c>
      <c r="E69" s="32">
        <f t="shared" si="10"/>
        <v>0</v>
      </c>
      <c r="F69" s="32">
        <f t="shared" si="10"/>
        <v>1078</v>
      </c>
      <c r="G69" s="58">
        <f t="shared" si="8"/>
        <v>0.59558011049723758</v>
      </c>
    </row>
    <row r="70" spans="1:7" ht="15" customHeight="1">
      <c r="A70" s="45" t="s">
        <v>151</v>
      </c>
      <c r="B70" s="28" t="s">
        <v>118</v>
      </c>
      <c r="C70" s="32">
        <f>SUM(C71:C75)</f>
        <v>1810</v>
      </c>
      <c r="D70" s="32">
        <f>SUM(D71:D75)</f>
        <v>1810</v>
      </c>
      <c r="E70" s="55">
        <f>E71+E72+E73+E74+E75</f>
        <v>0</v>
      </c>
      <c r="F70" s="32">
        <f>SUM(F71:F75)</f>
        <v>1078</v>
      </c>
      <c r="G70" s="58">
        <f t="shared" si="8"/>
        <v>0.59558011049723758</v>
      </c>
    </row>
    <row r="71" spans="1:7" ht="15" customHeight="1">
      <c r="A71" s="36"/>
      <c r="B71" s="33" t="s">
        <v>119</v>
      </c>
      <c r="C71" s="39">
        <v>600</v>
      </c>
      <c r="D71" s="55">
        <v>600</v>
      </c>
      <c r="E71" s="55"/>
      <c r="F71" s="55">
        <v>591</v>
      </c>
      <c r="G71" s="58">
        <f t="shared" si="8"/>
        <v>0.98499999999999999</v>
      </c>
    </row>
    <row r="72" spans="1:7" ht="15" customHeight="1">
      <c r="A72" s="36"/>
      <c r="B72" s="33" t="s">
        <v>120</v>
      </c>
      <c r="C72" s="39">
        <v>60</v>
      </c>
      <c r="D72" s="54">
        <v>60</v>
      </c>
      <c r="E72" s="55"/>
      <c r="F72" s="55">
        <v>30</v>
      </c>
      <c r="G72" s="58">
        <f t="shared" si="8"/>
        <v>0.5</v>
      </c>
    </row>
    <row r="73" spans="1:7" ht="15" customHeight="1">
      <c r="A73" s="36"/>
      <c r="B73" s="33" t="s">
        <v>121</v>
      </c>
      <c r="C73" s="39">
        <v>150</v>
      </c>
      <c r="D73" s="54">
        <v>150</v>
      </c>
      <c r="E73" s="55"/>
      <c r="F73" s="55">
        <v>75</v>
      </c>
      <c r="G73" s="58">
        <f t="shared" si="8"/>
        <v>0.5</v>
      </c>
    </row>
    <row r="74" spans="1:7" ht="15" customHeight="1">
      <c r="A74" s="36"/>
      <c r="B74" s="33" t="s">
        <v>122</v>
      </c>
      <c r="C74" s="39">
        <v>500</v>
      </c>
      <c r="D74" s="54">
        <v>500</v>
      </c>
      <c r="E74" s="66"/>
      <c r="F74" s="54">
        <v>252</v>
      </c>
      <c r="G74" s="58">
        <f t="shared" si="8"/>
        <v>0.504</v>
      </c>
    </row>
    <row r="75" spans="1:7" ht="15" customHeight="1">
      <c r="A75" s="36"/>
      <c r="B75" s="33" t="s">
        <v>123</v>
      </c>
      <c r="C75" s="39">
        <v>500</v>
      </c>
      <c r="D75" s="54">
        <v>500</v>
      </c>
      <c r="E75" s="55"/>
      <c r="F75" s="55">
        <v>130</v>
      </c>
      <c r="G75" s="58">
        <f t="shared" si="8"/>
        <v>0.26</v>
      </c>
    </row>
    <row r="76" spans="1:7" ht="15" customHeight="1">
      <c r="A76" s="36" t="s">
        <v>151</v>
      </c>
      <c r="B76" s="33" t="s">
        <v>80</v>
      </c>
      <c r="C76" s="39">
        <v>750</v>
      </c>
      <c r="D76" s="54">
        <v>750</v>
      </c>
      <c r="E76" s="55"/>
      <c r="F76" s="55">
        <v>839</v>
      </c>
      <c r="G76" s="58">
        <f t="shared" si="8"/>
        <v>1.1186666666666667</v>
      </c>
    </row>
    <row r="77" spans="1:7" ht="15" customHeight="1">
      <c r="A77" s="36"/>
      <c r="B77" s="33" t="s">
        <v>149</v>
      </c>
      <c r="C77" s="39">
        <v>0</v>
      </c>
      <c r="D77" s="54">
        <v>38</v>
      </c>
      <c r="E77" s="55"/>
      <c r="F77" s="55">
        <v>0</v>
      </c>
      <c r="G77" s="58">
        <f t="shared" si="8"/>
        <v>0</v>
      </c>
    </row>
    <row r="78" spans="1:7" ht="15" customHeight="1">
      <c r="A78" s="23" t="s">
        <v>71</v>
      </c>
      <c r="B78" s="23" t="s">
        <v>7</v>
      </c>
      <c r="C78" s="51">
        <f>C79+C91+C94+C93</f>
        <v>53281</v>
      </c>
      <c r="D78" s="51">
        <f>D79+D91+D94+D90</f>
        <v>58477</v>
      </c>
      <c r="E78" s="51" t="e">
        <f>E79+E91+E94+E90</f>
        <v>#REF!</v>
      </c>
      <c r="F78" s="51">
        <f>F79+F91+F94+F90</f>
        <v>58366</v>
      </c>
      <c r="G78" s="59">
        <f t="shared" si="8"/>
        <v>0.9981018178087111</v>
      </c>
    </row>
    <row r="79" spans="1:7" ht="15" customHeight="1">
      <c r="A79" s="45" t="s">
        <v>124</v>
      </c>
      <c r="B79" s="22" t="s">
        <v>46</v>
      </c>
      <c r="C79" s="51">
        <f>SUM(C80+C81+C84,)</f>
        <v>51881</v>
      </c>
      <c r="D79" s="51">
        <f>SUM(D80+D81+D84,)</f>
        <v>54218</v>
      </c>
      <c r="E79" s="51" t="e">
        <f>SUM(E80+E81+E84,)</f>
        <v>#REF!</v>
      </c>
      <c r="F79" s="51">
        <f>SUM(F80+F81+F84,)</f>
        <v>54217</v>
      </c>
      <c r="G79" s="59">
        <f t="shared" si="8"/>
        <v>0.99998155594083149</v>
      </c>
    </row>
    <row r="80" spans="1:7" ht="15" customHeight="1">
      <c r="A80" s="45" t="s">
        <v>124</v>
      </c>
      <c r="B80" s="28" t="s">
        <v>48</v>
      </c>
      <c r="C80" s="32">
        <v>100</v>
      </c>
      <c r="D80" s="63">
        <v>100</v>
      </c>
      <c r="E80" s="32" t="e">
        <f>SUM(E81:E84)</f>
        <v>#REF!</v>
      </c>
      <c r="F80" s="32">
        <v>100</v>
      </c>
      <c r="G80" s="59">
        <f t="shared" si="8"/>
        <v>1</v>
      </c>
    </row>
    <row r="81" spans="1:7" ht="15" customHeight="1">
      <c r="A81" s="36" t="s">
        <v>124</v>
      </c>
      <c r="B81" s="40" t="s">
        <v>125</v>
      </c>
      <c r="C81" s="39">
        <f>C82+C83</f>
        <v>3052</v>
      </c>
      <c r="D81" s="39">
        <f t="shared" ref="D81:F81" si="11">D82+D83</f>
        <v>3052</v>
      </c>
      <c r="E81" s="39">
        <f t="shared" si="11"/>
        <v>2742</v>
      </c>
      <c r="F81" s="39">
        <f t="shared" si="11"/>
        <v>3067</v>
      </c>
      <c r="G81" s="59">
        <f t="shared" si="8"/>
        <v>1.0049148099606815</v>
      </c>
    </row>
    <row r="82" spans="1:7" ht="15" customHeight="1">
      <c r="A82" s="36"/>
      <c r="B82" s="40" t="s">
        <v>126</v>
      </c>
      <c r="C82" s="39">
        <v>2552</v>
      </c>
      <c r="D82" s="54">
        <v>2552</v>
      </c>
      <c r="E82" s="54">
        <v>2742</v>
      </c>
      <c r="F82" s="54">
        <v>2689</v>
      </c>
      <c r="G82" s="59">
        <f t="shared" si="8"/>
        <v>1.0536833855799372</v>
      </c>
    </row>
    <row r="83" spans="1:7" ht="15" customHeight="1">
      <c r="A83" s="36"/>
      <c r="B83" s="40" t="s">
        <v>127</v>
      </c>
      <c r="C83" s="39">
        <v>500</v>
      </c>
      <c r="D83" s="62">
        <v>500</v>
      </c>
      <c r="E83" s="29"/>
      <c r="F83" s="29">
        <v>378</v>
      </c>
      <c r="G83" s="59">
        <f t="shared" si="8"/>
        <v>0.75600000000000001</v>
      </c>
    </row>
    <row r="84" spans="1:7" ht="15" customHeight="1">
      <c r="A84" s="36" t="s">
        <v>124</v>
      </c>
      <c r="B84" s="34" t="s">
        <v>128</v>
      </c>
      <c r="C84" s="39">
        <f>C85+C86+C87+C88+C89</f>
        <v>48729</v>
      </c>
      <c r="D84" s="39">
        <f t="shared" ref="D84:F84" si="12">D85+D86+D87+D88+D89</f>
        <v>51066</v>
      </c>
      <c r="E84" s="39" t="e">
        <f t="shared" si="12"/>
        <v>#REF!</v>
      </c>
      <c r="F84" s="39">
        <f t="shared" si="12"/>
        <v>51050</v>
      </c>
      <c r="G84" s="59">
        <f t="shared" si="8"/>
        <v>0.99968667998276739</v>
      </c>
    </row>
    <row r="85" spans="1:7" ht="15" customHeight="1">
      <c r="A85" s="45"/>
      <c r="B85" s="28" t="s">
        <v>130</v>
      </c>
      <c r="C85" s="32">
        <v>300</v>
      </c>
      <c r="D85" s="32">
        <v>300</v>
      </c>
      <c r="E85" s="32" t="e">
        <f>E86+#REF!+#REF!</f>
        <v>#REF!</v>
      </c>
      <c r="F85" s="32">
        <v>298</v>
      </c>
      <c r="G85" s="59">
        <v>0</v>
      </c>
    </row>
    <row r="86" spans="1:7" ht="15" customHeight="1">
      <c r="A86" s="36"/>
      <c r="B86" s="40" t="s">
        <v>129</v>
      </c>
      <c r="C86" s="39">
        <v>40582</v>
      </c>
      <c r="D86" s="55">
        <v>42919</v>
      </c>
      <c r="E86" s="55"/>
      <c r="F86" s="55">
        <v>43581</v>
      </c>
      <c r="G86" s="59">
        <f t="shared" si="8"/>
        <v>1.0154244041100677</v>
      </c>
    </row>
    <row r="87" spans="1:7" ht="15" customHeight="1">
      <c r="A87" s="45"/>
      <c r="B87" s="40" t="s">
        <v>131</v>
      </c>
      <c r="C87" s="54">
        <v>7532</v>
      </c>
      <c r="D87" s="55">
        <v>7532</v>
      </c>
      <c r="E87" s="55">
        <v>0</v>
      </c>
      <c r="F87" s="55">
        <v>6908</v>
      </c>
      <c r="G87" s="59">
        <f t="shared" si="8"/>
        <v>0.91715347849176843</v>
      </c>
    </row>
    <row r="88" spans="1:7" ht="15" customHeight="1">
      <c r="A88" s="36"/>
      <c r="B88" s="34" t="s">
        <v>132</v>
      </c>
      <c r="C88" s="37">
        <v>52</v>
      </c>
      <c r="D88" s="55">
        <v>52</v>
      </c>
      <c r="E88" s="55"/>
      <c r="F88" s="55">
        <v>0</v>
      </c>
      <c r="G88" s="59">
        <f t="shared" si="8"/>
        <v>0</v>
      </c>
    </row>
    <row r="89" spans="1:7" ht="15" customHeight="1">
      <c r="A89" s="36"/>
      <c r="B89" s="34" t="s">
        <v>133</v>
      </c>
      <c r="C89" s="37">
        <v>263</v>
      </c>
      <c r="D89" s="55">
        <v>263</v>
      </c>
      <c r="E89" s="55"/>
      <c r="F89" s="55">
        <v>263</v>
      </c>
      <c r="G89" s="59">
        <f t="shared" si="8"/>
        <v>1</v>
      </c>
    </row>
    <row r="90" spans="1:7" ht="15" customHeight="1">
      <c r="A90" s="61" t="s">
        <v>134</v>
      </c>
      <c r="B90" s="44" t="s">
        <v>135</v>
      </c>
      <c r="C90" s="56">
        <v>0</v>
      </c>
      <c r="D90" s="38">
        <v>1246</v>
      </c>
      <c r="E90" s="38"/>
      <c r="F90" s="38">
        <v>1246</v>
      </c>
      <c r="G90" s="59">
        <f t="shared" si="8"/>
        <v>1</v>
      </c>
    </row>
    <row r="91" spans="1:7" ht="15" customHeight="1">
      <c r="A91" s="61" t="s">
        <v>136</v>
      </c>
      <c r="B91" s="22" t="s">
        <v>47</v>
      </c>
      <c r="C91" s="38">
        <f>SUM(C92:C92)</f>
        <v>1400</v>
      </c>
      <c r="D91" s="38">
        <f>SUM(D92:D93)</f>
        <v>3013</v>
      </c>
      <c r="E91" s="38">
        <f>SUM(E92:E93)</f>
        <v>1613</v>
      </c>
      <c r="F91" s="38">
        <f>SUM(F92:F93)</f>
        <v>2903</v>
      </c>
      <c r="G91" s="59">
        <f t="shared" si="8"/>
        <v>0.9634915366744109</v>
      </c>
    </row>
    <row r="92" spans="1:7" ht="15" customHeight="1">
      <c r="A92" s="36"/>
      <c r="B92" s="34" t="s">
        <v>137</v>
      </c>
      <c r="C92" s="37">
        <v>1400</v>
      </c>
      <c r="D92" s="55">
        <v>1400</v>
      </c>
      <c r="E92" s="55">
        <v>0</v>
      </c>
      <c r="F92" s="55">
        <v>1290</v>
      </c>
      <c r="G92" s="58">
        <v>0</v>
      </c>
    </row>
    <row r="93" spans="1:7" ht="15" customHeight="1">
      <c r="A93" s="36"/>
      <c r="B93" s="34" t="s">
        <v>138</v>
      </c>
      <c r="C93" s="37">
        <v>0</v>
      </c>
      <c r="D93" s="54">
        <v>1613</v>
      </c>
      <c r="E93" s="66">
        <v>1613</v>
      </c>
      <c r="F93" s="54">
        <v>1613</v>
      </c>
      <c r="G93" s="58">
        <f t="shared" si="8"/>
        <v>1</v>
      </c>
    </row>
    <row r="94" spans="1:7" ht="15" customHeight="1">
      <c r="A94" s="41" t="s">
        <v>139</v>
      </c>
      <c r="B94" s="42" t="s">
        <v>54</v>
      </c>
      <c r="C94" s="56">
        <v>0</v>
      </c>
      <c r="D94" s="55">
        <v>0</v>
      </c>
      <c r="E94" s="55"/>
      <c r="F94" s="55">
        <v>0</v>
      </c>
      <c r="G94" s="58">
        <v>0</v>
      </c>
    </row>
    <row r="95" spans="1:7" ht="15" customHeight="1">
      <c r="A95" s="43" t="s">
        <v>71</v>
      </c>
      <c r="B95" s="44" t="s">
        <v>57</v>
      </c>
      <c r="C95" s="57">
        <v>0</v>
      </c>
      <c r="D95" s="55">
        <v>0</v>
      </c>
      <c r="E95" s="55"/>
      <c r="F95" s="55">
        <v>0</v>
      </c>
      <c r="G95" s="58">
        <v>0</v>
      </c>
    </row>
    <row r="96" spans="1:7" ht="15" customHeight="1">
      <c r="A96" s="23" t="s">
        <v>72</v>
      </c>
      <c r="B96" s="23" t="s">
        <v>42</v>
      </c>
      <c r="C96" s="38">
        <f>SUM(C97:C100)</f>
        <v>2252</v>
      </c>
      <c r="D96" s="38">
        <f>SUM(D97:D100)</f>
        <v>2252</v>
      </c>
      <c r="E96" s="38"/>
      <c r="F96" s="38">
        <f>SUM(F97:F100)</f>
        <v>2252</v>
      </c>
      <c r="G96" s="59">
        <f t="shared" si="8"/>
        <v>1</v>
      </c>
    </row>
    <row r="97" spans="1:7" ht="15" customHeight="1">
      <c r="A97" s="45" t="s">
        <v>140</v>
      </c>
      <c r="B97" s="29" t="s">
        <v>38</v>
      </c>
      <c r="C97" s="29">
        <v>0</v>
      </c>
      <c r="D97" s="55">
        <v>0</v>
      </c>
      <c r="E97" s="55"/>
      <c r="F97" s="55">
        <v>0</v>
      </c>
      <c r="G97" s="58">
        <v>0</v>
      </c>
    </row>
    <row r="98" spans="1:7" ht="15" customHeight="1">
      <c r="A98" s="45" t="s">
        <v>141</v>
      </c>
      <c r="B98" s="29" t="s">
        <v>58</v>
      </c>
      <c r="C98" s="29">
        <v>0</v>
      </c>
      <c r="D98" s="55">
        <v>0</v>
      </c>
      <c r="E98" s="55"/>
      <c r="F98" s="55">
        <v>0</v>
      </c>
      <c r="G98" s="58">
        <v>0</v>
      </c>
    </row>
    <row r="99" spans="1:7" ht="15" customHeight="1">
      <c r="A99" s="45" t="s">
        <v>142</v>
      </c>
      <c r="B99" s="29" t="s">
        <v>44</v>
      </c>
      <c r="C99" s="29">
        <v>0</v>
      </c>
      <c r="D99" s="55">
        <v>0</v>
      </c>
      <c r="E99" s="55"/>
      <c r="F99" s="55">
        <v>0</v>
      </c>
      <c r="G99" s="58">
        <v>0</v>
      </c>
    </row>
    <row r="100" spans="1:7" ht="15" customHeight="1">
      <c r="A100" s="45" t="s">
        <v>143</v>
      </c>
      <c r="B100" s="29" t="s">
        <v>150</v>
      </c>
      <c r="C100" s="29">
        <v>2252</v>
      </c>
      <c r="D100" s="55">
        <v>2252</v>
      </c>
      <c r="E100" s="55"/>
      <c r="F100" s="55">
        <v>2252</v>
      </c>
      <c r="G100" s="58">
        <f t="shared" si="8"/>
        <v>1</v>
      </c>
    </row>
    <row r="101" spans="1:7" ht="15" customHeight="1">
      <c r="A101" s="23" t="s">
        <v>39</v>
      </c>
      <c r="B101" s="29"/>
      <c r="C101" s="38">
        <f>C65+C66+C67+C68+C78+C96</f>
        <v>104682</v>
      </c>
      <c r="D101" s="38">
        <f>D65+D66+D67+D68+D78+D96+D94</f>
        <v>123025</v>
      </c>
      <c r="E101" s="38" t="e">
        <f>E65+E66+E67+E68+E78+E96</f>
        <v>#REF!</v>
      </c>
      <c r="F101" s="38">
        <f>F65+F66+F67+F68+F78+F96</f>
        <v>114199</v>
      </c>
      <c r="G101" s="59">
        <f t="shared" si="8"/>
        <v>0.92825848404795774</v>
      </c>
    </row>
    <row r="102" spans="1:7" ht="15" customHeight="1">
      <c r="A102" s="23" t="s">
        <v>40</v>
      </c>
      <c r="B102" s="29"/>
      <c r="C102" s="38"/>
      <c r="D102" s="23"/>
      <c r="E102" s="29"/>
      <c r="F102" s="29"/>
      <c r="G102" s="29"/>
    </row>
    <row r="103" spans="1:7" ht="15" customHeight="1"/>
    <row r="104" spans="1:7" ht="15" customHeight="1"/>
    <row r="105" spans="1:7" ht="15" customHeight="1"/>
    <row r="106" spans="1:7" ht="15" customHeight="1"/>
  </sheetData>
  <mergeCells count="4">
    <mergeCell ref="A59:C59"/>
    <mergeCell ref="A60:C60"/>
    <mergeCell ref="A3:C3"/>
    <mergeCell ref="A4:C4"/>
  </mergeCells>
  <phoneticPr fontId="2" type="noConversion"/>
  <printOptions horizontalCentered="1"/>
  <pageMargins left="0.11811023622047245" right="0.19685039370078741" top="0.43307086614173229" bottom="0.19685039370078741" header="0.35433070866141736" footer="0.23622047244094491"/>
  <pageSetup paperSize="9" scale="90" orientation="portrait" horizontalDpi="300" verticalDpi="300" r:id="rId1"/>
  <headerFooter alignWithMargins="0">
    <oddFooter>&amp;R&amp;"Arial Narrow,Normál"&amp;P. oldal</oddFooter>
  </headerFooter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15</v>
      </c>
    </row>
    <row r="2" spans="1:6">
      <c r="E2" s="8"/>
    </row>
    <row r="3" spans="1:6" ht="18" customHeight="1">
      <c r="A3" s="73" t="s">
        <v>25</v>
      </c>
      <c r="B3" s="73"/>
      <c r="C3" s="73"/>
      <c r="D3" s="73"/>
      <c r="E3" s="73"/>
      <c r="F3" s="73"/>
    </row>
    <row r="4" spans="1:6" ht="28.5" customHeight="1">
      <c r="A4" s="74" t="s">
        <v>23</v>
      </c>
      <c r="B4" s="73"/>
      <c r="C4" s="73"/>
      <c r="D4" s="73"/>
      <c r="E4" s="73"/>
      <c r="F4" s="73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20</v>
      </c>
    </row>
    <row r="7" spans="1:6" ht="18" customHeight="1" thickBot="1">
      <c r="A7" s="78" t="s">
        <v>0</v>
      </c>
      <c r="B7" s="79"/>
      <c r="C7" s="14" t="s">
        <v>13</v>
      </c>
      <c r="D7" s="14" t="s">
        <v>11</v>
      </c>
      <c r="E7" s="14" t="s">
        <v>12</v>
      </c>
      <c r="F7" s="15" t="s">
        <v>19</v>
      </c>
    </row>
    <row r="8" spans="1:6" ht="18" customHeight="1">
      <c r="A8" s="76" t="s">
        <v>14</v>
      </c>
      <c r="B8" s="77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17</v>
      </c>
      <c r="B10" s="18" t="s">
        <v>16</v>
      </c>
      <c r="C10" s="14" t="s">
        <v>18</v>
      </c>
      <c r="D10" s="14" t="s">
        <v>11</v>
      </c>
      <c r="E10" s="14" t="s">
        <v>12</v>
      </c>
      <c r="F10" s="15" t="s">
        <v>19</v>
      </c>
    </row>
    <row r="11" spans="1:6" ht="18" customHeight="1">
      <c r="A11" s="16" t="s">
        <v>26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73" t="s">
        <v>24</v>
      </c>
      <c r="B17" s="73"/>
      <c r="C17" s="73"/>
      <c r="D17" s="73"/>
      <c r="E17" s="73"/>
      <c r="F17" s="73"/>
    </row>
    <row r="18" spans="1:6" ht="30" customHeight="1">
      <c r="A18" s="74" t="s">
        <v>23</v>
      </c>
      <c r="B18" s="73"/>
      <c r="C18" s="73"/>
      <c r="D18" s="73"/>
      <c r="E18" s="73"/>
      <c r="F18" s="73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20</v>
      </c>
    </row>
    <row r="21" spans="1:6" ht="18" customHeight="1" thickBot="1">
      <c r="A21" s="78" t="s">
        <v>0</v>
      </c>
      <c r="B21" s="79"/>
      <c r="C21" s="14" t="s">
        <v>13</v>
      </c>
      <c r="D21" s="14" t="s">
        <v>11</v>
      </c>
      <c r="E21" s="14" t="s">
        <v>12</v>
      </c>
      <c r="F21" s="15" t="s">
        <v>19</v>
      </c>
    </row>
    <row r="22" spans="1:6" ht="18" customHeight="1">
      <c r="A22" s="76" t="s">
        <v>21</v>
      </c>
      <c r="B22" s="77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17</v>
      </c>
      <c r="B24" s="18" t="s">
        <v>16</v>
      </c>
      <c r="C24" s="14" t="s">
        <v>18</v>
      </c>
      <c r="D24" s="14" t="s">
        <v>11</v>
      </c>
      <c r="E24" s="14" t="s">
        <v>12</v>
      </c>
      <c r="F24" s="15" t="s">
        <v>19</v>
      </c>
    </row>
    <row r="25" spans="1:6" ht="18" customHeight="1">
      <c r="A25" s="16" t="s">
        <v>26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2. mell. müköd.bev+kiadás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2020-07-09T09:53:34Z</cp:lastPrinted>
  <dcterms:created xsi:type="dcterms:W3CDTF">2012-01-28T13:44:32Z</dcterms:created>
  <dcterms:modified xsi:type="dcterms:W3CDTF">2020-07-09T10:53:43Z</dcterms:modified>
</cp:coreProperties>
</file>