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9" activeTab="0"/>
  </bookViews>
  <sheets>
    <sheet name="13" sheetId="1" r:id="rId1"/>
    <sheet name="Munka1" sheetId="2" r:id="rId2"/>
  </sheets>
  <definedNames>
    <definedName name="_xlnm.Print_Titles" localSheetId="0">'13'!$1:$5</definedName>
    <definedName name="_xlnm.Print_Area" localSheetId="0">'13'!$A$1:$AL$49</definedName>
  </definedNames>
  <calcPr fullCalcOnLoad="1"/>
</workbook>
</file>

<file path=xl/sharedStrings.xml><?xml version="1.0" encoding="utf-8"?>
<sst xmlns="http://schemas.openxmlformats.org/spreadsheetml/2006/main" count="100" uniqueCount="100">
  <si>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</si>
  <si>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</si>
  <si>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</si>
  <si>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</si>
  <si>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</si>
  <si>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</si>
  <si>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</si>
  <si>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</si>
  <si>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</si>
  <si>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</si>
  <si>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</si>
  <si>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</si>
  <si>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</si>
  <si>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</si>
  <si>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</si>
  <si>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</si>
  <si>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</si>
  <si>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</si>
  <si>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</si>
  <si>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</si>
  <si>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</si>
  <si>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</si>
  <si>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</si>
  <si>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</si>
  <si>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</si>
  <si>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</si>
  <si>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</si>
  <si>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</si>
  <si>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</si>
  <si>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</si>
  <si>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</si>
  <si>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</si>
  <si>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</si>
  <si>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</si>
  <si>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</si>
  <si>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</si>
  <si>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5.</t>
  </si>
  <si>
    <t>4.</t>
  </si>
  <si>
    <t>3.</t>
  </si>
  <si>
    <t>1.</t>
  </si>
  <si>
    <t>Sor-szám</t>
  </si>
  <si>
    <t>forintban</t>
  </si>
  <si>
    <t>Megnevezés</t>
  </si>
  <si>
    <t>28</t>
  </si>
  <si>
    <t>27</t>
  </si>
  <si>
    <t>26</t>
  </si>
  <si>
    <t>25</t>
  </si>
  <si>
    <t>24</t>
  </si>
  <si>
    <t>23</t>
  </si>
  <si>
    <t>22</t>
  </si>
  <si>
    <t>21</t>
  </si>
  <si>
    <t>Tárgyidőszak</t>
  </si>
  <si>
    <t>Előző időszak</t>
  </si>
  <si>
    <t>- ebből: egyéb pénzeszközök mérlegfordulónapi értékelése során megállapított (nem realizált) árfolyamvesztesége</t>
  </si>
  <si>
    <t>- ebből: lekötött bankbetétek mérlegfordulónapi értékelése során megállapított (nem realizált) árfolyamvesztesége</t>
  </si>
  <si>
    <t>- ebből: Kincstáron kívüli forint- és devizaszámlák értékvesztése</t>
  </si>
  <si>
    <t>- ebből: lekötött bankbetétek értékvesztése</t>
  </si>
  <si>
    <t>Részesedések, értékpapírok, pénzeszközök értékvesztése (&gt;=25a+25b)</t>
  </si>
  <si>
    <t>Fizetendő kamatok és kamatjellegű ráfordítások</t>
  </si>
  <si>
    <t>Befektetett pénzügyi eszközökből (értékpapírokból, kölcsönökből) származó ráfordítások, árfolyamveszteségek</t>
  </si>
  <si>
    <t>Részesedésekből származó ráfordítások, árfolyamveszteségek</t>
  </si>
  <si>
    <t>- ebből: egyéb pénzeszközök mérlegfordulónapi értékelése során megállapított (nem realizált) árfolyamnyeresége</t>
  </si>
  <si>
    <t>- ebből: lekötött bankbetétek mérlegfordulónapi értékelése során megállapított (nem realizált) árfolyamnyeresége</t>
  </si>
  <si>
    <t>Pénzügyi műveletek egyéb eredményszemléletű bevételei (&gt;=21a+21b)</t>
  </si>
  <si>
    <t>Egyéb kapott (járó) kamatok és kamatjellegű eredményszemléletű bevételek</t>
  </si>
  <si>
    <t>Befektetett pénzügyi eszközökből származó eredményszemléletű bevételek, árfolyamnyereségek</t>
  </si>
  <si>
    <t>Részesedésekből származó eredményszemléletű bevételek, árfolyamnyereségek</t>
  </si>
  <si>
    <t>Kapott (járó) osztalék és részesedés</t>
  </si>
  <si>
    <t>Bérjárulékok</t>
  </si>
  <si>
    <t>Személyi jellegű egyéb kifizetések</t>
  </si>
  <si>
    <t>Bérköltség</t>
  </si>
  <si>
    <t xml:space="preserve">Eladott (közvetített) szolgáltatások értéke </t>
  </si>
  <si>
    <t>Eladott áruk beszerzési értéke</t>
  </si>
  <si>
    <t>Igénybe vett szolgáltatások értéke</t>
  </si>
  <si>
    <t>Anyagköltség</t>
  </si>
  <si>
    <t>Különféle egyéb eredményszemléletű bevételek</t>
  </si>
  <si>
    <t>Felhalmozási célú támogatások eredményszemléletű bevételei</t>
  </si>
  <si>
    <t>Egyéb működési célú támogatások eredményszemléletű bevételei</t>
  </si>
  <si>
    <t>Központi működési célú támogatások eredményszemléletű bevételei</t>
  </si>
  <si>
    <t>Saját előállítású eszközök aktivált értéke</t>
  </si>
  <si>
    <t>Saját termelésű készletek állományváltozása</t>
  </si>
  <si>
    <t>Tevékenység egyéb nettó eredményszemléletű bevételei</t>
  </si>
  <si>
    <t>Eszközök és szolgáltatások értékesítése nettó eredményszemléletű bevételei</t>
  </si>
  <si>
    <t>Közhatalmi eredményszemléletű bevételek</t>
  </si>
  <si>
    <t>Módosítások      (+/-)</t>
  </si>
  <si>
    <t>Eredménykimutatás</t>
  </si>
  <si>
    <t>Pénzügyi műveletek egyéb ráfordításai (&gt;=26a+26b)</t>
  </si>
  <si>
    <t>Fertőrákos Községi Önkormányzat összevont (konszolidált) eredménykimutatása 2016. december 31.</t>
  </si>
  <si>
    <t>I.Tevékenység nettó eredményszemléletű bevétele (=01+02+03)</t>
  </si>
  <si>
    <t>II.Aktivált saját teljesítmények értéke (=±04+05)</t>
  </si>
  <si>
    <t>III. Egyéb eredményszemléletű bevételek (=06+07+08+09)</t>
  </si>
  <si>
    <t>IV. Anyagjellegű ráfordítások (=10+11+12+13)</t>
  </si>
  <si>
    <t>V. Személyi jellegű ráfordítások (=14+15+16)</t>
  </si>
  <si>
    <t>VI. Értékcsökkenési leírás</t>
  </si>
  <si>
    <t>VII. Egyéb ráfordítások</t>
  </si>
  <si>
    <t xml:space="preserve">A. TEVÉKENYSÉGEK EREDMÉNYE                                                                    (=I±II+III-IV-V-VI-VII) </t>
  </si>
  <si>
    <t>VIII. Pénzügyi műveletek eredményszemléletű bevételei (=17+18+19+20+21)</t>
  </si>
  <si>
    <t>IX.Pénzügyi műveletek ráfordításai (=22+23+24+25+26)</t>
  </si>
  <si>
    <t>B. PÉNZÜGYI MŰVELETEK EREDMÉNYE (=VIII-IX)</t>
  </si>
  <si>
    <t>C. MÉRLEG SZERINTI EREDMÉNY (=±A±B)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</si>
</sst>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00"/>
    <numFmt numFmtId="181" formatCode="0__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59" applyFont="1" applyFill="1">
      <alignment/>
      <protection/>
    </xf>
    <xf numFmtId="0" fontId="8" fillId="0" borderId="0" xfId="59" applyFont="1" applyFill="1" applyBorder="1">
      <alignment/>
      <protection/>
    </xf>
    <xf numFmtId="0" fontId="7" fillId="0" borderId="0" xfId="59" applyFont="1" applyAlignment="1">
      <alignment horizontal="center" vertical="center" wrapText="1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left" vertical="center"/>
      <protection/>
    </xf>
    <xf numFmtId="0" fontId="8" fillId="0" borderId="0" xfId="59" applyFont="1" applyFill="1" applyAlignment="1">
      <alignment horizontal="left" vertical="center"/>
      <protection/>
    </xf>
    <xf numFmtId="0" fontId="7" fillId="0" borderId="0" xfId="59" applyFont="1" applyAlignment="1">
      <alignment horizontal="left" vertical="center"/>
      <protection/>
    </xf>
    <xf numFmtId="49" fontId="4" fillId="33" borderId="10" xfId="59" applyNumberFormat="1" applyFont="1" applyFill="1" applyBorder="1" applyAlignment="1">
      <alignment horizontal="center" vertical="center"/>
      <protection/>
    </xf>
    <xf numFmtId="180" fontId="7" fillId="0" borderId="11" xfId="59" applyNumberFormat="1" applyFont="1" applyFill="1" applyBorder="1" applyAlignment="1">
      <alignment horizontal="center" vertical="center"/>
      <protection/>
    </xf>
    <xf numFmtId="0" fontId="4" fillId="0" borderId="12" xfId="59" applyFont="1" applyBorder="1" applyAlignment="1">
      <alignment/>
      <protection/>
    </xf>
    <xf numFmtId="0" fontId="4" fillId="0" borderId="13" xfId="59" applyFont="1" applyBorder="1" applyAlignment="1">
      <alignment/>
      <protection/>
    </xf>
    <xf numFmtId="0" fontId="7" fillId="0" borderId="10" xfId="59" applyFont="1" applyFill="1" applyBorder="1" applyAlignment="1">
      <alignment horizontal="right"/>
      <protection/>
    </xf>
    <xf numFmtId="0" fontId="4" fillId="0" borderId="10" xfId="59" applyFont="1" applyBorder="1" applyAlignment="1">
      <alignment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 quotePrefix="1">
      <alignment horizontal="left" vertical="center" wrapText="1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center" vertical="center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8" fillId="33" borderId="10" xfId="59" applyFont="1" applyFill="1" applyBorder="1" applyAlignment="1" quotePrefix="1">
      <alignment horizontal="left" vertical="center" wrapText="1"/>
      <protection/>
    </xf>
    <xf numFmtId="0" fontId="8" fillId="33" borderId="10" xfId="59" applyFont="1" applyFill="1" applyBorder="1" applyAlignment="1">
      <alignment horizontal="left" vertical="center" wrapText="1"/>
      <protection/>
    </xf>
    <xf numFmtId="49" fontId="9" fillId="33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4" fillId="34" borderId="10" xfId="62" applyNumberFormat="1" applyFont="1" applyFill="1" applyBorder="1" applyAlignment="1">
      <alignment horizontal="right" vertical="center" wrapText="1"/>
      <protection/>
    </xf>
    <xf numFmtId="0" fontId="6" fillId="0" borderId="10" xfId="59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right" vertical="center" wrapText="1"/>
      <protection/>
    </xf>
    <xf numFmtId="3" fontId="7" fillId="0" borderId="10" xfId="59" applyNumberFormat="1" applyFont="1" applyBorder="1" applyAlignment="1">
      <alignment horizontal="right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horizontal="left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" xfId="58"/>
    <cellStyle name="Normál 4" xfId="59"/>
    <cellStyle name="Normál 4 2" xfId="60"/>
    <cellStyle name="Normál 5" xfId="61"/>
    <cellStyle name="Normál_12dmelléklet" xfId="62"/>
    <cellStyle name="Normal_KTRSZJ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"/>
  <sheetViews>
    <sheetView tabSelected="1"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C31" sqref="AC31:AG31"/>
    </sheetView>
  </sheetViews>
  <sheetFormatPr defaultColWidth="9.140625" defaultRowHeight="12.75"/>
  <cols>
    <col min="1" max="45" width="2.7109375" style="4" customWidth="1"/>
    <col min="46" max="16384" width="9.140625" style="4" customWidth="1"/>
  </cols>
  <sheetData>
    <row r="1" spans="1:38" s="1" customFormat="1" ht="39" customHeight="1">
      <c r="A1" s="9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</row>
    <row r="2" spans="1:58" s="1" customFormat="1" ht="49.5" customHeight="1">
      <c r="A2" s="19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38" s="1" customFormat="1" ht="12.75" customHeight="1">
      <c r="A3" s="12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3" customFormat="1" ht="25.5" customHeight="1">
      <c r="A4" s="34" t="s">
        <v>40</v>
      </c>
      <c r="B4" s="34"/>
      <c r="C4" s="34"/>
      <c r="D4" s="34" t="s">
        <v>42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 t="s">
        <v>52</v>
      </c>
      <c r="Y4" s="34"/>
      <c r="Z4" s="34"/>
      <c r="AA4" s="34"/>
      <c r="AB4" s="34"/>
      <c r="AC4" s="34" t="s">
        <v>84</v>
      </c>
      <c r="AD4" s="34"/>
      <c r="AE4" s="34"/>
      <c r="AF4" s="34"/>
      <c r="AG4" s="34"/>
      <c r="AH4" s="34" t="s">
        <v>51</v>
      </c>
      <c r="AI4" s="34"/>
      <c r="AJ4" s="34"/>
      <c r="AK4" s="34"/>
      <c r="AL4" s="34"/>
    </row>
    <row r="5" spans="1:38" ht="12.75" customHeight="1">
      <c r="A5" s="35" t="s">
        <v>39</v>
      </c>
      <c r="B5" s="35"/>
      <c r="C5" s="35"/>
      <c r="D5" s="35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38</v>
      </c>
      <c r="Y5" s="35"/>
      <c r="Z5" s="35"/>
      <c r="AA5" s="35"/>
      <c r="AB5" s="35"/>
      <c r="AC5" s="35" t="s">
        <v>37</v>
      </c>
      <c r="AD5" s="35"/>
      <c r="AE5" s="35"/>
      <c r="AF5" s="35"/>
      <c r="AG5" s="35"/>
      <c r="AH5" s="35" t="s">
        <v>36</v>
      </c>
      <c r="AI5" s="35"/>
      <c r="AJ5" s="35"/>
      <c r="AK5" s="35"/>
      <c r="AL5" s="35"/>
    </row>
    <row r="6" spans="1:38" s="5" customFormat="1" ht="12.75" customHeight="1">
      <c r="A6" s="26" t="s">
        <v>35</v>
      </c>
      <c r="B6" s="26"/>
      <c r="C6" s="26"/>
      <c r="D6" s="18" t="s">
        <v>83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9">
        <v>79416594</v>
      </c>
      <c r="Y6" s="29"/>
      <c r="Z6" s="29"/>
      <c r="AA6" s="29"/>
      <c r="AB6" s="29"/>
      <c r="AC6" s="29"/>
      <c r="AD6" s="29"/>
      <c r="AE6" s="29"/>
      <c r="AF6" s="29"/>
      <c r="AG6" s="29"/>
      <c r="AH6" s="29">
        <v>98282826</v>
      </c>
      <c r="AI6" s="29"/>
      <c r="AJ6" s="29"/>
      <c r="AK6" s="29"/>
      <c r="AL6" s="29"/>
    </row>
    <row r="7" spans="1:38" s="5" customFormat="1" ht="25.5" customHeight="1">
      <c r="A7" s="26" t="s">
        <v>34</v>
      </c>
      <c r="B7" s="26"/>
      <c r="C7" s="26"/>
      <c r="D7" s="14" t="s">
        <v>82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9">
        <v>10048496</v>
      </c>
      <c r="Y7" s="29"/>
      <c r="Z7" s="29"/>
      <c r="AA7" s="29"/>
      <c r="AB7" s="29"/>
      <c r="AC7" s="29"/>
      <c r="AD7" s="29"/>
      <c r="AE7" s="29"/>
      <c r="AF7" s="29"/>
      <c r="AG7" s="29"/>
      <c r="AH7" s="29">
        <v>7405633</v>
      </c>
      <c r="AI7" s="29"/>
      <c r="AJ7" s="29"/>
      <c r="AK7" s="29"/>
      <c r="AL7" s="29"/>
    </row>
    <row r="8" spans="1:38" s="5" customFormat="1" ht="12.75" customHeight="1">
      <c r="A8" s="26" t="s">
        <v>33</v>
      </c>
      <c r="B8" s="26"/>
      <c r="C8" s="26"/>
      <c r="D8" s="14" t="s">
        <v>81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29">
        <v>22298541</v>
      </c>
      <c r="Y8" s="29"/>
      <c r="Z8" s="29"/>
      <c r="AA8" s="29"/>
      <c r="AB8" s="29"/>
      <c r="AC8" s="29"/>
      <c r="AD8" s="29"/>
      <c r="AE8" s="29"/>
      <c r="AF8" s="29"/>
      <c r="AG8" s="29"/>
      <c r="AH8" s="29">
        <v>17610107</v>
      </c>
      <c r="AI8" s="29"/>
      <c r="AJ8" s="29"/>
      <c r="AK8" s="29"/>
      <c r="AL8" s="29"/>
    </row>
    <row r="9" spans="1:38" s="5" customFormat="1" ht="25.5" customHeight="1">
      <c r="A9" s="22" t="s">
        <v>32</v>
      </c>
      <c r="B9" s="22"/>
      <c r="C9" s="22"/>
      <c r="D9" s="17" t="s">
        <v>88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0">
        <v>111763631</v>
      </c>
      <c r="Y9" s="31"/>
      <c r="Z9" s="31"/>
      <c r="AA9" s="31"/>
      <c r="AB9" s="32"/>
      <c r="AC9" s="36"/>
      <c r="AD9" s="37"/>
      <c r="AE9" s="37"/>
      <c r="AF9" s="37"/>
      <c r="AG9" s="38"/>
      <c r="AH9" s="30">
        <v>123298566</v>
      </c>
      <c r="AI9" s="31"/>
      <c r="AJ9" s="31"/>
      <c r="AK9" s="31"/>
      <c r="AL9" s="32"/>
    </row>
    <row r="10" spans="1:38" s="5" customFormat="1" ht="12.75" customHeight="1">
      <c r="A10" s="26" t="s">
        <v>31</v>
      </c>
      <c r="B10" s="26"/>
      <c r="C10" s="26"/>
      <c r="D10" s="14" t="s">
        <v>80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5" customFormat="1" ht="12.75" customHeight="1">
      <c r="A11" s="26" t="s">
        <v>30</v>
      </c>
      <c r="B11" s="26"/>
      <c r="C11" s="26"/>
      <c r="D11" s="14" t="s">
        <v>79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5" customFormat="1" ht="12.75" customHeight="1">
      <c r="A12" s="22" t="s">
        <v>29</v>
      </c>
      <c r="B12" s="22"/>
      <c r="C12" s="22"/>
      <c r="D12" s="16" t="s">
        <v>89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36"/>
      <c r="Y12" s="37"/>
      <c r="Z12" s="37"/>
      <c r="AA12" s="37"/>
      <c r="AB12" s="38"/>
      <c r="AC12" s="36"/>
      <c r="AD12" s="37"/>
      <c r="AE12" s="37"/>
      <c r="AF12" s="37"/>
      <c r="AG12" s="38"/>
      <c r="AH12" s="36"/>
      <c r="AI12" s="37"/>
      <c r="AJ12" s="37"/>
      <c r="AK12" s="37"/>
      <c r="AL12" s="38"/>
    </row>
    <row r="13" spans="1:38" s="5" customFormat="1" ht="25.5" customHeight="1">
      <c r="A13" s="26" t="s">
        <v>28</v>
      </c>
      <c r="B13" s="26"/>
      <c r="C13" s="26"/>
      <c r="D13" s="14" t="s">
        <v>78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29">
        <f>127601485+29589858+42236466</f>
        <v>199427809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>
        <f>120558906+32010315+46450500</f>
        <v>199019721</v>
      </c>
      <c r="AI13" s="29"/>
      <c r="AJ13" s="29"/>
      <c r="AK13" s="29"/>
      <c r="AL13" s="29"/>
    </row>
    <row r="14" spans="1:38" s="5" customFormat="1" ht="25.5" customHeight="1">
      <c r="A14" s="26" t="s">
        <v>27</v>
      </c>
      <c r="B14" s="26"/>
      <c r="C14" s="26"/>
      <c r="D14" s="14" t="s">
        <v>77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9">
        <f>8821523+365252</f>
        <v>9186775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>
        <f>13799463+1813568</f>
        <v>15613031</v>
      </c>
      <c r="AI14" s="29"/>
      <c r="AJ14" s="29"/>
      <c r="AK14" s="29"/>
      <c r="AL14" s="29"/>
    </row>
    <row r="15" spans="1:38" s="5" customFormat="1" ht="12.75">
      <c r="A15" s="26" t="s">
        <v>26</v>
      </c>
      <c r="B15" s="26"/>
      <c r="C15" s="26"/>
      <c r="D15" s="14" t="s">
        <v>76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5" customFormat="1" ht="12.75" customHeight="1">
      <c r="A16" s="26" t="s">
        <v>25</v>
      </c>
      <c r="B16" s="26"/>
      <c r="C16" s="26"/>
      <c r="D16" s="14" t="s">
        <v>75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9">
        <f>8482330+3153+1714</f>
        <v>8487197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>
        <f>74921873+108281+22458</f>
        <v>75052612</v>
      </c>
      <c r="AI16" s="29"/>
      <c r="AJ16" s="29"/>
      <c r="AK16" s="29"/>
      <c r="AL16" s="29"/>
    </row>
    <row r="17" spans="1:38" s="5" customFormat="1" ht="12.75" customHeight="1">
      <c r="A17" s="22" t="s">
        <v>24</v>
      </c>
      <c r="B17" s="22"/>
      <c r="C17" s="22"/>
      <c r="D17" s="17" t="s">
        <v>90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30">
        <f>144905338+29958263+42238180</f>
        <v>217101781</v>
      </c>
      <c r="Y17" s="31"/>
      <c r="Z17" s="31"/>
      <c r="AA17" s="31"/>
      <c r="AB17" s="32"/>
      <c r="AC17" s="36"/>
      <c r="AD17" s="37"/>
      <c r="AE17" s="37"/>
      <c r="AF17" s="37"/>
      <c r="AG17" s="38"/>
      <c r="AH17" s="30">
        <f>209280242+33932164+46472958</f>
        <v>289685364</v>
      </c>
      <c r="AI17" s="31"/>
      <c r="AJ17" s="31"/>
      <c r="AK17" s="31"/>
      <c r="AL17" s="32"/>
    </row>
    <row r="18" spans="1:38" s="5" customFormat="1" ht="12.75" customHeight="1">
      <c r="A18" s="26" t="s">
        <v>23</v>
      </c>
      <c r="B18" s="26"/>
      <c r="C18" s="26"/>
      <c r="D18" s="14" t="s">
        <v>74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9">
        <f>2752814+503635+429624</f>
        <v>3686073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>
        <f>3086765+710707+984599</f>
        <v>4782071</v>
      </c>
      <c r="AI18" s="29"/>
      <c r="AJ18" s="29"/>
      <c r="AK18" s="29"/>
      <c r="AL18" s="29"/>
    </row>
    <row r="19" spans="1:38" s="5" customFormat="1" ht="12.75" customHeight="1">
      <c r="A19" s="26" t="s">
        <v>22</v>
      </c>
      <c r="B19" s="26"/>
      <c r="C19" s="26"/>
      <c r="D19" s="14" t="s">
        <v>73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9">
        <f>46386954+2652477+3360514</f>
        <v>52399945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>
        <f>35701280+1884684+3122208</f>
        <v>40708172</v>
      </c>
      <c r="AI19" s="29"/>
      <c r="AJ19" s="29"/>
      <c r="AK19" s="29"/>
      <c r="AL19" s="29"/>
    </row>
    <row r="20" spans="1:38" s="6" customFormat="1" ht="12.75" customHeight="1">
      <c r="A20" s="26" t="s">
        <v>21</v>
      </c>
      <c r="B20" s="26"/>
      <c r="C20" s="26"/>
      <c r="D20" s="28" t="s">
        <v>72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5" customFormat="1" ht="12.75" customHeight="1">
      <c r="A21" s="26" t="s">
        <v>20</v>
      </c>
      <c r="B21" s="26"/>
      <c r="C21" s="26"/>
      <c r="D21" s="14" t="s">
        <v>71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25181</v>
      </c>
      <c r="AI21" s="29"/>
      <c r="AJ21" s="29"/>
      <c r="AK21" s="29"/>
      <c r="AL21" s="29"/>
    </row>
    <row r="22" spans="1:38" s="5" customFormat="1" ht="12.75" customHeight="1">
      <c r="A22" s="22" t="s">
        <v>19</v>
      </c>
      <c r="B22" s="22"/>
      <c r="C22" s="22"/>
      <c r="D22" s="17" t="s">
        <v>91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0">
        <f>49139768+3156112+3790138</f>
        <v>56086018</v>
      </c>
      <c r="Y22" s="31"/>
      <c r="Z22" s="31"/>
      <c r="AA22" s="31"/>
      <c r="AB22" s="32"/>
      <c r="AC22" s="36"/>
      <c r="AD22" s="37"/>
      <c r="AE22" s="37"/>
      <c r="AF22" s="37"/>
      <c r="AG22" s="38"/>
      <c r="AH22" s="30">
        <f>38813226+2595391+4106807</f>
        <v>45515424</v>
      </c>
      <c r="AI22" s="31"/>
      <c r="AJ22" s="31"/>
      <c r="AK22" s="31"/>
      <c r="AL22" s="32"/>
    </row>
    <row r="23" spans="1:38" s="5" customFormat="1" ht="12.75" customHeight="1">
      <c r="A23" s="26" t="s">
        <v>18</v>
      </c>
      <c r="B23" s="26"/>
      <c r="C23" s="26"/>
      <c r="D23" s="14" t="s">
        <v>70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9">
        <f>11796401+18752357+26782194</f>
        <v>57330952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>
        <f>10343777+20694034+29776515</f>
        <v>60814326</v>
      </c>
      <c r="AI23" s="29"/>
      <c r="AJ23" s="29"/>
      <c r="AK23" s="29"/>
      <c r="AL23" s="29"/>
    </row>
    <row r="24" spans="1:38" s="5" customFormat="1" ht="12.75" customHeight="1">
      <c r="A24" s="26" t="s">
        <v>17</v>
      </c>
      <c r="B24" s="26"/>
      <c r="C24" s="26"/>
      <c r="D24" s="14" t="s">
        <v>69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9">
        <f>5831229+2138763+2482605</f>
        <v>10452597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>
        <f>6084216+2500424+2644280</f>
        <v>11228920</v>
      </c>
      <c r="AI24" s="29"/>
      <c r="AJ24" s="29"/>
      <c r="AK24" s="29"/>
      <c r="AL24" s="29"/>
    </row>
    <row r="25" spans="1:38" s="5" customFormat="1" ht="12.75" customHeight="1">
      <c r="A25" s="26" t="s">
        <v>16</v>
      </c>
      <c r="B25" s="26"/>
      <c r="C25" s="26"/>
      <c r="D25" s="14" t="s">
        <v>68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29">
        <f>4472167+4812967+8041211</f>
        <v>17326345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>
        <f>4187071+6296429+8741522</f>
        <v>19225022</v>
      </c>
      <c r="AI25" s="29"/>
      <c r="AJ25" s="29"/>
      <c r="AK25" s="29"/>
      <c r="AL25" s="29"/>
    </row>
    <row r="26" spans="1:38" s="5" customFormat="1" ht="12.75" customHeight="1">
      <c r="A26" s="22" t="s">
        <v>50</v>
      </c>
      <c r="B26" s="22"/>
      <c r="C26" s="22"/>
      <c r="D26" s="17" t="s">
        <v>92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30">
        <f>22099797+25704087+37306010</f>
        <v>85109894</v>
      </c>
      <c r="Y26" s="31"/>
      <c r="Z26" s="31"/>
      <c r="AA26" s="31"/>
      <c r="AB26" s="32"/>
      <c r="AC26" s="36"/>
      <c r="AD26" s="37"/>
      <c r="AE26" s="37"/>
      <c r="AF26" s="37"/>
      <c r="AG26" s="38"/>
      <c r="AH26" s="30">
        <f>20615064+29490887+41162317</f>
        <v>91268268</v>
      </c>
      <c r="AI26" s="31"/>
      <c r="AJ26" s="31"/>
      <c r="AK26" s="31"/>
      <c r="AL26" s="32"/>
    </row>
    <row r="27" spans="1:38" s="5" customFormat="1" ht="12.75" customHeight="1">
      <c r="A27" s="22" t="s">
        <v>49</v>
      </c>
      <c r="B27" s="22"/>
      <c r="C27" s="22"/>
      <c r="D27" s="17" t="s">
        <v>93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9">
        <f>27340079+989354+168268</f>
        <v>28497701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>
        <f>73041718+220593+50396</f>
        <v>73312707</v>
      </c>
      <c r="AI27" s="29"/>
      <c r="AJ27" s="29"/>
      <c r="AK27" s="29"/>
      <c r="AL27" s="29"/>
    </row>
    <row r="28" spans="1:38" s="7" customFormat="1" ht="12.75" customHeight="1">
      <c r="A28" s="22" t="s">
        <v>48</v>
      </c>
      <c r="B28" s="22"/>
      <c r="C28" s="22"/>
      <c r="D28" s="17" t="s">
        <v>94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33">
        <f>139857049+1486464+2285047</f>
        <v>143628560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>
        <f>122085353+1605249+1037214</f>
        <v>124727816</v>
      </c>
      <c r="AI28" s="33"/>
      <c r="AJ28" s="33"/>
      <c r="AK28" s="33"/>
      <c r="AL28" s="33"/>
    </row>
    <row r="29" spans="1:38" s="6" customFormat="1" ht="29.25" customHeight="1">
      <c r="A29" s="22" t="s">
        <v>47</v>
      </c>
      <c r="B29" s="22"/>
      <c r="C29" s="22"/>
      <c r="D29" s="27" t="s">
        <v>95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0">
        <f>18232276-1377754-1311283</f>
        <v>15543239</v>
      </c>
      <c r="Y29" s="31"/>
      <c r="Z29" s="31"/>
      <c r="AA29" s="31"/>
      <c r="AB29" s="32"/>
      <c r="AC29" s="36"/>
      <c r="AD29" s="37"/>
      <c r="AE29" s="37"/>
      <c r="AF29" s="37"/>
      <c r="AG29" s="38"/>
      <c r="AH29" s="30">
        <f>78023447+20044+116224</f>
        <v>78159715</v>
      </c>
      <c r="AI29" s="31"/>
      <c r="AJ29" s="31"/>
      <c r="AK29" s="31"/>
      <c r="AL29" s="32"/>
    </row>
    <row r="30" spans="1:38" s="6" customFormat="1" ht="12.75" customHeight="1">
      <c r="A30" s="26" t="s">
        <v>46</v>
      </c>
      <c r="B30" s="26"/>
      <c r="C30" s="26"/>
      <c r="D30" s="28" t="s">
        <v>67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6" customFormat="1" ht="25.5" customHeight="1">
      <c r="A31" s="26" t="s">
        <v>45</v>
      </c>
      <c r="B31" s="26"/>
      <c r="C31" s="26"/>
      <c r="D31" s="28" t="s">
        <v>66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6" customFormat="1" ht="25.5" customHeight="1">
      <c r="A32" s="26" t="s">
        <v>44</v>
      </c>
      <c r="B32" s="26"/>
      <c r="C32" s="26"/>
      <c r="D32" s="28" t="s">
        <v>65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6" customFormat="1" ht="25.5" customHeight="1">
      <c r="A33" s="26" t="s">
        <v>43</v>
      </c>
      <c r="B33" s="26"/>
      <c r="C33" s="26"/>
      <c r="D33" s="28" t="s">
        <v>64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>
        <v>1006265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>
        <f>2147850+2311+1227</f>
        <v>2151388</v>
      </c>
      <c r="AI33" s="29"/>
      <c r="AJ33" s="29"/>
      <c r="AK33" s="29"/>
      <c r="AL33" s="29"/>
    </row>
    <row r="34" spans="1:38" s="6" customFormat="1" ht="25.5" customHeight="1">
      <c r="A34" s="8" t="s">
        <v>15</v>
      </c>
      <c r="B34" s="8"/>
      <c r="C34" s="8"/>
      <c r="D34" s="24" t="s">
        <v>63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6" customFormat="1" ht="25.5" customHeight="1">
      <c r="A35" s="8" t="s">
        <v>14</v>
      </c>
      <c r="B35" s="8"/>
      <c r="C35" s="8"/>
      <c r="D35" s="23" t="s">
        <v>62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6" customFormat="1" ht="25.5" customHeight="1">
      <c r="A36" s="8" t="s">
        <v>13</v>
      </c>
      <c r="B36" s="8"/>
      <c r="C36" s="8"/>
      <c r="D36" s="23" t="s">
        <v>61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6" customFormat="1" ht="25.5" customHeight="1">
      <c r="A37" s="25" t="s">
        <v>12</v>
      </c>
      <c r="B37" s="25"/>
      <c r="C37" s="25"/>
      <c r="D37" s="39" t="s">
        <v>96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0">
        <v>1006265</v>
      </c>
      <c r="Y37" s="31"/>
      <c r="Z37" s="31"/>
      <c r="AA37" s="31"/>
      <c r="AB37" s="32"/>
      <c r="AC37" s="36"/>
      <c r="AD37" s="37"/>
      <c r="AE37" s="37"/>
      <c r="AF37" s="37"/>
      <c r="AG37" s="38"/>
      <c r="AH37" s="30">
        <f>2147850+2311+1227</f>
        <v>2151388</v>
      </c>
      <c r="AI37" s="31"/>
      <c r="AJ37" s="31"/>
      <c r="AK37" s="31"/>
      <c r="AL37" s="32"/>
    </row>
    <row r="38" spans="1:38" s="6" customFormat="1" ht="12.75" customHeight="1">
      <c r="A38" s="8" t="s">
        <v>11</v>
      </c>
      <c r="B38" s="8"/>
      <c r="C38" s="8"/>
      <c r="D38" s="24" t="s">
        <v>60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6" customFormat="1" ht="25.5" customHeight="1">
      <c r="A39" s="8" t="s">
        <v>10</v>
      </c>
      <c r="B39" s="8"/>
      <c r="C39" s="8"/>
      <c r="D39" s="24" t="s">
        <v>59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6" customFormat="1" ht="12.75" customHeight="1">
      <c r="A40" s="8" t="s">
        <v>9</v>
      </c>
      <c r="B40" s="8"/>
      <c r="C40" s="8"/>
      <c r="D40" s="24" t="s">
        <v>58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5" customFormat="1" ht="12.75" customHeight="1">
      <c r="A41" s="8" t="s">
        <v>8</v>
      </c>
      <c r="B41" s="8"/>
      <c r="C41" s="8"/>
      <c r="D41" s="24" t="s">
        <v>57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5" customFormat="1" ht="12.75" customHeight="1">
      <c r="A42" s="8" t="s">
        <v>7</v>
      </c>
      <c r="B42" s="8"/>
      <c r="C42" s="8"/>
      <c r="D42" s="23" t="s">
        <v>56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5" customFormat="1" ht="12.75" customHeight="1">
      <c r="A43" s="8" t="s">
        <v>6</v>
      </c>
      <c r="B43" s="8"/>
      <c r="C43" s="8"/>
      <c r="D43" s="23" t="s">
        <v>55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5" customFormat="1" ht="12.75" customHeight="1">
      <c r="A44" s="8" t="s">
        <v>5</v>
      </c>
      <c r="B44" s="8"/>
      <c r="C44" s="8"/>
      <c r="D44" s="24" t="s">
        <v>86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5" customFormat="1" ht="25.5" customHeight="1">
      <c r="A45" s="8" t="s">
        <v>4</v>
      </c>
      <c r="B45" s="8"/>
      <c r="C45" s="8"/>
      <c r="D45" s="23" t="s">
        <v>54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5" customFormat="1" ht="25.5" customHeight="1">
      <c r="A46" s="8" t="s">
        <v>3</v>
      </c>
      <c r="B46" s="8"/>
      <c r="C46" s="8"/>
      <c r="D46" s="23" t="s">
        <v>53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5" customFormat="1" ht="12.75" customHeight="1">
      <c r="A47" s="22" t="s">
        <v>2</v>
      </c>
      <c r="B47" s="22"/>
      <c r="C47" s="22"/>
      <c r="D47" s="27" t="s">
        <v>97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36"/>
      <c r="Y47" s="37"/>
      <c r="Z47" s="37"/>
      <c r="AA47" s="37"/>
      <c r="AB47" s="38"/>
      <c r="AC47" s="36"/>
      <c r="AD47" s="37"/>
      <c r="AE47" s="37"/>
      <c r="AF47" s="37"/>
      <c r="AG47" s="38"/>
      <c r="AH47" s="36"/>
      <c r="AI47" s="37"/>
      <c r="AJ47" s="37"/>
      <c r="AK47" s="37"/>
      <c r="AL47" s="38"/>
    </row>
    <row r="48" spans="1:38" s="5" customFormat="1" ht="12.75" customHeight="1">
      <c r="A48" s="22" t="s">
        <v>1</v>
      </c>
      <c r="B48" s="22"/>
      <c r="C48" s="22"/>
      <c r="D48" s="27" t="s">
        <v>98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0">
        <v>1006265</v>
      </c>
      <c r="Y48" s="31"/>
      <c r="Z48" s="31"/>
      <c r="AA48" s="31"/>
      <c r="AB48" s="32"/>
      <c r="AC48" s="36"/>
      <c r="AD48" s="37"/>
      <c r="AE48" s="37"/>
      <c r="AF48" s="37"/>
      <c r="AG48" s="38"/>
      <c r="AH48" s="30">
        <f>2147850+2311+1227</f>
        <v>2151388</v>
      </c>
      <c r="AI48" s="31"/>
      <c r="AJ48" s="31"/>
      <c r="AK48" s="31"/>
      <c r="AL48" s="32"/>
    </row>
    <row r="49" spans="1:38" s="5" customFormat="1" ht="12.75" customHeight="1">
      <c r="A49" s="22" t="s">
        <v>0</v>
      </c>
      <c r="B49" s="22"/>
      <c r="C49" s="22"/>
      <c r="D49" s="27" t="s">
        <v>99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30">
        <f>19238541-1377754-1311283</f>
        <v>16549504</v>
      </c>
      <c r="Y49" s="31"/>
      <c r="Z49" s="31"/>
      <c r="AA49" s="31"/>
      <c r="AB49" s="32"/>
      <c r="AC49" s="36"/>
      <c r="AD49" s="37"/>
      <c r="AE49" s="37"/>
      <c r="AF49" s="37"/>
      <c r="AG49" s="38"/>
      <c r="AH49" s="30">
        <f>80171297+22355+117451</f>
        <v>80311103</v>
      </c>
      <c r="AI49" s="31"/>
      <c r="AJ49" s="31"/>
      <c r="AK49" s="31"/>
      <c r="AL49" s="32"/>
    </row>
    <row r="50" spans="4:23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4:23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sheetProtection/>
  <mergeCells count="233">
    <mergeCell ref="D43:W43"/>
    <mergeCell ref="X43:AB43"/>
    <mergeCell ref="AC43:AG43"/>
    <mergeCell ref="AH43:AL43"/>
    <mergeCell ref="A46:C46"/>
    <mergeCell ref="D46:W46"/>
    <mergeCell ref="X46:AB46"/>
    <mergeCell ref="AC46:AG46"/>
    <mergeCell ref="AH46:AL46"/>
    <mergeCell ref="AH44:AL44"/>
    <mergeCell ref="AC39:AG39"/>
    <mergeCell ref="AH39:AL39"/>
    <mergeCell ref="A42:C42"/>
    <mergeCell ref="D42:W42"/>
    <mergeCell ref="X42:AB42"/>
    <mergeCell ref="AC42:AG42"/>
    <mergeCell ref="AH42:AL42"/>
    <mergeCell ref="X41:AB41"/>
    <mergeCell ref="AC36:AG36"/>
    <mergeCell ref="AH36:AL36"/>
    <mergeCell ref="A38:C38"/>
    <mergeCell ref="D38:W38"/>
    <mergeCell ref="X38:AB38"/>
    <mergeCell ref="AC38:AG38"/>
    <mergeCell ref="AH38:AL38"/>
    <mergeCell ref="D37:W37"/>
    <mergeCell ref="A32:C32"/>
    <mergeCell ref="X31:AB31"/>
    <mergeCell ref="AC31:AG31"/>
    <mergeCell ref="AH31:AL31"/>
    <mergeCell ref="X32:AB32"/>
    <mergeCell ref="AC32:AG32"/>
    <mergeCell ref="AH32:AL32"/>
    <mergeCell ref="D31:W31"/>
    <mergeCell ref="D32:W32"/>
    <mergeCell ref="A15:C15"/>
    <mergeCell ref="D15:W15"/>
    <mergeCell ref="X15:AB15"/>
    <mergeCell ref="AC15:AG15"/>
    <mergeCell ref="AH15:AL15"/>
    <mergeCell ref="A31:C31"/>
    <mergeCell ref="AH30:AL30"/>
    <mergeCell ref="AH26:AL26"/>
    <mergeCell ref="AC30:AG30"/>
    <mergeCell ref="AH21:AL21"/>
    <mergeCell ref="A49:C49"/>
    <mergeCell ref="A12:C12"/>
    <mergeCell ref="A13:C13"/>
    <mergeCell ref="A14:C14"/>
    <mergeCell ref="A16:C16"/>
    <mergeCell ref="A17:C17"/>
    <mergeCell ref="A18:C18"/>
    <mergeCell ref="A27:C27"/>
    <mergeCell ref="A34:C34"/>
    <mergeCell ref="A41:C41"/>
    <mergeCell ref="A4:C4"/>
    <mergeCell ref="A5:C5"/>
    <mergeCell ref="A6:C6"/>
    <mergeCell ref="A7:C7"/>
    <mergeCell ref="AC13:AG13"/>
    <mergeCell ref="A28:C28"/>
    <mergeCell ref="AC14:AG14"/>
    <mergeCell ref="AC16:AG16"/>
    <mergeCell ref="AC22:AG22"/>
    <mergeCell ref="X25:AB25"/>
    <mergeCell ref="A47:C47"/>
    <mergeCell ref="D18:W18"/>
    <mergeCell ref="AC44:AG44"/>
    <mergeCell ref="AC34:AG34"/>
    <mergeCell ref="AC29:AG29"/>
    <mergeCell ref="AC24:AG24"/>
    <mergeCell ref="AC45:AG45"/>
    <mergeCell ref="AC37:AG37"/>
    <mergeCell ref="D36:W36"/>
    <mergeCell ref="AC35:AG35"/>
    <mergeCell ref="AC49:AG49"/>
    <mergeCell ref="AH49:AL49"/>
    <mergeCell ref="AH13:AL13"/>
    <mergeCell ref="AH14:AL14"/>
    <mergeCell ref="AH16:AL16"/>
    <mergeCell ref="AH47:AL47"/>
    <mergeCell ref="AH29:AL29"/>
    <mergeCell ref="AH33:AL33"/>
    <mergeCell ref="AH35:AL35"/>
    <mergeCell ref="AH34:AL34"/>
    <mergeCell ref="AC33:AG33"/>
    <mergeCell ref="AC26:AG26"/>
    <mergeCell ref="AC40:AG40"/>
    <mergeCell ref="AH40:AL40"/>
    <mergeCell ref="AC48:AG48"/>
    <mergeCell ref="AC47:AG47"/>
    <mergeCell ref="AC41:AG41"/>
    <mergeCell ref="AH41:AL41"/>
    <mergeCell ref="AH45:AL45"/>
    <mergeCell ref="AH48:AL48"/>
    <mergeCell ref="AC27:AG27"/>
    <mergeCell ref="AC28:AG28"/>
    <mergeCell ref="AH28:AL28"/>
    <mergeCell ref="AC25:AG25"/>
    <mergeCell ref="AH25:AL25"/>
    <mergeCell ref="AH27:AL27"/>
    <mergeCell ref="AC12:AG12"/>
    <mergeCell ref="AC17:AG17"/>
    <mergeCell ref="AC18:AG18"/>
    <mergeCell ref="AC19:AG19"/>
    <mergeCell ref="AH22:AL22"/>
    <mergeCell ref="AH18:AL18"/>
    <mergeCell ref="AH19:AL19"/>
    <mergeCell ref="AH20:AL20"/>
    <mergeCell ref="AH17:AL17"/>
    <mergeCell ref="AH23:AL23"/>
    <mergeCell ref="AH37:AL37"/>
    <mergeCell ref="AC8:AG8"/>
    <mergeCell ref="AC9:AG9"/>
    <mergeCell ref="AC10:AG10"/>
    <mergeCell ref="AH10:AL10"/>
    <mergeCell ref="AH11:AL11"/>
    <mergeCell ref="AH8:AL8"/>
    <mergeCell ref="AH9:AL9"/>
    <mergeCell ref="AH12:AL12"/>
    <mergeCell ref="X47:AB47"/>
    <mergeCell ref="X21:AB21"/>
    <mergeCell ref="X17:AB17"/>
    <mergeCell ref="X18:AB18"/>
    <mergeCell ref="X35:AB35"/>
    <mergeCell ref="X37:AB37"/>
    <mergeCell ref="X40:AB40"/>
    <mergeCell ref="X36:AB36"/>
    <mergeCell ref="X39:AB39"/>
    <mergeCell ref="X30:AB30"/>
    <mergeCell ref="X10:AB10"/>
    <mergeCell ref="X11:AB11"/>
    <mergeCell ref="X8:AB8"/>
    <mergeCell ref="X9:AB9"/>
    <mergeCell ref="X49:AB49"/>
    <mergeCell ref="X12:AB12"/>
    <mergeCell ref="X19:AB19"/>
    <mergeCell ref="X14:AB14"/>
    <mergeCell ref="X20:AB20"/>
    <mergeCell ref="X48:AB48"/>
    <mergeCell ref="AC4:AG4"/>
    <mergeCell ref="AH6:AL6"/>
    <mergeCell ref="X7:AB7"/>
    <mergeCell ref="AC7:AG7"/>
    <mergeCell ref="AH7:AL7"/>
    <mergeCell ref="AC6:AG6"/>
    <mergeCell ref="X6:AB6"/>
    <mergeCell ref="AH24:AL24"/>
    <mergeCell ref="X13:AB13"/>
    <mergeCell ref="D4:W4"/>
    <mergeCell ref="D5:W5"/>
    <mergeCell ref="AH4:AL4"/>
    <mergeCell ref="X5:AB5"/>
    <mergeCell ref="AC5:AG5"/>
    <mergeCell ref="AH5:AL5"/>
    <mergeCell ref="X4:AB4"/>
    <mergeCell ref="D10:W10"/>
    <mergeCell ref="AC11:AG11"/>
    <mergeCell ref="D22:W22"/>
    <mergeCell ref="X22:AB22"/>
    <mergeCell ref="X23:AB23"/>
    <mergeCell ref="X24:AB24"/>
    <mergeCell ref="D17:W17"/>
    <mergeCell ref="AC20:AG20"/>
    <mergeCell ref="AC21:AG21"/>
    <mergeCell ref="D13:W13"/>
    <mergeCell ref="AC23:AG23"/>
    <mergeCell ref="A8:C8"/>
    <mergeCell ref="D19:W19"/>
    <mergeCell ref="D14:W14"/>
    <mergeCell ref="D24:W24"/>
    <mergeCell ref="D23:W23"/>
    <mergeCell ref="A9:C9"/>
    <mergeCell ref="A10:C10"/>
    <mergeCell ref="A11:C11"/>
    <mergeCell ref="A21:C21"/>
    <mergeCell ref="A22:C22"/>
    <mergeCell ref="A20:C20"/>
    <mergeCell ref="D21:W21"/>
    <mergeCell ref="D20:W20"/>
    <mergeCell ref="X16:AB16"/>
    <mergeCell ref="A19:C19"/>
    <mergeCell ref="D16:W16"/>
    <mergeCell ref="A29:C29"/>
    <mergeCell ref="A30:C30"/>
    <mergeCell ref="X26:AB26"/>
    <mergeCell ref="X27:AB27"/>
    <mergeCell ref="X28:AB28"/>
    <mergeCell ref="X29:AB29"/>
    <mergeCell ref="D26:W26"/>
    <mergeCell ref="D27:W27"/>
    <mergeCell ref="D30:W30"/>
    <mergeCell ref="D29:W29"/>
    <mergeCell ref="A23:C23"/>
    <mergeCell ref="A25:C25"/>
    <mergeCell ref="A24:C24"/>
    <mergeCell ref="D25:W25"/>
    <mergeCell ref="X44:AB44"/>
    <mergeCell ref="X45:AB45"/>
    <mergeCell ref="A26:C26"/>
    <mergeCell ref="D28:W28"/>
    <mergeCell ref="X33:AB33"/>
    <mergeCell ref="X34:AB34"/>
    <mergeCell ref="A33:C33"/>
    <mergeCell ref="D49:W49"/>
    <mergeCell ref="D33:W33"/>
    <mergeCell ref="D34:W34"/>
    <mergeCell ref="D40:W40"/>
    <mergeCell ref="D35:W35"/>
    <mergeCell ref="D44:W44"/>
    <mergeCell ref="D47:W47"/>
    <mergeCell ref="D48:W48"/>
    <mergeCell ref="A44:C44"/>
    <mergeCell ref="A45:C45"/>
    <mergeCell ref="A48:C48"/>
    <mergeCell ref="D45:W45"/>
    <mergeCell ref="A35:C35"/>
    <mergeCell ref="A37:C37"/>
    <mergeCell ref="A40:C40"/>
    <mergeCell ref="D41:W41"/>
    <mergeCell ref="A36:C36"/>
    <mergeCell ref="A39:C39"/>
    <mergeCell ref="D39:W39"/>
    <mergeCell ref="A43:C43"/>
    <mergeCell ref="A1:AL1"/>
    <mergeCell ref="A3:AL3"/>
    <mergeCell ref="D7:W7"/>
    <mergeCell ref="D11:W11"/>
    <mergeCell ref="D12:W12"/>
    <mergeCell ref="D8:W8"/>
    <mergeCell ref="D9:W9"/>
    <mergeCell ref="D6:W6"/>
    <mergeCell ref="A2:AL2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portrait" paperSize="9" scale="94" r:id="rId1"/>
  <ignoredErrors>
    <ignoredError sqref="A6:C8 B49:C49 B9:C9 B10:C10 B11:C11 B12:C12 B13:C13 B14:C14 B15:C15 B16:C16 B17:C17 B18:C18 B19:C19 B20:C20 B21:C21 B22:C22 B23:C23 B24:C24 B25:C25 B26:C26 B27:C27 B28:C28 B29:C29 B30:C30 B31:C31 B32:C32 B33:C33 B34:C34 B35:C35 B36:C36 B37:C37 B38:C38 B39:C39 B40:C40 B41:C41 B42:C42 B43:C43 B44:C44 B45:C45 B46:C46 B47:C47 B48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2017-01-19T16:01:32Z</dcterms:created>
  <dcterms:modified xsi:type="dcterms:W3CDTF">2017-05-10T10:12:36Z</dcterms:modified>
  <cp:category/>
  <cp:version/>
  <cp:contentType/>
  <cp:contentStatus/>
</cp:coreProperties>
</file>